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R:\L123DTA2\Energy Services\Generation\Stacy\Rate Case\2020 Case\DR3\AG KIUC\LGE 22 and KU 28\"/>
    </mc:Choice>
  </mc:AlternateContent>
  <xr:revisionPtr revIDLastSave="0" documentId="13_ncr:1_{549F3E57-A280-4A56-8093-373ACCE2E312}" xr6:coauthVersionLast="45" xr6:coauthVersionMax="45" xr10:uidLastSave="{00000000-0000-0000-0000-000000000000}"/>
  <bookViews>
    <workbookView xWindow="57480" yWindow="-120" windowWidth="29040" windowHeight="17640" xr2:uid="{CBDE1E01-381B-446F-9AAC-6D6E00E9D3FF}"/>
  </bookViews>
  <sheets>
    <sheet name="Roll forward" sheetId="13" r:id="rId1"/>
    <sheet name="Variable &amp; Fees" sheetId="22" r:id="rId2"/>
    <sheet name="LTSA" sheetId="17" r:id="rId3"/>
    <sheet name="Starts" sheetId="20" r:id="rId4"/>
    <sheet name="Operating Hours" sheetId="15" r:id="rId5"/>
    <sheet name="Fees" sheetId="16" r:id="rId6"/>
    <sheet name="MajorComp" sheetId="10" state="hidden" r:id="rId7"/>
    <sheet name="MinorComp" sheetId="11" state="hidden" r:id="rId8"/>
    <sheet name="AUX_BOP " sheetId="12" state="hidden" r:id="rId9"/>
  </sheets>
  <definedNames>
    <definedName name="_xlnm._FilterDatabase" localSheetId="8" hidden="1">'AUX_BOP '!$A$2:$M$765</definedName>
    <definedName name="_xlnm._FilterDatabase" localSheetId="7" hidden="1">MinorComp!$A$3:$N$927</definedName>
    <definedName name="_xlnm.Print_Titles" localSheetId="8">'AUX_BOP '!$1:$2</definedName>
    <definedName name="_xlnm.Print_Titles" localSheetId="7">MinorComp!$2:$3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 i="13" l="1"/>
  <c r="Q17" i="13"/>
  <c r="F16" i="13"/>
  <c r="B3" i="22"/>
  <c r="D10" i="22"/>
  <c r="E10" i="22"/>
  <c r="F10" i="22"/>
  <c r="G10" i="22"/>
  <c r="H10" i="22"/>
  <c r="I10" i="22"/>
  <c r="J10" i="22"/>
  <c r="K10" i="22"/>
  <c r="L10" i="22"/>
  <c r="M10" i="22"/>
  <c r="N10" i="22"/>
  <c r="O10" i="22"/>
  <c r="P10" i="22"/>
  <c r="Q10" i="22"/>
  <c r="R10" i="22"/>
  <c r="S10" i="22"/>
  <c r="T10" i="22"/>
  <c r="U10" i="22"/>
  <c r="V10" i="22"/>
  <c r="W10" i="22"/>
  <c r="X10" i="22"/>
  <c r="D11" i="22"/>
  <c r="E11" i="22"/>
  <c r="F11" i="22"/>
  <c r="G11" i="22"/>
  <c r="H11" i="22"/>
  <c r="I11" i="22"/>
  <c r="J11" i="22"/>
  <c r="K11" i="22"/>
  <c r="L11" i="22"/>
  <c r="M11" i="22"/>
  <c r="N11" i="22"/>
  <c r="O11" i="22"/>
  <c r="P11" i="22"/>
  <c r="Q11" i="22"/>
  <c r="R11" i="22"/>
  <c r="S11" i="22"/>
  <c r="T11" i="22"/>
  <c r="U11" i="22"/>
  <c r="V11" i="22"/>
  <c r="W11" i="22"/>
  <c r="X11" i="22"/>
  <c r="C11" i="22"/>
  <c r="C10" i="22"/>
  <c r="B4" i="22"/>
  <c r="C15" i="13"/>
  <c r="B8" i="22" l="1"/>
  <c r="B7" i="22"/>
  <c r="P8" i="13" l="1"/>
  <c r="Q8" i="17"/>
  <c r="Q8" i="13"/>
  <c r="C8" i="22"/>
  <c r="D8" i="22" s="1"/>
  <c r="C7" i="22"/>
  <c r="C14" i="22" s="1"/>
  <c r="E8" i="22" l="1"/>
  <c r="D7" i="22"/>
  <c r="E7" i="22" l="1"/>
  <c r="F8" i="22"/>
  <c r="G8" i="22" s="1"/>
  <c r="C6" i="15"/>
  <c r="D6" i="15"/>
  <c r="H6" i="15"/>
  <c r="I6" i="15"/>
  <c r="M6" i="15"/>
  <c r="N6" i="15"/>
  <c r="T6" i="15"/>
  <c r="U6" i="15"/>
  <c r="E6" i="15"/>
  <c r="L6" i="15"/>
  <c r="B6" i="15"/>
  <c r="F6" i="15"/>
  <c r="J6" i="15"/>
  <c r="K6" i="15"/>
  <c r="P6" i="15"/>
  <c r="R6" i="15"/>
  <c r="V6" i="15"/>
  <c r="X6" i="15"/>
  <c r="F7" i="22" l="1"/>
  <c r="G7" i="22" s="1"/>
  <c r="Q6" i="15"/>
  <c r="G6" i="15"/>
  <c r="S6" i="15"/>
  <c r="O6" i="15"/>
  <c r="W6" i="15"/>
  <c r="H8" i="22" l="1"/>
  <c r="G15" i="22"/>
  <c r="F15" i="22"/>
  <c r="E15" i="22"/>
  <c r="D15" i="22"/>
  <c r="C15" i="22"/>
  <c r="B15" i="22"/>
  <c r="F17" i="22"/>
  <c r="E14" i="22"/>
  <c r="D14" i="22"/>
  <c r="G14" i="22" l="1"/>
  <c r="H7" i="22"/>
  <c r="H17" i="22" s="1"/>
  <c r="F14" i="22"/>
  <c r="B17" i="22"/>
  <c r="B14" i="22"/>
  <c r="H15" i="22"/>
  <c r="I8" i="22"/>
  <c r="F14" i="13"/>
  <c r="D17" i="22"/>
  <c r="E17" i="22"/>
  <c r="C17" i="22"/>
  <c r="C14" i="13" s="1"/>
  <c r="G17" i="22"/>
  <c r="I7" i="22" l="1"/>
  <c r="H14" i="22"/>
  <c r="I15" i="22"/>
  <c r="J8" i="22"/>
  <c r="D14" i="13"/>
  <c r="E14" i="13"/>
  <c r="G14" i="13"/>
  <c r="H14" i="13"/>
  <c r="J6" i="20"/>
  <c r="N6" i="20"/>
  <c r="R6" i="20"/>
  <c r="B6" i="20"/>
  <c r="F6" i="20"/>
  <c r="X6" i="20"/>
  <c r="W6" i="20"/>
  <c r="V6" i="20"/>
  <c r="U6" i="20"/>
  <c r="T6" i="20"/>
  <c r="S6" i="20"/>
  <c r="Q6" i="20"/>
  <c r="P6" i="20"/>
  <c r="O6" i="20"/>
  <c r="M6" i="20"/>
  <c r="L6" i="20"/>
  <c r="K6" i="20"/>
  <c r="I6" i="20"/>
  <c r="H6" i="20"/>
  <c r="G6" i="20"/>
  <c r="E6" i="20"/>
  <c r="D6" i="20"/>
  <c r="C6" i="20"/>
  <c r="J15" i="22" l="1"/>
  <c r="K8" i="22"/>
  <c r="J7" i="22"/>
  <c r="I14" i="22"/>
  <c r="I17" i="22"/>
  <c r="I14" i="13" s="1"/>
  <c r="Q7" i="13"/>
  <c r="K7" i="22" l="1"/>
  <c r="J14" i="22"/>
  <c r="J17" i="22"/>
  <c r="J14" i="13" s="1"/>
  <c r="K15" i="22"/>
  <c r="L8" i="22"/>
  <c r="Q3" i="17"/>
  <c r="P7" i="13"/>
  <c r="L15" i="22" l="1"/>
  <c r="M8" i="22"/>
  <c r="L7" i="22"/>
  <c r="K14" i="22"/>
  <c r="K17" i="22"/>
  <c r="K14" i="13" s="1"/>
  <c r="C19" i="13"/>
  <c r="M7" i="22" l="1"/>
  <c r="L14" i="22"/>
  <c r="L17" i="22"/>
  <c r="L14" i="13" s="1"/>
  <c r="M15" i="22"/>
  <c r="N8" i="22"/>
  <c r="N15" i="22" l="1"/>
  <c r="O8" i="22"/>
  <c r="N7" i="22"/>
  <c r="M14" i="22"/>
  <c r="M17" i="22"/>
  <c r="M14" i="13" s="1"/>
  <c r="C5" i="13"/>
  <c r="D15" i="13"/>
  <c r="E15" i="13" s="1"/>
  <c r="F15" i="13" s="1"/>
  <c r="O15" i="22" l="1"/>
  <c r="P8" i="22"/>
  <c r="P15" i="22" s="1"/>
  <c r="O7" i="22"/>
  <c r="N14" i="22"/>
  <c r="N17" i="22"/>
  <c r="N14" i="13" s="1"/>
  <c r="C6" i="13"/>
  <c r="P7" i="22" l="1"/>
  <c r="O14" i="22"/>
  <c r="O17" i="22"/>
  <c r="O14" i="13" s="1"/>
  <c r="G15" i="13"/>
  <c r="H15" i="13" s="1"/>
  <c r="E19" i="13"/>
  <c r="Q7" i="22" l="1"/>
  <c r="P14" i="22"/>
  <c r="P17" i="22"/>
  <c r="P14" i="13" s="1"/>
  <c r="D19" i="13"/>
  <c r="F19" i="13"/>
  <c r="F6" i="13" s="1"/>
  <c r="G19" i="13"/>
  <c r="E6" i="13"/>
  <c r="R7" i="22" l="1"/>
  <c r="S7" i="22" s="1"/>
  <c r="Q14" i="22"/>
  <c r="Q8" i="22"/>
  <c r="Q17" i="22"/>
  <c r="Q14" i="13" s="1"/>
  <c r="D6" i="13"/>
  <c r="G6" i="13"/>
  <c r="Q15" i="22" l="1"/>
  <c r="R8" i="22"/>
  <c r="R14" i="22"/>
  <c r="H19" i="13"/>
  <c r="I15" i="13"/>
  <c r="R17" i="22" l="1"/>
  <c r="R14" i="13" s="1"/>
  <c r="S8" i="22"/>
  <c r="S17" i="22" s="1"/>
  <c r="S14" i="13" s="1"/>
  <c r="S14" i="22"/>
  <c r="T7" i="22"/>
  <c r="R15" i="22"/>
  <c r="J15" i="13"/>
  <c r="I19" i="13"/>
  <c r="H6" i="13"/>
  <c r="T14" i="22" l="1"/>
  <c r="U7" i="22"/>
  <c r="S15" i="22"/>
  <c r="T8" i="22"/>
  <c r="T17" i="22" s="1"/>
  <c r="T14" i="13" s="1"/>
  <c r="I6" i="13"/>
  <c r="K15" i="13"/>
  <c r="J19" i="13"/>
  <c r="U14" i="22" l="1"/>
  <c r="V7" i="22"/>
  <c r="T15" i="22"/>
  <c r="U8" i="22"/>
  <c r="U17" i="22" s="1"/>
  <c r="U14" i="13" s="1"/>
  <c r="J6" i="13"/>
  <c r="L15" i="13"/>
  <c r="K19" i="13"/>
  <c r="W7" i="22" l="1"/>
  <c r="V14" i="22"/>
  <c r="U15" i="22"/>
  <c r="V8" i="22"/>
  <c r="V17" i="22" s="1"/>
  <c r="V14" i="13" s="1"/>
  <c r="K6" i="13"/>
  <c r="M15" i="13"/>
  <c r="L19" i="13"/>
  <c r="W8" i="22" l="1"/>
  <c r="V15" i="22"/>
  <c r="X7" i="22"/>
  <c r="W14" i="22"/>
  <c r="W17" i="22"/>
  <c r="W14" i="13" s="1"/>
  <c r="L6" i="13"/>
  <c r="N15" i="13"/>
  <c r="M19" i="13"/>
  <c r="X14" i="22" l="1"/>
  <c r="X8" i="22"/>
  <c r="W15" i="22"/>
  <c r="C9" i="13"/>
  <c r="M6" i="13"/>
  <c r="N19" i="13"/>
  <c r="O15" i="13"/>
  <c r="X15" i="22" l="1"/>
  <c r="X17" i="22"/>
  <c r="X14" i="13" s="1"/>
  <c r="D5" i="13"/>
  <c r="D9" i="13" s="1"/>
  <c r="P15" i="13"/>
  <c r="O19" i="13"/>
  <c r="N6" i="13"/>
  <c r="E5" i="13" l="1"/>
  <c r="E9" i="13" s="1"/>
  <c r="O6" i="13"/>
  <c r="P19" i="13"/>
  <c r="Q15" i="13"/>
  <c r="F5" i="13" l="1"/>
  <c r="F9" i="13" s="1"/>
  <c r="P6" i="13"/>
  <c r="R15" i="13"/>
  <c r="S15" i="13" s="1"/>
  <c r="T15" i="13" s="1"/>
  <c r="Q19" i="13"/>
  <c r="G5" i="13" l="1"/>
  <c r="G9" i="13" s="1"/>
  <c r="H5" i="13" s="1"/>
  <c r="Q6" i="13"/>
  <c r="R19" i="13"/>
  <c r="S19" i="13" l="1"/>
  <c r="R6" i="13"/>
  <c r="H9" i="13"/>
  <c r="I5" i="13" s="1"/>
  <c r="S6" i="13" l="1"/>
  <c r="T19" i="13"/>
  <c r="U15" i="13"/>
  <c r="I9" i="13"/>
  <c r="J5" i="13" s="1"/>
  <c r="V15" i="13" l="1"/>
  <c r="U19" i="13"/>
  <c r="T6" i="13"/>
  <c r="J9" i="13"/>
  <c r="K5" i="13" s="1"/>
  <c r="U6" i="13" l="1"/>
  <c r="V19" i="13"/>
  <c r="W15" i="13"/>
  <c r="K9" i="13"/>
  <c r="L5" i="13" s="1"/>
  <c r="X15" i="13" l="1"/>
  <c r="W19" i="13"/>
  <c r="V6" i="13"/>
  <c r="L9" i="13"/>
  <c r="M5" i="13" s="1"/>
  <c r="W6" i="13" l="1"/>
  <c r="X19" i="13"/>
  <c r="M9" i="13"/>
  <c r="N5" i="13" s="1"/>
  <c r="X6" i="13" l="1"/>
  <c r="N9" i="13"/>
  <c r="O5" i="13" s="1"/>
  <c r="O9" i="13" l="1"/>
  <c r="P5" i="13" s="1"/>
  <c r="P9" i="13" l="1"/>
  <c r="Q5" i="13" s="1"/>
  <c r="Q9" i="13" l="1"/>
  <c r="R5" i="13" s="1"/>
  <c r="R9" i="13" l="1"/>
  <c r="S5" i="13" s="1"/>
  <c r="S9" i="13" l="1"/>
  <c r="T5" i="13" s="1"/>
  <c r="T9" i="13" l="1"/>
  <c r="U5" i="13" s="1"/>
  <c r="U9" i="13" l="1"/>
  <c r="V5" i="13" s="1"/>
  <c r="V9" i="13" l="1"/>
  <c r="W5" i="13" s="1"/>
  <c r="W9" i="13" l="1"/>
  <c r="X5" i="13" s="1"/>
  <c r="X9" i="13" l="1"/>
  <c r="M745" i="12" l="1"/>
  <c r="M744" i="12"/>
  <c r="M743" i="12"/>
  <c r="M742" i="12"/>
  <c r="M741" i="12"/>
  <c r="M740" i="12"/>
  <c r="M739" i="12"/>
  <c r="M734" i="12"/>
  <c r="M729" i="12"/>
  <c r="M728" i="12"/>
  <c r="M722" i="12"/>
  <c r="M719" i="12"/>
  <c r="M717" i="12"/>
  <c r="M715" i="12"/>
  <c r="M714" i="12"/>
  <c r="M708" i="12"/>
  <c r="M701" i="12"/>
  <c r="M694" i="12"/>
  <c r="M688" i="12"/>
  <c r="M685" i="12"/>
  <c r="M683" i="12"/>
  <c r="M682" i="12"/>
  <c r="M681" i="12"/>
  <c r="M680" i="12"/>
  <c r="M679" i="12"/>
  <c r="M678" i="12"/>
  <c r="M677" i="12"/>
  <c r="M676" i="12"/>
  <c r="M675" i="12"/>
  <c r="M674" i="12"/>
  <c r="M673" i="12"/>
  <c r="M670" i="12"/>
  <c r="M669" i="12"/>
  <c r="M667" i="12"/>
  <c r="M664" i="12"/>
  <c r="M663" i="12"/>
  <c r="M662" i="12"/>
  <c r="M659" i="12"/>
  <c r="M658" i="12"/>
  <c r="M657" i="12"/>
  <c r="M655" i="12"/>
  <c r="M654" i="12"/>
  <c r="M653" i="12"/>
  <c r="M652" i="12"/>
  <c r="M649" i="12"/>
  <c r="M648" i="12"/>
  <c r="M647" i="12"/>
  <c r="M646" i="12"/>
  <c r="M645" i="12"/>
  <c r="M644" i="12"/>
  <c r="M643" i="12"/>
  <c r="M640" i="12"/>
  <c r="M635" i="12"/>
  <c r="M634" i="12"/>
  <c r="M633" i="12"/>
  <c r="M632" i="12"/>
  <c r="M631" i="12"/>
  <c r="M630" i="12"/>
  <c r="M629" i="12"/>
  <c r="M627" i="12"/>
  <c r="M626" i="12"/>
  <c r="M624" i="12"/>
  <c r="M623" i="12"/>
  <c r="M621" i="12"/>
  <c r="M620" i="12"/>
  <c r="M618" i="12"/>
  <c r="M617" i="12"/>
  <c r="M615" i="12"/>
  <c r="M614" i="12"/>
  <c r="M611" i="12"/>
  <c r="M610" i="12"/>
  <c r="M609" i="12"/>
  <c r="M607" i="12"/>
  <c r="M606" i="12"/>
  <c r="M605" i="12"/>
  <c r="M604" i="12"/>
  <c r="M603" i="12"/>
  <c r="M602" i="12"/>
  <c r="M601" i="12"/>
  <c r="M600" i="12"/>
  <c r="M599" i="12"/>
  <c r="M598" i="12"/>
  <c r="M597" i="12"/>
  <c r="M596" i="12"/>
  <c r="M595" i="12"/>
  <c r="M594" i="12"/>
  <c r="M592" i="12"/>
  <c r="M587" i="12"/>
  <c r="M586" i="12"/>
  <c r="M585" i="12"/>
  <c r="M584" i="12"/>
  <c r="M581" i="12"/>
  <c r="M580" i="12"/>
  <c r="M579" i="12"/>
  <c r="M578" i="12"/>
  <c r="M577" i="12"/>
  <c r="M576" i="12"/>
  <c r="M575" i="12"/>
  <c r="M574" i="12"/>
  <c r="M573" i="12"/>
  <c r="M572" i="12"/>
  <c r="M571" i="12"/>
  <c r="M570" i="12"/>
  <c r="M569" i="12"/>
  <c r="M568" i="12"/>
  <c r="M567" i="12"/>
  <c r="M566" i="12"/>
  <c r="M565" i="12"/>
  <c r="M564" i="12"/>
  <c r="M563" i="12"/>
  <c r="M562" i="12"/>
  <c r="M561" i="12"/>
  <c r="M559" i="12"/>
  <c r="M557" i="12"/>
  <c r="M556" i="12"/>
  <c r="M555" i="12"/>
  <c r="M554" i="12"/>
  <c r="M552" i="12"/>
  <c r="M549" i="12"/>
  <c r="M547" i="12"/>
  <c r="M544" i="12"/>
  <c r="M543" i="12"/>
  <c r="M541" i="12"/>
  <c r="M540" i="12"/>
  <c r="M538" i="12"/>
  <c r="M537" i="12"/>
  <c r="M535" i="12"/>
  <c r="M528" i="12"/>
  <c r="M527" i="12"/>
  <c r="M526" i="12"/>
  <c r="M524" i="12"/>
  <c r="M523" i="12"/>
  <c r="M522" i="12"/>
  <c r="M521" i="12"/>
  <c r="M520" i="12"/>
  <c r="M519" i="12"/>
  <c r="M517" i="12"/>
  <c r="M516" i="12"/>
  <c r="M515" i="12"/>
  <c r="M514" i="12"/>
  <c r="M513" i="12"/>
  <c r="M510" i="12"/>
  <c r="M509" i="12"/>
  <c r="M508" i="12"/>
  <c r="M507" i="12"/>
  <c r="M506" i="12"/>
  <c r="M505" i="12"/>
  <c r="M504" i="12"/>
  <c r="M501" i="12"/>
  <c r="M494" i="12"/>
  <c r="M493" i="12"/>
  <c r="M492" i="12"/>
  <c r="M491" i="12"/>
  <c r="M490" i="12"/>
  <c r="M489" i="12"/>
  <c r="M487" i="12"/>
  <c r="M485" i="12"/>
  <c r="M484" i="12"/>
  <c r="M483" i="12"/>
  <c r="M476" i="12"/>
  <c r="M472" i="12"/>
  <c r="M470" i="12"/>
  <c r="M469" i="12"/>
  <c r="M467" i="12"/>
  <c r="M465" i="12"/>
  <c r="M463" i="12"/>
  <c r="M460" i="12"/>
  <c r="M459" i="12"/>
  <c r="M457" i="12"/>
  <c r="M456" i="12"/>
  <c r="M454" i="12"/>
  <c r="M453" i="12"/>
  <c r="M452" i="12"/>
  <c r="M450" i="12"/>
  <c r="M448" i="12"/>
  <c r="M446" i="12"/>
  <c r="M443" i="12"/>
  <c r="M431" i="12"/>
  <c r="M430" i="12"/>
  <c r="M429" i="12"/>
  <c r="M428" i="12"/>
  <c r="M423" i="12"/>
  <c r="M420" i="12"/>
  <c r="M418" i="12"/>
  <c r="M415" i="12"/>
  <c r="M413" i="12"/>
  <c r="M407" i="12"/>
  <c r="M404" i="12"/>
  <c r="M400" i="12"/>
  <c r="M396" i="12"/>
  <c r="M392" i="12"/>
  <c r="M391" i="12"/>
  <c r="M390" i="12"/>
  <c r="M389" i="12"/>
  <c r="M388" i="12"/>
  <c r="M387" i="12"/>
  <c r="M385" i="12"/>
  <c r="M384" i="12"/>
  <c r="M382" i="12"/>
  <c r="M381" i="12"/>
  <c r="M380" i="12"/>
  <c r="M377" i="12"/>
  <c r="M376" i="12"/>
  <c r="M374" i="12"/>
  <c r="M357" i="12"/>
  <c r="M353" i="12"/>
  <c r="M352" i="12"/>
  <c r="M351" i="12"/>
  <c r="M350" i="12"/>
  <c r="M349" i="12"/>
  <c r="M348" i="12"/>
  <c r="M347" i="12"/>
  <c r="M346" i="12"/>
  <c r="M345" i="12"/>
  <c r="M344" i="12"/>
  <c r="M343" i="12"/>
  <c r="M342" i="12"/>
  <c r="M341" i="12"/>
  <c r="M340" i="12"/>
  <c r="M339" i="12"/>
  <c r="M338" i="12"/>
  <c r="M334" i="12"/>
  <c r="M333" i="12"/>
  <c r="M332" i="12"/>
  <c r="M331" i="12"/>
  <c r="M328" i="12"/>
  <c r="M320" i="12"/>
  <c r="M319" i="12"/>
  <c r="M315" i="12"/>
  <c r="M314" i="12"/>
  <c r="M313" i="12"/>
  <c r="M308" i="12"/>
  <c r="M295" i="12"/>
  <c r="M293" i="12"/>
  <c r="M288" i="12"/>
  <c r="M286" i="12"/>
  <c r="M285" i="12"/>
  <c r="M276" i="12"/>
  <c r="M275" i="12"/>
  <c r="M274" i="12"/>
  <c r="M269" i="12"/>
  <c r="M268" i="12"/>
  <c r="M267" i="12"/>
  <c r="M266" i="12"/>
  <c r="M265" i="12"/>
  <c r="M264" i="12"/>
  <c r="M263" i="12"/>
  <c r="M261" i="12"/>
  <c r="M256" i="12"/>
  <c r="M253" i="12"/>
  <c r="M249" i="12"/>
  <c r="M248" i="12"/>
  <c r="M247" i="12"/>
  <c r="M246" i="12"/>
  <c r="M245" i="12"/>
  <c r="M244" i="12"/>
  <c r="M243" i="12"/>
  <c r="M240" i="12"/>
  <c r="M237" i="12"/>
  <c r="M236" i="12"/>
  <c r="M235" i="12"/>
  <c r="M234" i="12"/>
  <c r="M233" i="12"/>
  <c r="M230" i="12"/>
  <c r="M229" i="12"/>
  <c r="M228" i="12"/>
  <c r="M225" i="12"/>
  <c r="M224" i="12"/>
  <c r="M223" i="12"/>
  <c r="M222" i="12"/>
  <c r="M221" i="12"/>
  <c r="M220" i="12"/>
  <c r="M219" i="12"/>
  <c r="M218" i="12"/>
  <c r="M217" i="12"/>
  <c r="M216" i="12"/>
  <c r="M215" i="12"/>
  <c r="M214" i="12"/>
  <c r="M213" i="12"/>
  <c r="M212" i="12"/>
  <c r="M211" i="12"/>
  <c r="M210" i="12"/>
  <c r="M208" i="12"/>
  <c r="M207" i="12"/>
  <c r="M205" i="12"/>
  <c r="M200" i="12"/>
  <c r="M199" i="12"/>
  <c r="M198" i="12"/>
  <c r="M193" i="12"/>
  <c r="M192" i="12"/>
  <c r="M191" i="12"/>
  <c r="M190" i="12"/>
  <c r="M189" i="12"/>
  <c r="M188" i="12"/>
  <c r="M187" i="12"/>
  <c r="M186" i="12"/>
  <c r="M185" i="12"/>
  <c r="M184" i="12"/>
  <c r="M183" i="12"/>
  <c r="M182" i="12"/>
  <c r="M181" i="12"/>
  <c r="M180" i="12"/>
  <c r="M179" i="12"/>
  <c r="M178" i="12"/>
  <c r="M177" i="12"/>
  <c r="M176" i="12"/>
  <c r="M175" i="12"/>
  <c r="M174" i="12"/>
  <c r="M173" i="12"/>
  <c r="M172" i="12"/>
  <c r="M171" i="12"/>
  <c r="M170" i="12"/>
  <c r="M169" i="12"/>
  <c r="M168" i="12"/>
  <c r="M167" i="12"/>
  <c r="M166" i="12"/>
  <c r="M165" i="12"/>
  <c r="M164" i="12"/>
  <c r="M163" i="12"/>
  <c r="M162" i="12"/>
  <c r="M161" i="12"/>
  <c r="M160" i="12"/>
  <c r="M159" i="12"/>
  <c r="M158" i="12"/>
  <c r="M157" i="12"/>
  <c r="M156" i="12"/>
  <c r="M155" i="12"/>
  <c r="M154" i="12"/>
  <c r="M153" i="12"/>
  <c r="M152" i="12"/>
  <c r="M151" i="12"/>
  <c r="M150" i="12"/>
  <c r="M149" i="12"/>
  <c r="M148" i="12"/>
  <c r="M147" i="12"/>
  <c r="M146" i="12"/>
  <c r="M144" i="12"/>
  <c r="M143" i="12"/>
  <c r="M142" i="12"/>
  <c r="M141" i="12"/>
  <c r="M138" i="12"/>
  <c r="M133" i="12"/>
  <c r="M132" i="12"/>
  <c r="M131" i="12"/>
  <c r="M130" i="12"/>
  <c r="M127" i="12"/>
  <c r="M125" i="12"/>
  <c r="M124" i="12"/>
  <c r="M123" i="12"/>
  <c r="M122" i="12"/>
  <c r="M121" i="12"/>
  <c r="M118" i="12"/>
  <c r="M117" i="12"/>
  <c r="M115" i="12"/>
  <c r="M114" i="12"/>
  <c r="M113" i="12"/>
  <c r="M112" i="12"/>
  <c r="M111" i="12"/>
  <c r="M110" i="12"/>
  <c r="M109" i="12"/>
  <c r="M108" i="12"/>
  <c r="M105" i="12"/>
  <c r="M104" i="12"/>
  <c r="M102" i="12"/>
  <c r="M101" i="12"/>
  <c r="M100" i="12"/>
  <c r="M99" i="12"/>
  <c r="M98" i="12"/>
  <c r="M97" i="12"/>
  <c r="M96" i="12"/>
  <c r="M94" i="12"/>
  <c r="M93" i="12"/>
  <c r="M92" i="12"/>
  <c r="M91" i="12"/>
  <c r="M90" i="12"/>
  <c r="M89" i="12"/>
  <c r="M88" i="12"/>
  <c r="M86" i="12"/>
  <c r="M84" i="12"/>
  <c r="M83" i="12"/>
  <c r="M82" i="12"/>
  <c r="M80" i="12"/>
  <c r="M79" i="12"/>
  <c r="M78" i="12"/>
  <c r="M77" i="12"/>
  <c r="M76" i="12"/>
  <c r="M75" i="12"/>
  <c r="M70" i="12"/>
  <c r="M69" i="12"/>
  <c r="M68" i="12"/>
  <c r="M67" i="12"/>
  <c r="M66" i="12"/>
  <c r="M65" i="12"/>
  <c r="M64" i="12"/>
  <c r="M63" i="12"/>
  <c r="M62" i="12"/>
  <c r="M60" i="12"/>
  <c r="M59" i="12"/>
  <c r="M57" i="12"/>
  <c r="M56" i="12"/>
  <c r="M45" i="12"/>
  <c r="M41" i="12"/>
  <c r="M40" i="12"/>
  <c r="M39" i="12"/>
  <c r="M38" i="12"/>
  <c r="M37" i="12"/>
  <c r="M30" i="12"/>
  <c r="M25" i="12"/>
  <c r="M16" i="12"/>
  <c r="M12" i="12"/>
  <c r="M8" i="12"/>
  <c r="M5" i="12"/>
  <c r="N926" i="11"/>
  <c r="N925" i="11"/>
  <c r="N923" i="11"/>
  <c r="M923" i="11"/>
  <c r="N922" i="11"/>
  <c r="M922" i="11"/>
  <c r="N921" i="11"/>
  <c r="M921" i="11"/>
  <c r="N920" i="11"/>
  <c r="M920" i="11"/>
  <c r="N919" i="11"/>
  <c r="M919" i="11"/>
  <c r="N918" i="11"/>
  <c r="M918" i="11"/>
  <c r="N917" i="11"/>
  <c r="M917" i="11"/>
  <c r="N916" i="11"/>
  <c r="M916" i="11"/>
  <c r="N915" i="11"/>
  <c r="M915" i="11"/>
  <c r="N914" i="11"/>
  <c r="M914" i="11"/>
  <c r="N913" i="11"/>
  <c r="M913" i="11"/>
  <c r="N912" i="11"/>
  <c r="M912" i="11"/>
  <c r="N911" i="11"/>
  <c r="M911" i="11"/>
  <c r="N910" i="11"/>
  <c r="M910" i="11"/>
  <c r="N909" i="11"/>
  <c r="M909" i="11"/>
  <c r="N908" i="11"/>
  <c r="M908" i="11"/>
  <c r="N907" i="11"/>
  <c r="M907" i="11"/>
  <c r="N906" i="11"/>
  <c r="M906" i="11"/>
  <c r="N905" i="11"/>
  <c r="M905" i="11"/>
  <c r="N904" i="11"/>
  <c r="M904" i="11"/>
  <c r="N902" i="11"/>
  <c r="M902" i="11"/>
  <c r="N901" i="11"/>
  <c r="M901" i="11"/>
  <c r="N900" i="11"/>
  <c r="M900" i="11"/>
  <c r="N899" i="11"/>
  <c r="M899" i="11"/>
  <c r="N898" i="11"/>
  <c r="M898" i="11"/>
  <c r="N897" i="11"/>
  <c r="M897" i="11"/>
  <c r="N896" i="11"/>
  <c r="M896" i="11"/>
  <c r="N895" i="11"/>
  <c r="M895" i="11"/>
  <c r="N894" i="11"/>
  <c r="M894" i="11"/>
  <c r="N893" i="11"/>
  <c r="M893" i="11"/>
  <c r="N892" i="11"/>
  <c r="M892" i="11"/>
  <c r="N891" i="11"/>
  <c r="M891" i="11"/>
  <c r="N890" i="11"/>
  <c r="M890" i="11"/>
  <c r="N889" i="11"/>
  <c r="M889" i="11"/>
  <c r="N888" i="11"/>
  <c r="M888" i="11"/>
  <c r="N887" i="11"/>
  <c r="M887" i="11"/>
  <c r="N886" i="11"/>
  <c r="M886" i="11"/>
  <c r="N885" i="11"/>
  <c r="M885" i="11"/>
  <c r="N884" i="11"/>
  <c r="M884" i="11"/>
  <c r="N881" i="11"/>
  <c r="N880" i="11"/>
  <c r="N879" i="11"/>
  <c r="N878" i="11"/>
  <c r="N877" i="11"/>
  <c r="N876" i="11"/>
  <c r="N875" i="11"/>
  <c r="N874" i="11"/>
  <c r="N873" i="11"/>
  <c r="N872" i="11"/>
  <c r="N871" i="11"/>
  <c r="N870" i="11"/>
  <c r="N869" i="11"/>
  <c r="N868" i="11"/>
  <c r="N867" i="11"/>
  <c r="N866" i="11"/>
  <c r="N865" i="11"/>
  <c r="N864" i="11"/>
  <c r="N863" i="11"/>
  <c r="N862" i="11"/>
  <c r="N861" i="11"/>
  <c r="N860" i="11"/>
  <c r="N859" i="11"/>
  <c r="N858" i="11"/>
  <c r="N857" i="11"/>
  <c r="N856" i="11"/>
  <c r="N855" i="11"/>
  <c r="N854" i="11"/>
  <c r="N853" i="11"/>
  <c r="N852" i="11"/>
  <c r="N851" i="11"/>
  <c r="N850" i="11"/>
  <c r="N849" i="11"/>
  <c r="N848" i="11"/>
  <c r="N847" i="11"/>
  <c r="N846" i="11"/>
  <c r="N842" i="11"/>
  <c r="N841" i="11"/>
  <c r="N840" i="11"/>
  <c r="N839" i="11"/>
  <c r="N838" i="11"/>
  <c r="N837" i="11"/>
  <c r="N836" i="11"/>
  <c r="N835" i="11"/>
  <c r="N834" i="11"/>
  <c r="N833" i="11"/>
  <c r="N832" i="11"/>
  <c r="N831" i="11"/>
  <c r="N830" i="11"/>
  <c r="N829" i="11"/>
  <c r="N828" i="11"/>
  <c r="N827" i="11"/>
  <c r="N826" i="11"/>
  <c r="N825" i="11"/>
  <c r="N824" i="11"/>
  <c r="N823" i="11"/>
  <c r="N822" i="11"/>
  <c r="N821" i="11"/>
  <c r="N820" i="11"/>
  <c r="N818" i="11"/>
  <c r="N817" i="11"/>
  <c r="N816" i="11"/>
  <c r="N815" i="11"/>
  <c r="N814" i="11"/>
  <c r="N813" i="11"/>
  <c r="N812" i="11"/>
  <c r="N811" i="11"/>
  <c r="N810" i="11"/>
  <c r="N809" i="11"/>
  <c r="N808" i="11"/>
  <c r="N807" i="11"/>
  <c r="N806" i="11"/>
  <c r="N805" i="11"/>
  <c r="N804" i="11"/>
  <c r="N803" i="11"/>
  <c r="N802" i="11"/>
  <c r="N801" i="11"/>
  <c r="N800" i="11"/>
  <c r="N798" i="11"/>
  <c r="N797" i="11"/>
  <c r="N796" i="11"/>
  <c r="N795" i="11"/>
  <c r="N794" i="11"/>
  <c r="N793" i="11"/>
  <c r="N792" i="11"/>
  <c r="N791" i="11"/>
  <c r="N790" i="11"/>
  <c r="N789" i="11"/>
  <c r="N788" i="11"/>
  <c r="N787" i="11"/>
  <c r="N786" i="11"/>
  <c r="N785" i="11"/>
  <c r="N784" i="11"/>
  <c r="N782" i="11"/>
  <c r="N781" i="11"/>
  <c r="N780" i="11"/>
  <c r="N779" i="11"/>
  <c r="N778" i="11"/>
  <c r="N777" i="11"/>
  <c r="N776" i="11"/>
  <c r="N775" i="11"/>
  <c r="N774" i="11"/>
  <c r="N773" i="11"/>
  <c r="N771" i="11"/>
  <c r="N770" i="11"/>
  <c r="N769" i="11"/>
  <c r="N768" i="11"/>
  <c r="N767" i="11"/>
  <c r="N766" i="11"/>
  <c r="N765" i="11"/>
  <c r="N764" i="11"/>
  <c r="N763" i="11"/>
  <c r="N762" i="11"/>
  <c r="N760" i="11"/>
  <c r="N759" i="11"/>
  <c r="N758" i="11"/>
  <c r="N757" i="11"/>
  <c r="N756" i="11"/>
  <c r="N755" i="11"/>
  <c r="N754" i="11"/>
  <c r="N753" i="11"/>
  <c r="N752" i="11"/>
  <c r="N749" i="11"/>
  <c r="M749" i="11"/>
  <c r="N748" i="11"/>
  <c r="M748" i="11"/>
  <c r="N747" i="11"/>
  <c r="M747" i="11"/>
  <c r="N746" i="11"/>
  <c r="M746" i="11"/>
  <c r="N745" i="11"/>
  <c r="M745" i="11"/>
  <c r="N744" i="11"/>
  <c r="M744" i="11"/>
  <c r="N743" i="11"/>
  <c r="M743" i="11"/>
  <c r="N742" i="11"/>
  <c r="M742" i="11"/>
  <c r="N741" i="11"/>
  <c r="M741" i="11"/>
  <c r="N740" i="11"/>
  <c r="M740" i="11"/>
  <c r="N739" i="11"/>
  <c r="M739" i="11"/>
  <c r="N738" i="11"/>
  <c r="M738" i="11"/>
  <c r="N737" i="11"/>
  <c r="M737" i="11"/>
  <c r="N736" i="11"/>
  <c r="M736" i="11"/>
  <c r="N735" i="11"/>
  <c r="M735" i="11"/>
  <c r="N734" i="11"/>
  <c r="M734" i="11"/>
  <c r="N733" i="11"/>
  <c r="M733" i="11"/>
  <c r="N732" i="11"/>
  <c r="M732" i="11"/>
  <c r="N731" i="11"/>
  <c r="M731" i="11"/>
  <c r="N730" i="11"/>
  <c r="M730" i="11"/>
  <c r="N728" i="11"/>
  <c r="M728" i="11"/>
  <c r="N727" i="11"/>
  <c r="M727" i="11"/>
  <c r="N726" i="11"/>
  <c r="M726" i="11"/>
  <c r="N725" i="11"/>
  <c r="M725" i="11"/>
  <c r="N724" i="11"/>
  <c r="M724" i="11"/>
  <c r="N723" i="11"/>
  <c r="M723" i="11"/>
  <c r="N722" i="11"/>
  <c r="M722" i="11"/>
  <c r="N721" i="11"/>
  <c r="M721" i="11"/>
  <c r="N720" i="11"/>
  <c r="M720" i="11"/>
  <c r="N719" i="11"/>
  <c r="M719" i="11"/>
  <c r="N718" i="11"/>
  <c r="M718" i="11"/>
  <c r="N717" i="11"/>
  <c r="M717" i="11"/>
  <c r="N716" i="11"/>
  <c r="M716" i="11"/>
  <c r="N715" i="11"/>
  <c r="M715" i="11"/>
  <c r="N714" i="11"/>
  <c r="M714" i="11"/>
  <c r="N712" i="11"/>
  <c r="M712" i="11"/>
  <c r="N711" i="11"/>
  <c r="M711" i="11"/>
  <c r="N710" i="11"/>
  <c r="M710" i="11"/>
  <c r="N709" i="11"/>
  <c r="M709" i="11"/>
  <c r="N708" i="11"/>
  <c r="M708" i="11"/>
  <c r="N707" i="11"/>
  <c r="M707" i="11"/>
  <c r="N706" i="11"/>
  <c r="M706" i="11"/>
  <c r="N705" i="11"/>
  <c r="M705" i="11"/>
  <c r="N704" i="11"/>
  <c r="M704" i="11"/>
  <c r="N703" i="11"/>
  <c r="M703" i="11"/>
  <c r="N702" i="11"/>
  <c r="M702" i="11"/>
  <c r="N701" i="11"/>
  <c r="M701" i="11"/>
  <c r="N700" i="11"/>
  <c r="M700" i="11"/>
  <c r="N699" i="11"/>
  <c r="M699" i="11"/>
  <c r="N697" i="11"/>
  <c r="M697" i="11"/>
  <c r="N696" i="11"/>
  <c r="M696" i="11"/>
  <c r="N695" i="11"/>
  <c r="M695" i="11"/>
  <c r="N694" i="11"/>
  <c r="M694" i="11"/>
  <c r="N693" i="11"/>
  <c r="M693" i="11"/>
  <c r="N692" i="11"/>
  <c r="M692" i="11"/>
  <c r="N691" i="11"/>
  <c r="M691" i="11"/>
  <c r="N690" i="11"/>
  <c r="M690" i="11"/>
  <c r="N689" i="11"/>
  <c r="M689" i="11"/>
  <c r="N688" i="11"/>
  <c r="M688" i="11"/>
  <c r="N687" i="11"/>
  <c r="M687" i="11"/>
  <c r="N686" i="11"/>
  <c r="M686" i="11"/>
  <c r="N685" i="11"/>
  <c r="M685" i="11"/>
  <c r="N684" i="11"/>
  <c r="M684" i="11"/>
  <c r="N683" i="11"/>
  <c r="M683" i="11"/>
  <c r="N682" i="11"/>
  <c r="M682" i="11"/>
  <c r="N681" i="11"/>
  <c r="M681" i="11"/>
  <c r="N680" i="11"/>
  <c r="M680" i="11"/>
  <c r="N679" i="11"/>
  <c r="M679" i="11"/>
  <c r="N678" i="11"/>
  <c r="M678" i="11"/>
  <c r="N677" i="11"/>
  <c r="M677" i="11"/>
  <c r="N676" i="11"/>
  <c r="M676" i="11"/>
  <c r="N675" i="11"/>
  <c r="M675" i="11"/>
  <c r="N674" i="11"/>
  <c r="M674" i="11"/>
  <c r="N673" i="11"/>
  <c r="M673" i="11"/>
  <c r="N672" i="11"/>
  <c r="M672" i="11"/>
  <c r="N670" i="11"/>
  <c r="M670" i="11"/>
  <c r="N669" i="11"/>
  <c r="M669" i="11"/>
  <c r="N668" i="11"/>
  <c r="M668" i="11"/>
  <c r="N667" i="11"/>
  <c r="M667" i="11"/>
  <c r="N666" i="11"/>
  <c r="M666" i="11"/>
  <c r="N665" i="11"/>
  <c r="M665" i="11"/>
  <c r="N664" i="11"/>
  <c r="M664" i="11"/>
  <c r="N663" i="11"/>
  <c r="M663" i="11"/>
  <c r="N662" i="11"/>
  <c r="M662" i="11"/>
  <c r="N661" i="11"/>
  <c r="M661" i="11"/>
  <c r="N660" i="11"/>
  <c r="M660" i="11"/>
  <c r="N659" i="11"/>
  <c r="M659" i="11"/>
  <c r="N658" i="11"/>
  <c r="M658" i="11"/>
  <c r="N657" i="11"/>
  <c r="M657" i="11"/>
  <c r="N656" i="11"/>
  <c r="M656" i="11"/>
  <c r="N655" i="11"/>
  <c r="M655" i="11"/>
  <c r="N654" i="11"/>
  <c r="M654" i="11"/>
  <c r="N653" i="11"/>
  <c r="M653" i="11"/>
  <c r="N651" i="11"/>
  <c r="M651" i="11"/>
  <c r="N650" i="11"/>
  <c r="M650" i="11"/>
  <c r="N649" i="11"/>
  <c r="M649" i="11"/>
  <c r="N648" i="11"/>
  <c r="M648" i="11"/>
  <c r="N647" i="11"/>
  <c r="M647" i="11"/>
  <c r="N646" i="11"/>
  <c r="M646" i="11"/>
  <c r="N645" i="11"/>
  <c r="M645" i="11"/>
  <c r="N644" i="11"/>
  <c r="M644" i="11"/>
  <c r="N643" i="11"/>
  <c r="M643" i="11"/>
  <c r="N642" i="11"/>
  <c r="M642" i="11"/>
  <c r="N641" i="11"/>
  <c r="M641" i="11"/>
  <c r="N640" i="11"/>
  <c r="M640" i="11"/>
  <c r="N639" i="11"/>
  <c r="M639" i="11"/>
  <c r="N638" i="11"/>
  <c r="M638" i="11"/>
  <c r="N637" i="11"/>
  <c r="M637" i="11"/>
  <c r="N636" i="11"/>
  <c r="M636" i="11"/>
  <c r="N635" i="11"/>
  <c r="M635" i="11"/>
  <c r="N634" i="11"/>
  <c r="M634" i="11"/>
  <c r="N633" i="11"/>
  <c r="M633" i="11"/>
  <c r="N632" i="11"/>
  <c r="M632" i="11"/>
  <c r="N631" i="11"/>
  <c r="M631" i="11"/>
  <c r="N629" i="11"/>
  <c r="M629" i="11"/>
  <c r="N628" i="11"/>
  <c r="M628" i="11"/>
  <c r="N627" i="11"/>
  <c r="M627" i="11"/>
  <c r="N626" i="11"/>
  <c r="M626" i="11"/>
  <c r="N625" i="11"/>
  <c r="M625" i="11"/>
  <c r="N624" i="11"/>
  <c r="M624" i="11"/>
  <c r="N623" i="11"/>
  <c r="M623" i="11"/>
  <c r="N622" i="11"/>
  <c r="M622" i="11"/>
  <c r="N621" i="11"/>
  <c r="M621" i="11"/>
  <c r="N620" i="11"/>
  <c r="M620" i="11"/>
  <c r="N619" i="11"/>
  <c r="M619" i="11"/>
  <c r="N618" i="11"/>
  <c r="M618" i="11"/>
  <c r="N617" i="11"/>
  <c r="M617" i="11"/>
  <c r="N616" i="11"/>
  <c r="M616" i="11"/>
  <c r="N615" i="11"/>
  <c r="M615" i="11"/>
  <c r="N614" i="11"/>
  <c r="M614" i="11"/>
  <c r="N613" i="11"/>
  <c r="M613" i="11"/>
  <c r="N612" i="11"/>
  <c r="M612" i="11"/>
  <c r="N611" i="11"/>
  <c r="M611" i="11"/>
  <c r="N610" i="11"/>
  <c r="M610" i="11"/>
  <c r="N609" i="11"/>
  <c r="M609" i="11"/>
  <c r="N608" i="11"/>
  <c r="M608" i="11"/>
  <c r="N607" i="11"/>
  <c r="M607" i="11"/>
  <c r="N605" i="11"/>
  <c r="M605" i="11"/>
  <c r="N604" i="11"/>
  <c r="M604" i="11"/>
  <c r="N603" i="11"/>
  <c r="M603" i="11"/>
  <c r="N602" i="11"/>
  <c r="M602" i="11"/>
  <c r="N601" i="11"/>
  <c r="M601" i="11"/>
  <c r="N600" i="11"/>
  <c r="M600" i="11"/>
  <c r="N599" i="11"/>
  <c r="M599" i="11"/>
  <c r="N598" i="11"/>
  <c r="M598" i="11"/>
  <c r="N597" i="11"/>
  <c r="M597" i="11"/>
  <c r="N596" i="11"/>
  <c r="M596" i="11"/>
  <c r="N595" i="11"/>
  <c r="M595" i="11"/>
  <c r="N594" i="11"/>
  <c r="M594" i="11"/>
  <c r="N593" i="11"/>
  <c r="M593" i="11"/>
  <c r="N592" i="11"/>
  <c r="M592" i="11"/>
  <c r="N591" i="11"/>
  <c r="M591" i="11"/>
  <c r="N590" i="11"/>
  <c r="M590" i="11"/>
  <c r="N589" i="11"/>
  <c r="M589" i="11"/>
  <c r="N588" i="11"/>
  <c r="M588" i="11"/>
  <c r="N587" i="11"/>
  <c r="M587" i="11"/>
  <c r="N586" i="11"/>
  <c r="M586" i="11"/>
  <c r="N585" i="11"/>
  <c r="M585" i="11"/>
  <c r="N584" i="11"/>
  <c r="M584" i="11"/>
  <c r="N583" i="11"/>
  <c r="M583" i="11"/>
  <c r="N582" i="11"/>
  <c r="M582" i="11"/>
  <c r="N581" i="11"/>
  <c r="M581" i="11"/>
  <c r="N580" i="11"/>
  <c r="M580" i="11"/>
  <c r="N579" i="11"/>
  <c r="M579" i="11"/>
  <c r="N577" i="11"/>
  <c r="M577" i="11"/>
  <c r="N576" i="11"/>
  <c r="M576" i="11"/>
  <c r="N575" i="11"/>
  <c r="M575" i="11"/>
  <c r="N574" i="11"/>
  <c r="M574" i="11"/>
  <c r="N573" i="11"/>
  <c r="M573" i="11"/>
  <c r="N572" i="11"/>
  <c r="M572" i="11"/>
  <c r="N571" i="11"/>
  <c r="M571" i="11"/>
  <c r="N570" i="11"/>
  <c r="M570" i="11"/>
  <c r="N569" i="11"/>
  <c r="M569" i="11"/>
  <c r="N568" i="11"/>
  <c r="M568" i="11"/>
  <c r="N567" i="11"/>
  <c r="M567" i="11"/>
  <c r="N566" i="11"/>
  <c r="M566" i="11"/>
  <c r="N565" i="11"/>
  <c r="M565" i="11"/>
  <c r="N564" i="11"/>
  <c r="M564" i="11"/>
  <c r="N563" i="11"/>
  <c r="M563" i="11"/>
  <c r="N562" i="11"/>
  <c r="M562" i="11"/>
  <c r="N561" i="11"/>
  <c r="M561" i="11"/>
  <c r="N560" i="11"/>
  <c r="M560" i="11"/>
  <c r="N559" i="11"/>
  <c r="M559" i="11"/>
  <c r="N558" i="11"/>
  <c r="M558" i="11"/>
  <c r="N556" i="11"/>
  <c r="M556" i="11"/>
  <c r="L556" i="11"/>
  <c r="N555" i="11"/>
  <c r="M555" i="11"/>
  <c r="L555" i="11"/>
  <c r="N554" i="11"/>
  <c r="M554" i="11"/>
  <c r="L554" i="11"/>
  <c r="N553" i="11"/>
  <c r="M553" i="11"/>
  <c r="L553" i="11"/>
  <c r="N552" i="11"/>
  <c r="M552" i="11"/>
  <c r="L552" i="11"/>
  <c r="N551" i="11"/>
  <c r="M551" i="11"/>
  <c r="N550" i="11"/>
  <c r="M550" i="11"/>
  <c r="L550" i="11"/>
  <c r="N549" i="11"/>
  <c r="M549" i="11"/>
  <c r="L549" i="11"/>
  <c r="N548" i="11"/>
  <c r="M548" i="11"/>
  <c r="N547" i="11"/>
  <c r="M547" i="11"/>
  <c r="N546" i="11"/>
  <c r="M546" i="11"/>
  <c r="N545" i="11"/>
  <c r="M545" i="11"/>
  <c r="N544" i="11"/>
  <c r="M544" i="11"/>
  <c r="N543" i="11"/>
  <c r="M543" i="11"/>
  <c r="N541" i="11"/>
  <c r="M541" i="11"/>
  <c r="L541" i="11"/>
  <c r="N540" i="11"/>
  <c r="M540" i="11"/>
  <c r="L540" i="11"/>
  <c r="N539" i="11"/>
  <c r="M539" i="11"/>
  <c r="L539" i="11"/>
  <c r="N538" i="11"/>
  <c r="M538" i="11"/>
  <c r="L538" i="11"/>
  <c r="N537" i="11"/>
  <c r="M537" i="11"/>
  <c r="L537" i="11"/>
  <c r="N536" i="11"/>
  <c r="M536" i="11"/>
  <c r="L536" i="11"/>
  <c r="N535" i="11"/>
  <c r="M535" i="11"/>
  <c r="N534" i="11"/>
  <c r="M534" i="11"/>
  <c r="N533" i="11"/>
  <c r="M533" i="11"/>
  <c r="N532" i="11"/>
  <c r="M532" i="11"/>
  <c r="N531" i="11"/>
  <c r="M531" i="11"/>
  <c r="N530" i="11"/>
  <c r="M530" i="11"/>
  <c r="N529" i="11"/>
  <c r="M529" i="11"/>
  <c r="N528" i="11"/>
  <c r="M528" i="11"/>
  <c r="N527" i="11"/>
  <c r="M527" i="11"/>
  <c r="N526" i="11"/>
  <c r="M526" i="11"/>
  <c r="N525" i="11"/>
  <c r="M525" i="11"/>
  <c r="N524" i="11"/>
  <c r="M524" i="11"/>
  <c r="N523" i="11"/>
  <c r="M523" i="11"/>
  <c r="N522" i="11"/>
  <c r="M522" i="11"/>
  <c r="N521" i="11"/>
  <c r="M521" i="11"/>
  <c r="N520" i="11"/>
  <c r="M520" i="11"/>
  <c r="N519" i="11"/>
  <c r="M519" i="11"/>
  <c r="N518" i="11"/>
  <c r="M518" i="11"/>
  <c r="N517" i="11"/>
  <c r="M517" i="11"/>
  <c r="N515" i="11"/>
  <c r="M515" i="11"/>
  <c r="N514" i="11"/>
  <c r="M514" i="11"/>
  <c r="N513" i="11"/>
  <c r="M513" i="11"/>
  <c r="N512" i="11"/>
  <c r="M512" i="11"/>
  <c r="N511" i="11"/>
  <c r="M511" i="11"/>
  <c r="N510" i="11"/>
  <c r="M510" i="11"/>
  <c r="N509" i="11"/>
  <c r="M509" i="11"/>
  <c r="N508" i="11"/>
  <c r="M508" i="11"/>
  <c r="N507" i="11"/>
  <c r="M507" i="11"/>
  <c r="N506" i="11"/>
  <c r="M506" i="11"/>
  <c r="N505" i="11"/>
  <c r="M505" i="11"/>
  <c r="N504" i="11"/>
  <c r="M504" i="11"/>
  <c r="N503" i="11"/>
  <c r="M503" i="11"/>
  <c r="N502" i="11"/>
  <c r="M502" i="11"/>
  <c r="N501" i="11"/>
  <c r="M501" i="11"/>
  <c r="N500" i="11"/>
  <c r="M500" i="11"/>
  <c r="N499" i="11"/>
  <c r="M499" i="11"/>
  <c r="N498" i="11"/>
  <c r="M498" i="11"/>
  <c r="N497" i="11"/>
  <c r="M497" i="11"/>
  <c r="N496" i="11"/>
  <c r="M496" i="11"/>
  <c r="N495" i="11"/>
  <c r="M495" i="11"/>
  <c r="N494" i="11"/>
  <c r="M494" i="11"/>
  <c r="N493" i="11"/>
  <c r="M493" i="11"/>
  <c r="N492" i="11"/>
  <c r="M492" i="11"/>
  <c r="N491" i="11"/>
  <c r="M491" i="11"/>
  <c r="N490" i="11"/>
  <c r="M490" i="11"/>
  <c r="N488" i="11"/>
  <c r="M488" i="11"/>
  <c r="N487" i="11"/>
  <c r="M487" i="11"/>
  <c r="N486" i="11"/>
  <c r="M486" i="11"/>
  <c r="N485" i="11"/>
  <c r="M485" i="11"/>
  <c r="N484" i="11"/>
  <c r="M484" i="11"/>
  <c r="N483" i="11"/>
  <c r="M483" i="11"/>
  <c r="N482" i="11"/>
  <c r="M482" i="11"/>
  <c r="N481" i="11"/>
  <c r="M481" i="11"/>
  <c r="N480" i="11"/>
  <c r="M480" i="11"/>
  <c r="N479" i="11"/>
  <c r="M479" i="11"/>
  <c r="N478" i="11"/>
  <c r="M478" i="11"/>
  <c r="N476" i="11"/>
  <c r="M476" i="11"/>
  <c r="N475" i="11"/>
  <c r="M475" i="11"/>
  <c r="N474" i="11"/>
  <c r="M474" i="11"/>
  <c r="N473" i="11"/>
  <c r="M473" i="11"/>
  <c r="N472" i="11"/>
  <c r="M472" i="11"/>
  <c r="N471" i="11"/>
  <c r="M471" i="11"/>
  <c r="N470" i="11"/>
  <c r="M470" i="11"/>
  <c r="N469" i="11"/>
  <c r="M469" i="11"/>
  <c r="N468" i="11"/>
  <c r="M468" i="11"/>
  <c r="N467" i="11"/>
  <c r="M467" i="11"/>
  <c r="N466" i="11"/>
  <c r="M466" i="11"/>
  <c r="N465" i="11"/>
  <c r="M465" i="11"/>
  <c r="N463" i="11"/>
  <c r="M463" i="11"/>
  <c r="L463" i="11"/>
  <c r="N462" i="11"/>
  <c r="M462" i="11"/>
  <c r="L462" i="11"/>
  <c r="N461" i="11"/>
  <c r="M461" i="11"/>
  <c r="L461" i="11"/>
  <c r="N460" i="11"/>
  <c r="M460" i="11"/>
  <c r="L460" i="11"/>
  <c r="N459" i="11"/>
  <c r="M459" i="11"/>
  <c r="L459" i="11"/>
  <c r="N458" i="11"/>
  <c r="M458" i="11"/>
  <c r="L458" i="11"/>
  <c r="N457" i="11"/>
  <c r="M457" i="11"/>
  <c r="N456" i="11"/>
  <c r="M456" i="11"/>
  <c r="N455" i="11"/>
  <c r="M455" i="11"/>
  <c r="N454" i="11"/>
  <c r="M454" i="11"/>
  <c r="N453" i="11"/>
  <c r="M453" i="11"/>
  <c r="N452" i="11"/>
  <c r="M452" i="11"/>
  <c r="N451" i="11"/>
  <c r="M451" i="11"/>
  <c r="N450" i="11"/>
  <c r="M450" i="11"/>
  <c r="N449" i="11"/>
  <c r="M449" i="11"/>
  <c r="N448" i="11"/>
  <c r="M448" i="11"/>
  <c r="N447" i="11"/>
  <c r="M447" i="11"/>
  <c r="N446" i="11"/>
  <c r="M446" i="11"/>
  <c r="N445" i="11"/>
  <c r="M445" i="11"/>
  <c r="N443" i="11"/>
  <c r="M443" i="11"/>
  <c r="N442" i="11"/>
  <c r="M442" i="11"/>
  <c r="N441" i="11"/>
  <c r="M441" i="11"/>
  <c r="N440" i="11"/>
  <c r="M440" i="11"/>
  <c r="N439" i="11"/>
  <c r="M439" i="11"/>
  <c r="N438" i="11"/>
  <c r="M438" i="11"/>
  <c r="N437" i="11"/>
  <c r="M437" i="11"/>
  <c r="N436" i="11"/>
  <c r="M436" i="11"/>
  <c r="N435" i="11"/>
  <c r="M435" i="11"/>
  <c r="N434" i="11"/>
  <c r="M434" i="11"/>
  <c r="N433" i="11"/>
  <c r="M433" i="11"/>
  <c r="N432" i="11"/>
  <c r="M432" i="11"/>
  <c r="N431" i="11"/>
  <c r="M431" i="11"/>
  <c r="N428" i="11"/>
  <c r="N427" i="11"/>
  <c r="N426" i="11"/>
  <c r="N425" i="11"/>
  <c r="N424" i="11"/>
  <c r="N423" i="11"/>
  <c r="N422" i="11"/>
  <c r="N421" i="11"/>
  <c r="N419" i="11"/>
  <c r="N418" i="11"/>
  <c r="N417" i="11"/>
  <c r="N416" i="11"/>
  <c r="N415" i="11"/>
  <c r="M415" i="11"/>
  <c r="L415" i="11"/>
  <c r="N414" i="11"/>
  <c r="M414" i="11"/>
  <c r="L414" i="11"/>
  <c r="N413" i="11"/>
  <c r="M413" i="11"/>
  <c r="L413" i="11"/>
  <c r="N412" i="11"/>
  <c r="N411" i="11"/>
  <c r="N410" i="11"/>
  <c r="N409" i="11"/>
  <c r="N408" i="11"/>
  <c r="M408" i="11"/>
  <c r="L408" i="11"/>
  <c r="N407" i="11"/>
  <c r="M407" i="11"/>
  <c r="L407" i="11"/>
  <c r="N406" i="11"/>
  <c r="M406" i="11"/>
  <c r="L406" i="11"/>
  <c r="N405" i="11"/>
  <c r="M405" i="11"/>
  <c r="L405" i="11"/>
  <c r="N404" i="11"/>
  <c r="M404" i="11"/>
  <c r="L404" i="11"/>
  <c r="N403" i="11"/>
  <c r="M403" i="11"/>
  <c r="L403" i="11"/>
  <c r="N402" i="11"/>
  <c r="M402" i="11"/>
  <c r="L402" i="11"/>
  <c r="N401" i="11"/>
  <c r="M401" i="11"/>
  <c r="L401" i="11"/>
  <c r="N400" i="11"/>
  <c r="M400" i="11"/>
  <c r="L400" i="11"/>
  <c r="N399" i="11"/>
  <c r="M399" i="11"/>
  <c r="L399" i="11"/>
  <c r="N397" i="11"/>
  <c r="N396" i="11"/>
  <c r="N395" i="11"/>
  <c r="N394" i="11"/>
  <c r="N393" i="11"/>
  <c r="N392" i="11"/>
  <c r="N391" i="11"/>
  <c r="N390" i="11"/>
  <c r="N389" i="11"/>
  <c r="N388" i="11"/>
  <c r="N387" i="11"/>
  <c r="N386" i="11"/>
  <c r="N385" i="11"/>
  <c r="N383" i="11"/>
  <c r="M383" i="11"/>
  <c r="L383" i="11"/>
  <c r="N382" i="11"/>
  <c r="M382" i="11"/>
  <c r="L382" i="11"/>
  <c r="N381" i="11"/>
  <c r="M381" i="11"/>
  <c r="L381" i="11"/>
  <c r="N380" i="11"/>
  <c r="M380" i="11"/>
  <c r="L380" i="11"/>
  <c r="N379" i="11"/>
  <c r="M379" i="11"/>
  <c r="L379" i="11"/>
  <c r="N378" i="11"/>
  <c r="M378" i="11"/>
  <c r="L378" i="11"/>
  <c r="N377" i="11"/>
  <c r="M377" i="11"/>
  <c r="L377" i="11"/>
  <c r="N376" i="11"/>
  <c r="M376" i="11"/>
  <c r="L376" i="11"/>
  <c r="N375" i="11"/>
  <c r="M375" i="11"/>
  <c r="L375" i="11"/>
  <c r="N374" i="11"/>
  <c r="M374" i="11"/>
  <c r="L374" i="11"/>
  <c r="N372" i="11"/>
  <c r="M372" i="11"/>
  <c r="L372" i="11"/>
  <c r="N371" i="11"/>
  <c r="M371" i="11"/>
  <c r="L371" i="11"/>
  <c r="N370" i="11"/>
  <c r="M370" i="11"/>
  <c r="L370" i="11"/>
  <c r="N369" i="11"/>
  <c r="M369" i="11"/>
  <c r="L369" i="11"/>
  <c r="N368" i="11"/>
  <c r="M368" i="11"/>
  <c r="L368" i="11"/>
  <c r="N367" i="11"/>
  <c r="M367" i="11"/>
  <c r="L367" i="11"/>
  <c r="N366" i="11"/>
  <c r="M366" i="11"/>
  <c r="L366" i="11"/>
  <c r="N365" i="11"/>
  <c r="M365" i="11"/>
  <c r="L365" i="11"/>
  <c r="N364" i="11"/>
  <c r="M364" i="11"/>
  <c r="L364" i="11"/>
  <c r="N363" i="11"/>
  <c r="M363" i="11"/>
  <c r="L363" i="11"/>
  <c r="N362" i="11"/>
  <c r="M362" i="11"/>
  <c r="L362" i="11"/>
  <c r="N361" i="11"/>
  <c r="M361" i="11"/>
  <c r="L361" i="11"/>
  <c r="N360" i="11"/>
  <c r="M360" i="11"/>
  <c r="L360" i="11"/>
  <c r="N359" i="11"/>
  <c r="M359" i="11"/>
  <c r="L359" i="11"/>
  <c r="N358" i="11"/>
  <c r="M358" i="11"/>
  <c r="L358" i="11"/>
  <c r="N357" i="11"/>
  <c r="M357" i="11"/>
  <c r="L357" i="11"/>
  <c r="N356" i="11"/>
  <c r="M356" i="11"/>
  <c r="L356" i="11"/>
  <c r="N355" i="11"/>
  <c r="M355" i="11"/>
  <c r="L355" i="11"/>
  <c r="N353" i="11"/>
  <c r="M353" i="11"/>
  <c r="L353" i="11"/>
  <c r="N352" i="11"/>
  <c r="M352" i="11"/>
  <c r="L352" i="11"/>
  <c r="N351" i="11"/>
  <c r="M351" i="11"/>
  <c r="L351" i="11"/>
  <c r="N350" i="11"/>
  <c r="M350" i="11"/>
  <c r="L350" i="11"/>
  <c r="N349" i="11"/>
  <c r="M349" i="11"/>
  <c r="L349" i="11"/>
  <c r="N348" i="11"/>
  <c r="M348" i="11"/>
  <c r="L348" i="11"/>
  <c r="N347" i="11"/>
  <c r="M347" i="11"/>
  <c r="L347" i="11"/>
  <c r="N346" i="11"/>
  <c r="M346" i="11"/>
  <c r="L346" i="11"/>
  <c r="N345" i="11"/>
  <c r="M345" i="11"/>
  <c r="L345" i="11"/>
  <c r="N344" i="11"/>
  <c r="M344" i="11"/>
  <c r="L344" i="11"/>
  <c r="N343" i="11"/>
  <c r="M343" i="11"/>
  <c r="L343" i="11"/>
  <c r="N342" i="11"/>
  <c r="M342" i="11"/>
  <c r="L342" i="11"/>
  <c r="N341" i="11"/>
  <c r="M341" i="11"/>
  <c r="L341" i="11"/>
  <c r="N340" i="11"/>
  <c r="M340" i="11"/>
  <c r="L340" i="11"/>
  <c r="N339" i="11"/>
  <c r="M339" i="11"/>
  <c r="L339" i="11"/>
  <c r="N338" i="11"/>
  <c r="M338" i="11"/>
  <c r="L338" i="11"/>
  <c r="N337" i="11"/>
  <c r="M337" i="11"/>
  <c r="L337" i="11"/>
  <c r="N336" i="11"/>
  <c r="M336" i="11"/>
  <c r="L336" i="11"/>
  <c r="N334" i="11"/>
  <c r="N333" i="11"/>
  <c r="N332" i="11"/>
  <c r="N331" i="11"/>
  <c r="N330" i="11"/>
  <c r="N329" i="11"/>
  <c r="N328" i="11"/>
  <c r="N327" i="11"/>
  <c r="N326" i="11"/>
  <c r="N325" i="11"/>
  <c r="N324" i="11"/>
  <c r="N323" i="11"/>
  <c r="N322" i="11"/>
  <c r="N321" i="11"/>
  <c r="N320"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5" i="11"/>
  <c r="M285" i="11"/>
  <c r="N284" i="11"/>
  <c r="M284" i="11"/>
  <c r="N283" i="11"/>
  <c r="M283" i="11"/>
  <c r="N282" i="11"/>
  <c r="M282" i="11"/>
  <c r="N281" i="11"/>
  <c r="M281" i="11"/>
  <c r="N280" i="11"/>
  <c r="M280" i="11"/>
  <c r="N279" i="11"/>
  <c r="M279" i="11"/>
  <c r="N278" i="11"/>
  <c r="M278" i="11"/>
  <c r="N277" i="11"/>
  <c r="M277" i="11"/>
  <c r="N276" i="11"/>
  <c r="M276" i="11"/>
  <c r="N275" i="11"/>
  <c r="M275" i="11"/>
  <c r="N274" i="11"/>
  <c r="M274" i="11"/>
  <c r="N273" i="11"/>
  <c r="M273" i="11"/>
  <c r="N272" i="11"/>
  <c r="M272" i="11"/>
  <c r="N271" i="11"/>
  <c r="M271" i="11"/>
  <c r="N270" i="11"/>
  <c r="M270" i="11"/>
  <c r="N269" i="11"/>
  <c r="N268" i="11"/>
  <c r="N267" i="11"/>
  <c r="N265" i="11"/>
  <c r="N264" i="11"/>
  <c r="N263" i="11"/>
  <c r="M263" i="11"/>
  <c r="L263" i="11"/>
  <c r="N262" i="11"/>
  <c r="M262" i="11"/>
  <c r="L262" i="11"/>
  <c r="N261" i="11"/>
  <c r="M261" i="11"/>
  <c r="L261" i="11"/>
  <c r="N260" i="11"/>
  <c r="M260" i="11"/>
  <c r="L260" i="11"/>
  <c r="N259" i="11"/>
  <c r="M259" i="11"/>
  <c r="L259" i="11"/>
  <c r="N258" i="11"/>
  <c r="M258" i="11"/>
  <c r="L258" i="11"/>
  <c r="N257" i="11"/>
  <c r="N256" i="11"/>
  <c r="N255" i="11"/>
  <c r="N254" i="11"/>
  <c r="N253" i="11"/>
  <c r="M253" i="11"/>
  <c r="L253" i="11"/>
  <c r="N252" i="11"/>
  <c r="M252" i="11"/>
  <c r="L252" i="11"/>
  <c r="N251" i="11"/>
  <c r="N250" i="11"/>
  <c r="N249" i="11"/>
  <c r="N248" i="11"/>
  <c r="N246" i="11"/>
  <c r="N245" i="11"/>
  <c r="N244" i="11"/>
  <c r="N243" i="11"/>
  <c r="N242" i="11"/>
  <c r="N241" i="11"/>
  <c r="N238" i="11"/>
  <c r="N237" i="11"/>
  <c r="N236" i="11"/>
  <c r="N235" i="11"/>
  <c r="N234" i="11"/>
  <c r="N233" i="11"/>
  <c r="N232" i="11"/>
  <c r="N231" i="11"/>
  <c r="N230" i="11"/>
  <c r="N229" i="11"/>
  <c r="N228" i="11"/>
  <c r="N227" i="11"/>
  <c r="N226" i="11"/>
  <c r="N225" i="11"/>
  <c r="N224" i="11"/>
  <c r="N223" i="11"/>
  <c r="N222" i="11"/>
  <c r="N220" i="11"/>
  <c r="N219" i="11"/>
  <c r="N218" i="11"/>
  <c r="N217" i="11"/>
  <c r="N216" i="11"/>
  <c r="N215" i="11"/>
  <c r="N214" i="11"/>
  <c r="N213" i="11"/>
  <c r="N212" i="11"/>
  <c r="N211" i="11"/>
  <c r="N210" i="11"/>
  <c r="N209" i="11"/>
  <c r="N208" i="11"/>
  <c r="N207" i="11"/>
  <c r="N206" i="11"/>
  <c r="N205" i="11"/>
  <c r="N204" i="11"/>
  <c r="N202" i="11"/>
  <c r="N201" i="11"/>
  <c r="N200" i="11"/>
  <c r="N199" i="11"/>
  <c r="N198" i="11"/>
  <c r="N197" i="11"/>
  <c r="N196" i="11"/>
  <c r="N195" i="11"/>
  <c r="N194" i="11"/>
  <c r="N193" i="11"/>
  <c r="N192" i="11"/>
  <c r="N191" i="11"/>
  <c r="N190" i="11"/>
  <c r="N189" i="11"/>
  <c r="N188" i="11"/>
  <c r="N187" i="11"/>
  <c r="N186" i="11"/>
  <c r="N184" i="11"/>
  <c r="N183" i="11"/>
  <c r="N182" i="11"/>
  <c r="N181" i="11"/>
  <c r="N180" i="11"/>
  <c r="N179" i="11"/>
  <c r="N178" i="11"/>
  <c r="N177" i="11"/>
  <c r="N176" i="11"/>
  <c r="N174" i="11"/>
  <c r="N173" i="11"/>
  <c r="N172" i="11"/>
  <c r="N171" i="11"/>
  <c r="N170" i="11"/>
  <c r="N169" i="11"/>
  <c r="N168" i="11"/>
  <c r="N167" i="11"/>
  <c r="N166" i="11"/>
  <c r="N165" i="11"/>
  <c r="N164" i="11"/>
  <c r="N163" i="11"/>
  <c r="N162" i="11"/>
  <c r="N161" i="11"/>
  <c r="N160" i="11"/>
  <c r="N158" i="11"/>
  <c r="N157" i="11"/>
  <c r="N156" i="11"/>
  <c r="N155" i="11"/>
  <c r="N154" i="11"/>
  <c r="N153" i="11"/>
  <c r="N152" i="11"/>
  <c r="N151" i="11"/>
  <c r="N150" i="11"/>
  <c r="N149" i="11"/>
  <c r="N148" i="11"/>
  <c r="N144" i="11"/>
  <c r="N143" i="11"/>
  <c r="N142" i="11"/>
  <c r="N141" i="11"/>
  <c r="N140" i="11"/>
  <c r="N139" i="11"/>
  <c r="N138" i="11"/>
  <c r="N137" i="11"/>
  <c r="N136" i="11"/>
  <c r="N135" i="11"/>
  <c r="N134" i="11"/>
  <c r="N133" i="11"/>
  <c r="N132" i="11"/>
  <c r="N130" i="11"/>
  <c r="N129" i="11"/>
  <c r="N128" i="11"/>
  <c r="N127" i="11"/>
  <c r="N125" i="11"/>
  <c r="N124" i="11"/>
  <c r="N123" i="11"/>
  <c r="N122" i="11"/>
  <c r="N121" i="11"/>
  <c r="N120" i="11"/>
  <c r="N118" i="11"/>
  <c r="N117" i="11"/>
  <c r="N116" i="11"/>
  <c r="N115" i="11"/>
  <c r="N114" i="11"/>
  <c r="N113" i="11"/>
  <c r="N112" i="11"/>
  <c r="N111" i="11"/>
  <c r="N110" i="11"/>
  <c r="N109" i="11"/>
  <c r="N108" i="11"/>
  <c r="N107" i="11"/>
  <c r="N106" i="11"/>
  <c r="N105" i="11"/>
  <c r="N104" i="11"/>
  <c r="N103" i="11"/>
  <c r="N102" i="11"/>
  <c r="N101" i="11"/>
  <c r="N100" i="11"/>
  <c r="N97" i="11"/>
  <c r="N96" i="11"/>
  <c r="N95" i="11"/>
  <c r="N94" i="11"/>
  <c r="N93" i="11"/>
  <c r="N92" i="11"/>
  <c r="N91" i="11"/>
  <c r="N90" i="11"/>
  <c r="N89" i="11"/>
  <c r="N88" i="11"/>
  <c r="N87" i="11"/>
  <c r="N86" i="11"/>
  <c r="N85" i="11"/>
  <c r="N84" i="11"/>
  <c r="N82" i="11"/>
  <c r="N81" i="11"/>
  <c r="N80" i="11"/>
  <c r="N79" i="11"/>
  <c r="N78" i="11"/>
  <c r="N77" i="11"/>
  <c r="N76" i="11"/>
  <c r="N75" i="11"/>
  <c r="N74" i="11"/>
  <c r="N73" i="11"/>
  <c r="N72" i="11"/>
  <c r="N71" i="11"/>
  <c r="N69" i="11"/>
  <c r="N68" i="11"/>
  <c r="N67" i="11"/>
  <c r="N66" i="11"/>
  <c r="N64" i="11"/>
  <c r="N63" i="11"/>
  <c r="N62" i="11"/>
  <c r="N61" i="11"/>
  <c r="N60" i="11"/>
  <c r="N59" i="11"/>
  <c r="N58" i="11"/>
  <c r="N55" i="11"/>
  <c r="N54" i="11"/>
  <c r="N53" i="11"/>
  <c r="N52" i="11"/>
  <c r="N51" i="11"/>
  <c r="N50" i="11"/>
  <c r="N49" i="11"/>
  <c r="N48" i="11"/>
  <c r="N47" i="11"/>
  <c r="N46" i="11"/>
  <c r="N45" i="11"/>
  <c r="N44" i="11"/>
  <c r="N43" i="11"/>
  <c r="N42" i="11"/>
  <c r="N41" i="11"/>
  <c r="N40" i="11"/>
  <c r="N39" i="11"/>
  <c r="N38" i="11"/>
  <c r="N37" i="11"/>
  <c r="N36" i="11"/>
  <c r="N34" i="11"/>
  <c r="N33" i="11"/>
  <c r="N32" i="11"/>
  <c r="N31" i="11"/>
  <c r="N30" i="11"/>
  <c r="N29" i="11"/>
  <c r="N28" i="11"/>
  <c r="N27" i="11"/>
  <c r="N25" i="11"/>
  <c r="N24" i="11"/>
  <c r="N23" i="11"/>
  <c r="N22" i="11"/>
  <c r="N21" i="11"/>
  <c r="N20" i="11"/>
  <c r="N19" i="11"/>
  <c r="N18" i="11"/>
  <c r="N17" i="11"/>
  <c r="M17" i="11"/>
  <c r="L17" i="11"/>
  <c r="N16" i="11"/>
  <c r="N15" i="11"/>
  <c r="N14" i="11"/>
  <c r="N11" i="11"/>
  <c r="N10" i="11"/>
  <c r="N9" i="11"/>
  <c r="N8" i="11"/>
  <c r="N7" i="11"/>
  <c r="N6" i="11"/>
  <c r="E21" i="10"/>
  <c r="E20" i="10"/>
  <c r="E19" i="10"/>
  <c r="E18" i="10"/>
  <c r="E17" i="10"/>
  <c r="E16" i="10"/>
  <c r="E15" i="10"/>
  <c r="E14" i="10"/>
  <c r="E13" i="10"/>
  <c r="E12" i="10"/>
  <c r="E11" i="10"/>
  <c r="E10" i="10"/>
  <c r="E8" i="10"/>
  <c r="E7" i="10"/>
  <c r="E6" i="10"/>
  <c r="E5" i="10"/>
  <c r="E4" i="10"/>
  <c r="M927" i="11" l="1"/>
  <c r="M765" i="12"/>
  <c r="L927" i="11"/>
  <c r="I24" i="10"/>
  <c r="E28" i="10"/>
  <c r="N927" i="11"/>
  <c r="E24" i="10"/>
  <c r="H24" i="10"/>
  <c r="E26" i="10"/>
  <c r="G2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dreho00j</author>
  </authors>
  <commentList>
    <comment ref="L3" authorId="0" shapeId="0" xr:uid="{00000000-0006-0000-0A00-000001000000}">
      <text>
        <r>
          <rPr>
            <b/>
            <sz val="8"/>
            <color indexed="81"/>
            <rFont val="Tahoma"/>
            <family val="2"/>
          </rPr>
          <t>dreho00j:</t>
        </r>
        <r>
          <rPr>
            <sz val="8"/>
            <color indexed="81"/>
            <rFont val="Tahoma"/>
            <family val="2"/>
          </rPr>
          <t xml:space="preserve">
we do not want to show discount
</t>
        </r>
      </text>
    </comment>
    <comment ref="M3" authorId="0" shapeId="0" xr:uid="{00000000-0006-0000-0A00-000002000000}">
      <text>
        <r>
          <rPr>
            <b/>
            <sz val="8"/>
            <color indexed="81"/>
            <rFont val="Tahoma"/>
            <family val="2"/>
          </rPr>
          <t>dreho00j:</t>
        </r>
        <r>
          <rPr>
            <sz val="8"/>
            <color indexed="81"/>
            <rFont val="Tahoma"/>
            <family val="2"/>
          </rPr>
          <t xml:space="preserve">
we do not want to show discount
</t>
        </r>
      </text>
    </comment>
    <comment ref="N3" authorId="0" shapeId="0" xr:uid="{00000000-0006-0000-0A00-000003000000}">
      <text>
        <r>
          <rPr>
            <b/>
            <sz val="8"/>
            <color indexed="81"/>
            <rFont val="Tahoma"/>
            <family val="2"/>
          </rPr>
          <t>dreho00j:</t>
        </r>
        <r>
          <rPr>
            <sz val="8"/>
            <color indexed="81"/>
            <rFont val="Tahoma"/>
            <family val="2"/>
          </rPr>
          <t xml:space="preserve">
we do not want to show discount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dreho00j</author>
  </authors>
  <commentList>
    <comment ref="M2" authorId="0" shapeId="0" xr:uid="{00000000-0006-0000-0B00-000001000000}">
      <text>
        <r>
          <rPr>
            <b/>
            <sz val="8"/>
            <color indexed="81"/>
            <rFont val="Tahoma"/>
            <family val="2"/>
          </rPr>
          <t>dreho00j:</t>
        </r>
        <r>
          <rPr>
            <sz val="8"/>
            <color indexed="81"/>
            <rFont val="Tahoma"/>
            <family val="2"/>
          </rPr>
          <t xml:space="preserve">
we do not want to show discount
</t>
        </r>
      </text>
    </comment>
  </commentList>
</comments>
</file>

<file path=xl/sharedStrings.xml><?xml version="1.0" encoding="utf-8"?>
<sst xmlns="http://schemas.openxmlformats.org/spreadsheetml/2006/main" count="11889" uniqueCount="3355">
  <si>
    <t>Combustor Inspection</t>
  </si>
  <si>
    <t>Hot Gas Path Inspection</t>
  </si>
  <si>
    <t>STG6-5000F(5)ee Major Components</t>
  </si>
  <si>
    <t>Cost</t>
  </si>
  <si>
    <t>Price (each)</t>
  </si>
  <si>
    <t>Set Qty</t>
  </si>
  <si>
    <t>Set Price</t>
  </si>
  <si>
    <t>Major Inspection</t>
  </si>
  <si>
    <t>Refurbs</t>
  </si>
  <si>
    <t>BASKETS</t>
  </si>
  <si>
    <t>PILOT NOZZLES</t>
  </si>
  <si>
    <t>SUPPORT HOUSING</t>
  </si>
  <si>
    <t>C STAGE</t>
  </si>
  <si>
    <t>TRANSITIONS</t>
  </si>
  <si>
    <t>TRANSITION SEALS</t>
  </si>
  <si>
    <t>R-1 BLADES</t>
  </si>
  <si>
    <t>R-2 BLADES</t>
  </si>
  <si>
    <t>R-3 BLADES</t>
  </si>
  <si>
    <t>R-4 BLADES</t>
  </si>
  <si>
    <t>R-1 VANES</t>
  </si>
  <si>
    <t>R-2 VANES</t>
  </si>
  <si>
    <t>R-3 VANES</t>
  </si>
  <si>
    <t>R-4 VANES</t>
  </si>
  <si>
    <t>R-1 RING SEGMENTS</t>
  </si>
  <si>
    <t>R-2 RING SEGMENTS</t>
  </si>
  <si>
    <t>R-3 RING SEGMENTS</t>
  </si>
  <si>
    <t>R-4 RING SEGMENTS</t>
  </si>
  <si>
    <t>COMPRESSOR BLADES</t>
  </si>
  <si>
    <t>COMPRESSOR DIAPHRAGMS</t>
  </si>
  <si>
    <t>Initial Parts Inventory - Excludes Compressor Blades/Diaphragms</t>
  </si>
  <si>
    <t>R1-4 Blades + Vanes</t>
  </si>
  <si>
    <t>STG6-5000F(5)ee Minor Components</t>
  </si>
  <si>
    <t xml:space="preserve">MINOR COMPONENTS Reference List </t>
  </si>
  <si>
    <t>REF SHOP ORDER (DO NOT USE FOR ORDERING)</t>
  </si>
  <si>
    <t>Assembly Dwg #</t>
  </si>
  <si>
    <t>Assembly Drawing</t>
  </si>
  <si>
    <t xml:space="preserve"> Material #</t>
  </si>
  <si>
    <t>SAP Description</t>
  </si>
  <si>
    <t>Updated List Price (Apr 12)</t>
  </si>
  <si>
    <t>Unit of Measure</t>
  </si>
  <si>
    <t>Std. LT Wks</t>
  </si>
  <si>
    <t>Stk / Non Stk</t>
  </si>
  <si>
    <t>QTY INSTL (EACH)</t>
  </si>
  <si>
    <t>Recommended Quantity</t>
  </si>
  <si>
    <t xml:space="preserve">Combustor Inspection @ Recommended Qty </t>
  </si>
  <si>
    <t>Hot Gas Path Inspection @ Recommended Qty</t>
  </si>
  <si>
    <t xml:space="preserve">Major        Inspection @ Recommended Qty </t>
  </si>
  <si>
    <t>37A8501-1</t>
  </si>
  <si>
    <t>GAS TURBINE</t>
  </si>
  <si>
    <t>PG0034437500</t>
  </si>
  <si>
    <t>INLET MANIFOLD DETAIL</t>
  </si>
  <si>
    <t>PG0036820500</t>
  </si>
  <si>
    <t>NUT - HEX</t>
  </si>
  <si>
    <t>EA</t>
  </si>
  <si>
    <t>Non Stk.</t>
  </si>
  <si>
    <t>PG0034649400</t>
  </si>
  <si>
    <t>GASKET</t>
  </si>
  <si>
    <t>Stk.</t>
  </si>
  <si>
    <t>PG0036869100</t>
  </si>
  <si>
    <t>BOLT - HEX HD</t>
  </si>
  <si>
    <t>PG0034449200</t>
  </si>
  <si>
    <t>WASHER</t>
  </si>
  <si>
    <t>627C232026</t>
  </si>
  <si>
    <t>668B573001</t>
  </si>
  <si>
    <t>BOLT</t>
  </si>
  <si>
    <t>INLET CASING LOCATOR</t>
  </si>
  <si>
    <t>PG0034166600</t>
  </si>
  <si>
    <t>INLET CASING DETAIL</t>
  </si>
  <si>
    <t>6D39204003</t>
  </si>
  <si>
    <t>PLUG - HORIZ FLANGE</t>
  </si>
  <si>
    <t>7880D88007</t>
  </si>
  <si>
    <t>SCREW</t>
  </si>
  <si>
    <t>6D39204001</t>
  </si>
  <si>
    <t>9D14116G05</t>
  </si>
  <si>
    <t>VIBROMETER PICKUP ASSEMBLY</t>
  </si>
  <si>
    <t>6D39204002</t>
  </si>
  <si>
    <t>2687B82001</t>
  </si>
  <si>
    <t>RING - RETAINING</t>
  </si>
  <si>
    <t>4211C18017</t>
  </si>
  <si>
    <t>DOWEL - TAPER</t>
  </si>
  <si>
    <t>4204C25003</t>
  </si>
  <si>
    <t>7880D91016</t>
  </si>
  <si>
    <t>7919D42013</t>
  </si>
  <si>
    <t>4211C78013</t>
  </si>
  <si>
    <t>SCREW - SOC HD (ALT)</t>
  </si>
  <si>
    <t>10730Z20WF</t>
  </si>
  <si>
    <t>WIRE - LOCKING</t>
  </si>
  <si>
    <t>INLET CASING SEALS</t>
  </si>
  <si>
    <t>7880D88020</t>
  </si>
  <si>
    <t>4202C84002</t>
  </si>
  <si>
    <t>2385J03048</t>
  </si>
  <si>
    <t>PIN - STRAIGHT</t>
  </si>
  <si>
    <t>4204C18008</t>
  </si>
  <si>
    <t>7939D99001</t>
  </si>
  <si>
    <t>DOWEL - PILLOW</t>
  </si>
  <si>
    <t>1851J99G01</t>
  </si>
  <si>
    <t>OIL SEAL RING</t>
  </si>
  <si>
    <t>2687B77002</t>
  </si>
  <si>
    <t>SCREW - RETAINING</t>
  </si>
  <si>
    <t>1850J82G01</t>
  </si>
  <si>
    <t>AIR SEAL RING</t>
  </si>
  <si>
    <t>2385J09G21</t>
  </si>
  <si>
    <t>INLET CASING HJ BOLTING</t>
  </si>
  <si>
    <t>7939D27014</t>
  </si>
  <si>
    <t>2687B80021</t>
  </si>
  <si>
    <t>WASHER - SPECIAL</t>
  </si>
  <si>
    <t>7939D27013</t>
  </si>
  <si>
    <t>4205C30013</t>
  </si>
  <si>
    <t>WASHER - NITRIDED</t>
  </si>
  <si>
    <t>7939D27019</t>
  </si>
  <si>
    <t>4205C30015</t>
  </si>
  <si>
    <t>7919D40012</t>
  </si>
  <si>
    <t>7919D40015</t>
  </si>
  <si>
    <t>4205C30010</t>
  </si>
  <si>
    <t>3004B84032</t>
  </si>
  <si>
    <t>627C826068</t>
  </si>
  <si>
    <t>STUD</t>
  </si>
  <si>
    <t>270A229002</t>
  </si>
  <si>
    <t>SCREW - CLOSING</t>
  </si>
  <si>
    <t>2688B05105</t>
  </si>
  <si>
    <t>NUT</t>
  </si>
  <si>
    <t>4193C67011</t>
  </si>
  <si>
    <t>WASHER - TYPE 2</t>
  </si>
  <si>
    <t>7938D75057</t>
  </si>
  <si>
    <t>7939D99002</t>
  </si>
  <si>
    <t>7880D86007</t>
  </si>
  <si>
    <t>4204C25006</t>
  </si>
  <si>
    <t>4193C67007</t>
  </si>
  <si>
    <t>4204C38013</t>
  </si>
  <si>
    <t>STUD - DOWEL</t>
  </si>
  <si>
    <t>THRUST BEARING LOCATOR</t>
  </si>
  <si>
    <t>THRUST BEARING HOUSING</t>
  </si>
  <si>
    <t>7919D40014</t>
  </si>
  <si>
    <t>4204C25004</t>
  </si>
  <si>
    <t>4193C67006</t>
  </si>
  <si>
    <t>4199C48018</t>
  </si>
  <si>
    <t>4193C90408</t>
  </si>
  <si>
    <t>7938D97029</t>
  </si>
  <si>
    <t>BOLT - TAPER</t>
  </si>
  <si>
    <t>2385J10G01</t>
  </si>
  <si>
    <t>THERMOCOUPLE ASSEMBLY</t>
  </si>
  <si>
    <t>2385J09G13</t>
  </si>
  <si>
    <t>THRUST BEARING DETAIL</t>
  </si>
  <si>
    <t>1851J68001</t>
  </si>
  <si>
    <t>RING - FILLER</t>
  </si>
  <si>
    <t>7939D95G01</t>
  </si>
  <si>
    <t>OIL THRUST BEARING SEAL</t>
  </si>
  <si>
    <t>2687B77001</t>
  </si>
  <si>
    <t>795J853004</t>
  </si>
  <si>
    <t>THERMOCOUPLE ELEMENT W/RECPT</t>
  </si>
  <si>
    <t>THRUST BEARING SEAL HOUSING</t>
  </si>
  <si>
    <t>7939D94G01</t>
  </si>
  <si>
    <t>SEAL - OIL THRUST BEARING</t>
  </si>
  <si>
    <t>7939D93G01</t>
  </si>
  <si>
    <t>7939D92G01</t>
  </si>
  <si>
    <t>SEAL - OIL THRUST BEARING ASSY</t>
  </si>
  <si>
    <t>4211C79022</t>
  </si>
  <si>
    <t>SCREW - HEX CAP (ALT)</t>
  </si>
  <si>
    <t>4204C58047</t>
  </si>
  <si>
    <t>4211C78014</t>
  </si>
  <si>
    <t>7919D40011</t>
  </si>
  <si>
    <t>7935D02008</t>
  </si>
  <si>
    <t>270A364007</t>
  </si>
  <si>
    <t>PLUG - PIPE</t>
  </si>
  <si>
    <t>7919D39010</t>
  </si>
  <si>
    <t>PG0031171200</t>
  </si>
  <si>
    <t>JOURNAL BEARING DETAIL</t>
  </si>
  <si>
    <t>PG0033621600</t>
  </si>
  <si>
    <t>SCREW - SHOULDER</t>
  </si>
  <si>
    <t>PG0033621500</t>
  </si>
  <si>
    <t>DOWEL - JOINT</t>
  </si>
  <si>
    <t>PG0033618300</t>
  </si>
  <si>
    <t>PIN - ANTI-ROTATION</t>
  </si>
  <si>
    <t>PG0033621800</t>
  </si>
  <si>
    <t>O-RING - OIL FEED TUBE</t>
  </si>
  <si>
    <t>PG0033620100</t>
  </si>
  <si>
    <t>TUBE - OIL FEED</t>
  </si>
  <si>
    <t>PG0033622000</t>
  </si>
  <si>
    <t>PLUG - THERMOCOUPLE</t>
  </si>
  <si>
    <t>PG0033621700</t>
  </si>
  <si>
    <t>PIN - RETAINING PLATE</t>
  </si>
  <si>
    <t>PG0033621400</t>
  </si>
  <si>
    <t>BOLT - JOINT</t>
  </si>
  <si>
    <t>PG0033621900</t>
  </si>
  <si>
    <t>SCREW - SOC HD</t>
  </si>
  <si>
    <t>2688B33001</t>
  </si>
  <si>
    <t>10730DX0B9</t>
  </si>
  <si>
    <t>RL</t>
  </si>
  <si>
    <t>1750D13010</t>
  </si>
  <si>
    <t>2297J76003</t>
  </si>
  <si>
    <t>THERMOCOUPLE</t>
  </si>
  <si>
    <t>2297J76002</t>
  </si>
  <si>
    <t>ELEMENT - T/C</t>
  </si>
  <si>
    <t>VAR INLET GUIDE VANE LOCATOR</t>
  </si>
  <si>
    <t>PG0034166400</t>
  </si>
  <si>
    <t>VAR IGV INDICATOR DETAIL</t>
  </si>
  <si>
    <t>2687B76004</t>
  </si>
  <si>
    <t>PIN - STRAIGHT (METRIC)</t>
  </si>
  <si>
    <t>4204C16005</t>
  </si>
  <si>
    <t>2727B30001</t>
  </si>
  <si>
    <t>PIN - SPRING</t>
  </si>
  <si>
    <t>PG0037845200</t>
  </si>
  <si>
    <t>BUSHING - FLANGED SPECIAL</t>
  </si>
  <si>
    <t>1851J59004</t>
  </si>
  <si>
    <t>INDICATOR</t>
  </si>
  <si>
    <t>2358J01001</t>
  </si>
  <si>
    <t>LINK - BALL ENDED SHORT</t>
  </si>
  <si>
    <t>2357J99001</t>
  </si>
  <si>
    <t>LINK - BALL ENDED LONG</t>
  </si>
  <si>
    <t>1851J59005</t>
  </si>
  <si>
    <t>LINK - SHORT</t>
  </si>
  <si>
    <t>9D10015002</t>
  </si>
  <si>
    <t>LINK - LONG</t>
  </si>
  <si>
    <t>PG0032414100</t>
  </si>
  <si>
    <t>SCREW - HEX HD</t>
  </si>
  <si>
    <t>PB0000010681</t>
  </si>
  <si>
    <t>PG0033821900</t>
  </si>
  <si>
    <t>DISK</t>
  </si>
  <si>
    <t>PB0000001446</t>
  </si>
  <si>
    <t>DISK  COUPLE</t>
  </si>
  <si>
    <t>PG0034003600</t>
  </si>
  <si>
    <t>FASTENER - ECCENTRIC W/ SCREW</t>
  </si>
  <si>
    <t>PG0034003900</t>
  </si>
  <si>
    <t>ROD - SUPPORT</t>
  </si>
  <si>
    <t>PG0034003500</t>
  </si>
  <si>
    <t>COUPLING - BELLOW</t>
  </si>
  <si>
    <t>PG0033998000</t>
  </si>
  <si>
    <t>PW7880D88007</t>
  </si>
  <si>
    <t>VAR INLET GUIDE VANE DETAIL</t>
  </si>
  <si>
    <t>4211C59001</t>
  </si>
  <si>
    <t>SPRING - COMPRESSION</t>
  </si>
  <si>
    <t>202T951001</t>
  </si>
  <si>
    <t>BEARING - VANE</t>
  </si>
  <si>
    <t>270A522226</t>
  </si>
  <si>
    <t>O-RING</t>
  </si>
  <si>
    <t>4324C02001</t>
  </si>
  <si>
    <t>BEARING - FLANGE</t>
  </si>
  <si>
    <t>270A522227</t>
  </si>
  <si>
    <t>270A522428</t>
  </si>
  <si>
    <t>VAR IGV PSNR &amp; MTG DETAIL</t>
  </si>
  <si>
    <t>4202C56014</t>
  </si>
  <si>
    <t>7939D27009</t>
  </si>
  <si>
    <t>4211C69024</t>
  </si>
  <si>
    <t>4205C32013</t>
  </si>
  <si>
    <t>WASHER - LOCK</t>
  </si>
  <si>
    <t>VAR IGV ACTUATING RING DET</t>
  </si>
  <si>
    <t>1831B88011</t>
  </si>
  <si>
    <t>PIN - SPLIT</t>
  </si>
  <si>
    <t>4329C66001</t>
  </si>
  <si>
    <t>BOLT - SPECIAL (METRIC)</t>
  </si>
  <si>
    <t>PG0037845300</t>
  </si>
  <si>
    <t>ROLLER - ACTUATING RING</t>
  </si>
  <si>
    <t>2687B71003</t>
  </si>
  <si>
    <t>WASHER - ROLLER</t>
  </si>
  <si>
    <t>4199C99013</t>
  </si>
  <si>
    <t>2688B09001</t>
  </si>
  <si>
    <t>2687B71001</t>
  </si>
  <si>
    <t>2687B72001</t>
  </si>
  <si>
    <t>4204C72010</t>
  </si>
  <si>
    <t>NUT - SLOTTED</t>
  </si>
  <si>
    <t>2688B07003</t>
  </si>
  <si>
    <t>NUT - RING SUPPORT</t>
  </si>
  <si>
    <t>2688B07004</t>
  </si>
  <si>
    <t>BOLT - RING SUPPORT</t>
  </si>
  <si>
    <t>3004B11001</t>
  </si>
  <si>
    <t>NUT - COUPLING</t>
  </si>
  <si>
    <t>237T014001</t>
  </si>
  <si>
    <t>BOLT - DOWEL</t>
  </si>
  <si>
    <t>CPRSR &amp; CPRSR COMB LOCATOR</t>
  </si>
  <si>
    <t>COMPRESSOR CYLINDER LOCATOR</t>
  </si>
  <si>
    <t>PG0031649101</t>
  </si>
  <si>
    <t>COMPRESSOR CYLINDER DETAIL</t>
  </si>
  <si>
    <t>4203C96029</t>
  </si>
  <si>
    <t>PIN - TAPER</t>
  </si>
  <si>
    <t>2385J13032</t>
  </si>
  <si>
    <t>4205C31012</t>
  </si>
  <si>
    <t>WASHER - FLAT</t>
  </si>
  <si>
    <t>2385J13031</t>
  </si>
  <si>
    <t>7919D41022</t>
  </si>
  <si>
    <t>2385J13029</t>
  </si>
  <si>
    <t>2385J13028</t>
  </si>
  <si>
    <t>NORDLOCK</t>
  </si>
  <si>
    <t>2385J13027</t>
  </si>
  <si>
    <t>SCREW - HEX</t>
  </si>
  <si>
    <t>4675A15001</t>
  </si>
  <si>
    <t>PIN - PARALLEL</t>
  </si>
  <si>
    <t>PG0035121500</t>
  </si>
  <si>
    <t>BOLT - ALTERATION</t>
  </si>
  <si>
    <t>2385J13026</t>
  </si>
  <si>
    <t>SUPERBOLT SB</t>
  </si>
  <si>
    <t>PG0031649003</t>
  </si>
  <si>
    <t>CPRSR CYL DIAPHRAGM DETAIL</t>
  </si>
  <si>
    <t>8154D30001</t>
  </si>
  <si>
    <t>PLUG</t>
  </si>
  <si>
    <t>8154D30004</t>
  </si>
  <si>
    <t>8154D30003</t>
  </si>
  <si>
    <t>8154D30002</t>
  </si>
  <si>
    <t>2385J13033</t>
  </si>
  <si>
    <t>SEALING</t>
  </si>
  <si>
    <t>2385J13034</t>
  </si>
  <si>
    <t>SCREW - HEX HD  PLUGS</t>
  </si>
  <si>
    <t>2385J13035</t>
  </si>
  <si>
    <t>SCREW - SET</t>
  </si>
  <si>
    <t>2759B19001</t>
  </si>
  <si>
    <t>PIN-FIXING</t>
  </si>
  <si>
    <t>2759B19002</t>
  </si>
  <si>
    <t>PIN - FIXING</t>
  </si>
  <si>
    <t>2759B19003</t>
  </si>
  <si>
    <t>2759B19004</t>
  </si>
  <si>
    <t>2759B19005</t>
  </si>
  <si>
    <t>PB0000000011</t>
  </si>
  <si>
    <t>SEAL RING</t>
  </si>
  <si>
    <t>PB0000024373</t>
  </si>
  <si>
    <t>CONNECTION</t>
  </si>
  <si>
    <t>PB0000000010</t>
  </si>
  <si>
    <t>PLUG - SCREW</t>
  </si>
  <si>
    <t>PG0031649201</t>
  </si>
  <si>
    <t>CPRSR CYLINDER HJ BOLTING</t>
  </si>
  <si>
    <t>2759B14001</t>
  </si>
  <si>
    <t>STUD BOLT</t>
  </si>
  <si>
    <t>2759B14002</t>
  </si>
  <si>
    <t>2385J13024</t>
  </si>
  <si>
    <t>NUT - ROUND</t>
  </si>
  <si>
    <t>2759B23001</t>
  </si>
  <si>
    <t>2759B26001</t>
  </si>
  <si>
    <t>CAP - PROTECTING</t>
  </si>
  <si>
    <t>2759B26002</t>
  </si>
  <si>
    <t>2385J13072</t>
  </si>
  <si>
    <t>PG0030708000</t>
  </si>
  <si>
    <t>2385J13022</t>
  </si>
  <si>
    <t>PG0030669801</t>
  </si>
  <si>
    <t>VARIABLE CPRSR VANE ROW 1</t>
  </si>
  <si>
    <t>2759B16001</t>
  </si>
  <si>
    <t>PB0000276872</t>
  </si>
  <si>
    <t>JOINT HEAD</t>
  </si>
  <si>
    <t>PB0000012553</t>
  </si>
  <si>
    <t>NUT - HEXAGON</t>
  </si>
  <si>
    <t>PB0000001002</t>
  </si>
  <si>
    <t>PB0000001663</t>
  </si>
  <si>
    <t>PG0035410100</t>
  </si>
  <si>
    <t>PG0030707700</t>
  </si>
  <si>
    <t>SCREW - HEXAGON</t>
  </si>
  <si>
    <t>WASHER - NORDLOCK</t>
  </si>
  <si>
    <t>PB0000000420</t>
  </si>
  <si>
    <t>PB0000276873</t>
  </si>
  <si>
    <t>PB0000045514</t>
  </si>
  <si>
    <t>NUT - SPANNER</t>
  </si>
  <si>
    <t>4198C52012</t>
  </si>
  <si>
    <t>PG0031420100</t>
  </si>
  <si>
    <t>PG0030708900</t>
  </si>
  <si>
    <t>BUSHING - OUTER CASING</t>
  </si>
  <si>
    <t>PB0000274095</t>
  </si>
  <si>
    <t>CUP SPRING</t>
  </si>
  <si>
    <t>PG0033382900</t>
  </si>
  <si>
    <t>SLEEVE</t>
  </si>
  <si>
    <t>PG0030672401</t>
  </si>
  <si>
    <t>ROLLER ASSEMBLY</t>
  </si>
  <si>
    <t>PG0030669401</t>
  </si>
  <si>
    <t>VARIABLE CPRSR VANE ROW 2</t>
  </si>
  <si>
    <t>PG0030669501</t>
  </si>
  <si>
    <t>VARIABLE CPRSR VANE ROW 3</t>
  </si>
  <si>
    <t>CPRSR COMB CYLINDER LOCATOR</t>
  </si>
  <si>
    <t>9D16005G01</t>
  </si>
  <si>
    <t>CPRSR COMB CYL DETAIL (SH1)</t>
  </si>
  <si>
    <t>9D11471001</t>
  </si>
  <si>
    <t>4202C95005</t>
  </si>
  <si>
    <t>9D16009001</t>
  </si>
  <si>
    <t>SCREW - HEAD HEX</t>
  </si>
  <si>
    <t>9D16001001</t>
  </si>
  <si>
    <t>PIN</t>
  </si>
  <si>
    <t>2727B89006</t>
  </si>
  <si>
    <t>2385J08G01</t>
  </si>
  <si>
    <t>CPRSR COMB CYL DETAIL (SH2)</t>
  </si>
  <si>
    <t>4193C89052</t>
  </si>
  <si>
    <t>4205C34010</t>
  </si>
  <si>
    <t>4198C44012</t>
  </si>
  <si>
    <t>2688B57001</t>
  </si>
  <si>
    <t>SPACER</t>
  </si>
  <si>
    <t>7939D27003</t>
  </si>
  <si>
    <t>2688B32001</t>
  </si>
  <si>
    <t>NUT - LOCK (METRIC)</t>
  </si>
  <si>
    <t>10730Z20B9</t>
  </si>
  <si>
    <t>4211C78016</t>
  </si>
  <si>
    <t>4211C64002</t>
  </si>
  <si>
    <t>PIN - TORQUE</t>
  </si>
  <si>
    <t>2688B53001</t>
  </si>
  <si>
    <t>PLATE - COVER</t>
  </si>
  <si>
    <t>625C145002</t>
  </si>
  <si>
    <t>CAP - CYLINDER</t>
  </si>
  <si>
    <t>PG0032009500</t>
  </si>
  <si>
    <t>389A581001</t>
  </si>
  <si>
    <t>7940D52001</t>
  </si>
  <si>
    <t>PISTON - IGNITER</t>
  </si>
  <si>
    <t>7919D70007</t>
  </si>
  <si>
    <t>897C266001</t>
  </si>
  <si>
    <t>GASKET - IGNITER</t>
  </si>
  <si>
    <t>PG0033698800</t>
  </si>
  <si>
    <t>CPRSR COMB VJ BOLTING</t>
  </si>
  <si>
    <t>PG0031190100</t>
  </si>
  <si>
    <t>HEXAGON BOLT</t>
  </si>
  <si>
    <t>PG0031190200</t>
  </si>
  <si>
    <t>PG0031190000</t>
  </si>
  <si>
    <t>8081D20002</t>
  </si>
  <si>
    <t>8081D19003</t>
  </si>
  <si>
    <t>8080D62013</t>
  </si>
  <si>
    <t>8080D61001</t>
  </si>
  <si>
    <t>8080D60005</t>
  </si>
  <si>
    <t>NUT - SPECIAL</t>
  </si>
  <si>
    <t>8081D18012</t>
  </si>
  <si>
    <t>1750D52092</t>
  </si>
  <si>
    <t>7939D38136</t>
  </si>
  <si>
    <t>2347C77035</t>
  </si>
  <si>
    <t>NUT - EXTENSION</t>
  </si>
  <si>
    <t>363B412013</t>
  </si>
  <si>
    <t>3004B05005</t>
  </si>
  <si>
    <t>7939D38152</t>
  </si>
  <si>
    <t>8080D62014</t>
  </si>
  <si>
    <t>8080D61005</t>
  </si>
  <si>
    <t>8080D60001</t>
  </si>
  <si>
    <t>7939D38144</t>
  </si>
  <si>
    <t>SCREW - CAP</t>
  </si>
  <si>
    <t>2385J08G22</t>
  </si>
  <si>
    <t>CPRSR COMB HJ BOLTING (SH1)</t>
  </si>
  <si>
    <t>363B412009</t>
  </si>
  <si>
    <t>2347C73030</t>
  </si>
  <si>
    <t>1753D19080</t>
  </si>
  <si>
    <t>BOLT - STUD</t>
  </si>
  <si>
    <t>4211C18005</t>
  </si>
  <si>
    <t>4199C98015</t>
  </si>
  <si>
    <t>4211C18006</t>
  </si>
  <si>
    <t>8081D18008</t>
  </si>
  <si>
    <t>2385J08600</t>
  </si>
  <si>
    <t>363B412011</t>
  </si>
  <si>
    <t>795D388039</t>
  </si>
  <si>
    <t>4211C77001</t>
  </si>
  <si>
    <t>NUT - EXT (ALT)</t>
  </si>
  <si>
    <t>4205C10112</t>
  </si>
  <si>
    <t>4211C78019</t>
  </si>
  <si>
    <t>4211C76004</t>
  </si>
  <si>
    <t>NUT - HEX (ALT)</t>
  </si>
  <si>
    <t>363B412008</t>
  </si>
  <si>
    <t>7939D06001</t>
  </si>
  <si>
    <t>BOLT - STUD (SPECIAL)</t>
  </si>
  <si>
    <t>4211C76003</t>
  </si>
  <si>
    <t>363B412007</t>
  </si>
  <si>
    <t>4211C78022</t>
  </si>
  <si>
    <t>4198C22023</t>
  </si>
  <si>
    <t>4204C38018</t>
  </si>
  <si>
    <t>2688B10002</t>
  </si>
  <si>
    <t>NUT - HEX SOC (ALT)</t>
  </si>
  <si>
    <t>2688B10001</t>
  </si>
  <si>
    <t>20T0534005</t>
  </si>
  <si>
    <t>DOWEL-PILLOW SHORT</t>
  </si>
  <si>
    <t>7880D88009</t>
  </si>
  <si>
    <t>4204C39023</t>
  </si>
  <si>
    <t>STUD - DOWL</t>
  </si>
  <si>
    <t>9D16002601</t>
  </si>
  <si>
    <t>4198C22025</t>
  </si>
  <si>
    <t>CPRSR COMB HJ BOLTING (SH2)</t>
  </si>
  <si>
    <t>8080D62004</t>
  </si>
  <si>
    <t>8080D60002</t>
  </si>
  <si>
    <t>8080D61002</t>
  </si>
  <si>
    <t>8080D62003</t>
  </si>
  <si>
    <t>8080D62006</t>
  </si>
  <si>
    <t>8080D62005</t>
  </si>
  <si>
    <t>8080D62010</t>
  </si>
  <si>
    <t>8080D60004</t>
  </si>
  <si>
    <t>8080D61004</t>
  </si>
  <si>
    <t>4224C91001</t>
  </si>
  <si>
    <t>4211C17001</t>
  </si>
  <si>
    <t>NUT - HEX (SPECIAL)</t>
  </si>
  <si>
    <t>8080D62011</t>
  </si>
  <si>
    <t>8080D61006</t>
  </si>
  <si>
    <t>2385J08047</t>
  </si>
  <si>
    <t>4211C17002</t>
  </si>
  <si>
    <t>PG0031323000</t>
  </si>
  <si>
    <t>COMB BSKT &amp; TRNSN DET (SH1)</t>
  </si>
  <si>
    <t>4283C43G01</t>
  </si>
  <si>
    <t>C-STAGE FUEL RING SHIM PACK</t>
  </si>
  <si>
    <t>4283C43008</t>
  </si>
  <si>
    <t>WASHER - SUPPORT STRAP</t>
  </si>
  <si>
    <t>20T4199012</t>
  </si>
  <si>
    <t>2754B79001</t>
  </si>
  <si>
    <t>UNION - ELBOW</t>
  </si>
  <si>
    <t>4329C56001</t>
  </si>
  <si>
    <t>PIPE - FEED</t>
  </si>
  <si>
    <t>2754B77001</t>
  </si>
  <si>
    <t>CONNECTOR - MALE</t>
  </si>
  <si>
    <t>5271B81001</t>
  </si>
  <si>
    <t>THREDOLET (ALT)</t>
  </si>
  <si>
    <t>2754B78001</t>
  </si>
  <si>
    <t>4264C50001</t>
  </si>
  <si>
    <t>PIPE - INLET</t>
  </si>
  <si>
    <t>2739B28001</t>
  </si>
  <si>
    <t>RETAINER</t>
  </si>
  <si>
    <t>7919D40013</t>
  </si>
  <si>
    <t>4205C31010</t>
  </si>
  <si>
    <t>2346C26064</t>
  </si>
  <si>
    <t>SCREW-SOC HEAD</t>
  </si>
  <si>
    <t>4193C90901</t>
  </si>
  <si>
    <t>7919D46004</t>
  </si>
  <si>
    <t>10730Z20MG</t>
  </si>
  <si>
    <t>4211C78024</t>
  </si>
  <si>
    <t>2357J46001</t>
  </si>
  <si>
    <t>FLASHBACK THERMOCOUPLE ASSEMBLY</t>
  </si>
  <si>
    <t>COMB BSKT &amp; TRNSN DET (SH2)</t>
  </si>
  <si>
    <t>2688B50001</t>
  </si>
  <si>
    <t>BOLT - SHOULDER HEX HD</t>
  </si>
  <si>
    <t>2688B59001</t>
  </si>
  <si>
    <t>PLATE - SUPPORT</t>
  </si>
  <si>
    <t>PG0036571000</t>
  </si>
  <si>
    <t>CLAMP - TRANSITION</t>
  </si>
  <si>
    <t>2727B77001</t>
  </si>
  <si>
    <t>807J506003</t>
  </si>
  <si>
    <t>U-SUPPORT</t>
  </si>
  <si>
    <t>4263C52001</t>
  </si>
  <si>
    <t>BACKING PLATE</t>
  </si>
  <si>
    <t>4205C35006</t>
  </si>
  <si>
    <t>7935D43009</t>
  </si>
  <si>
    <t>4211C78020</t>
  </si>
  <si>
    <t>2334C50002</t>
  </si>
  <si>
    <t>4211C19001</t>
  </si>
  <si>
    <t>7903D51G01</t>
  </si>
  <si>
    <t>FLEX SUPPORT</t>
  </si>
  <si>
    <t>897C236G01</t>
  </si>
  <si>
    <t>SHIM - FLEX SUPPORT</t>
  </si>
  <si>
    <t>4205C35008</t>
  </si>
  <si>
    <t>10730DX0FX</t>
  </si>
  <si>
    <t>2337C41001</t>
  </si>
  <si>
    <t>COUPLING - MARMAN</t>
  </si>
  <si>
    <t>PG0037123900</t>
  </si>
  <si>
    <t>TUBE - CROSS FLAME</t>
  </si>
  <si>
    <t>9D15799G01</t>
  </si>
  <si>
    <t>CROSS FLAME SLEEVE</t>
  </si>
  <si>
    <t>PG0031410702</t>
  </si>
  <si>
    <t>FUEL NOZZLE DETAIL</t>
  </si>
  <si>
    <t>7919D36008</t>
  </si>
  <si>
    <t>4205C31003</t>
  </si>
  <si>
    <t>PG0036615900</t>
  </si>
  <si>
    <t>9D14521001</t>
  </si>
  <si>
    <t>C-SEAL</t>
  </si>
  <si>
    <t>9D14520001</t>
  </si>
  <si>
    <t>INSERT</t>
  </si>
  <si>
    <t>626C924044</t>
  </si>
  <si>
    <t>363B415062</t>
  </si>
  <si>
    <t>WASHER - PLAIN</t>
  </si>
  <si>
    <t>2739B29001</t>
  </si>
  <si>
    <t>2760B88008</t>
  </si>
  <si>
    <t>HELICOIL</t>
  </si>
  <si>
    <t>PG0034248400</t>
  </si>
  <si>
    <t>CPRSR DIFF &amp; TORQUE TUBE HSG</t>
  </si>
  <si>
    <t>4211C78008</t>
  </si>
  <si>
    <t>7939D27005</t>
  </si>
  <si>
    <t>4205C09117</t>
  </si>
  <si>
    <t>4211C30001</t>
  </si>
  <si>
    <t>BOLT - SOC HD</t>
  </si>
  <si>
    <t>270A458007</t>
  </si>
  <si>
    <t>2687B76007</t>
  </si>
  <si>
    <t>7880D85005</t>
  </si>
  <si>
    <t>7938D53002</t>
  </si>
  <si>
    <t>2687B74001</t>
  </si>
  <si>
    <t>9728D29600</t>
  </si>
  <si>
    <t>4211C78012</t>
  </si>
  <si>
    <t>2331C22150</t>
  </si>
  <si>
    <t>TORQUE TUBE SEAL HSG (SH1)</t>
  </si>
  <si>
    <t>2738B40001</t>
  </si>
  <si>
    <t>SHIM - TORQUE PLATE</t>
  </si>
  <si>
    <t>2738B41001</t>
  </si>
  <si>
    <t>1851J92001</t>
  </si>
  <si>
    <t>PLATE - TORQUE</t>
  </si>
  <si>
    <t>1851J92002</t>
  </si>
  <si>
    <t>4211C76001</t>
  </si>
  <si>
    <t>7940D22001</t>
  </si>
  <si>
    <t>PLATE - SETTING</t>
  </si>
  <si>
    <t>7940D22002</t>
  </si>
  <si>
    <t>WASHER - SETTING</t>
  </si>
  <si>
    <t>4211C79004</t>
  </si>
  <si>
    <t>2688B18001</t>
  </si>
  <si>
    <t>PIN - TAPER (ECCENTRIC)</t>
  </si>
  <si>
    <t>4211C92001</t>
  </si>
  <si>
    <t>BUSHING - SQUARE</t>
  </si>
  <si>
    <t>2688B01001</t>
  </si>
  <si>
    <t>4211C30002</t>
  </si>
  <si>
    <t>BOLT - SOC HD (METRIC)</t>
  </si>
  <si>
    <t>4211C78009</t>
  </si>
  <si>
    <t>4211C79001</t>
  </si>
  <si>
    <t>7940D07G02</t>
  </si>
  <si>
    <t>HOUSING - STATIC SEAL</t>
  </si>
  <si>
    <t>4211C79005</t>
  </si>
  <si>
    <t>2687B74005</t>
  </si>
  <si>
    <t>7939D06002</t>
  </si>
  <si>
    <t>363B412005</t>
  </si>
  <si>
    <t>4211C77002</t>
  </si>
  <si>
    <t>NUT - EXTENSION (ALT)</t>
  </si>
  <si>
    <t>TORQUE TUBE SEAL HSG (SH2)</t>
  </si>
  <si>
    <t>2687B78003</t>
  </si>
  <si>
    <t>SCREW - SET (METRIC)</t>
  </si>
  <si>
    <t>213T677002</t>
  </si>
  <si>
    <t>SPRING - SEAL RING</t>
  </si>
  <si>
    <t>1732D92004</t>
  </si>
  <si>
    <t>4211C78021</t>
  </si>
  <si>
    <t>4263C33001</t>
  </si>
  <si>
    <t>4410D25283</t>
  </si>
  <si>
    <t>SEAL STRIP</t>
  </si>
  <si>
    <t>SG</t>
  </si>
  <si>
    <t>4795D81283</t>
  </si>
  <si>
    <t>LOCK STRIP</t>
  </si>
  <si>
    <t>TURBINE CYLINDER LOCATOR</t>
  </si>
  <si>
    <t>2248J74G03</t>
  </si>
  <si>
    <t>TURBINE CYLINDER DET (SH1)</t>
  </si>
  <si>
    <t>1851J76002</t>
  </si>
  <si>
    <t>SEAL - HORIZ FACE (LH)</t>
  </si>
  <si>
    <t>1851J76001</t>
  </si>
  <si>
    <t>SEAL - HORIZ FACE (RH)</t>
  </si>
  <si>
    <t>2688B11001</t>
  </si>
  <si>
    <t>SCREW - SOC HD (SPECIAL)</t>
  </si>
  <si>
    <t>4211C89001</t>
  </si>
  <si>
    <t>2333C25001</t>
  </si>
  <si>
    <t>COVER PLATE</t>
  </si>
  <si>
    <t>2688B25003</t>
  </si>
  <si>
    <t>10730Z20RP</t>
  </si>
  <si>
    <t>2688B25002</t>
  </si>
  <si>
    <t>2688B25001</t>
  </si>
  <si>
    <t>4211C69004</t>
  </si>
  <si>
    <t>1851J77G01</t>
  </si>
  <si>
    <t>1851J77003</t>
  </si>
  <si>
    <t>TURBINE CYLINDER DET (SH2)</t>
  </si>
  <si>
    <t>626C180016</t>
  </si>
  <si>
    <t>FLANGE - BLIND</t>
  </si>
  <si>
    <t>4193C89051</t>
  </si>
  <si>
    <t>4205C34008</t>
  </si>
  <si>
    <t>2335J26003</t>
  </si>
  <si>
    <t>4198C43007</t>
  </si>
  <si>
    <t>4255C97009</t>
  </si>
  <si>
    <t>2335J26020</t>
  </si>
  <si>
    <t>8090D25023</t>
  </si>
  <si>
    <t>270A458006</t>
  </si>
  <si>
    <t>4198C43008</t>
  </si>
  <si>
    <t>7863D60004</t>
  </si>
  <si>
    <t>7863D61001</t>
  </si>
  <si>
    <t>7863D60002</t>
  </si>
  <si>
    <t>7863D61002</t>
  </si>
  <si>
    <t>7863D60003</t>
  </si>
  <si>
    <t>7863D61003</t>
  </si>
  <si>
    <t>TURBINE CYLINDER DET (SH3)</t>
  </si>
  <si>
    <t>2335J26018</t>
  </si>
  <si>
    <t>270A318008</t>
  </si>
  <si>
    <t>7935D26012</t>
  </si>
  <si>
    <t>4198C44014</t>
  </si>
  <si>
    <t>7919D38004</t>
  </si>
  <si>
    <t>1851J78002</t>
  </si>
  <si>
    <t>TURBINE CYLINDER VJ BOLTING</t>
  </si>
  <si>
    <t>4211C69019</t>
  </si>
  <si>
    <t>2687B80004</t>
  </si>
  <si>
    <t>7939D27025</t>
  </si>
  <si>
    <t>8081D18013</t>
  </si>
  <si>
    <t>2688B06010</t>
  </si>
  <si>
    <t>7939D27022</t>
  </si>
  <si>
    <t>2687B80005</t>
  </si>
  <si>
    <t>2319J54004</t>
  </si>
  <si>
    <t>4793D51018</t>
  </si>
  <si>
    <t>PG0030864201</t>
  </si>
  <si>
    <t>TURBINE CYLINDER HJ BOLTING</t>
  </si>
  <si>
    <t>8081D18017</t>
  </si>
  <si>
    <t>8080D60003</t>
  </si>
  <si>
    <t>8080D61003</t>
  </si>
  <si>
    <t>8080D62007</t>
  </si>
  <si>
    <t>4211C18008</t>
  </si>
  <si>
    <t>4193C90008</t>
  </si>
  <si>
    <t>4199C91008</t>
  </si>
  <si>
    <t>8080D62008</t>
  </si>
  <si>
    <t>4211C18007</t>
  </si>
  <si>
    <t>8080D62001</t>
  </si>
  <si>
    <t>4211C34001</t>
  </si>
  <si>
    <t>4211C76002</t>
  </si>
  <si>
    <t>4211C35001</t>
  </si>
  <si>
    <t>2111J97G03</t>
  </si>
  <si>
    <t>BLADE RING 1 (SH1)</t>
  </si>
  <si>
    <t>1851J81006</t>
  </si>
  <si>
    <t>4211C23001</t>
  </si>
  <si>
    <t>SCREW - SPECIAL (METRIC)</t>
  </si>
  <si>
    <t>1851J81005</t>
  </si>
  <si>
    <t>3004B05007</t>
  </si>
  <si>
    <t>1754D64058</t>
  </si>
  <si>
    <t>363B412015</t>
  </si>
  <si>
    <t>2347C91041</t>
  </si>
  <si>
    <t>7938D54006</t>
  </si>
  <si>
    <t>1851J09001</t>
  </si>
  <si>
    <t>KEY</t>
  </si>
  <si>
    <t>2347C89036</t>
  </si>
  <si>
    <t>4211C24005</t>
  </si>
  <si>
    <t>202T387001</t>
  </si>
  <si>
    <t>LINER</t>
  </si>
  <si>
    <t>7919D48003</t>
  </si>
  <si>
    <t>1851J75001</t>
  </si>
  <si>
    <t>SUPPORT (LH)</t>
  </si>
  <si>
    <t>1851J75002</t>
  </si>
  <si>
    <t>SUPPORT (RH)</t>
  </si>
  <si>
    <t>4193C90903</t>
  </si>
  <si>
    <t>1851J81003</t>
  </si>
  <si>
    <t>4211C20001</t>
  </si>
  <si>
    <t>BOLT - SPECIAL</t>
  </si>
  <si>
    <t>4211C79017</t>
  </si>
  <si>
    <t>1851J81016</t>
  </si>
  <si>
    <t>BLADE RING 1 (SH2)</t>
  </si>
  <si>
    <t>4211C14002</t>
  </si>
  <si>
    <t>4211C23002</t>
  </si>
  <si>
    <t>1851J81004</t>
  </si>
  <si>
    <t>LUG - RETAINING</t>
  </si>
  <si>
    <t>1852J31G01</t>
  </si>
  <si>
    <t>IMPINGEMENT BASKET</t>
  </si>
  <si>
    <t>4211C22001</t>
  </si>
  <si>
    <t>PLUG - SPECIAL</t>
  </si>
  <si>
    <t>4211C90001</t>
  </si>
  <si>
    <t>PLATE - RETAINER</t>
  </si>
  <si>
    <t>4211C78002</t>
  </si>
  <si>
    <t>1851J81014</t>
  </si>
  <si>
    <t>1784D30001</t>
  </si>
  <si>
    <t>PLATE - SEAL</t>
  </si>
  <si>
    <t>1784D30002</t>
  </si>
  <si>
    <t>1784D30003</t>
  </si>
  <si>
    <t>1784D30004</t>
  </si>
  <si>
    <t>2249J79G02</t>
  </si>
  <si>
    <t>BLADE RING 2 (SH1)</t>
  </si>
  <si>
    <t>1851J08004</t>
  </si>
  <si>
    <t>PLATE - RETAINING</t>
  </si>
  <si>
    <t>1851J08003</t>
  </si>
  <si>
    <t>1851J82001</t>
  </si>
  <si>
    <t>PLATE</t>
  </si>
  <si>
    <t>1851J82G01</t>
  </si>
  <si>
    <t>PLATE - IMPINGMENT</t>
  </si>
  <si>
    <t>1754D63056</t>
  </si>
  <si>
    <t>2347C90039</t>
  </si>
  <si>
    <t>363B412014</t>
  </si>
  <si>
    <t>4211C24006</t>
  </si>
  <si>
    <t>STUD - DOWEL (ALT)</t>
  </si>
  <si>
    <t>4211C24004</t>
  </si>
  <si>
    <t>2347C87033</t>
  </si>
  <si>
    <t>BLADE RING 2 (SH2)</t>
  </si>
  <si>
    <t>4211C16003</t>
  </si>
  <si>
    <t>PG0033932800</t>
  </si>
  <si>
    <t>PLATE - LOCKING</t>
  </si>
  <si>
    <t>2334C11001</t>
  </si>
  <si>
    <t>SEAL - BUSHING</t>
  </si>
  <si>
    <t>4211C93002</t>
  </si>
  <si>
    <t>PIN - ALIGNMENT</t>
  </si>
  <si>
    <t>10730DX0MG</t>
  </si>
  <si>
    <t>4210C12001</t>
  </si>
  <si>
    <t>CLIP - RETAINER</t>
  </si>
  <si>
    <t>4211C25001</t>
  </si>
  <si>
    <t>1847J45003</t>
  </si>
  <si>
    <t>BAFFLE SEGMENT</t>
  </si>
  <si>
    <t>237T193002</t>
  </si>
  <si>
    <t>WASHER - BAFFLE</t>
  </si>
  <si>
    <t>4212C16001</t>
  </si>
  <si>
    <t>4211C36001</t>
  </si>
  <si>
    <t>2769B04003</t>
  </si>
  <si>
    <t>1847J45002</t>
  </si>
  <si>
    <t>1847J45001</t>
  </si>
  <si>
    <t>1847J45004</t>
  </si>
  <si>
    <t>4205C32006</t>
  </si>
  <si>
    <t>7935D41006</t>
  </si>
  <si>
    <t>2688B50002</t>
  </si>
  <si>
    <t>9731D63001</t>
  </si>
  <si>
    <t>ROPE SEAL WAX IMPREGNATED</t>
  </si>
  <si>
    <t>4410D29291</t>
  </si>
  <si>
    <t>4795D84291</t>
  </si>
  <si>
    <t>4203C75024</t>
  </si>
  <si>
    <t>2333C26002</t>
  </si>
  <si>
    <t>SCREW - 12-POINT</t>
  </si>
  <si>
    <t>20T4181303</t>
  </si>
  <si>
    <t>9731D52010</t>
  </si>
  <si>
    <t>BLADE RING 2 (SH3)</t>
  </si>
  <si>
    <t>1851J08007</t>
  </si>
  <si>
    <t>2738B19001</t>
  </si>
  <si>
    <t>1851J08022</t>
  </si>
  <si>
    <t>4211C20003</t>
  </si>
  <si>
    <t>4211C27301</t>
  </si>
  <si>
    <t>237T061002</t>
  </si>
  <si>
    <t>NUT - T/C GUIDE</t>
  </si>
  <si>
    <t>4211C95G01</t>
  </si>
  <si>
    <t>GUIDE - THERMOCOUPLE</t>
  </si>
  <si>
    <t>2687B76006</t>
  </si>
  <si>
    <t>4211C78003</t>
  </si>
  <si>
    <t>1851J08002</t>
  </si>
  <si>
    <t>4211C79002</t>
  </si>
  <si>
    <t>4211C22003</t>
  </si>
  <si>
    <t>1851J05002</t>
  </si>
  <si>
    <t>4211C22002</t>
  </si>
  <si>
    <t>1851J05001</t>
  </si>
  <si>
    <t>1851J08005</t>
  </si>
  <si>
    <t>4317C97001</t>
  </si>
  <si>
    <t>SCREW - SPECIAL</t>
  </si>
  <si>
    <t>4317C95001</t>
  </si>
  <si>
    <t>4220C26002</t>
  </si>
  <si>
    <t>SPRING - COMPR SSCY33211</t>
  </si>
  <si>
    <t>4220C26001</t>
  </si>
  <si>
    <t>FERRULE SSCY33216</t>
  </si>
  <si>
    <t>2249J77G02</t>
  </si>
  <si>
    <t>BLADE RING 3 (SH1)</t>
  </si>
  <si>
    <t>4211C16002</t>
  </si>
  <si>
    <t>PG0033986900</t>
  </si>
  <si>
    <t>1851J94004</t>
  </si>
  <si>
    <t>BUSHING - ALIGNMENT SEAL</t>
  </si>
  <si>
    <t>1851J94005</t>
  </si>
  <si>
    <t>4211C91001</t>
  </si>
  <si>
    <t>BLADE RING 3 (SH2)</t>
  </si>
  <si>
    <t>4211C25002</t>
  </si>
  <si>
    <t>1847J46001</t>
  </si>
  <si>
    <t>243T834001</t>
  </si>
  <si>
    <t>2688B50003</t>
  </si>
  <si>
    <t>4211C36002</t>
  </si>
  <si>
    <t>1847J46002</t>
  </si>
  <si>
    <t>1847J83021</t>
  </si>
  <si>
    <t>SCREW - HEX (SPECIAL)</t>
  </si>
  <si>
    <t>4410D29290</t>
  </si>
  <si>
    <t>4795D84290</t>
  </si>
  <si>
    <t>8076D98010</t>
  </si>
  <si>
    <t>BLADE RING 3 (SH3)</t>
  </si>
  <si>
    <t>4193C90603</t>
  </si>
  <si>
    <t>4199C91004</t>
  </si>
  <si>
    <t>7935D43008</t>
  </si>
  <si>
    <t>4211C14001</t>
  </si>
  <si>
    <t>BOLT - SOC HD (SPECIAL)</t>
  </si>
  <si>
    <t>4211C22004</t>
  </si>
  <si>
    <t>1851J84G02</t>
  </si>
  <si>
    <t>SUPPORT - PERFORATED PLATE</t>
  </si>
  <si>
    <t>1851J84G01</t>
  </si>
  <si>
    <t>1851J84001</t>
  </si>
  <si>
    <t>PLATE - PERFORATED ROW 3</t>
  </si>
  <si>
    <t>PG0034310200</t>
  </si>
  <si>
    <t>BLADE RING 4 (SH1)</t>
  </si>
  <si>
    <t>1754D62053</t>
  </si>
  <si>
    <t>1782D12001</t>
  </si>
  <si>
    <t>BLADE RING 4 (SH2)</t>
  </si>
  <si>
    <t>4211C25003</t>
  </si>
  <si>
    <t>1847J47003</t>
  </si>
  <si>
    <t>4210C08001</t>
  </si>
  <si>
    <t>4211C36003</t>
  </si>
  <si>
    <t>1847J47001</t>
  </si>
  <si>
    <t>1847J47002</t>
  </si>
  <si>
    <t>9731D75004</t>
  </si>
  <si>
    <t>BLADE RING 4 (SH3)</t>
  </si>
  <si>
    <t>4211C22005</t>
  </si>
  <si>
    <t>1779D28001</t>
  </si>
  <si>
    <t>1779D27001</t>
  </si>
  <si>
    <t>1851J84G03</t>
  </si>
  <si>
    <t>1851J84002</t>
  </si>
  <si>
    <t>PLATE - PERFORATED ROW 4</t>
  </si>
  <si>
    <t>1779D30G01</t>
  </si>
  <si>
    <t>EXHAUST CYLINDER LOCATOR</t>
  </si>
  <si>
    <t>PG0034152600</t>
  </si>
  <si>
    <t>EXHAUST CYLINDER DET(SH1)</t>
  </si>
  <si>
    <t>270A365008</t>
  </si>
  <si>
    <t>PIPE - PLUG</t>
  </si>
  <si>
    <t>270A364003</t>
  </si>
  <si>
    <t>897C316001</t>
  </si>
  <si>
    <t>4202C75009</t>
  </si>
  <si>
    <t>PIN STRAIGHT</t>
  </si>
  <si>
    <t>2760B99003</t>
  </si>
  <si>
    <t>2760B99002</t>
  </si>
  <si>
    <t>9D14116G03</t>
  </si>
  <si>
    <t>4198C42304</t>
  </si>
  <si>
    <t>EXHAUST CYLINDER DET(SH2)</t>
  </si>
  <si>
    <t>PG0033285600</t>
  </si>
  <si>
    <t>SCREW - HEX HD (ALT)</t>
  </si>
  <si>
    <t>PG0033268200</t>
  </si>
  <si>
    <t>SPACER - SUPPORT ROD</t>
  </si>
  <si>
    <t>4312C46G02</t>
  </si>
  <si>
    <t>T/C SUPPORT &amp; GUIDE TUBE</t>
  </si>
  <si>
    <t>4255C97005</t>
  </si>
  <si>
    <t>7935D23006</t>
  </si>
  <si>
    <t>270A364005</t>
  </si>
  <si>
    <t>2760B97007</t>
  </si>
  <si>
    <t>INSERT - THREADED</t>
  </si>
  <si>
    <t>897C327001</t>
  </si>
  <si>
    <t>ELEMENT - THERMOCOUPLE</t>
  </si>
  <si>
    <t>PG0033362801</t>
  </si>
  <si>
    <t>EXHAUST CYLINDER SEALS</t>
  </si>
  <si>
    <t>9D11644002</t>
  </si>
  <si>
    <t>WASHER - TAB COPPER</t>
  </si>
  <si>
    <t>4329C90008</t>
  </si>
  <si>
    <t>9D11644001</t>
  </si>
  <si>
    <t>PLUG - ROTOR PIN</t>
  </si>
  <si>
    <t>9D11666001</t>
  </si>
  <si>
    <t>SEAL - AIR</t>
  </si>
  <si>
    <t>9D11661001</t>
  </si>
  <si>
    <t>SEAL - OIL</t>
  </si>
  <si>
    <t>9D11660001</t>
  </si>
  <si>
    <t>4329C60001</t>
  </si>
  <si>
    <t>4198C41306</t>
  </si>
  <si>
    <t>4202C74013</t>
  </si>
  <si>
    <t>9D11636005</t>
  </si>
  <si>
    <t>PG0031174700</t>
  </si>
  <si>
    <t>1852J62006</t>
  </si>
  <si>
    <t>1852J62003</t>
  </si>
  <si>
    <t>2688B39001</t>
  </si>
  <si>
    <t>KEY - RETAINING</t>
  </si>
  <si>
    <t>EXHAUST CYLINDER STATIC SEAL</t>
  </si>
  <si>
    <t>7935D23008</t>
  </si>
  <si>
    <t>9D11651003</t>
  </si>
  <si>
    <t>BACKING RING</t>
  </si>
  <si>
    <t>7919D37007</t>
  </si>
  <si>
    <t>PG0033703100</t>
  </si>
  <si>
    <t>FINGER SEAL ASSEMBLY (OUTER)</t>
  </si>
  <si>
    <t>4211C79007</t>
  </si>
  <si>
    <t>VIBRATION P-U ASSEMBLYY PROBE</t>
  </si>
  <si>
    <t>212D495002</t>
  </si>
  <si>
    <t>GASKET - FLEXITALLIC</t>
  </si>
  <si>
    <t>7940D47G01</t>
  </si>
  <si>
    <t>7929D44011</t>
  </si>
  <si>
    <t>4199C99012</t>
  </si>
  <si>
    <t>7929D22008</t>
  </si>
  <si>
    <t>4199C99009</t>
  </si>
  <si>
    <t>363B415008</t>
  </si>
  <si>
    <t>460B136009</t>
  </si>
  <si>
    <t>9D11652G02</t>
  </si>
  <si>
    <t>FINGER SEAL ASSEMBLY (INNER)</t>
  </si>
  <si>
    <t>9D11652G03</t>
  </si>
  <si>
    <t>9D11653004</t>
  </si>
  <si>
    <t>SUPPORT PLATE - STATIC SEAL</t>
  </si>
  <si>
    <t>9D11653005</t>
  </si>
  <si>
    <t>PG0034414400</t>
  </si>
  <si>
    <t>EXHAUST MANIFOLD DETAIL</t>
  </si>
  <si>
    <t>9D14406001</t>
  </si>
  <si>
    <t>PG0034399900</t>
  </si>
  <si>
    <t>3496B74014</t>
  </si>
  <si>
    <t>COUPLING</t>
  </si>
  <si>
    <t>PG0034400000</t>
  </si>
  <si>
    <t>PG0034400100</t>
  </si>
  <si>
    <t>PG0034400200</t>
  </si>
  <si>
    <t>PG0034400300</t>
  </si>
  <si>
    <t>PG0034402400</t>
  </si>
  <si>
    <t>PG0034402500</t>
  </si>
  <si>
    <t>PG0034402600</t>
  </si>
  <si>
    <t>WASHERS - EXTERNAL TOOTH TYPE</t>
  </si>
  <si>
    <t>PG0034402700</t>
  </si>
  <si>
    <t>3496B09002</t>
  </si>
  <si>
    <t>WASHER - LOCK (NORD)</t>
  </si>
  <si>
    <t>PG0034402900</t>
  </si>
  <si>
    <t>9D13460029</t>
  </si>
  <si>
    <t>9D13460030</t>
  </si>
  <si>
    <t>9D13460001</t>
  </si>
  <si>
    <t>9D13460006</t>
  </si>
  <si>
    <t>ROD - THREADED</t>
  </si>
  <si>
    <t>9D13460010</t>
  </si>
  <si>
    <t>9D13460009</t>
  </si>
  <si>
    <t>9D13460007</t>
  </si>
  <si>
    <t>9D13460008</t>
  </si>
  <si>
    <t>9D13460028</t>
  </si>
  <si>
    <t>9D13460031</t>
  </si>
  <si>
    <t>TX43494</t>
  </si>
  <si>
    <t>GAS TURBINE ROTOR</t>
  </si>
  <si>
    <t>2373J09G02</t>
  </si>
  <si>
    <t>ROTOR LOCATOR</t>
  </si>
  <si>
    <t>COMPRESSOR BLADE DETAIL</t>
  </si>
  <si>
    <t>1804D04001</t>
  </si>
  <si>
    <t>KEY - CPRSR BLADE LOCK ROW 1</t>
  </si>
  <si>
    <t>1804D05G01</t>
  </si>
  <si>
    <t>CLOSURE KEY - ROW 1</t>
  </si>
  <si>
    <t>1804D04002</t>
  </si>
  <si>
    <t>KEY - CPRSR BLADE LOCK ROW 2</t>
  </si>
  <si>
    <t>1804D05G02</t>
  </si>
  <si>
    <t>CLOSURE KEY - ROW 2</t>
  </si>
  <si>
    <t>1804D04003</t>
  </si>
  <si>
    <t>KEY - CPRSR BLADE LOCK ROW 3</t>
  </si>
  <si>
    <t>1804D05G03</t>
  </si>
  <si>
    <t>CLOSURE KEY - ROW 3</t>
  </si>
  <si>
    <t>1804D04004</t>
  </si>
  <si>
    <t>KEY - CPRSR BLADE LOCK ROW 4</t>
  </si>
  <si>
    <t>1804D05G04</t>
  </si>
  <si>
    <t>CLOSURE KEY - ROW 4</t>
  </si>
  <si>
    <t>PG0030845200</t>
  </si>
  <si>
    <t>COMPRESSOR STG05 BLADE - SPACER</t>
  </si>
  <si>
    <t>PG0030880900</t>
  </si>
  <si>
    <t>COMPRESSOR STG05 BLADE - SPLIT SPACER</t>
  </si>
  <si>
    <t>PG0030921400</t>
  </si>
  <si>
    <t>COMPRESSOR STG05 BLADE- LOCK SPACER</t>
  </si>
  <si>
    <t>PG0030876800</t>
  </si>
  <si>
    <t>COMPRESSOR STG06 BLADE - SPACER</t>
  </si>
  <si>
    <t>PG0030887500</t>
  </si>
  <si>
    <t>COMPRESSOR STG06 BLADE - SPLIT SPACER</t>
  </si>
  <si>
    <t>PG0030931400</t>
  </si>
  <si>
    <t>COMPRESSOR STG06 BLADE- LOCK SPACER</t>
  </si>
  <si>
    <t>PG0030878400</t>
  </si>
  <si>
    <t>COMPRESSOR STG07 BLADE - SPACER</t>
  </si>
  <si>
    <t>PG0030888100</t>
  </si>
  <si>
    <t>COMPRESSOR STG07 BLADE - SPLIT SPACER</t>
  </si>
  <si>
    <t>PG0030932800</t>
  </si>
  <si>
    <t>COMPRESSOR STG07 BLADE - LOCK SPACER</t>
  </si>
  <si>
    <t>PG0030879000</t>
  </si>
  <si>
    <t>COMPRESSOR STG08 BLADE - SPACER</t>
  </si>
  <si>
    <t>PG0030888800</t>
  </si>
  <si>
    <t>COMPRESSOR STG08 BLADE - SPLIT SPACER</t>
  </si>
  <si>
    <t>PG0030935000</t>
  </si>
  <si>
    <t>COMPRESSOR STG08 BLADE - LOCK SPACER</t>
  </si>
  <si>
    <t>PG0030879700</t>
  </si>
  <si>
    <t>COMPRESSOR STG09 BLADE - SPACER</t>
  </si>
  <si>
    <t>PG0030890400</t>
  </si>
  <si>
    <t>COMPRESSOR STG09 BLADE - SPLIT SPACER</t>
  </si>
  <si>
    <t>PG0030935900</t>
  </si>
  <si>
    <t>COMPRESSOR STG09 BLADE - LOCK SPACER</t>
  </si>
  <si>
    <t>PG0030880300</t>
  </si>
  <si>
    <t>COMPRESSOR STG10 BLADE - SPACER</t>
  </si>
  <si>
    <t>PG0030891000</t>
  </si>
  <si>
    <t>COMPRESSOR STG10 BLADE - SPLIT SPACER</t>
  </si>
  <si>
    <t>PG0030937600</t>
  </si>
  <si>
    <t>COMPRESSOR STG10 BLADE - LOCK SPACER</t>
  </si>
  <si>
    <t>PG0030882000</t>
  </si>
  <si>
    <t>COMPRESSOR STG11 BLADE - SPACER</t>
  </si>
  <si>
    <t>PG0030891600</t>
  </si>
  <si>
    <t>COMPRESSOR STG11 BLADE - SPLIT SPACER</t>
  </si>
  <si>
    <t>PG0030941700</t>
  </si>
  <si>
    <t>COMPRESSOR STG11 BLADE - LOCK SPACER</t>
  </si>
  <si>
    <t>PG0030882600</t>
  </si>
  <si>
    <t>COMPRESSOR STG12 BLADE - SPACER</t>
  </si>
  <si>
    <t>PG0030892200</t>
  </si>
  <si>
    <t>COMPRESSOR STG12 BLADE - SPLIT SPACER</t>
  </si>
  <si>
    <t>PG0030944300</t>
  </si>
  <si>
    <t>COMPRESSOR STG12 BLADE - LOCK SPACER</t>
  </si>
  <si>
    <t>PG0030883200</t>
  </si>
  <si>
    <t>COMPRESSOR STG13 BLADE - SPACER</t>
  </si>
  <si>
    <t>PG0030893800</t>
  </si>
  <si>
    <t>COMPRESSOR STG13 BLADE - SPLIT SPACER</t>
  </si>
  <si>
    <t>PG0030946300</t>
  </si>
  <si>
    <t>COMPRESSOR STG13 BLADE - LOCK SPACER</t>
  </si>
  <si>
    <t>270A386007</t>
  </si>
  <si>
    <t>PLUG - BALANCING</t>
  </si>
  <si>
    <t>TURBINE BLADE DETAIL</t>
  </si>
  <si>
    <t>TURBINE BLADE SEALS (SH1)</t>
  </si>
  <si>
    <t>7937D51001</t>
  </si>
  <si>
    <t>SEAL PIECE</t>
  </si>
  <si>
    <t>4209C43001</t>
  </si>
  <si>
    <t>LOCKING PIECE</t>
  </si>
  <si>
    <t>7937D50001</t>
  </si>
  <si>
    <t>PLATE - SEAL &amp; LOCK ROW 1</t>
  </si>
  <si>
    <t>7937D46001</t>
  </si>
  <si>
    <t>7937D46002</t>
  </si>
  <si>
    <t>4209C52007</t>
  </si>
  <si>
    <t>PIN - SEAL</t>
  </si>
  <si>
    <t>4209C52008</t>
  </si>
  <si>
    <t>4209C52009</t>
  </si>
  <si>
    <t>4209C48001</t>
  </si>
  <si>
    <t>SCREW - LOCK</t>
  </si>
  <si>
    <t>4209C48002</t>
  </si>
  <si>
    <t>237T093001</t>
  </si>
  <si>
    <t>7937D51002</t>
  </si>
  <si>
    <t>7937D50002</t>
  </si>
  <si>
    <t>PLATE - SEAL &amp; LOCK ROW 2</t>
  </si>
  <si>
    <t>7937D52001</t>
  </si>
  <si>
    <t>7937D52002</t>
  </si>
  <si>
    <t>7937D47001</t>
  </si>
  <si>
    <t>7937D47002</t>
  </si>
  <si>
    <t>4209C52017</t>
  </si>
  <si>
    <t>4209C52018</t>
  </si>
  <si>
    <t>TURBINE BLADE SEALS (SH2)</t>
  </si>
  <si>
    <t>7937D48001</t>
  </si>
  <si>
    <t>PLATE - SEAL &amp; LOCK ROW 3</t>
  </si>
  <si>
    <t>7937D50003</t>
  </si>
  <si>
    <t>4209C43002</t>
  </si>
  <si>
    <t>7937D48002</t>
  </si>
  <si>
    <t>4209C52010</t>
  </si>
  <si>
    <t>4209C52011</t>
  </si>
  <si>
    <t>4209C51001</t>
  </si>
  <si>
    <t>4209C44G01</t>
  </si>
  <si>
    <t>897C317001</t>
  </si>
  <si>
    <t>4209C47001</t>
  </si>
  <si>
    <t>9731D22002</t>
  </si>
  <si>
    <t>PLATE - SEAL &amp; LOCK ROW 4</t>
  </si>
  <si>
    <t>4317C73001</t>
  </si>
  <si>
    <t>9731D22001</t>
  </si>
  <si>
    <t>4209C52016</t>
  </si>
  <si>
    <t>4209C45005</t>
  </si>
  <si>
    <t>BLOCK - SEAL</t>
  </si>
  <si>
    <t>9731D21001</t>
  </si>
  <si>
    <t>9731D21002</t>
  </si>
  <si>
    <t>PG0034678400</t>
  </si>
  <si>
    <t>ROTOR COUPLING</t>
  </si>
  <si>
    <t>462B091002</t>
  </si>
  <si>
    <t>4312C43001</t>
  </si>
  <si>
    <t>BOLT - COUPLING</t>
  </si>
  <si>
    <t>Totals</t>
  </si>
  <si>
    <t xml:space="preserve">BOP/AUX Typical List Not meant for purchasing  </t>
  </si>
  <si>
    <t>KKS NUMBER</t>
  </si>
  <si>
    <t>Part Cat</t>
  </si>
  <si>
    <t>Seq# / Line Item</t>
  </si>
  <si>
    <t>Sequence Description</t>
  </si>
  <si>
    <t>Material #</t>
  </si>
  <si>
    <t>Description</t>
  </si>
  <si>
    <t>Recommended Qty - Price Extended</t>
  </si>
  <si>
    <t>SGN</t>
  </si>
  <si>
    <t>S</t>
  </si>
  <si>
    <t>01500-01</t>
  </si>
  <si>
    <t>GAS TURBINE FIRE PROTECTION SYSTEM</t>
  </si>
  <si>
    <t/>
  </si>
  <si>
    <t>ELECTRICAL PACKAGE</t>
  </si>
  <si>
    <t>01500-01.01</t>
  </si>
  <si>
    <t>160 DEG THERMAL DETECTORS</t>
  </si>
  <si>
    <t>SGN20CT081</t>
  </si>
  <si>
    <t>01500-01.01.01</t>
  </si>
  <si>
    <t>AUX0030252</t>
  </si>
  <si>
    <t>DETECTOR, THERMAL, 160 DEG F</t>
  </si>
  <si>
    <t>SGN20CT082</t>
  </si>
  <si>
    <t>01500-01.01.02</t>
  </si>
  <si>
    <t>01500-01.02</t>
  </si>
  <si>
    <t>SMOKE DETECTORS</t>
  </si>
  <si>
    <t>SGN20CQ081</t>
  </si>
  <si>
    <t>01500-01.02.01</t>
  </si>
  <si>
    <t>AUX0021665</t>
  </si>
  <si>
    <t>DETECTOR, IONIZATION, SMOKE, INTELLIGENT</t>
  </si>
  <si>
    <t>SGN20CQ082</t>
  </si>
  <si>
    <t>01500-01.02.02</t>
  </si>
  <si>
    <t>01500-02</t>
  </si>
  <si>
    <t>LUBE OIL PACKAGE</t>
  </si>
  <si>
    <t>01500-02.01</t>
  </si>
  <si>
    <t>225 DEG THERMAL DETECTORS</t>
  </si>
  <si>
    <t>SGN30CT081</t>
  </si>
  <si>
    <t>01500-02.02.01</t>
  </si>
  <si>
    <t>AUX0030253</t>
  </si>
  <si>
    <t>DETECTOR, THERMAL, 225 DEG F</t>
  </si>
  <si>
    <t>SGN30CT082</t>
  </si>
  <si>
    <t>01500-02.02.02</t>
  </si>
  <si>
    <t>01500-03</t>
  </si>
  <si>
    <t>TURBINE ENCLOSURE</t>
  </si>
  <si>
    <t>01500-03.01</t>
  </si>
  <si>
    <t>325 DEG THERMAL DETECTORS</t>
  </si>
  <si>
    <t>SGN10CT081</t>
  </si>
  <si>
    <t>01500-03.01.01</t>
  </si>
  <si>
    <t>AUX0030254</t>
  </si>
  <si>
    <t>DETECTOR, THERMAL, 325 DEG F</t>
  </si>
  <si>
    <t>SGN10CT082</t>
  </si>
  <si>
    <t>01500-03.01.02</t>
  </si>
  <si>
    <t>SGN10CT083</t>
  </si>
  <si>
    <t>01500-03.01.03</t>
  </si>
  <si>
    <t>SGN10CT084</t>
  </si>
  <si>
    <t>01500-03.01.04</t>
  </si>
  <si>
    <t>SGN10CT085</t>
  </si>
  <si>
    <t>01500-03.01.05</t>
  </si>
  <si>
    <t>SGN10CT086</t>
  </si>
  <si>
    <t>01500-03.01.06</t>
  </si>
  <si>
    <t>01500-03.02</t>
  </si>
  <si>
    <t>ALARMS</t>
  </si>
  <si>
    <t>01500-03.02.01</t>
  </si>
  <si>
    <t>GAS DETECTORS</t>
  </si>
  <si>
    <t>01500-03.02.01.01</t>
  </si>
  <si>
    <t>GAS DETECTOR SENSORS</t>
  </si>
  <si>
    <t>SGN10CQ081</t>
  </si>
  <si>
    <t>01500-03.02.01.01.01</t>
  </si>
  <si>
    <t>AUX0023724</t>
  </si>
  <si>
    <t>SENSOR, COMBUSTIBLE GAS, CGSS1A6C2R1X 3/4, 6LW,CC</t>
  </si>
  <si>
    <t>SGN10CQ082</t>
  </si>
  <si>
    <t>01500-03.02.01.01.02</t>
  </si>
  <si>
    <t>SGN10CQ083</t>
  </si>
  <si>
    <t>01500-03.02.01.01.03</t>
  </si>
  <si>
    <t>SGN10CQ084</t>
  </si>
  <si>
    <t>01500-03.02.01.01.04</t>
  </si>
  <si>
    <t>01500-03.02.01.02</t>
  </si>
  <si>
    <t>GAS DETECTOR TRANSMITTERS</t>
  </si>
  <si>
    <t>P</t>
  </si>
  <si>
    <t>01500-03.02.01.02.01</t>
  </si>
  <si>
    <t>AUX0006371</t>
  </si>
  <si>
    <t>TRANSMITTER MODULE, EX, U9500A1004 W/RLYS</t>
  </si>
  <si>
    <t>01500-03.02.01.02.02</t>
  </si>
  <si>
    <t>01500-03.02.01.02.03</t>
  </si>
  <si>
    <t>01500-03.02.01.02.04</t>
  </si>
  <si>
    <t>01500-04</t>
  </si>
  <si>
    <t>MISCELLANEOUS FIRE PROTECTION SPARES</t>
  </si>
  <si>
    <t>01500-04.01</t>
  </si>
  <si>
    <t>AUX0037995</t>
  </si>
  <si>
    <t xml:space="preserve">PROCESSOR, (CPU), FIRE PROTECTION SYSTEM </t>
  </si>
  <si>
    <t>01500-04.02</t>
  </si>
  <si>
    <t>AUX0031131</t>
  </si>
  <si>
    <t>POWER SUPPLY 110V</t>
  </si>
  <si>
    <t>01500-04.03</t>
  </si>
  <si>
    <t>AUX0029299</t>
  </si>
  <si>
    <t>MODULE, RELAY, TRANSPONDER, 6 CIRC., CLASS A OR B</t>
  </si>
  <si>
    <t>01500-04.04</t>
  </si>
  <si>
    <t>AUX0028797</t>
  </si>
  <si>
    <t>MODULE, TRANSPONDER MONITOR, XP10</t>
  </si>
  <si>
    <t>01500-04.05</t>
  </si>
  <si>
    <t>AUX0028982</t>
  </si>
  <si>
    <t xml:space="preserve">CARD, TRANSPONDER MONITOR MODULE, 10 CIRCUITS </t>
  </si>
  <si>
    <t>01500-04.06</t>
  </si>
  <si>
    <t>AUX0023719</t>
  </si>
  <si>
    <t>MODULE, CONTROL, ADDRESSABLE</t>
  </si>
  <si>
    <t>01500-04.07</t>
  </si>
  <si>
    <t>AUX0030257</t>
  </si>
  <si>
    <t>CARD  UNIVERSAL TONE</t>
  </si>
  <si>
    <t>01500-04.08</t>
  </si>
  <si>
    <t>AUX0001944</t>
  </si>
  <si>
    <t>SPEAKER, AMPLIFIED, HORN, HAZARDOUS AREAS,24 VDC</t>
  </si>
  <si>
    <t>W</t>
  </si>
  <si>
    <t>01500-04.09</t>
  </si>
  <si>
    <t>AUX0030256</t>
  </si>
  <si>
    <t>LENS, CLEAR, WALL MOUNT</t>
  </si>
  <si>
    <t>01500-04.10</t>
  </si>
  <si>
    <t>AUX0000022</t>
  </si>
  <si>
    <t>CALIBRATION KIT, METHANE, GAS DETECTOR</t>
  </si>
  <si>
    <t>01500-04.11</t>
  </si>
  <si>
    <t>AUX0023722</t>
  </si>
  <si>
    <t>PULL STATION, MANUAL, EXPLOSION PROOF, DUAL ACTION</t>
  </si>
  <si>
    <t>01500-04.12</t>
  </si>
  <si>
    <t>AUX0035472</t>
  </si>
  <si>
    <t>STROBE, WEATHERPROOF</t>
  </si>
  <si>
    <t>01500-04.13</t>
  </si>
  <si>
    <t>COMPLETER KITS</t>
  </si>
  <si>
    <t>01500-04.13.01</t>
  </si>
  <si>
    <t>AUX0032953</t>
  </si>
  <si>
    <t>COMPLETER KIT, PRIMARY BETA W/ PS</t>
  </si>
  <si>
    <t>01500-04.13.02</t>
  </si>
  <si>
    <t>AUX0001702</t>
  </si>
  <si>
    <t>COMPLETER KIT, PRIMARY GAMMA</t>
  </si>
  <si>
    <t>01500-04.13.03</t>
  </si>
  <si>
    <t>AUX0009524</t>
  </si>
  <si>
    <t>COMPLETER KIT, PRIMARY SIGMA</t>
  </si>
  <si>
    <t>01500-04.14</t>
  </si>
  <si>
    <t>FM 200 CYLINDERS</t>
  </si>
  <si>
    <t>01500-04.14.01</t>
  </si>
  <si>
    <t>AUX0033163</t>
  </si>
  <si>
    <t>CYLINDER, 95 LBS (EMPTY) FM200</t>
  </si>
  <si>
    <t>01500-04.14.02</t>
  </si>
  <si>
    <t>AUX0009525</t>
  </si>
  <si>
    <t>CYLINDER, 150 LBS (EMPTY) FM200</t>
  </si>
  <si>
    <t>01500-04.14.03</t>
  </si>
  <si>
    <t>AUX0009526</t>
  </si>
  <si>
    <t>CYLINDER, 600 LBS (EMPTY) FM200</t>
  </si>
  <si>
    <t>01500-04.15</t>
  </si>
  <si>
    <t>AUX0037996</t>
  </si>
  <si>
    <t>STROBE, HORN</t>
  </si>
  <si>
    <t>BAA</t>
  </si>
  <si>
    <t>31029-01</t>
  </si>
  <si>
    <t>V/T SURGE PROTECTION CUBICLE</t>
  </si>
  <si>
    <t>AUX0010270</t>
  </si>
  <si>
    <t>FUSE, CURRENT LIMITING, 0.5E AMP (25KV)</t>
  </si>
  <si>
    <t>31029-02</t>
  </si>
  <si>
    <t>AUX0017042</t>
  </si>
  <si>
    <t>FUSE  250V  10A  ONE TIME  (PKG OF 40)</t>
  </si>
  <si>
    <t>31029-03</t>
  </si>
  <si>
    <t>MBV</t>
  </si>
  <si>
    <t>31605-01</t>
  </si>
  <si>
    <t>GENERATOR  BRG LIFT OIL SKID ASSY</t>
  </si>
  <si>
    <t>AUX0033422</t>
  </si>
  <si>
    <t>OPTICAL INDICATOR/HIGH PRESSURE FILTER</t>
  </si>
  <si>
    <t>31605-02</t>
  </si>
  <si>
    <t>AUX0019282</t>
  </si>
  <si>
    <t>ELEMENT, FILTER, 60 MESH, DISCHARGE OIL</t>
  </si>
  <si>
    <t>31605-03</t>
  </si>
  <si>
    <t>AUX0033423</t>
  </si>
  <si>
    <t>PUMP, GEAR DRIVE, W/O MOTOR</t>
  </si>
  <si>
    <t>31605-04</t>
  </si>
  <si>
    <t>AUX0032955</t>
  </si>
  <si>
    <t>ELEMENT, FILTER, SUCTION</t>
  </si>
  <si>
    <t>31605-05</t>
  </si>
  <si>
    <t>AUX0034443</t>
  </si>
  <si>
    <t>KIT, O-RINGS FOR LIFT OIL SKID ASSY</t>
  </si>
  <si>
    <t>31605-06</t>
  </si>
  <si>
    <t>AUX0019284</t>
  </si>
  <si>
    <t>SWITCH, DIFFERENTIAL PRESS, 10 PSI</t>
  </si>
  <si>
    <t>31605-07</t>
  </si>
  <si>
    <t>AUX0019285</t>
  </si>
  <si>
    <t>VALVE, NEEDLE, CARTRIDGE</t>
  </si>
  <si>
    <t>31605-08</t>
  </si>
  <si>
    <t>AUX0019455</t>
  </si>
  <si>
    <t>VALVE, CHECK, CARTRIDGE</t>
  </si>
  <si>
    <t>31605-09</t>
  </si>
  <si>
    <t>AUX0019456</t>
  </si>
  <si>
    <t xml:space="preserve">VALVE, RELIEF, CARTRIDGE </t>
  </si>
  <si>
    <t>31605-10</t>
  </si>
  <si>
    <t>AUX0019286</t>
  </si>
  <si>
    <t>SWITCH, PRESSURE, 300 PSI</t>
  </si>
  <si>
    <t>31605-11</t>
  </si>
  <si>
    <t>AUX0019287</t>
  </si>
  <si>
    <t>SWITCH, PRESSURE, 600 PSI</t>
  </si>
  <si>
    <t>31605-12</t>
  </si>
  <si>
    <t>AUX0019288</t>
  </si>
  <si>
    <t>SWITCH, PRESSURE, 3 PSI</t>
  </si>
  <si>
    <t>CJT</t>
  </si>
  <si>
    <t>32145-01</t>
  </si>
  <si>
    <t>GENERATOR STATIC EXCITATION EQUIPMENT</t>
  </si>
  <si>
    <t>GENERATOR SEE STATIC EXCITATION EQUIPMENT</t>
  </si>
  <si>
    <t>32145-01.01</t>
  </si>
  <si>
    <t>SEE, POWER SECTION</t>
  </si>
  <si>
    <t>32145-01.01.01</t>
  </si>
  <si>
    <t>AUX0031841</t>
  </si>
  <si>
    <t>VENTILATOR FAN, 3AC 400V IP32, SITOR</t>
  </si>
  <si>
    <t>32145-01.01.02</t>
  </si>
  <si>
    <t>AUX0035193</t>
  </si>
  <si>
    <t>AIR FLOW MONITOR</t>
  </si>
  <si>
    <t>32145-01.01.03</t>
  </si>
  <si>
    <t>AUX0031605</t>
  </si>
  <si>
    <t>POSITION SENSOR</t>
  </si>
  <si>
    <t>32145-01.01.04</t>
  </si>
  <si>
    <t>AUX0034007</t>
  </si>
  <si>
    <t>THYRISTOR MODULE</t>
  </si>
  <si>
    <t>32145-01.01.05</t>
  </si>
  <si>
    <t>AUX0031842</t>
  </si>
  <si>
    <t>FUSE, 1000V, 710A</t>
  </si>
  <si>
    <t>32145-01.01.06</t>
  </si>
  <si>
    <t>AUX0033663</t>
  </si>
  <si>
    <t>FUSE, FOR OFM690 MONITOR</t>
  </si>
  <si>
    <t>32145-01.01.07</t>
  </si>
  <si>
    <t>AUX0031603</t>
  </si>
  <si>
    <t>FUSE 6A</t>
  </si>
  <si>
    <t>32145-01.01.08</t>
  </si>
  <si>
    <t>AUX0035287</t>
  </si>
  <si>
    <t>FUSE, 1000VDC, 16A, CYLINDRICAL</t>
  </si>
  <si>
    <t>32145-01.02</t>
  </si>
  <si>
    <t>OPTIONS</t>
  </si>
  <si>
    <t>32145-01.02.01</t>
  </si>
  <si>
    <t>AUX0035290</t>
  </si>
  <si>
    <t>MAT, FILTER</t>
  </si>
  <si>
    <t>32145-01.02.02</t>
  </si>
  <si>
    <t>AUX0031608</t>
  </si>
  <si>
    <t>TRIPLE-POLE EARTHING AND SHORTING ACCESSORIES</t>
  </si>
  <si>
    <t>32145-01.02.03</t>
  </si>
  <si>
    <t>AUX0031609</t>
  </si>
  <si>
    <t>EARTHING STICK</t>
  </si>
  <si>
    <t>32145-01.03</t>
  </si>
  <si>
    <t>SEE, EXCITATION UNIT CONTROL</t>
  </si>
  <si>
    <t>32145-01.03.01</t>
  </si>
  <si>
    <t>AUX0033787</t>
  </si>
  <si>
    <t>OPTOCOUPLER</t>
  </si>
  <si>
    <t>32145-01.03.02</t>
  </si>
  <si>
    <t>AUX0035289</t>
  </si>
  <si>
    <t>SIMATIC S7 CPU</t>
  </si>
  <si>
    <t>32145-01.03.03</t>
  </si>
  <si>
    <t>AUX0031620</t>
  </si>
  <si>
    <t>CARD, MEMORY, SIMATIC S7</t>
  </si>
  <si>
    <t>32145-01.03.04</t>
  </si>
  <si>
    <t>AUX0031621</t>
  </si>
  <si>
    <t>MODULE, BINARY INPUT, SM321</t>
  </si>
  <si>
    <t>32145-01.03.05</t>
  </si>
  <si>
    <t>AUX0031622</t>
  </si>
  <si>
    <t>MODULE, BINARY OUTPUT, SM322</t>
  </si>
  <si>
    <t>32145-01.03.06</t>
  </si>
  <si>
    <t>AUX0031623</t>
  </si>
  <si>
    <t>MODULE, COMMUNICATION, SIMATIC NET</t>
  </si>
  <si>
    <t>32145-01.03.07</t>
  </si>
  <si>
    <t>AUX0035197</t>
  </si>
  <si>
    <t>MODULE, COMMUNICATION SIMATIC NET</t>
  </si>
  <si>
    <t>32145-01.03.08</t>
  </si>
  <si>
    <t>AUX0031625</t>
  </si>
  <si>
    <t>CONVERTER, DC-DC, 24V/2A</t>
  </si>
  <si>
    <t>32145-01.03.09</t>
  </si>
  <si>
    <t>AUX0031626</t>
  </si>
  <si>
    <t>COUPLER, DISTRIBUTED I/O, 12 MBITS, DP/DP, SIMATIC</t>
  </si>
  <si>
    <t>32145-01.03.10</t>
  </si>
  <si>
    <t>AUX0031627</t>
  </si>
  <si>
    <t>MODULE, CONTROL, SIMOREG</t>
  </si>
  <si>
    <t>32145-01.03.11</t>
  </si>
  <si>
    <t>AUX0031628</t>
  </si>
  <si>
    <t>BOARD, TECHNOLOGY, T400</t>
  </si>
  <si>
    <t>32145-01.03.12</t>
  </si>
  <si>
    <t>AUX0031629</t>
  </si>
  <si>
    <t>MODULE, RELAY, PULSE CHANGEOVER, SU71</t>
  </si>
  <si>
    <t>32145-01.03.13</t>
  </si>
  <si>
    <t>AUX0031845</t>
  </si>
  <si>
    <t>MODULE, ACTUAL CURRENT VALUE</t>
  </si>
  <si>
    <t>32145-01.03.14</t>
  </si>
  <si>
    <t>AUX0031846</t>
  </si>
  <si>
    <t>MODULE, ACTUAL VOLTAGE VALUE</t>
  </si>
  <si>
    <t>32145-01.03.15</t>
  </si>
  <si>
    <t>AUX0033664</t>
  </si>
  <si>
    <t>BOARD, INTERFACE</t>
  </si>
  <si>
    <t>32145-01.03.16</t>
  </si>
  <si>
    <t>AUX0033665</t>
  </si>
  <si>
    <t>BLOCK, BINARY OUTPUT</t>
  </si>
  <si>
    <t>32145-01.03.17</t>
  </si>
  <si>
    <t>AUX0033669</t>
  </si>
  <si>
    <t>MODULE, DIODE</t>
  </si>
  <si>
    <t>32145-01.03.18</t>
  </si>
  <si>
    <t>AUX0031631</t>
  </si>
  <si>
    <t>AMPLIFIER, ISOLATION, B13000F1 OP.336</t>
  </si>
  <si>
    <t>32145-01.03.19</t>
  </si>
  <si>
    <t>AUX0033666</t>
  </si>
  <si>
    <t>RELAY, CRADLE, 24VDC</t>
  </si>
  <si>
    <t>32145-01.03.20</t>
  </si>
  <si>
    <t>AUX0031632</t>
  </si>
  <si>
    <t>MODULE, SCHOTTKY DIODE, 2X 80A</t>
  </si>
  <si>
    <t>32145-02</t>
  </si>
  <si>
    <t>GENERATOR SFC STATIC EXCITATION EQUIPMENT</t>
  </si>
  <si>
    <t>32145-02.01</t>
  </si>
  <si>
    <t>SFC, POWER SECTION</t>
  </si>
  <si>
    <t>32145-02.01.01</t>
  </si>
  <si>
    <t>AUX0031588</t>
  </si>
  <si>
    <t>THYRISTOR, 7KV/4KA</t>
  </si>
  <si>
    <t>32145-02.01.02</t>
  </si>
  <si>
    <t>AUX0031589</t>
  </si>
  <si>
    <t>THYRISTOR ELECTRONIC</t>
  </si>
  <si>
    <t>32145-02.01.03</t>
  </si>
  <si>
    <t>AUX0031590</t>
  </si>
  <si>
    <t>CAPACITOR, 2.6 UF/3.0 KV, FOR SNUBBER CIRCUIT</t>
  </si>
  <si>
    <t>32145-02.01.04</t>
  </si>
  <si>
    <t>AUX0031591</t>
  </si>
  <si>
    <t>RESISTOR, 136 OHM/800W, FOR SNUBBER CIRCUIT (NSR)</t>
  </si>
  <si>
    <t>32145-02.01.05</t>
  </si>
  <si>
    <t>AUX0031592</t>
  </si>
  <si>
    <t>RESISTOR, 68 OHM/800W, FOR SNUBBER CIRCUIT (NSR)</t>
  </si>
  <si>
    <t>32145-02.01.06</t>
  </si>
  <si>
    <t>AUX0031593</t>
  </si>
  <si>
    <t>WIREWOUND RESISTOR 36 KOHM</t>
  </si>
  <si>
    <t>32145-02.01.07</t>
  </si>
  <si>
    <t>AUX0031594</t>
  </si>
  <si>
    <t>DETECTOR, VOLTAGE, 20MA/100MA, LEM</t>
  </si>
  <si>
    <t>32145-02.01.08</t>
  </si>
  <si>
    <t>AUX0031595</t>
  </si>
  <si>
    <t>PROTECTOR, SURGE 4.8 KV/10KA</t>
  </si>
  <si>
    <t>32145-02.01.09</t>
  </si>
  <si>
    <t>AUX0031596</t>
  </si>
  <si>
    <t>VENTILATOR 3AC 380 V IP32</t>
  </si>
  <si>
    <t>32145-02.01.10</t>
  </si>
  <si>
    <t>AUX0031598</t>
  </si>
  <si>
    <t xml:space="preserve">MONITOR, DIFFERENTIAL PRESSURE </t>
  </si>
  <si>
    <t>32145-02.01.11</t>
  </si>
  <si>
    <t>AUX0035191</t>
  </si>
  <si>
    <t xml:space="preserve">MONITOR  DIFFERENTIAL PRESSURE </t>
  </si>
  <si>
    <t>32145-02.01.12</t>
  </si>
  <si>
    <t>AUX0033660</t>
  </si>
  <si>
    <t>TRANSDUCER, VOLTAGE, IN 12V 20W, OUT 2X24V 20W</t>
  </si>
  <si>
    <t>32145-02.02</t>
  </si>
  <si>
    <t>32145-02.02.01</t>
  </si>
  <si>
    <t>AUX0031607</t>
  </si>
  <si>
    <t>FILTER MAT (450) 398X108X10 MM</t>
  </si>
  <si>
    <t>32145-02.02.02</t>
  </si>
  <si>
    <t>AUX0031606</t>
  </si>
  <si>
    <t>FILTER MAT (600) 498X108X10 MM</t>
  </si>
  <si>
    <t>32145-02.02.03</t>
  </si>
  <si>
    <t>32145-02.02.04</t>
  </si>
  <si>
    <t>32145-02.02.05</t>
  </si>
  <si>
    <t>32145-02.03</t>
  </si>
  <si>
    <t>SFC,SINAMICS,GL 150 CONTROL PART</t>
  </si>
  <si>
    <t>32145-02.03.01</t>
  </si>
  <si>
    <t>AUX0033658</t>
  </si>
  <si>
    <t>CONVERTER, DC/DC, 24V DC</t>
  </si>
  <si>
    <t>32145-02.03.02</t>
  </si>
  <si>
    <t>AUX0031615</t>
  </si>
  <si>
    <t>OPERATOR PANEL AOP30</t>
  </si>
  <si>
    <t>32145-02.03.03</t>
  </si>
  <si>
    <t>AUX0031616</t>
  </si>
  <si>
    <t>CONTROL UNIT CU320</t>
  </si>
  <si>
    <t>32145-02.03.04</t>
  </si>
  <si>
    <t>AUX0034851</t>
  </si>
  <si>
    <t>MODULE, TERMINAL, TM 31</t>
  </si>
  <si>
    <t>32145-02.03.05</t>
  </si>
  <si>
    <t>AUX0034852</t>
  </si>
  <si>
    <t>MODULE, TERMINAL, TM 15</t>
  </si>
  <si>
    <t>32145-02.03.06</t>
  </si>
  <si>
    <t>AUX0033659</t>
  </si>
  <si>
    <t>MODULE, VOLTAGE SENSING, VSM 10</t>
  </si>
  <si>
    <t>32145-02.03.07</t>
  </si>
  <si>
    <t>AUX0035291</t>
  </si>
  <si>
    <t>MODULE, SIMATIC DP RS485 REPEATER</t>
  </si>
  <si>
    <t>UBA</t>
  </si>
  <si>
    <t>32150-01</t>
  </si>
  <si>
    <t>GENERATOR STATIC EXCITATION EQUIP CONTAINER</t>
  </si>
  <si>
    <t>AUX0033124</t>
  </si>
  <si>
    <t>AC UNIT</t>
  </si>
  <si>
    <t>32150-02</t>
  </si>
  <si>
    <t>AUX0033123</t>
  </si>
  <si>
    <t>CONTROLLER</t>
  </si>
  <si>
    <t>32150-03</t>
  </si>
  <si>
    <t>AUX0036298</t>
  </si>
  <si>
    <t>THERMOSTAT</t>
  </si>
  <si>
    <t>MKC</t>
  </si>
  <si>
    <t>32155-01</t>
  </si>
  <si>
    <t>GENERATOR STATIC EXCITATION EQUIPMENT TRANSFORMER</t>
  </si>
  <si>
    <t>AUX0036771</t>
  </si>
  <si>
    <t>TRANSFORMER, POWER, 1200KVA</t>
  </si>
  <si>
    <t>32155-01.01</t>
  </si>
  <si>
    <t>AUX0015927</t>
  </si>
  <si>
    <t>HEATER, STRIP, 240V, 1500W</t>
  </si>
  <si>
    <t>32155-01.02</t>
  </si>
  <si>
    <t>AUX00108PC</t>
  </si>
  <si>
    <t>THERMOMETER, DIGITAL</t>
  </si>
  <si>
    <t>32155-01.03</t>
  </si>
  <si>
    <t>AUX0019239</t>
  </si>
  <si>
    <t>KIT, THERMOSTAT, 25A, NC, (PKG OF 3)</t>
  </si>
  <si>
    <t>32155-01.04</t>
  </si>
  <si>
    <t>AUX0031234</t>
  </si>
  <si>
    <t>KIT, ELEMENT, THERMOCOUPLE, TYPE K, (PKG OF 12)</t>
  </si>
  <si>
    <t>32155-01.05</t>
  </si>
  <si>
    <t>AUX0023665</t>
  </si>
  <si>
    <t>FUSE-MIDGET, 15A, 600V (PKG OF 10)</t>
  </si>
  <si>
    <t>32155-01.06</t>
  </si>
  <si>
    <t>AUX0023664</t>
  </si>
  <si>
    <t>FUSE-MIDGET, 4.0A, 600V (QTY OF 10)</t>
  </si>
  <si>
    <t>32155-01.07</t>
  </si>
  <si>
    <t>AUX0031231</t>
  </si>
  <si>
    <t>TRANSFORMER, CURRENT, 1200-5 C800</t>
  </si>
  <si>
    <t>MBJ</t>
  </si>
  <si>
    <t>33000-01</t>
  </si>
  <si>
    <t>STARTING PACKAGE ASSEMBLY</t>
  </si>
  <si>
    <t>AUX0033117</t>
  </si>
  <si>
    <t>CLUTCH, OVERRUNNING</t>
  </si>
  <si>
    <t>33000-02</t>
  </si>
  <si>
    <t>AUX0024193</t>
  </si>
  <si>
    <t>CLIP, HOSE</t>
  </si>
  <si>
    <t>33000-03</t>
  </si>
  <si>
    <t>AUX0024163</t>
  </si>
  <si>
    <t>JIG BUSHING</t>
  </si>
  <si>
    <t>33000-04</t>
  </si>
  <si>
    <t>AUX0024164</t>
  </si>
  <si>
    <t>BUSHING</t>
  </si>
  <si>
    <t>33000-05</t>
  </si>
  <si>
    <t>AUX0024151</t>
  </si>
  <si>
    <t>CIRCLIP</t>
  </si>
  <si>
    <t>33000-06</t>
  </si>
  <si>
    <t>AUX0024170</t>
  </si>
  <si>
    <t>INNER RACE (RING)</t>
  </si>
  <si>
    <t>33000-07</t>
  </si>
  <si>
    <t>AUX0024184</t>
  </si>
  <si>
    <t>SPRING, CYLINDRICAL COMPRESSION</t>
  </si>
  <si>
    <t>33000-08</t>
  </si>
  <si>
    <t>AUX0024167</t>
  </si>
  <si>
    <t>33000-09</t>
  </si>
  <si>
    <t>AUX0024178</t>
  </si>
  <si>
    <t>33000-10</t>
  </si>
  <si>
    <t>AUX0024177</t>
  </si>
  <si>
    <t>33000-11</t>
  </si>
  <si>
    <t>AUX0024125</t>
  </si>
  <si>
    <t>BEARING, BALL, DEEP GROOVE</t>
  </si>
  <si>
    <t>33000-12</t>
  </si>
  <si>
    <t>AUX0024126</t>
  </si>
  <si>
    <t>33000-13</t>
  </si>
  <si>
    <t>AUX0024123</t>
  </si>
  <si>
    <t>BEARING, BALL, ANGULAR CONTACT</t>
  </si>
  <si>
    <t>33000-14</t>
  </si>
  <si>
    <t>AUX0024127</t>
  </si>
  <si>
    <t>BEARING, CYLINDER ROLLER</t>
  </si>
  <si>
    <t>33000-15</t>
  </si>
  <si>
    <t>AUX0024128</t>
  </si>
  <si>
    <t>33000-16</t>
  </si>
  <si>
    <t>AUX0024130</t>
  </si>
  <si>
    <t>BEARING, TAPER ROLLER</t>
  </si>
  <si>
    <t>33000-17</t>
  </si>
  <si>
    <t>AUX0024134</t>
  </si>
  <si>
    <t>NUT, SLOTTED</t>
  </si>
  <si>
    <t>33000-18</t>
  </si>
  <si>
    <t>AUX0024133</t>
  </si>
  <si>
    <t>WASHER, TAB</t>
  </si>
  <si>
    <t>33000-19</t>
  </si>
  <si>
    <t>AUX0024137</t>
  </si>
  <si>
    <t>RING, DISC</t>
  </si>
  <si>
    <t>33000-20</t>
  </si>
  <si>
    <t>AUX0024145</t>
  </si>
  <si>
    <t>33000-21</t>
  </si>
  <si>
    <t>AUX0024140</t>
  </si>
  <si>
    <t xml:space="preserve">PACKING CORD, ROUND, (2.2 FT LGTH) </t>
  </si>
  <si>
    <t>33000-22</t>
  </si>
  <si>
    <t>AUX0024135</t>
  </si>
  <si>
    <t>O-RING, BUNA</t>
  </si>
  <si>
    <t>33000-23</t>
  </si>
  <si>
    <t>AUX0024171</t>
  </si>
  <si>
    <t>33000-24</t>
  </si>
  <si>
    <t>AUX0024142</t>
  </si>
  <si>
    <t>33000-25</t>
  </si>
  <si>
    <t>AUX0024141</t>
  </si>
  <si>
    <t>33000-26</t>
  </si>
  <si>
    <t>AUX0024146</t>
  </si>
  <si>
    <t>33000-27</t>
  </si>
  <si>
    <t>AUX0024158</t>
  </si>
  <si>
    <t>33000-28</t>
  </si>
  <si>
    <t>AUX0024166</t>
  </si>
  <si>
    <t>33000-29</t>
  </si>
  <si>
    <t>AUX0024165</t>
  </si>
  <si>
    <t>33000-30</t>
  </si>
  <si>
    <t>AUX0024159</t>
  </si>
  <si>
    <t>33000-31</t>
  </si>
  <si>
    <t>AUX0024136</t>
  </si>
  <si>
    <t>33000-32</t>
  </si>
  <si>
    <t>AUX0024189</t>
  </si>
  <si>
    <t>33000-33</t>
  </si>
  <si>
    <t>AUX0024174</t>
  </si>
  <si>
    <t>O-RING, VITON</t>
  </si>
  <si>
    <t>33000-34</t>
  </si>
  <si>
    <t>AUX0024150</t>
  </si>
  <si>
    <t xml:space="preserve">WASHER, FLAT, A26 X 31, CU </t>
  </si>
  <si>
    <t>33000-35</t>
  </si>
  <si>
    <t>AUX0024192</t>
  </si>
  <si>
    <t>BELLOWS</t>
  </si>
  <si>
    <t>33000-36</t>
  </si>
  <si>
    <t>AUX0024169</t>
  </si>
  <si>
    <t>O-RING, VITON, SHAFT SEAL</t>
  </si>
  <si>
    <t>33000-37</t>
  </si>
  <si>
    <t>AUX0024168</t>
  </si>
  <si>
    <t>SEAL, SHAFT, 500 X 540 X 20</t>
  </si>
  <si>
    <t>33000-38</t>
  </si>
  <si>
    <t>AUX0024188</t>
  </si>
  <si>
    <t>RING, HARDENED</t>
  </si>
  <si>
    <t>33000-39</t>
  </si>
  <si>
    <t>AUX0024149</t>
  </si>
  <si>
    <t>FILTER, BREATHER</t>
  </si>
  <si>
    <t>33000-40</t>
  </si>
  <si>
    <t>AUX0024179</t>
  </si>
  <si>
    <t>GASKET/SEAL</t>
  </si>
  <si>
    <t>33000-41</t>
  </si>
  <si>
    <t>AUX0024185</t>
  </si>
  <si>
    <t>33000-42</t>
  </si>
  <si>
    <t>AUX0024175</t>
  </si>
  <si>
    <t>GASKET/SEAL 3 X 225 X 245</t>
  </si>
  <si>
    <t>33000-43</t>
  </si>
  <si>
    <t>AUX0024186</t>
  </si>
  <si>
    <t>VALVE, SOLENOID</t>
  </si>
  <si>
    <t>33000-44</t>
  </si>
  <si>
    <t>AUX0024122</t>
  </si>
  <si>
    <t>BEARING, FOUR-SURFACE</t>
  </si>
  <si>
    <t>33000-45</t>
  </si>
  <si>
    <t>AUX0024181</t>
  </si>
  <si>
    <t>33000-46</t>
  </si>
  <si>
    <t>AUX0024172</t>
  </si>
  <si>
    <t>RING, ADJUSTING</t>
  </si>
  <si>
    <t>33000-47</t>
  </si>
  <si>
    <t>AUX0024121</t>
  </si>
  <si>
    <t>33000-48</t>
  </si>
  <si>
    <t>AUX0024153</t>
  </si>
  <si>
    <t>INTERNALS, VALVE</t>
  </si>
  <si>
    <t>33000-49</t>
  </si>
  <si>
    <t>AUX0024191</t>
  </si>
  <si>
    <t>MBJ10AE002</t>
  </si>
  <si>
    <t>33010-01</t>
  </si>
  <si>
    <t>STARTING PACKAGE MOTOR</t>
  </si>
  <si>
    <t>AUX0029106</t>
  </si>
  <si>
    <t>SHELL, SLEEVE BEARING, DRIVE END</t>
  </si>
  <si>
    <t>33010-02</t>
  </si>
  <si>
    <t>AUX0029107</t>
  </si>
  <si>
    <t>SHELL, SLEEVE BEARING, NON-DRIVE END</t>
  </si>
  <si>
    <t>MBJ10AE003</t>
  </si>
  <si>
    <t>33050-01</t>
  </si>
  <si>
    <t>GAS TURBINE TURNING GEAR</t>
  </si>
  <si>
    <t>AUX0034829</t>
  </si>
  <si>
    <t>MOTOR, HP 125</t>
  </si>
  <si>
    <t>33050-02</t>
  </si>
  <si>
    <t>AUX0031420</t>
  </si>
  <si>
    <t>MOTOR, 3 HP, 1800 RPM, 460/3/60 HZ, AC</t>
  </si>
  <si>
    <t>33050-03</t>
  </si>
  <si>
    <t>AUX0031421</t>
  </si>
  <si>
    <t>KIT, SHEAR PIN REPLACEMENT</t>
  </si>
  <si>
    <t>33050-04</t>
  </si>
  <si>
    <t>AUX0031422</t>
  </si>
  <si>
    <t>KIT, FASTENER &amp; INSULATOR</t>
  </si>
  <si>
    <t>33050-05</t>
  </si>
  <si>
    <t>AUX0036094</t>
  </si>
  <si>
    <t>KIT, REPAIR, CLUTCH, MINOR</t>
  </si>
  <si>
    <t>33050-06</t>
  </si>
  <si>
    <t>AUX0036147</t>
  </si>
  <si>
    <t>GEAR SET, WORM GEAR PRIMARY</t>
  </si>
  <si>
    <t>33050-07</t>
  </si>
  <si>
    <t>AUX0036148</t>
  </si>
  <si>
    <t>GEAR SET, WORM GEAR SECONDARY</t>
  </si>
  <si>
    <t>33050-08</t>
  </si>
  <si>
    <t>AUX0031426</t>
  </si>
  <si>
    <t>KIT, PENUMATIC SERVICE</t>
  </si>
  <si>
    <t>33050-09</t>
  </si>
  <si>
    <t>AUX0031427</t>
  </si>
  <si>
    <t>COUPLING REPLACEMENT (COMPLETE)</t>
  </si>
  <si>
    <t>33050-10</t>
  </si>
  <si>
    <t>AUX0031428</t>
  </si>
  <si>
    <t>FASTENER HARDWARE SET, COUPLING TO TRNG GEAR</t>
  </si>
  <si>
    <t>33050-11</t>
  </si>
  <si>
    <t>AUX0037859</t>
  </si>
  <si>
    <t>PICKUP ASSY</t>
  </si>
  <si>
    <t>33050-12</t>
  </si>
  <si>
    <t>AUX0037860</t>
  </si>
  <si>
    <t xml:space="preserve">SENSOR, HALL EFFECT SPD </t>
  </si>
  <si>
    <t>CRA</t>
  </si>
  <si>
    <t>36000-01</t>
  </si>
  <si>
    <t>GAS TURBINE DIGITAL CONTROL SYSTEM</t>
  </si>
  <si>
    <t>AUX0036774</t>
  </si>
  <si>
    <t>SOCKET, 14 PIN, RELAY, SCREW TERMINAL</t>
  </si>
  <si>
    <t>36000-02</t>
  </si>
  <si>
    <t>AUX0026143</t>
  </si>
  <si>
    <t>MODULE, FRONT END, ADD 7, POCO FIRMWARE, T3000</t>
  </si>
  <si>
    <t>36000-03</t>
  </si>
  <si>
    <t>AUX0034816</t>
  </si>
  <si>
    <t>CABLE, CAT5, PATCH, SHIELDED, GREEN, RJ45 TO RJ45,</t>
  </si>
  <si>
    <t>36000-04</t>
  </si>
  <si>
    <t>AUX0032291</t>
  </si>
  <si>
    <t>CABLE, FIBER OPTIC, PATCH, W/ ST CONNECTORS, 1.0 F</t>
  </si>
  <si>
    <t>36000-05</t>
  </si>
  <si>
    <t>AUX0032292</t>
  </si>
  <si>
    <t>CABLE, FIBER OPTIC, PATCH, W/ ST CONNECTORS, 1.0 M</t>
  </si>
  <si>
    <t>36000-06</t>
  </si>
  <si>
    <t>AUX0006272</t>
  </si>
  <si>
    <t>CABLE, FIBER OPTIC, PATCH, W/ ST CONNECTORS, 2.0 M</t>
  </si>
  <si>
    <t>36000-07</t>
  </si>
  <si>
    <t>AUX0018278</t>
  </si>
  <si>
    <t>CONTACTS, AUX,  FOR MG CIRCUIT BREAKER</t>
  </si>
  <si>
    <t>36000-08</t>
  </si>
  <si>
    <t>AUX0035534</t>
  </si>
  <si>
    <t>CIRCUIT BREAKER, 1POLE, THERMMAG 10A NORMAL, 1NO A</t>
  </si>
  <si>
    <t>36000-09</t>
  </si>
  <si>
    <t>AUX0035717</t>
  </si>
  <si>
    <t>CIRCUIT BREAKER, 1 POLE, THERMMAG 20A, C-CURVE</t>
  </si>
  <si>
    <t>36000-10</t>
  </si>
  <si>
    <t>AUX0036065</t>
  </si>
  <si>
    <t>CIRCUIT BREAKER, 1POLE, THERMMAG 2A NORMAL, 1NO AU</t>
  </si>
  <si>
    <t>36000-11</t>
  </si>
  <si>
    <t>AUX0035537</t>
  </si>
  <si>
    <t>CIRCUIT BREAKER, 1POLE, THERMMAG 6A NORMAL, 1NO AU</t>
  </si>
  <si>
    <t>36000-12</t>
  </si>
  <si>
    <t>AUX0035538</t>
  </si>
  <si>
    <t>CIRCUIT BREAKER, 1POLE, THERMMAG 8A NORMAL, 1NO AU</t>
  </si>
  <si>
    <t>36000-13</t>
  </si>
  <si>
    <t>AUX0035722</t>
  </si>
  <si>
    <t>CIRCUIT BREAKER, 2POLE, THERMMAG, 10A C-CURVE</t>
  </si>
  <si>
    <t>36000-14</t>
  </si>
  <si>
    <t>AUX0035720</t>
  </si>
  <si>
    <t>CIRCUIT BREAKER, 2POLE, THERMMAG, 1A C-CURVE</t>
  </si>
  <si>
    <t>36000-15</t>
  </si>
  <si>
    <t>AUX0035723</t>
  </si>
  <si>
    <t>CIRCUIT BREAKER, 2POLE, THERMMAG, 20A C-CURVE</t>
  </si>
  <si>
    <t>36000-16</t>
  </si>
  <si>
    <t>AUX0035721</t>
  </si>
  <si>
    <t>CIRCUIT BREAKER, 2POLE, THERMMAG, 4A C-CURVE</t>
  </si>
  <si>
    <t>36000-17</t>
  </si>
  <si>
    <t>AUX0037822</t>
  </si>
  <si>
    <t>CIRCUIT BREAKER, AUX CONTACT FOR 5SJ4, 1NO/1NC</t>
  </si>
  <si>
    <t>36000-18</t>
  </si>
  <si>
    <t>AUX0015525</t>
  </si>
  <si>
    <t>CIRCUIT BREAKER, TMC INSERTION BRIDGE EB80-12</t>
  </si>
  <si>
    <t>36000-19</t>
  </si>
  <si>
    <t>AUX0036775</t>
  </si>
  <si>
    <t>CARD, MONITORING, CONDITIONING, 16 DYNAMIC INPUTS</t>
  </si>
  <si>
    <t>AUX0031268</t>
  </si>
  <si>
    <t>COVER, PROTECTIVE, DIODE MODULE (PKG OF 100)</t>
  </si>
  <si>
    <t>36000-20</t>
  </si>
  <si>
    <t>AUX0032288</t>
  </si>
  <si>
    <t>MODULE, DIODE, W/HEATSINK</t>
  </si>
  <si>
    <t>36000-21</t>
  </si>
  <si>
    <t>AUX0010274</t>
  </si>
  <si>
    <t>MODULE, DIODE, EMG 22-DIO7P</t>
  </si>
  <si>
    <t>36000-22</t>
  </si>
  <si>
    <t>AUX0010271</t>
  </si>
  <si>
    <t>DIODE, 1A, 1000PIV (PKG OF 100)</t>
  </si>
  <si>
    <t>36000-23</t>
  </si>
  <si>
    <t>AUX0031270</t>
  </si>
  <si>
    <t>GATEWAY, ETHERNET, MODBUS 232 (RJ45/485)</t>
  </si>
  <si>
    <t>36000-24</t>
  </si>
  <si>
    <t>AUX0023844</t>
  </si>
  <si>
    <t>COVER, FOR GMT FUSES (PKG OF 100)</t>
  </si>
  <si>
    <t>36000-25</t>
  </si>
  <si>
    <t>AUX0010283</t>
  </si>
  <si>
    <t>MODULE, FUSE, FLKM-8-GMT-BRIDGED</t>
  </si>
  <si>
    <t>36000-26</t>
  </si>
  <si>
    <t>AUX0030618</t>
  </si>
  <si>
    <t>FUSE,5X20 MM,FAST ACTING,100 (PKG of 100)</t>
  </si>
  <si>
    <t>36000-27</t>
  </si>
  <si>
    <t>AUX00108P5</t>
  </si>
  <si>
    <t>FUSE, INDICATING,FAST ACTING,1A (PKG OF 100)</t>
  </si>
  <si>
    <t>36000-28</t>
  </si>
  <si>
    <t>AUX0000163</t>
  </si>
  <si>
    <t>FUSE, INDICATING,FAST ACTING,2A (PKG OF 100)</t>
  </si>
  <si>
    <t>36000-29</t>
  </si>
  <si>
    <t>AUX0010305</t>
  </si>
  <si>
    <t>MODULE, ACTIVE BUS, 2X40, PS/M, PLC ET200M</t>
  </si>
  <si>
    <t>36000-30</t>
  </si>
  <si>
    <t>AUX0000146</t>
  </si>
  <si>
    <t>RAIL, DIN, ACTIVE BUS, 483MM, PLC ET200M</t>
  </si>
  <si>
    <t>36000-31</t>
  </si>
  <si>
    <t>AUX0034630</t>
  </si>
  <si>
    <t>RAIL, ACTIVE BUS, 620MM, PLC ET200M</t>
  </si>
  <si>
    <t>36000-32</t>
  </si>
  <si>
    <t>AUX0031257</t>
  </si>
  <si>
    <t xml:space="preserve">MODULE, INTERFACE, 153-2, PROFIBUS DP, PLC ET200M </t>
  </si>
  <si>
    <t>36000-33</t>
  </si>
  <si>
    <t>AUX0000154</t>
  </si>
  <si>
    <t>CONNECTOR, FRONT, 20 PIN, SCREW TERMINALS, PLC S7</t>
  </si>
  <si>
    <t>36000-34</t>
  </si>
  <si>
    <t>AUX0026141</t>
  </si>
  <si>
    <t>CONNECTOR, FRONT, 40 PIN, SCREW TERMINALS, PLC S7</t>
  </si>
  <si>
    <t>36000-35</t>
  </si>
  <si>
    <t>AUX0026136</t>
  </si>
  <si>
    <t>MODULE, ANALOG INPUT, 8 CHANNEL, 16 BIT, PLC S7</t>
  </si>
  <si>
    <t>36000-36</t>
  </si>
  <si>
    <t>AUX0026139</t>
  </si>
  <si>
    <t>36000-37</t>
  </si>
  <si>
    <t>AUX0026140</t>
  </si>
  <si>
    <t>36000-38</t>
  </si>
  <si>
    <t>AUX0010312</t>
  </si>
  <si>
    <t>MODULE, ANALOG OUTPUT, 4 CHANNEL, 12 BIT, PLC S7</t>
  </si>
  <si>
    <t>36000-39</t>
  </si>
  <si>
    <t>AUX0010313</t>
  </si>
  <si>
    <t>BATTERY, LITHIUM, AA, 1.9AH, 3.6V</t>
  </si>
  <si>
    <t>36000-40</t>
  </si>
  <si>
    <t>AUX0021052</t>
  </si>
  <si>
    <t>MODULE, DIGITAL INPUT, 16 INPUTS, 24VDC, PLC S7</t>
  </si>
  <si>
    <t>36000-41</t>
  </si>
  <si>
    <t>AUX0006264</t>
  </si>
  <si>
    <t>MODULE, DIGITAL OUT, 16 OUT, 24VDC, 0.5A, PLC S7</t>
  </si>
  <si>
    <t>36000-42</t>
  </si>
  <si>
    <t>AUX0036245</t>
  </si>
  <si>
    <t>CONNECTOR, L2 BUS, PLC S7, SINEC, W/PROG. SOCKET</t>
  </si>
  <si>
    <t>36000-43</t>
  </si>
  <si>
    <t>AUX0036354</t>
  </si>
  <si>
    <t>CONNECTOR, PLC S7 PROFIBUS, 35 DEGREES W/O PG CONN</t>
  </si>
  <si>
    <t>36000-44</t>
  </si>
  <si>
    <t>AUX0033777</t>
  </si>
  <si>
    <t>COVERS, RACK SLOT, PLC S7, 10 PACK</t>
  </si>
  <si>
    <t>36000-45</t>
  </si>
  <si>
    <t>AUX0031262</t>
  </si>
  <si>
    <t xml:space="preserve">MODULE, RAM MEMORY, 4MB, PLC S7 </t>
  </si>
  <si>
    <t>36000-46</t>
  </si>
  <si>
    <t>AUX0029087</t>
  </si>
  <si>
    <t>PROCESSOR, COMMUNICATION, PROFIBUS, CP 443-5</t>
  </si>
  <si>
    <t>36000-47</t>
  </si>
  <si>
    <t>AUX0035724</t>
  </si>
  <si>
    <t>PROCESSOR, COMM, 443-1, SIMATIC NET</t>
  </si>
  <si>
    <t>36000-48</t>
  </si>
  <si>
    <t>AUX0031264</t>
  </si>
  <si>
    <t>MODULE, SYNC, FOR UP TO 10M FO CABLES, PLC S7</t>
  </si>
  <si>
    <t>36000-49</t>
  </si>
  <si>
    <t>AUX0031259</t>
  </si>
  <si>
    <t>SPLIT RACK, REDUNDANT, (PLC) S7-400, UR2-H</t>
  </si>
  <si>
    <t>36000-50</t>
  </si>
  <si>
    <t>AUX0031261</t>
  </si>
  <si>
    <t>PROCESSOR, 414-4H, REDUNDANT, PLC S7-400</t>
  </si>
  <si>
    <t>36000-51</t>
  </si>
  <si>
    <t>AUX0035718</t>
  </si>
  <si>
    <t>PROCESSOR, 414H PG, REDUNDANT BUNDLE, PLC S7-400</t>
  </si>
  <si>
    <t>36000-52</t>
  </si>
  <si>
    <t>AUX0031260</t>
  </si>
  <si>
    <t>POWER SUPPLY, 10A, WIDE RANGE, PLC S7-400</t>
  </si>
  <si>
    <t>36000-53</t>
  </si>
  <si>
    <t>AUX0032260</t>
  </si>
  <si>
    <t>CABLE, FIBER OPTIC, 1M, FOR SYNC MODULE</t>
  </si>
  <si>
    <t>36000-54</t>
  </si>
  <si>
    <t>AUX0024343</t>
  </si>
  <si>
    <t>POWER SUPPLY, INPUT:85-264VAC/90-350VDC, OUTPUT 24</t>
  </si>
  <si>
    <t>36000-55</t>
  </si>
  <si>
    <t>AUX0017087</t>
  </si>
  <si>
    <t xml:space="preserve">RELAY, 24VDC COIL SPDT 10A </t>
  </si>
  <si>
    <t>36000-56</t>
  </si>
  <si>
    <t>AUX0031251</t>
  </si>
  <si>
    <t>RELAY, 24 VDC COIL, SPDT 10A, PLC-RSC-24UC/21HC</t>
  </si>
  <si>
    <t>36000-57</t>
  </si>
  <si>
    <t>AUX0033884</t>
  </si>
  <si>
    <t>RELAY, 24 VDC COIL, SPDT 6A, PLC-RSC-24DC/21</t>
  </si>
  <si>
    <t>36000-58</t>
  </si>
  <si>
    <t>AUX0030621</t>
  </si>
  <si>
    <t>RELAY, 6 POLE NO, INDICATOR LAMP, 24 VDC COIL</t>
  </si>
  <si>
    <t>36000-59</t>
  </si>
  <si>
    <t>AUX0015034</t>
  </si>
  <si>
    <t>RESISTOR, 250 OHM, .25 WATT (PKG OF 100)</t>
  </si>
  <si>
    <t>36000-60</t>
  </si>
  <si>
    <t>AUX0035458</t>
  </si>
  <si>
    <t>RESISTOR, 3.3 OHM, .25 WATT (PKG OF 50)</t>
  </si>
  <si>
    <t>36000-61</t>
  </si>
  <si>
    <t>AUX0034297</t>
  </si>
  <si>
    <t>MODULE, SECURITY, IND ETHERNET, SCALANCE, X204-2</t>
  </si>
  <si>
    <t>36000-62</t>
  </si>
  <si>
    <t>AUX0031269</t>
  </si>
  <si>
    <t xml:space="preserve">TACHOMETER, DIGITAL PROCESS, TACHPAK 30/24VDC </t>
  </si>
  <si>
    <t>36000-63</t>
  </si>
  <si>
    <t>AUX0033147</t>
  </si>
  <si>
    <t>TERMINAL BLOCK MODULE, 16 CHANNEL, FUSED, (L)</t>
  </si>
  <si>
    <t>36000-64</t>
  </si>
  <si>
    <t>AUX0033148</t>
  </si>
  <si>
    <t>TERMINAL BLOCK MODULE, 16 CHANNEL, FUSED, (R)</t>
  </si>
  <si>
    <t>MBA</t>
  </si>
  <si>
    <t>36500-01</t>
  </si>
  <si>
    <t>EXCITER IGNITION ASSEMBLY</t>
  </si>
  <si>
    <t>AUX0028137</t>
  </si>
  <si>
    <t>IGNITION EXCITER ASSEMBLY</t>
  </si>
  <si>
    <t>36500-01.01</t>
  </si>
  <si>
    <t>AUX0027494</t>
  </si>
  <si>
    <t>EXCITER</t>
  </si>
  <si>
    <t>36500-01.02</t>
  </si>
  <si>
    <t>AUX0030087</t>
  </si>
  <si>
    <t>CABLE, 10 FT, OUTPUT, IGNITION EXCITER</t>
  </si>
  <si>
    <t>36700-01</t>
  </si>
  <si>
    <t>CT OVERSPEED PICKUPS</t>
  </si>
  <si>
    <t>AUX0000760</t>
  </si>
  <si>
    <t>PICKUP, OVERSPEED, .62-18UNF-2A</t>
  </si>
  <si>
    <t>36755-01</t>
  </si>
  <si>
    <t>COMBINED VIBRATION/COMBUSTOR DMS RACK</t>
  </si>
  <si>
    <t>AUX0031271</t>
  </si>
  <si>
    <t xml:space="preserve">RACK ASSEMBLY, 19.0 IN, W/ CCSAUS APPROVAL </t>
  </si>
  <si>
    <t>36755-02</t>
  </si>
  <si>
    <t>AUX0038137</t>
  </si>
  <si>
    <t>POWER SUPPLY, RPS 6U</t>
  </si>
  <si>
    <t>36755-03</t>
  </si>
  <si>
    <t>AUX0034634</t>
  </si>
  <si>
    <t>MODULE, COMMUNICATION, CPU-M</t>
  </si>
  <si>
    <t>36755-04</t>
  </si>
  <si>
    <t>AUX0030423</t>
  </si>
  <si>
    <t>CARD, I/O, FOR CPU-M</t>
  </si>
  <si>
    <t>36755-05</t>
  </si>
  <si>
    <t>AUX0030424</t>
  </si>
  <si>
    <t>CARD, RELAY, RLC 16</t>
  </si>
  <si>
    <t>36755-06</t>
  </si>
  <si>
    <t>AUX0030425</t>
  </si>
  <si>
    <t>CARD, MACHINERY PROTECTION, MPC 4</t>
  </si>
  <si>
    <t>36755-07</t>
  </si>
  <si>
    <t>AUX0030426</t>
  </si>
  <si>
    <t>CARD, I/O, 4T, FOR MPC 4</t>
  </si>
  <si>
    <t>36755-08</t>
  </si>
  <si>
    <t>AUX0028193</t>
  </si>
  <si>
    <t>CARD, CONDITIONING MONITORING, CMC 16</t>
  </si>
  <si>
    <t>36755-09</t>
  </si>
  <si>
    <t>AUX0028194</t>
  </si>
  <si>
    <t>MODULE, I/O, 16T</t>
  </si>
  <si>
    <t>36755-10</t>
  </si>
  <si>
    <t>AUX0038136</t>
  </si>
  <si>
    <t>GALVANIC SEPARATION, GSI 124</t>
  </si>
  <si>
    <t>36755-11</t>
  </si>
  <si>
    <t>AUX0038138</t>
  </si>
  <si>
    <t>POWER SUPPLY, APF 196</t>
  </si>
  <si>
    <t>36760-01</t>
  </si>
  <si>
    <t>COMBUSTOR DMS FIELD EQUIPMENT</t>
  </si>
  <si>
    <t>AUX0031573</t>
  </si>
  <si>
    <t>KIT, REPLACEMENT, DYNAMIC PRESSURE SENSOR, CP 232</t>
  </si>
  <si>
    <t>36760-01.01</t>
  </si>
  <si>
    <t>THE FOLLOWING PARTS ARE INCLUDED IN THE ABOVE KIT</t>
  </si>
  <si>
    <t>36760-01.01.01</t>
  </si>
  <si>
    <t>AUX0037864</t>
  </si>
  <si>
    <t>SENSOR, DYNAMIC PRESSURE, CP 232</t>
  </si>
  <si>
    <t>36760-01.01.02</t>
  </si>
  <si>
    <t>REMOVABLE ADAPTOR</t>
  </si>
  <si>
    <t>36760-01.01.03</t>
  </si>
  <si>
    <t>GASKET SEAL</t>
  </si>
  <si>
    <t>36760-02</t>
  </si>
  <si>
    <t>AUX0033129</t>
  </si>
  <si>
    <t>CABLE, EXTENSION, EC222</t>
  </si>
  <si>
    <t>36760-03</t>
  </si>
  <si>
    <t>AUX0034636</t>
  </si>
  <si>
    <t>AMPLIFIER, CHARGE, IPC 704</t>
  </si>
  <si>
    <t>40000-01</t>
  </si>
  <si>
    <t>ELECTRICAL PACKAGE ASSY</t>
  </si>
  <si>
    <t>AUX0038081</t>
  </si>
  <si>
    <t>KIT, SPARES FOR ELECTRICAL PKG ASSY</t>
  </si>
  <si>
    <t>40000-01.01</t>
  </si>
  <si>
    <t>THE FOLLOWING PARTS ARE INCLUDED IN THE KIT ABOVE</t>
  </si>
  <si>
    <t>40000-01.01.01</t>
  </si>
  <si>
    <t>FILTER, 20.0 IN X 30.0 IN X 1.0 IN, HVAC</t>
  </si>
  <si>
    <t>40000-01.01.02</t>
  </si>
  <si>
    <t>LAMP, 32W, FLOURESCENT, T8</t>
  </si>
  <si>
    <t>40000-01.01.03</t>
  </si>
  <si>
    <t>LAMP, 5.4W, EMERGENCY EXIT COMBO</t>
  </si>
  <si>
    <t>40000-01.01.04</t>
  </si>
  <si>
    <t>LAMP, 70W HPS</t>
  </si>
  <si>
    <t>40000-01.01.05</t>
  </si>
  <si>
    <t>BATTERY, EMERGENCY EXIT COMBO</t>
  </si>
  <si>
    <t>40000-01.01.06</t>
  </si>
  <si>
    <t>FUSE, 25A, FOR SAFETY SWITCH</t>
  </si>
  <si>
    <t>40000-01.01.07</t>
  </si>
  <si>
    <t>RELAY, 2PDT, 24VAC</t>
  </si>
  <si>
    <t>40000-01.01.08</t>
  </si>
  <si>
    <t>RELAY, 3PDT, 24VAC</t>
  </si>
  <si>
    <t>40000-01.01.09</t>
  </si>
  <si>
    <t>FUSE, 1 AMP, FOR EXHAUST CABINET XFMR</t>
  </si>
  <si>
    <t>40000-01.01.10</t>
  </si>
  <si>
    <t>FUSE, 3 AMP, FOR EXHAUST CABINET XFMR</t>
  </si>
  <si>
    <t>BUB</t>
  </si>
  <si>
    <t>42500-01</t>
  </si>
  <si>
    <t>125V DC MCC &amp; PANELBOARD</t>
  </si>
  <si>
    <t>AUX0030523</t>
  </si>
  <si>
    <t>CONTACT BLK 1NC (PKG OF 5 PCS)</t>
  </si>
  <si>
    <t>42500-02</t>
  </si>
  <si>
    <t>AUX0030805</t>
  </si>
  <si>
    <t>SWITCH, AUXILIARY</t>
  </si>
  <si>
    <t>42500-03</t>
  </si>
  <si>
    <t>AUX0032458</t>
  </si>
  <si>
    <t>RAIL, MOUNTING, 2.5IN</t>
  </si>
  <si>
    <t>42500-04</t>
  </si>
  <si>
    <t>AUX0030526</t>
  </si>
  <si>
    <t>LENS PLASTIC RED</t>
  </si>
  <si>
    <t>42500-05</t>
  </si>
  <si>
    <t>AUX0032450</t>
  </si>
  <si>
    <t>LENS PLASTIC GREEN</t>
  </si>
  <si>
    <t>42500-06</t>
  </si>
  <si>
    <t>AUX0030528</t>
  </si>
  <si>
    <t>BLOCK, TERMINAL</t>
  </si>
  <si>
    <t>42500-07</t>
  </si>
  <si>
    <t>AUX0030529</t>
  </si>
  <si>
    <t>HANDLE, 125A, CIRCUIT BREAKER, PLUG-IN</t>
  </si>
  <si>
    <t>42500-08</t>
  </si>
  <si>
    <t>AUX0030530</t>
  </si>
  <si>
    <t>HANDLE, 250A, CIRCUIT BREAKER, PLUG-IN</t>
  </si>
  <si>
    <t>42500-09</t>
  </si>
  <si>
    <t>AUX0030531</t>
  </si>
  <si>
    <t>HANDLE, 400/600A, CIRCUIT BREAKER, FIX</t>
  </si>
  <si>
    <t>42500-10</t>
  </si>
  <si>
    <t>AUX0030532</t>
  </si>
  <si>
    <t>HEATER (E101) (PKG OF 5 PCS)</t>
  </si>
  <si>
    <t>42500-11</t>
  </si>
  <si>
    <t>AUX0030533</t>
  </si>
  <si>
    <t>HEATER (E104) (PKG OF 5 PCS)</t>
  </si>
  <si>
    <t>42500-12</t>
  </si>
  <si>
    <t>AUX0030534</t>
  </si>
  <si>
    <t>HEATER (E70) (PKG OF 5 PCS)</t>
  </si>
  <si>
    <t>42500-13</t>
  </si>
  <si>
    <t>AUX0030535</t>
  </si>
  <si>
    <t>FUSE 12A (PKG OF 5 PCS)</t>
  </si>
  <si>
    <t>BTA</t>
  </si>
  <si>
    <t>44600-01</t>
  </si>
  <si>
    <t>STATION BATTERIES</t>
  </si>
  <si>
    <t>AUX0034021</t>
  </si>
  <si>
    <t>BATTERY, CELL DRY (MOIST CHARGED)</t>
  </si>
  <si>
    <t>44600-02</t>
  </si>
  <si>
    <t>OPTIONAL BATTERY SPARE PARTS</t>
  </si>
  <si>
    <t>44600-02.01</t>
  </si>
  <si>
    <t>AUX0029401</t>
  </si>
  <si>
    <t>SET, CELL NUMBERS ( MIN ORDER QTY = 6)</t>
  </si>
  <si>
    <t>44600-02.02</t>
  </si>
  <si>
    <t>AUX0031092</t>
  </si>
  <si>
    <t>INSTRUCTION CARD (MIN ORDER QTY = 5)</t>
  </si>
  <si>
    <t>44600-02.03</t>
  </si>
  <si>
    <t>AUX0027529</t>
  </si>
  <si>
    <t>THERMOMETER (MIN ORDER QTY = 2)</t>
  </si>
  <si>
    <t>44600-02.04</t>
  </si>
  <si>
    <t>AUX0027531</t>
  </si>
  <si>
    <t>WRENCH (MIN ORDER QTY = 6)</t>
  </si>
  <si>
    <t>C</t>
  </si>
  <si>
    <t>44600-02.05</t>
  </si>
  <si>
    <t>AUX0031093</t>
  </si>
  <si>
    <t>GREASE, NO-OXIDE (MIN ORDER QTY = 6)</t>
  </si>
  <si>
    <t>44600-02.06</t>
  </si>
  <si>
    <t>AUX0029404</t>
  </si>
  <si>
    <t>HYDROMETER (MIN ORDER QTY = 2)</t>
  </si>
  <si>
    <t>44600-02.07</t>
  </si>
  <si>
    <t>AUX0019404</t>
  </si>
  <si>
    <t>VENT CAP FOR SDH21 (FLAME ARRESTOR TYPE)</t>
  </si>
  <si>
    <t>BTL</t>
  </si>
  <si>
    <t>44700-01</t>
  </si>
  <si>
    <t>BATTERY CHARGER</t>
  </si>
  <si>
    <t>AUX0036296</t>
  </si>
  <si>
    <t>ASSY, PWR. RES, R3, AT, 130V, 500-OHM/50W</t>
  </si>
  <si>
    <t>44700-02</t>
  </si>
  <si>
    <t>AUX0034787</t>
  </si>
  <si>
    <t>BOARD, PRINTED, MAIN CNTRL</t>
  </si>
  <si>
    <t>44700-03</t>
  </si>
  <si>
    <t>AUX0035481</t>
  </si>
  <si>
    <t>CAPACITOR,ELEC,200V,7400UF,2.5-IN</t>
  </si>
  <si>
    <t>44700-04</t>
  </si>
  <si>
    <t>AUX0034806</t>
  </si>
  <si>
    <t>SURGE SUPPRESSOR, 275V, 5030, 1/4-20</t>
  </si>
  <si>
    <t>44700-05</t>
  </si>
  <si>
    <t>AUX0034807</t>
  </si>
  <si>
    <t>SURGE SUPPRESSOR, 510V, 5030, 1/4-20</t>
  </si>
  <si>
    <t>44700-06</t>
  </si>
  <si>
    <t>AUX0034810</t>
  </si>
  <si>
    <t>RESISTOR, WW, 100W, 5%, 500</t>
  </si>
  <si>
    <t>MBV11AP001, MBV11AP002</t>
  </si>
  <si>
    <t>50000-01</t>
  </si>
  <si>
    <t>LUBE OIL PACKAGE ASSEMBLY</t>
  </si>
  <si>
    <t>AUX0035934</t>
  </si>
  <si>
    <t>ASSEMBLY, AC PUMP</t>
  </si>
  <si>
    <t>50000-01.01</t>
  </si>
  <si>
    <t>AUX0035935</t>
  </si>
  <si>
    <t>IMPELLER, 9.50 IN, AC PUMP</t>
  </si>
  <si>
    <t>50000-01.02</t>
  </si>
  <si>
    <t>AUX0035936</t>
  </si>
  <si>
    <t xml:space="preserve">SHAFT WITH KEYS </t>
  </si>
  <si>
    <t>50000-01.03</t>
  </si>
  <si>
    <t>AUX0035937</t>
  </si>
  <si>
    <t>CASING RING</t>
  </si>
  <si>
    <t>50000-01.04</t>
  </si>
  <si>
    <t>AUX0035938</t>
  </si>
  <si>
    <t>CASING COVER RING</t>
  </si>
  <si>
    <t>50000-01.05</t>
  </si>
  <si>
    <t>AUX0035939</t>
  </si>
  <si>
    <t>BEARING BUSHING</t>
  </si>
  <si>
    <t>50000-01.06</t>
  </si>
  <si>
    <t>AUX0035940</t>
  </si>
  <si>
    <t>NUT, IMPELLAR</t>
  </si>
  <si>
    <t>50000-01.07</t>
  </si>
  <si>
    <t>AUX0035941</t>
  </si>
  <si>
    <t>WASHER, IMPELLAR</t>
  </si>
  <si>
    <t>50000-01.08</t>
  </si>
  <si>
    <t>AUX0035942</t>
  </si>
  <si>
    <t>COVER, BEARING</t>
  </si>
  <si>
    <t>50000-01.09</t>
  </si>
  <si>
    <t>AUX0035943</t>
  </si>
  <si>
    <t>BEARING, THRUST, PUMP</t>
  </si>
  <si>
    <t>50000-01.10</t>
  </si>
  <si>
    <t>AUX0035944</t>
  </si>
  <si>
    <t>WASHER, BEARING</t>
  </si>
  <si>
    <t>50000-01.11</t>
  </si>
  <si>
    <t>AUX0035945</t>
  </si>
  <si>
    <t>NUT, BEARING</t>
  </si>
  <si>
    <t>50000-01.12</t>
  </si>
  <si>
    <t>AUX0035946</t>
  </si>
  <si>
    <t>SEAL, BEARING, INBOARD</t>
  </si>
  <si>
    <t>50000-01.13</t>
  </si>
  <si>
    <t>AUX0035947</t>
  </si>
  <si>
    <t>SEAL, BEARING, OUTBOARD</t>
  </si>
  <si>
    <t>50000-01.14</t>
  </si>
  <si>
    <t>AUX0035948</t>
  </si>
  <si>
    <t>GASKET, CASING, PUMP</t>
  </si>
  <si>
    <t>50000-01.15</t>
  </si>
  <si>
    <t>AUX0035949</t>
  </si>
  <si>
    <t>GASKET, BEARING COVER, PUMP</t>
  </si>
  <si>
    <t>50000-01.16</t>
  </si>
  <si>
    <t>AUX0035950</t>
  </si>
  <si>
    <t>GASKET, PIPE, DISCHARGE, PUMP</t>
  </si>
  <si>
    <t>50000-01.17</t>
  </si>
  <si>
    <t>AUX0036013</t>
  </si>
  <si>
    <t>GASKET, CONNECTING PIPE, PUMP</t>
  </si>
  <si>
    <t>50000-01.18</t>
  </si>
  <si>
    <t>AUX0035951</t>
  </si>
  <si>
    <t>RETAINING RING, PUMP</t>
  </si>
  <si>
    <t>MBV15AP001</t>
  </si>
  <si>
    <t>50000-02</t>
  </si>
  <si>
    <t>AUX0035952</t>
  </si>
  <si>
    <t>ASSEMBLY, DC PUMP</t>
  </si>
  <si>
    <t>50000-02.01</t>
  </si>
  <si>
    <t>AUX0035953</t>
  </si>
  <si>
    <t>IMPELLER, 9.25 IN, DC PUMP</t>
  </si>
  <si>
    <t>50000-02.02</t>
  </si>
  <si>
    <t>50000-02.03</t>
  </si>
  <si>
    <t>AUX0035955</t>
  </si>
  <si>
    <t>CASING RING, DC PUMP</t>
  </si>
  <si>
    <t>50000-02.04</t>
  </si>
  <si>
    <t>50000-02.05</t>
  </si>
  <si>
    <t>50000-02.06</t>
  </si>
  <si>
    <t>50000-02.07</t>
  </si>
  <si>
    <t>50000-02.08</t>
  </si>
  <si>
    <t>50000-02.09</t>
  </si>
  <si>
    <t>50000-02.10</t>
  </si>
  <si>
    <t>50000-02.11</t>
  </si>
  <si>
    <t>50000-02.12</t>
  </si>
  <si>
    <t>50000-02.13</t>
  </si>
  <si>
    <t>50000-02.14</t>
  </si>
  <si>
    <t>50000-02.15</t>
  </si>
  <si>
    <t>50000-02.16</t>
  </si>
  <si>
    <t>AUX0036091</t>
  </si>
  <si>
    <t>GASKET, DISCHARGE PIPE 231-11-1071</t>
  </si>
  <si>
    <t>50000-02.17</t>
  </si>
  <si>
    <t>50000-02.18</t>
  </si>
  <si>
    <t>MBV20AA103</t>
  </si>
  <si>
    <t>50000-03</t>
  </si>
  <si>
    <t>AUX0035927</t>
  </si>
  <si>
    <t>VALVE, CONTROL, TEMPERATURE</t>
  </si>
  <si>
    <t>50000-03.01</t>
  </si>
  <si>
    <t>AUX0036012</t>
  </si>
  <si>
    <t>KIT, REBUILD, VALVE, TEMPERATURE CONTROL</t>
  </si>
  <si>
    <t>50000-04</t>
  </si>
  <si>
    <t>AUX0037227</t>
  </si>
  <si>
    <t>VALVE, BEARING PRESSURE REGULATING</t>
  </si>
  <si>
    <t>50000-04.01</t>
  </si>
  <si>
    <t>AUX0037228</t>
  </si>
  <si>
    <t>RING, PISTON 6IN GRAPHITE 17F27</t>
  </si>
  <si>
    <t>50000-04.02</t>
  </si>
  <si>
    <t>AUX0037229</t>
  </si>
  <si>
    <t>RING, SEAT; 6: CA15 FGS 2B8</t>
  </si>
  <si>
    <t>50000-04.03</t>
  </si>
  <si>
    <t>AUX0037230</t>
  </si>
  <si>
    <t>PLUG/STEM BAL</t>
  </si>
  <si>
    <t>50000-04.04</t>
  </si>
  <si>
    <t>AUX0037231</t>
  </si>
  <si>
    <t>CAGE, QO; 6,7 PORT, CB7CU-1,H900</t>
  </si>
  <si>
    <t>50000-04.05</t>
  </si>
  <si>
    <t>AUX0037232</t>
  </si>
  <si>
    <t>GASKET SET, OVER 450F</t>
  </si>
  <si>
    <t>50000-04.06</t>
  </si>
  <si>
    <t>AUX0037233</t>
  </si>
  <si>
    <t>KIT,REPAIR;PACKINGSINGLETFE.75STEM</t>
  </si>
  <si>
    <t>50000-04.07</t>
  </si>
  <si>
    <t>AUX0037239</t>
  </si>
  <si>
    <t>DIAPHRAGM; SIZE 40; CR/NYL FMS17E42</t>
  </si>
  <si>
    <t>MBV20AT001, MBV20AT002</t>
  </si>
  <si>
    <t>50000-05</t>
  </si>
  <si>
    <t>AUX0035892</t>
  </si>
  <si>
    <t>ASSEMBLY, FILTER, DUPLEX</t>
  </si>
  <si>
    <t>50000-05.01</t>
  </si>
  <si>
    <t>AUX0035893</t>
  </si>
  <si>
    <t>O-RING, COVER, VITON</t>
  </si>
  <si>
    <t>50000-05.02</t>
  </si>
  <si>
    <t>AUX0035898</t>
  </si>
  <si>
    <t>FILTER CARTRIDGE (SET OF 6)</t>
  </si>
  <si>
    <t>50000-06</t>
  </si>
  <si>
    <t>AUX0035899</t>
  </si>
  <si>
    <t>OIL MIST ELIMINATOR</t>
  </si>
  <si>
    <t>MBV70AT001</t>
  </si>
  <si>
    <t>50000-06.01</t>
  </si>
  <si>
    <t>AUX0035900</t>
  </si>
  <si>
    <t>DEMISTER CARTRIDGE (SET OF 9)</t>
  </si>
  <si>
    <t>50000-06.02</t>
  </si>
  <si>
    <t>AUX0035901</t>
  </si>
  <si>
    <t>O-RING, BUNA-N</t>
  </si>
  <si>
    <t>MBV50AA201, MBV50AA202</t>
  </si>
  <si>
    <t>50000-06.03</t>
  </si>
  <si>
    <t>AUX0035902</t>
  </si>
  <si>
    <t>CHECK VALVE ASSMEBLY (SET OF 2)</t>
  </si>
  <si>
    <t>MBV71AA252, MBV71AA253</t>
  </si>
  <si>
    <t>50000-06.04</t>
  </si>
  <si>
    <t>AUX0035903</t>
  </si>
  <si>
    <t>VALVE, BUTTERFLY, 6.0 IN, (SET OF 2)</t>
  </si>
  <si>
    <t>MBV70AA251</t>
  </si>
  <si>
    <t>50000-06.05</t>
  </si>
  <si>
    <t>AUX0035904</t>
  </si>
  <si>
    <t>VALVE, BUTTERFLY, 4.0 IN</t>
  </si>
  <si>
    <t>MBV70AT002</t>
  </si>
  <si>
    <t>50000-06.06</t>
  </si>
  <si>
    <t>AUX0035905</t>
  </si>
  <si>
    <t>BREATHER FILTER, ASSEMBLY</t>
  </si>
  <si>
    <t>MBV71AN001, MBV71AN002</t>
  </si>
  <si>
    <t>50000-06.07</t>
  </si>
  <si>
    <t>AUX0035906</t>
  </si>
  <si>
    <t>MOTOR, OIL MIST ELIMINATOR</t>
  </si>
  <si>
    <t>MBV10AH001, 002, 003</t>
  </si>
  <si>
    <t>50000-07</t>
  </si>
  <si>
    <t>AUX0035933</t>
  </si>
  <si>
    <t>HEATER, FLANGED</t>
  </si>
  <si>
    <t>MBV10CL503</t>
  </si>
  <si>
    <t>50000-08</t>
  </si>
  <si>
    <t>AUX0037904</t>
  </si>
  <si>
    <t>GAGE, LEVEL</t>
  </si>
  <si>
    <t>MBV10CL083,085,087,089</t>
  </si>
  <si>
    <t>50000-08.01</t>
  </si>
  <si>
    <t>AUX0037905</t>
  </si>
  <si>
    <t>MODULE, SWITCH</t>
  </si>
  <si>
    <t>50000-08.02</t>
  </si>
  <si>
    <t>AUX0037906</t>
  </si>
  <si>
    <t>ASSEMBLY, FLOAT</t>
  </si>
  <si>
    <t>50000-08.03</t>
  </si>
  <si>
    <t>AUX0037907</t>
  </si>
  <si>
    <t>ASSEMBLY, FLAG</t>
  </si>
  <si>
    <t>MBV20BB002,003</t>
  </si>
  <si>
    <t>50000-09</t>
  </si>
  <si>
    <t>AUX0035928</t>
  </si>
  <si>
    <t>ACCUMULATOR</t>
  </si>
  <si>
    <t>50000-09.01</t>
  </si>
  <si>
    <t>AUX0035929</t>
  </si>
  <si>
    <t>KIT, BLADDER, REPAIR</t>
  </si>
  <si>
    <t>50000-09.02</t>
  </si>
  <si>
    <t>AUX0036089</t>
  </si>
  <si>
    <t>ACCUMULATOR CHARGING ASSEMBLY</t>
  </si>
  <si>
    <t>50000-10</t>
  </si>
  <si>
    <t>BALL VALVES</t>
  </si>
  <si>
    <t>50000-10.01</t>
  </si>
  <si>
    <t>.38 INCH BALL VALVES</t>
  </si>
  <si>
    <t>MBV24AA405</t>
  </si>
  <si>
    <t>50000-10.01.01</t>
  </si>
  <si>
    <t>AUX0035971</t>
  </si>
  <si>
    <t>VALVE, BALL, .38 IN</t>
  </si>
  <si>
    <t>MBV24AA406</t>
  </si>
  <si>
    <t>50000-10.01.02</t>
  </si>
  <si>
    <t>50000-10.02</t>
  </si>
  <si>
    <t xml:space="preserve">.75 INCH BALL VALVES </t>
  </si>
  <si>
    <t>MBV21AA261</t>
  </si>
  <si>
    <t>50000-10.02.01</t>
  </si>
  <si>
    <t>AUX0035931</t>
  </si>
  <si>
    <t>VALVE, BALL, 0.75 IN</t>
  </si>
  <si>
    <t>MBV20AA503</t>
  </si>
  <si>
    <t>50000-10.02.02</t>
  </si>
  <si>
    <t>MBV20AA505</t>
  </si>
  <si>
    <t>50000-10.02.03</t>
  </si>
  <si>
    <t>MBV25AA401</t>
  </si>
  <si>
    <t>50000-10.02.04</t>
  </si>
  <si>
    <t>MBV25AA402</t>
  </si>
  <si>
    <t>50000-10.02.05</t>
  </si>
  <si>
    <t>50000-10.02.06</t>
  </si>
  <si>
    <t>50000-10.02.07</t>
  </si>
  <si>
    <t>AUX0037912</t>
  </si>
  <si>
    <t>VALVE, BALL, .75 IN</t>
  </si>
  <si>
    <t>50000-10.03</t>
  </si>
  <si>
    <t>1.0 INCH BALL VALVES</t>
  </si>
  <si>
    <t>50000-10.03.01</t>
  </si>
  <si>
    <t>AUX0035932</t>
  </si>
  <si>
    <t>VALVE, BALL, 1 IN</t>
  </si>
  <si>
    <t>50000-10.03.02</t>
  </si>
  <si>
    <t>50000-10.04</t>
  </si>
  <si>
    <t>1.50 IN BALL VALVES</t>
  </si>
  <si>
    <t>MBV21AA410</t>
  </si>
  <si>
    <t>50000-10.04.01</t>
  </si>
  <si>
    <t>AUX0035919</t>
  </si>
  <si>
    <t>VALVE, BALL 1.5 IN</t>
  </si>
  <si>
    <t>50000-10.05</t>
  </si>
  <si>
    <t>2.0 INCH BALL VALVES</t>
  </si>
  <si>
    <t>MBV10AA401</t>
  </si>
  <si>
    <t>50000-10.05.01</t>
  </si>
  <si>
    <t>AUX0035920</t>
  </si>
  <si>
    <t>VALVE, BALL 2 IN</t>
  </si>
  <si>
    <t>50000-10.05.02</t>
  </si>
  <si>
    <t>50000-11</t>
  </si>
  <si>
    <t>6.0 IN CHECK VALVES</t>
  </si>
  <si>
    <t>50000-11.01</t>
  </si>
  <si>
    <t>AUX0035926</t>
  </si>
  <si>
    <t>VALVE, CHECK, 6 IN</t>
  </si>
  <si>
    <t>50000-11.02</t>
  </si>
  <si>
    <t>50000-11.03</t>
  </si>
  <si>
    <t>50000-11.04</t>
  </si>
  <si>
    <t>50000-12</t>
  </si>
  <si>
    <t>INSTRUMENT ISOLATION VALVES</t>
  </si>
  <si>
    <t>MBV21AA316</t>
  </si>
  <si>
    <t>50000-12.01</t>
  </si>
  <si>
    <t>AUX0032007</t>
  </si>
  <si>
    <t>VALVE, INSTRUMENT, .5 IN NPT, PGI</t>
  </si>
  <si>
    <t>MBV21AA313</t>
  </si>
  <si>
    <t>50000-12.02</t>
  </si>
  <si>
    <t>MBV50AA301</t>
  </si>
  <si>
    <t>50000-12.03</t>
  </si>
  <si>
    <t>MBV50AA302</t>
  </si>
  <si>
    <t>50000-12.04</t>
  </si>
  <si>
    <t>MBV26AA303</t>
  </si>
  <si>
    <t>50000-12.05</t>
  </si>
  <si>
    <t>MBV26AA301</t>
  </si>
  <si>
    <t>50000-12.06</t>
  </si>
  <si>
    <t>MBV26AA302</t>
  </si>
  <si>
    <t>50000-12.07</t>
  </si>
  <si>
    <t>MBV21AA314</t>
  </si>
  <si>
    <t>50000-12.08</t>
  </si>
  <si>
    <t>MBV21AA311</t>
  </si>
  <si>
    <t>50000-12.09</t>
  </si>
  <si>
    <t>MBV21AA305</t>
  </si>
  <si>
    <t>50000-12.10</t>
  </si>
  <si>
    <t>MBV21AA301</t>
  </si>
  <si>
    <t>50000-12.11</t>
  </si>
  <si>
    <t>MBV21AA315</t>
  </si>
  <si>
    <t>50000-12.12</t>
  </si>
  <si>
    <t>MBV21AA312</t>
  </si>
  <si>
    <t>50000-12.13</t>
  </si>
  <si>
    <t>50000-13</t>
  </si>
  <si>
    <t>BUTTERFLY VALVES</t>
  </si>
  <si>
    <t>50000-13.01</t>
  </si>
  <si>
    <t>3.00 INCH BUTTERFLY VALVES</t>
  </si>
  <si>
    <t>50000-13.01.01</t>
  </si>
  <si>
    <t>AUX0037908</t>
  </si>
  <si>
    <t xml:space="preserve">VALVE, BUTTERFLY, 3 IN  </t>
  </si>
  <si>
    <t>50000-13.01.02</t>
  </si>
  <si>
    <t>50000-13.02</t>
  </si>
  <si>
    <t>6.00 INCH BUTTERFLY VALVES</t>
  </si>
  <si>
    <t>50000-13.02.01</t>
  </si>
  <si>
    <t>AUX0037911</t>
  </si>
  <si>
    <t>VALVE, BUTTERFLY, 6 IN</t>
  </si>
  <si>
    <t>50000-13.02.02</t>
  </si>
  <si>
    <t>MBV20CP003</t>
  </si>
  <si>
    <t>50000-14</t>
  </si>
  <si>
    <t>AUX0035912</t>
  </si>
  <si>
    <t>TRANSMITTER, PRESSURE, DS III</t>
  </si>
  <si>
    <t>50000-15</t>
  </si>
  <si>
    <t>PRESSURE SWITCHES</t>
  </si>
  <si>
    <t>MBV11CP083</t>
  </si>
  <si>
    <t>50000-15.01</t>
  </si>
  <si>
    <t>AUX0035910</t>
  </si>
  <si>
    <t>SWITCH, PRESSURE</t>
  </si>
  <si>
    <t>MBV12CP083</t>
  </si>
  <si>
    <t>50000-15.02</t>
  </si>
  <si>
    <t>MBV15CP083</t>
  </si>
  <si>
    <t>50000-15.03</t>
  </si>
  <si>
    <t>AUX0035908</t>
  </si>
  <si>
    <t>MBV20CP083</t>
  </si>
  <si>
    <t>50000-15.04</t>
  </si>
  <si>
    <t>AUX0035911</t>
  </si>
  <si>
    <t>MBV20CP087</t>
  </si>
  <si>
    <t>50000-15.05</t>
  </si>
  <si>
    <t>AUX0035907</t>
  </si>
  <si>
    <t>MBV20CP089</t>
  </si>
  <si>
    <t>50000-15.06</t>
  </si>
  <si>
    <t>MBV20CP091</t>
  </si>
  <si>
    <t>50000-15.07</t>
  </si>
  <si>
    <t>AUX0035909</t>
  </si>
  <si>
    <t>MBV10CP083</t>
  </si>
  <si>
    <t>50000-15.08</t>
  </si>
  <si>
    <t>AUX0035918</t>
  </si>
  <si>
    <t>50000-16</t>
  </si>
  <si>
    <t>PRESSURE GAUGES</t>
  </si>
  <si>
    <t>MBV10CP503</t>
  </si>
  <si>
    <t>50000-16.01</t>
  </si>
  <si>
    <t>AUX0035915</t>
  </si>
  <si>
    <t>GAUGE, PRESSURE</t>
  </si>
  <si>
    <t>MBV11CP503</t>
  </si>
  <si>
    <t>50000-16.02</t>
  </si>
  <si>
    <t>AUX0035913</t>
  </si>
  <si>
    <t>MBV12CP503</t>
  </si>
  <si>
    <t>50000-16.03</t>
  </si>
  <si>
    <t>MBV20CP501</t>
  </si>
  <si>
    <t>50000-16.04</t>
  </si>
  <si>
    <t>MBV15CP503</t>
  </si>
  <si>
    <t>50000-16.05</t>
  </si>
  <si>
    <t>AUX0035914</t>
  </si>
  <si>
    <t>MBV20CP507</t>
  </si>
  <si>
    <t>50000-16.06</t>
  </si>
  <si>
    <t>MBV20CP503</t>
  </si>
  <si>
    <t>50000-16.07</t>
  </si>
  <si>
    <t>AUX0035968</t>
  </si>
  <si>
    <t>MBV20CP505</t>
  </si>
  <si>
    <t>50000-16.08</t>
  </si>
  <si>
    <t>MBV10CT083</t>
  </si>
  <si>
    <t>50000-17</t>
  </si>
  <si>
    <t>AUX0035916</t>
  </si>
  <si>
    <t>SWITCH, TEMPERATURE</t>
  </si>
  <si>
    <t>50000-18</t>
  </si>
  <si>
    <t>TEMPERATURE GUAGES</t>
  </si>
  <si>
    <t>MBV10CT503</t>
  </si>
  <si>
    <t>50000-18.01</t>
  </si>
  <si>
    <t>AUX0035922</t>
  </si>
  <si>
    <t>GAUGE TEMPERATURE (0-250F)</t>
  </si>
  <si>
    <t>MBV20CT503</t>
  </si>
  <si>
    <t>50000-18.02</t>
  </si>
  <si>
    <t>AUX0035923</t>
  </si>
  <si>
    <t>MBV20CT505</t>
  </si>
  <si>
    <t>50000-18.03</t>
  </si>
  <si>
    <t>50000-19</t>
  </si>
  <si>
    <t>AUX0035969</t>
  </si>
  <si>
    <t>ASSEMBLY, THERMOCOUPLE</t>
  </si>
  <si>
    <t>50000-20</t>
  </si>
  <si>
    <t>SIGHT GLASSES</t>
  </si>
  <si>
    <t>50000-20.01</t>
  </si>
  <si>
    <t>.75 INCH SIGHT GLASSES</t>
  </si>
  <si>
    <t>MBV21CF503</t>
  </si>
  <si>
    <t>50000-20.01.01</t>
  </si>
  <si>
    <t>AUX0035964</t>
  </si>
  <si>
    <t>SIGHT GLASS, .75 IN, FULL VIEW</t>
  </si>
  <si>
    <t>50000-20.01.01.01</t>
  </si>
  <si>
    <t>AUX0035965</t>
  </si>
  <si>
    <t>KIT, REPAIR, .75 IN SIGHT GLASS</t>
  </si>
  <si>
    <t>MBV20CF503</t>
  </si>
  <si>
    <t>50000-20.01.02</t>
  </si>
  <si>
    <t>50000-20.01.02.01</t>
  </si>
  <si>
    <t>MBV20CF505</t>
  </si>
  <si>
    <t>50000-20.01.03</t>
  </si>
  <si>
    <t>50000-20.01.03.01</t>
  </si>
  <si>
    <t>50000-20.02</t>
  </si>
  <si>
    <t>1.50 INCH SIGHT GLASSES</t>
  </si>
  <si>
    <t>MBV10CF503</t>
  </si>
  <si>
    <t>50000-20.02.01</t>
  </si>
  <si>
    <t>AUX0035962</t>
  </si>
  <si>
    <t>SIGHT GLASS, 1.5 IN, FULL VIEW</t>
  </si>
  <si>
    <t>50000-20.02.01.01</t>
  </si>
  <si>
    <t>AUX0035963</t>
  </si>
  <si>
    <t>KIT, REPAIR, 1.5 IN SIGHT GLASS</t>
  </si>
  <si>
    <t>50000-21</t>
  </si>
  <si>
    <t>AUX0004997</t>
  </si>
  <si>
    <t>VALVE, RELIEF, .750 IN</t>
  </si>
  <si>
    <t>50000-22</t>
  </si>
  <si>
    <t>AUX0037910</t>
  </si>
  <si>
    <t>VALVE, GLOBE</t>
  </si>
  <si>
    <t>50000-22.01</t>
  </si>
  <si>
    <t>AUX0037372</t>
  </si>
  <si>
    <t xml:space="preserve">KIT, REPAIR, REGULATOR VALVE  </t>
  </si>
  <si>
    <t>50000-22.02</t>
  </si>
  <si>
    <t>AUX0037373</t>
  </si>
  <si>
    <t>GAUGE, PRESSURE, 2.0 IN</t>
  </si>
  <si>
    <t>MBV20AA105</t>
  </si>
  <si>
    <t>50000-23</t>
  </si>
  <si>
    <t>AUX0037400</t>
  </si>
  <si>
    <t xml:space="preserve">REGULATOR, PRESSURE </t>
  </si>
  <si>
    <t>50000-23.01</t>
  </si>
  <si>
    <t>AUX0037374</t>
  </si>
  <si>
    <t xml:space="preserve">O-RING FOR PRESSURE REGULATOR </t>
  </si>
  <si>
    <t>50000-23.02</t>
  </si>
  <si>
    <t>AUX0037399</t>
  </si>
  <si>
    <t>DIAPHRAGM ASSY, PRESSURE REGULATOR</t>
  </si>
  <si>
    <t>50000-23.03</t>
  </si>
  <si>
    <t>AUX0037380</t>
  </si>
  <si>
    <t xml:space="preserve">GAUGE, PRESS </t>
  </si>
  <si>
    <t>50000-23.04</t>
  </si>
  <si>
    <t>AUX0037403</t>
  </si>
  <si>
    <t>SEAT, PRESSURE REGULATOR</t>
  </si>
  <si>
    <t>50000-23.05</t>
  </si>
  <si>
    <t>AUX0037387</t>
  </si>
  <si>
    <t>O-RING FOR PRESSURE REGULATOR</t>
  </si>
  <si>
    <t>50000-23.06</t>
  </si>
  <si>
    <t>AUX0037909</t>
  </si>
  <si>
    <t>50000-24</t>
  </si>
  <si>
    <t>MISC LUBE OIL PACKAGE SPARES</t>
  </si>
  <si>
    <t>50000-24.01</t>
  </si>
  <si>
    <t>AUX0037932</t>
  </si>
  <si>
    <t>FAN PACKAGE, PANEL</t>
  </si>
  <si>
    <t>50000-24.02</t>
  </si>
  <si>
    <t>AUX0037933</t>
  </si>
  <si>
    <t>CONTROL DAMPER, CENTER PIVOT</t>
  </si>
  <si>
    <t>50000-24.03</t>
  </si>
  <si>
    <t>AUX0037277</t>
  </si>
  <si>
    <t>HEATER, BLOWER</t>
  </si>
  <si>
    <t>50000-24.04</t>
  </si>
  <si>
    <t>AUX0004937</t>
  </si>
  <si>
    <t>50000-24.04.01</t>
  </si>
  <si>
    <t>AUX0004938</t>
  </si>
  <si>
    <t>THERMOSTAT, VENT FAN</t>
  </si>
  <si>
    <t>50000-24.05</t>
  </si>
  <si>
    <t>AUX0004946</t>
  </si>
  <si>
    <t>VALVE, SOLENOID, .25 IN, 3 WAY</t>
  </si>
  <si>
    <t>50000-24.05.01</t>
  </si>
  <si>
    <t>AUX0015652</t>
  </si>
  <si>
    <t>KIT, REPAIR, SOLENOID VALVE</t>
  </si>
  <si>
    <t>50000-24.05.02</t>
  </si>
  <si>
    <t>AUX0004948</t>
  </si>
  <si>
    <t>COIL, SOLENOID VALVE</t>
  </si>
  <si>
    <t>MBX01AA191</t>
  </si>
  <si>
    <t>64000-01</t>
  </si>
  <si>
    <t>HYDRAULIC SUPPLY SKID</t>
  </si>
  <si>
    <t>AUX0031569</t>
  </si>
  <si>
    <t>VALVE, RELIEF</t>
  </si>
  <si>
    <t>MBX01AA192</t>
  </si>
  <si>
    <t>64000-02</t>
  </si>
  <si>
    <t>AUX0031570</t>
  </si>
  <si>
    <t>MBX11AA191</t>
  </si>
  <si>
    <t>64000-03</t>
  </si>
  <si>
    <t>AUX0035139</t>
  </si>
  <si>
    <t>MBX01AT001</t>
  </si>
  <si>
    <t>64000-04</t>
  </si>
  <si>
    <t>AUX0034367</t>
  </si>
  <si>
    <t>BREATHER ASSY, 7.0 IN (SOLD IN CASE OF 6)</t>
  </si>
  <si>
    <t>MBX10CL083</t>
  </si>
  <si>
    <t>64000-05</t>
  </si>
  <si>
    <t>AUX0036839</t>
  </si>
  <si>
    <t>SWITCH, LEVEL</t>
  </si>
  <si>
    <t>MBX05CP503</t>
  </si>
  <si>
    <t>64000-06</t>
  </si>
  <si>
    <t>AUX0036690</t>
  </si>
  <si>
    <t xml:space="preserve">GAUGE, PRESSURE, 300PSI/BAR - 1/4 NPT - SPMC </t>
  </si>
  <si>
    <t>MBX11CP503</t>
  </si>
  <si>
    <t>64000-07</t>
  </si>
  <si>
    <t>AUX0036691</t>
  </si>
  <si>
    <t xml:space="preserve">GAUGE, PRESSURE, 1500PSI/BAR - 1/4 NPT - SPMC </t>
  </si>
  <si>
    <t>MBX11AP001</t>
  </si>
  <si>
    <t>64000-08</t>
  </si>
  <si>
    <t>AUX0033114</t>
  </si>
  <si>
    <t>PUMP, PISTON</t>
  </si>
  <si>
    <t>MBX01AP001</t>
  </si>
  <si>
    <t>64000-09</t>
  </si>
  <si>
    <t>AUX0033115</t>
  </si>
  <si>
    <t>PUMP, VANE</t>
  </si>
  <si>
    <t>MBX11AT001</t>
  </si>
  <si>
    <t>64000-10</t>
  </si>
  <si>
    <t>AUX0036692</t>
  </si>
  <si>
    <t>STRAINER {P173912}</t>
  </si>
  <si>
    <t>MBX05AT001</t>
  </si>
  <si>
    <t>64000-11</t>
  </si>
  <si>
    <t>AUX0036693</t>
  </si>
  <si>
    <t>ELEMENT, FILTER, HP {0160 DN 003 BH4HC /-V}</t>
  </si>
  <si>
    <t>MBX20AT001</t>
  </si>
  <si>
    <t>64000-12</t>
  </si>
  <si>
    <t>AUX0036694</t>
  </si>
  <si>
    <t>ELEMENT, FILTER, RETURN {0160 DN 003 BN4HC /-V}</t>
  </si>
  <si>
    <t>MBX20BB001</t>
  </si>
  <si>
    <t>64000-13</t>
  </si>
  <si>
    <t>AUX0031572</t>
  </si>
  <si>
    <t>KIT, BLADDER, ACCUMULATOR</t>
  </si>
  <si>
    <t>MBX</t>
  </si>
  <si>
    <t>64000-14</t>
  </si>
  <si>
    <t>AUX0036695</t>
  </si>
  <si>
    <t>64010-01</t>
  </si>
  <si>
    <t>HYDRAULIC SUPPLY START-UP UNIT</t>
  </si>
  <si>
    <t>AUX0036841</t>
  </si>
  <si>
    <t>MOTOR/PUMP COMBO</t>
  </si>
  <si>
    <t>64010-02</t>
  </si>
  <si>
    <t>AUX0036842</t>
  </si>
  <si>
    <t>GAUGE, DUAL SCALE</t>
  </si>
  <si>
    <t>64011-01</t>
  </si>
  <si>
    <t>HYDRAULIC SUPPLY STARTUP SPARES</t>
  </si>
  <si>
    <t>AUX0036769</t>
  </si>
  <si>
    <t>ELEMENT, FILTER</t>
  </si>
  <si>
    <t>64011-02</t>
  </si>
  <si>
    <t>AUX0036770</t>
  </si>
  <si>
    <t>BREATHER, DESSICANT</t>
  </si>
  <si>
    <t>65000-01</t>
  </si>
  <si>
    <t>COMPRESSOR WASH PKG ASSY</t>
  </si>
  <si>
    <t>AUX0037868</t>
  </si>
  <si>
    <t>GASKET, FLEXITALIC, 1.5 IN  - 150LB, TYPE CG</t>
  </si>
  <si>
    <t>65000-02</t>
  </si>
  <si>
    <t>AUX0037869</t>
  </si>
  <si>
    <t>GASKET, FLEXITALIC, 1.25 IN  - 300LB, TYPE CG</t>
  </si>
  <si>
    <t>MBA18CP505</t>
  </si>
  <si>
    <t>65000-03</t>
  </si>
  <si>
    <t>AUX0037870</t>
  </si>
  <si>
    <t>GAUGE, PRESS, 316SS, 0-400 PSE</t>
  </si>
  <si>
    <t>MBA18CF503</t>
  </si>
  <si>
    <t>65000-04</t>
  </si>
  <si>
    <t>AUX0037871</t>
  </si>
  <si>
    <t>METER, FLOW, 4-40 GPM, 1 IN NPT, 6000PSI</t>
  </si>
  <si>
    <t>MBA18CL083, MBA18CL085</t>
  </si>
  <si>
    <t>65000-05</t>
  </si>
  <si>
    <t>AUX0035333</t>
  </si>
  <si>
    <t>65000-06</t>
  </si>
  <si>
    <t>AUX0037872</t>
  </si>
  <si>
    <t>HOSE, 1.5IN, 50 FT LG , NITRILE, 250PSI</t>
  </si>
  <si>
    <t>65000-07</t>
  </si>
  <si>
    <t>AUX0037873</t>
  </si>
  <si>
    <t>CLAMPS, HOSE, 1.5IN, SS</t>
  </si>
  <si>
    <t>65000-08</t>
  </si>
  <si>
    <t>AUX0037874</t>
  </si>
  <si>
    <t>TANK, MIXING, 200 GAL, POLYETHELYNE</t>
  </si>
  <si>
    <t>65000-09</t>
  </si>
  <si>
    <t>AUX0037875</t>
  </si>
  <si>
    <t>TANK, MIXING, 400 GAL, POLYETHELYNE</t>
  </si>
  <si>
    <t>MBA18AT002</t>
  </si>
  <si>
    <t>65000-10</t>
  </si>
  <si>
    <t>AUX0037876</t>
  </si>
  <si>
    <t>STRAINER W/ INTEGRAL LOW POINT DRAIN VALVE</t>
  </si>
  <si>
    <t>MBA18AP001</t>
  </si>
  <si>
    <t>65000-11</t>
  </si>
  <si>
    <t>AUX0037877</t>
  </si>
  <si>
    <t>PUMP, 25GPM, MOTOR, 7.5HP, 3600RPM</t>
  </si>
  <si>
    <t>MBA18AA253</t>
  </si>
  <si>
    <t>65000-12</t>
  </si>
  <si>
    <t>AUX0037878</t>
  </si>
  <si>
    <t>VALVE, 3-WAY BALL, 1-1/2IN X 1-1/2IN X 1-1/2IN NPT</t>
  </si>
  <si>
    <t>MBA18AA255</t>
  </si>
  <si>
    <t>65000-13</t>
  </si>
  <si>
    <t>AUX0037879</t>
  </si>
  <si>
    <t>MBA18AA195</t>
  </si>
  <si>
    <t>65000-14</t>
  </si>
  <si>
    <t>AUX0037880</t>
  </si>
  <si>
    <t>VALVE, RELIEF, 225-400PSI</t>
  </si>
  <si>
    <t>MBH21AA003</t>
  </si>
  <si>
    <t>76600-01</t>
  </si>
  <si>
    <t>HP COMPRESSOR BLEED VALVE</t>
  </si>
  <si>
    <t>AUX0029334</t>
  </si>
  <si>
    <t>VALVE, BUTTERFLY, 16.0 IN</t>
  </si>
  <si>
    <t>76600-01.01</t>
  </si>
  <si>
    <t>AUX0029333</t>
  </si>
  <si>
    <t>KIT, REPAIR, SOFT GOODS, 16.0 IN BUTTERFLY VALVE</t>
  </si>
  <si>
    <t>76600-01.02</t>
  </si>
  <si>
    <t>AUX0030729</t>
  </si>
  <si>
    <t>KIT, REPAIR, ACTUATOR, BUTTERFLY VALVE</t>
  </si>
  <si>
    <t>MBH20AA103</t>
  </si>
  <si>
    <t>76605-01</t>
  </si>
  <si>
    <t>STAGE 3 COOLING AIR TEMP CONTROL VALVE</t>
  </si>
  <si>
    <t>AUX0029336</t>
  </si>
  <si>
    <t>VALVE, BUTTERFLY, 3.0 IN</t>
  </si>
  <si>
    <t>76605-01.01</t>
  </si>
  <si>
    <t>AUX0029335</t>
  </si>
  <si>
    <t>KIT, REPAIR, SOFT GOODS, 3.0 IN BUTTERFLY VALVE</t>
  </si>
  <si>
    <t>76605-01.02</t>
  </si>
  <si>
    <t>AUX0030730</t>
  </si>
  <si>
    <t>MBH21AA103</t>
  </si>
  <si>
    <t>76625-01</t>
  </si>
  <si>
    <t>HP CO REDUCTION CONTROL VALVE #1</t>
  </si>
  <si>
    <t>AUX0036564</t>
  </si>
  <si>
    <t>VALVE, BUTTERFLY, 10 IN</t>
  </si>
  <si>
    <t>76625-01.01</t>
  </si>
  <si>
    <t>AUX0036565</t>
  </si>
  <si>
    <t>KIT, REPAIR, HP CO REDUCTION CONTROL VALVE NO. 1</t>
  </si>
  <si>
    <t>76625-01.02</t>
  </si>
  <si>
    <t>AUX0030732</t>
  </si>
  <si>
    <t>KIT, REPAIR, ACTUATOR, 8 IN BUTTERFLY VALVE</t>
  </si>
  <si>
    <t>MBH30AA105</t>
  </si>
  <si>
    <t>76626-01</t>
  </si>
  <si>
    <t>STAGE 2 CO REDUCTION CONTROL VALVE</t>
  </si>
  <si>
    <t>AUX0030350</t>
  </si>
  <si>
    <t>VALVE, BUTTERFLY, 8.0 IN</t>
  </si>
  <si>
    <t>76626-01.01</t>
  </si>
  <si>
    <t>76626-01.02</t>
  </si>
  <si>
    <t>AUX0028007</t>
  </si>
  <si>
    <t>KIT, REPAIR SOFT GOODS</t>
  </si>
  <si>
    <t>MBH21AA105</t>
  </si>
  <si>
    <t>76627-01</t>
  </si>
  <si>
    <t>HP CO REDUCTION CONTROL VALVE #2</t>
  </si>
  <si>
    <t>76627-01.01</t>
  </si>
  <si>
    <t>76627-01.02</t>
  </si>
  <si>
    <t>MBA50AA003</t>
  </si>
  <si>
    <t>76760-01</t>
  </si>
  <si>
    <t>COMBUSTOR SHELL DRAIN VALVE</t>
  </si>
  <si>
    <t>AUX0038073</t>
  </si>
  <si>
    <t>VALVE, PLUG, 1.0 IN, ES BODY</t>
  </si>
  <si>
    <t>76760-01.01</t>
  </si>
  <si>
    <t>AUX0002557</t>
  </si>
  <si>
    <t>SEAT RING</t>
  </si>
  <si>
    <t>76760-01.02</t>
  </si>
  <si>
    <t>AUX0035468</t>
  </si>
  <si>
    <t>CAGE, QO</t>
  </si>
  <si>
    <t>76760-01.03</t>
  </si>
  <si>
    <t>AUX0002556</t>
  </si>
  <si>
    <t>PLUG/STEM ASSY</t>
  </si>
  <si>
    <t>76760-01.04</t>
  </si>
  <si>
    <t>AUX0002555</t>
  </si>
  <si>
    <t>76760-01.05</t>
  </si>
  <si>
    <t>AUX0002559</t>
  </si>
  <si>
    <t>REPAIR KIT</t>
  </si>
  <si>
    <t>76760-01.06</t>
  </si>
  <si>
    <t>AUX0008285</t>
  </si>
  <si>
    <t>DIAPHRAGM</t>
  </si>
  <si>
    <t>MBH50CT003</t>
  </si>
  <si>
    <t>76960-01</t>
  </si>
  <si>
    <t>ROTOR COOLING AIR THERMOCOUPLE</t>
  </si>
  <si>
    <t>2302J28001</t>
  </si>
  <si>
    <t>THERMOCOUPLE, 6.0 IN, DUPLEX, TYPE K, 304 SS</t>
  </si>
  <si>
    <t>76960-01.01</t>
  </si>
  <si>
    <t>AUX0024945</t>
  </si>
  <si>
    <t>ELEMENT, THERMOCOUPLE, DUPLEX TYPE K, 304 SS</t>
  </si>
  <si>
    <t>MBH40CT003</t>
  </si>
  <si>
    <t>76970-01</t>
  </si>
  <si>
    <t>COMPRESSOR DISCHARGE THERMOCOUPLE</t>
  </si>
  <si>
    <t>236T384007</t>
  </si>
  <si>
    <t>THERMOCOUPLE, DUPLEX, TYPE K, CHROMEL-ALUMEL</t>
  </si>
  <si>
    <t>76970-01.01</t>
  </si>
  <si>
    <t>236T385007</t>
  </si>
  <si>
    <t>ELEMENT, THERMOCOUPLE, DUPLEX, TYPE K</t>
  </si>
  <si>
    <t>MBV20AA253</t>
  </si>
  <si>
    <t>80330-01</t>
  </si>
  <si>
    <t>LUBE OIL COOLER TRANSFER VALVE</t>
  </si>
  <si>
    <t>AUX0033832</t>
  </si>
  <si>
    <t>KIT, SPARE PARTS, L.O. COOLER TRANS VLV</t>
  </si>
  <si>
    <t>MBV20AC001</t>
  </si>
  <si>
    <t>80350-01</t>
  </si>
  <si>
    <r>
      <t>LUBE OIL COOLER-RH (PLATE &amp; FRAME)</t>
    </r>
    <r>
      <rPr>
        <b/>
        <sz val="10"/>
        <color indexed="17"/>
        <rFont val="Arial"/>
        <family val="2"/>
      </rPr>
      <t xml:space="preserve"> </t>
    </r>
  </si>
  <si>
    <t>AUX0034368</t>
  </si>
  <si>
    <t>80350-02</t>
  </si>
  <si>
    <t>AUX0034369</t>
  </si>
  <si>
    <t>ENDPLATE, 4-HOLE W/ NBRHT LOCK GASKET</t>
  </si>
  <si>
    <t>80350-03</t>
  </si>
  <si>
    <t>AUX0037902</t>
  </si>
  <si>
    <t>CHANNEL PLATE, .4 304SS NBR TK</t>
  </si>
  <si>
    <t>80350-04</t>
  </si>
  <si>
    <t>AUX0037903</t>
  </si>
  <si>
    <t>CHANNEL PLATE, .4 304SS NBR TL</t>
  </si>
  <si>
    <t>MBV20AC002</t>
  </si>
  <si>
    <t>80360-01</t>
  </si>
  <si>
    <r>
      <t>LUBE OIL COOLER-LH (PLATE &amp; FRAME)</t>
    </r>
    <r>
      <rPr>
        <b/>
        <sz val="10"/>
        <color indexed="17"/>
        <rFont val="Arial"/>
        <family val="2"/>
      </rPr>
      <t xml:space="preserve"> </t>
    </r>
  </si>
  <si>
    <t>80360-02</t>
  </si>
  <si>
    <t>80360-03</t>
  </si>
  <si>
    <t>80360-04</t>
  </si>
  <si>
    <t>80360-05</t>
  </si>
  <si>
    <t>AUX0034373</t>
  </si>
  <si>
    <t>ENDPLATE, NO HOLE, W/ NBRHT LOCK GASKET</t>
  </si>
  <si>
    <t>MBL</t>
  </si>
  <si>
    <t>81150-01</t>
  </si>
  <si>
    <t>INLET FILTER HOUSE</t>
  </si>
  <si>
    <t>AUX0037215</t>
  </si>
  <si>
    <t>SWITCH, DIFFERENTIAL PRESSURE GAUGE</t>
  </si>
  <si>
    <t>81150-02</t>
  </si>
  <si>
    <t>AUX0001657</t>
  </si>
  <si>
    <t>FILTER, CARTRIDGE, CONICAL, PULSE</t>
  </si>
  <si>
    <t>81150-03</t>
  </si>
  <si>
    <t>AUX0001656</t>
  </si>
  <si>
    <t>FILTER, CARTRIDGE, STRAIGHT, PULSE</t>
  </si>
  <si>
    <t>81150-04</t>
  </si>
  <si>
    <t>AUX0024246</t>
  </si>
  <si>
    <t>GAUGE, PRESSURE, COMPRESSED AIR</t>
  </si>
  <si>
    <t>MBL10CP083</t>
  </si>
  <si>
    <t>81150-05</t>
  </si>
  <si>
    <t>AUX0001658</t>
  </si>
  <si>
    <t>SWITCH, DIFFERENTIAL PRESSURE</t>
  </si>
  <si>
    <t>AUX0029265</t>
  </si>
  <si>
    <t>SWITCH, PRESSURE, COMPRESSED AIR</t>
  </si>
  <si>
    <t>81150-07</t>
  </si>
  <si>
    <t>AUX0037080</t>
  </si>
  <si>
    <t>TRANSMITTER, HUMIDITY/TEMPERATURE</t>
  </si>
  <si>
    <t>81150-08</t>
  </si>
  <si>
    <t>AUX0034603</t>
  </si>
  <si>
    <t>VALVE, SOLENOID, 1.50 NPT, 120VAC COIL</t>
  </si>
  <si>
    <t>81150-09</t>
  </si>
  <si>
    <t>AUX0001661</t>
  </si>
  <si>
    <t>MODULE, PROGRAMMABLE LOGIC CTRL, INPUT, 16 INPUT</t>
  </si>
  <si>
    <t>81150-10</t>
  </si>
  <si>
    <t>AUX0001662</t>
  </si>
  <si>
    <t>MODULE  PROGRAMMABLE LOGIC CTRL  INPUT  16 INPUT</t>
  </si>
  <si>
    <t>81150-11</t>
  </si>
  <si>
    <t>AUX0001659</t>
  </si>
  <si>
    <t>POWER SUPPLY, PROGRAMMABLE LOGIC CONTROL</t>
  </si>
  <si>
    <t>81150-12</t>
  </si>
  <si>
    <t>AUX0001660</t>
  </si>
  <si>
    <t>PROCESSOR, PROGRAMMABLE LOGIC CONTROL</t>
  </si>
  <si>
    <t>81150-13</t>
  </si>
  <si>
    <t>AUX0027537</t>
  </si>
  <si>
    <t>FILTER, POWER</t>
  </si>
  <si>
    <t>81150-14</t>
  </si>
  <si>
    <t>AUX0030996</t>
  </si>
  <si>
    <t>RELAY, DPDT, 8-PIN, 120 VAC</t>
  </si>
  <si>
    <t>81150-15</t>
  </si>
  <si>
    <t>AUX0034604</t>
  </si>
  <si>
    <t>SWITCH, 3-POSITION SELECTOR, H-O-A, 22 MM</t>
  </si>
  <si>
    <t>81150-16</t>
  </si>
  <si>
    <t>AUX0034605</t>
  </si>
  <si>
    <t>SWITCH, 2-POSITION SELECTOR, OFF-ON, 22 MM</t>
  </si>
  <si>
    <t>81150-17</t>
  </si>
  <si>
    <t>AUX0034606</t>
  </si>
  <si>
    <t>PUSH BUTTON, MOMENTARY OPERATION, 22 MM</t>
  </si>
  <si>
    <t>81150-18</t>
  </si>
  <si>
    <t>AUX0034607</t>
  </si>
  <si>
    <t>LIGHT, PILOT, LED, WHITE, 120 VAC, 22 MM</t>
  </si>
  <si>
    <t>81150-19</t>
  </si>
  <si>
    <t>AUX0034608</t>
  </si>
  <si>
    <t>LIGHT, PILOT, LED, RED, 120 VAC, 22 MM</t>
  </si>
  <si>
    <t>81150-20</t>
  </si>
  <si>
    <t>AUX0037081</t>
  </si>
  <si>
    <t>KEYPAD, MONOCHROME</t>
  </si>
  <si>
    <t>81150-21</t>
  </si>
  <si>
    <t>AUX0037082</t>
  </si>
  <si>
    <t>CABLE, KEYPAD INTERFACE</t>
  </si>
  <si>
    <t>81150-22</t>
  </si>
  <si>
    <t>AUX0034611</t>
  </si>
  <si>
    <t>POWER SUPPLY, 24 VDC</t>
  </si>
  <si>
    <t>81150-23</t>
  </si>
  <si>
    <t>AUX0031149</t>
  </si>
  <si>
    <t>GAUGE, DIFFERENTIAL PRESSURE 0-2 IN  (0-5CM) WC</t>
  </si>
  <si>
    <t>81150-24</t>
  </si>
  <si>
    <t>AUX0038176</t>
  </si>
  <si>
    <t>81150-25</t>
  </si>
  <si>
    <t>AUX0029759</t>
  </si>
  <si>
    <t>MEDIA, COOLER, 12IN D X 12IN W X 47IN H</t>
  </si>
  <si>
    <t>81150-26</t>
  </si>
  <si>
    <t>AUX0024255</t>
  </si>
  <si>
    <t xml:space="preserve">MEDIA, (BOX OF 6 PCS), 12IN D X 12IN W X 60IN H </t>
  </si>
  <si>
    <t>81150-27</t>
  </si>
  <si>
    <t>AUX0029760</t>
  </si>
  <si>
    <t>MEDIA, COOLER, 12IN D X 12IN W X 70IN H</t>
  </si>
  <si>
    <t>81150-28</t>
  </si>
  <si>
    <t>AUX00108LO</t>
  </si>
  <si>
    <t>MEDIA, (BOX OF 6 PCS), 12IN D X 12IN W X 72IN H</t>
  </si>
  <si>
    <t>81150-30</t>
  </si>
  <si>
    <t>AUX0038177</t>
  </si>
  <si>
    <t>MEDIA, D15, 5.25IN D X 12.12IN W X 72IN H</t>
  </si>
  <si>
    <t>81150-31</t>
  </si>
  <si>
    <t>AUX0038179</t>
  </si>
  <si>
    <t>MEDIA, D15, 5.25IN D X  6.75IN W X 72IN H</t>
  </si>
  <si>
    <t>81150-32</t>
  </si>
  <si>
    <t>AUX0038178</t>
  </si>
  <si>
    <t>MEDIA, D15, 5.25IN D X  12.12IN W X 56IN H</t>
  </si>
  <si>
    <t>81150-33</t>
  </si>
  <si>
    <t>AUX0038180</t>
  </si>
  <si>
    <t>MEDIA, D15, 5.25IN D X  6.75IN W X 56IN H</t>
  </si>
  <si>
    <t>81150-34</t>
  </si>
  <si>
    <t>AUX0038182</t>
  </si>
  <si>
    <t>METER, FLOW, BY-PASS, 1.0IN</t>
  </si>
  <si>
    <t>81150-35</t>
  </si>
  <si>
    <t>AUX0028181</t>
  </si>
  <si>
    <t>METER, FLOW, 1.5 IN</t>
  </si>
  <si>
    <t>81150-36</t>
  </si>
  <si>
    <t>AUX0009142</t>
  </si>
  <si>
    <t>SWITCH, WATER FLOW, SPDT</t>
  </si>
  <si>
    <t>81150-37</t>
  </si>
  <si>
    <t>AUX0003711</t>
  </si>
  <si>
    <t>SWITCH, LEVEL, PUMP</t>
  </si>
  <si>
    <t>81150-38</t>
  </si>
  <si>
    <t>AUX0038181</t>
  </si>
  <si>
    <t>PUMP</t>
  </si>
  <si>
    <t>81150-39</t>
  </si>
  <si>
    <t>AUX0024256</t>
  </si>
  <si>
    <t>VALVE, FLOAT (MAKE-UP)</t>
  </si>
  <si>
    <t>81150-40</t>
  </si>
  <si>
    <t>AUX0028182</t>
  </si>
  <si>
    <t>SWITCH, DISCONNECT</t>
  </si>
  <si>
    <t>81150-41</t>
  </si>
  <si>
    <t>AUX0028183</t>
  </si>
  <si>
    <t>MBL05CP003/005</t>
  </si>
  <si>
    <t>81185-01</t>
  </si>
  <si>
    <t>BAROMETRIC PRESSURE SENSOR</t>
  </si>
  <si>
    <t>AUX0034101</t>
  </si>
  <si>
    <t>SENSOR, BAROMETRIC PRESSURE</t>
  </si>
  <si>
    <t>MBH30AA103</t>
  </si>
  <si>
    <t>83135-01</t>
  </si>
  <si>
    <t>STAGE 2 COOLING AIR TEMPERATURE CONTROL VALVE</t>
  </si>
  <si>
    <t>AUX0029338</t>
  </si>
  <si>
    <t>83135-01.01</t>
  </si>
  <si>
    <t>AUX0029337</t>
  </si>
  <si>
    <t>KIT, REPAIR, SOFT GOODS, 4.0 IN BUTTERFLY VLV</t>
  </si>
  <si>
    <t>83135-01.02</t>
  </si>
  <si>
    <t>MBH20AA105</t>
  </si>
  <si>
    <t>83136-01</t>
  </si>
  <si>
    <t>STAGE 3 CO REDUCTIONCONTROL VALVE</t>
  </si>
  <si>
    <t>AUX0030347</t>
  </si>
  <si>
    <t>83136-01.01</t>
  </si>
  <si>
    <t>AUX0030346</t>
  </si>
  <si>
    <t>KIT, 8.0 IN VALVE REPAIR, SOFT GOODS</t>
  </si>
  <si>
    <t>83136-01.02</t>
  </si>
  <si>
    <t>AUX0030733</t>
  </si>
  <si>
    <t>MBH11AA003</t>
  </si>
  <si>
    <t>83140-01</t>
  </si>
  <si>
    <t>LP COMPRESSOR BLEED VALVE</t>
  </si>
  <si>
    <t>AUX0036299</t>
  </si>
  <si>
    <t>VALVE, BUTTERFLY, 18.0 IN (ASSY)</t>
  </si>
  <si>
    <t>83140-01.01</t>
  </si>
  <si>
    <t>AUX0023513</t>
  </si>
  <si>
    <t>KIT, SOFT PARTS, 18.0 IN BUTTERFLY VALVE</t>
  </si>
  <si>
    <t>83140-01.02</t>
  </si>
  <si>
    <t>MBH40AA105</t>
  </si>
  <si>
    <t>83322-01</t>
  </si>
  <si>
    <t>ROTOR AIR TEMP CNTRL VALVE</t>
  </si>
  <si>
    <t>AUX0036772</t>
  </si>
  <si>
    <t xml:space="preserve">VALVE, BUTTERFLY, 12.0 IN </t>
  </si>
  <si>
    <t>83322-01.01</t>
  </si>
  <si>
    <t>AUX0036889</t>
  </si>
  <si>
    <t>REPAIR KIT, ROTOR COOLING AIR TEMP CONTROL VALVE</t>
  </si>
  <si>
    <t>83322-01.02</t>
  </si>
  <si>
    <t>AUX0032956</t>
  </si>
  <si>
    <t>REPAIR KIT, VALVE ACTUATOR</t>
  </si>
  <si>
    <t>MBH40AA103</t>
  </si>
  <si>
    <t>83323-01</t>
  </si>
  <si>
    <t>ROTOR AIR STARTUP BYPASS VALVE</t>
  </si>
  <si>
    <t>AUX0036773</t>
  </si>
  <si>
    <t>83323-01.01</t>
  </si>
  <si>
    <t>83323-01.02</t>
  </si>
  <si>
    <t>MBH40AA003</t>
  </si>
  <si>
    <t>83328-01</t>
  </si>
  <si>
    <t>ROTOR COOLING AIR FILTER DRAIN VALVE</t>
  </si>
  <si>
    <t>AUX0036260</t>
  </si>
  <si>
    <t>VALVE, BALL, 1.0 IN.</t>
  </si>
  <si>
    <t>83328-01.01</t>
  </si>
  <si>
    <t>AUX0031914</t>
  </si>
  <si>
    <t>KIT, ACTUATOR SOFT GOODS, 1.0 IN</t>
  </si>
  <si>
    <t>83328-01.02</t>
  </si>
  <si>
    <t>AUX0031080</t>
  </si>
  <si>
    <t>KIT, VALVE SEAT AND SEAL, 1.0 IN</t>
  </si>
  <si>
    <t>MBL15AA103</t>
  </si>
  <si>
    <t>83520-01.01</t>
  </si>
  <si>
    <t>ANTI-ICING MOTOR ISO VLV</t>
  </si>
  <si>
    <t>AUX0033556</t>
  </si>
  <si>
    <t>GASKET BODY</t>
  </si>
  <si>
    <t>83520-01.02</t>
  </si>
  <si>
    <t>AUX0033557</t>
  </si>
  <si>
    <t>GASKET, SEAT RING</t>
  </si>
  <si>
    <t>83520-01.03</t>
  </si>
  <si>
    <t>AUX0036780</t>
  </si>
  <si>
    <t>PACKING S/A GRAFOIL 41005 1.000 STEM</t>
  </si>
  <si>
    <t>83520-01.04</t>
  </si>
  <si>
    <t>AUX0036135</t>
  </si>
  <si>
    <t>FOLLOWER, PACKING</t>
  </si>
  <si>
    <t>83520-01.05</t>
  </si>
  <si>
    <t>AUX0033559</t>
  </si>
  <si>
    <t>NUT, DRIVE 3.75-12NS-2, LUGS</t>
  </si>
  <si>
    <t>83520-01.06</t>
  </si>
  <si>
    <t>AUX0033561</t>
  </si>
  <si>
    <t>BUSHING, 41K 8-12</t>
  </si>
  <si>
    <t>83520-01.07</t>
  </si>
  <si>
    <t>AUX0033562</t>
  </si>
  <si>
    <t>CAGE 41005 10 LODB 300-900 CV650</t>
  </si>
  <si>
    <t>83520-01.08</t>
  </si>
  <si>
    <t>AUX0033563</t>
  </si>
  <si>
    <t>PLUG 41005 10  LB 500/600/900</t>
  </si>
  <si>
    <t>83520-01.09</t>
  </si>
  <si>
    <t>AUX0033564</t>
  </si>
  <si>
    <t>RING, SEAL NI-RESIST</t>
  </si>
  <si>
    <t>83520-01.10</t>
  </si>
  <si>
    <t>AUX0036136</t>
  </si>
  <si>
    <t>PIN GROOVE, 8.3mm D x 40mm L</t>
  </si>
  <si>
    <t>83520-01.11</t>
  </si>
  <si>
    <t>AUX0033566</t>
  </si>
  <si>
    <t>RING, SEAT, 41005 10LB 300/500/600/900</t>
  </si>
  <si>
    <t>83520-01.12</t>
  </si>
  <si>
    <t>AUX0033567</t>
  </si>
  <si>
    <t>STEM PLUG SHOULDERED, 1 X 1 DIA, 20.3 L</t>
  </si>
  <si>
    <t>83520-01.13</t>
  </si>
  <si>
    <t>AUX0018430</t>
  </si>
  <si>
    <t>O-RING, TYPE 6227-82 12.975ID .275W</t>
  </si>
  <si>
    <t>83520-01.14</t>
  </si>
  <si>
    <t>AUX0018433</t>
  </si>
  <si>
    <t>WASHER, .812ID 1.12OD .062T</t>
  </si>
  <si>
    <t>83520-01.15</t>
  </si>
  <si>
    <t>AUX0018432</t>
  </si>
  <si>
    <t>WASHER, 1.094ID 1.50OD .091T</t>
  </si>
  <si>
    <t>83520-01.16</t>
  </si>
  <si>
    <t>AUX0018429</t>
  </si>
  <si>
    <t>O-RING, 2.234ID .139W, TYPE 6230-6</t>
  </si>
  <si>
    <t>83520-01.17</t>
  </si>
  <si>
    <t>AUX0018431</t>
  </si>
  <si>
    <t>RING, RETAINING 2.273ID X .031 THK</t>
  </si>
  <si>
    <t>83520-01.18</t>
  </si>
  <si>
    <t>AUX0018435</t>
  </si>
  <si>
    <t>O-RING, 1.725ID  .210W, 2-327</t>
  </si>
  <si>
    <t>83520-01.19</t>
  </si>
  <si>
    <t>AUX0018438</t>
  </si>
  <si>
    <t>STEM, WIPER</t>
  </si>
  <si>
    <t>83520-01.20</t>
  </si>
  <si>
    <t>AUX0018437</t>
  </si>
  <si>
    <t xml:space="preserve">FILTER, VENT </t>
  </si>
  <si>
    <t>83520-01.21</t>
  </si>
  <si>
    <t>AUX0018440</t>
  </si>
  <si>
    <t>STEM, UPPER 154 SQ. IN. ACTUATOR</t>
  </si>
  <si>
    <t>83520-01.22</t>
  </si>
  <si>
    <t>AUX0018447</t>
  </si>
  <si>
    <t>RING, GUIDE</t>
  </si>
  <si>
    <t>83520-01.23</t>
  </si>
  <si>
    <t>AUX0036779</t>
  </si>
  <si>
    <t>GAUGE, 0-100 SUPPLY 1.5 QUAD ENG FR SPAN</t>
  </si>
  <si>
    <t>83520-01.24</t>
  </si>
  <si>
    <t>AUX0036781</t>
  </si>
  <si>
    <t>GAUGE, 0-100 OUTPUT 1.5 QUAD ENG FR SPAN</t>
  </si>
  <si>
    <t>83520-01.25</t>
  </si>
  <si>
    <t>AUX0033568</t>
  </si>
  <si>
    <t>BEARING, BALL, 4.5</t>
  </si>
  <si>
    <t>83520-01.26</t>
  </si>
  <si>
    <t>AUX0032496</t>
  </si>
  <si>
    <t>AIRSET, 78-40, 5-100 PSI</t>
  </si>
  <si>
    <t>83520-01.27</t>
  </si>
  <si>
    <t>AUX0033569</t>
  </si>
  <si>
    <t>RING, RETAINING</t>
  </si>
  <si>
    <t>83520-01.28</t>
  </si>
  <si>
    <t>AUX0033570</t>
  </si>
  <si>
    <t>O-RING, .364 ID .070W</t>
  </si>
  <si>
    <t>83520-01.29</t>
  </si>
  <si>
    <t>AUX0033571</t>
  </si>
  <si>
    <t>O-RING, .4.234 ID .139W</t>
  </si>
  <si>
    <t>83520-01.30</t>
  </si>
  <si>
    <t>AUX0033572</t>
  </si>
  <si>
    <t>SWITCH MICRO, DT-2R</t>
  </si>
  <si>
    <t>MBL15AA253</t>
  </si>
  <si>
    <t>83521-01</t>
  </si>
  <si>
    <t>ANTI-ICING HAND ISO VLV</t>
  </si>
  <si>
    <t>AUX0038140</t>
  </si>
  <si>
    <t>VALVE, BUTTERFLY, 8.0 IN, 300 LB</t>
  </si>
  <si>
    <t>83521-01.01</t>
  </si>
  <si>
    <t>AUX0031118</t>
  </si>
  <si>
    <t>KIT, VALVE REPAIR, 8.0 IN BUTTERFLY</t>
  </si>
  <si>
    <t>MBA10CP083</t>
  </si>
  <si>
    <t>83765-01</t>
  </si>
  <si>
    <t>P1C/P2C SENSOR PANEL</t>
  </si>
  <si>
    <t>AUX0028255</t>
  </si>
  <si>
    <t>MBA10CP003</t>
  </si>
  <si>
    <t>83765-02</t>
  </si>
  <si>
    <t>AUX0036142</t>
  </si>
  <si>
    <t>TRANSMITTER, DIFFERENTIAL PRESSURE</t>
  </si>
  <si>
    <t>MBA10CP005</t>
  </si>
  <si>
    <t>83765-03</t>
  </si>
  <si>
    <t>MBX70AT003</t>
  </si>
  <si>
    <t>83770-01</t>
  </si>
  <si>
    <t>PRESSURE SWITCH AND GUAGE PANEL</t>
  </si>
  <si>
    <t>AUX0036698</t>
  </si>
  <si>
    <t>AIR DRYER PRE-FILTER</t>
  </si>
  <si>
    <t>83770-01.01</t>
  </si>
  <si>
    <t>AUX0034487</t>
  </si>
  <si>
    <t>CARTRIDGE, FILTER</t>
  </si>
  <si>
    <t>MBX63AT001</t>
  </si>
  <si>
    <t>83770-02</t>
  </si>
  <si>
    <t>AUX0036699</t>
  </si>
  <si>
    <t>83770-02.01</t>
  </si>
  <si>
    <t>AUX0034485</t>
  </si>
  <si>
    <t>MBX62AA203</t>
  </si>
  <si>
    <t>83770-03</t>
  </si>
  <si>
    <t>AUX0034491</t>
  </si>
  <si>
    <t>VALVE, CHECK</t>
  </si>
  <si>
    <t>MBX70AT002</t>
  </si>
  <si>
    <t>83770-04</t>
  </si>
  <si>
    <t>AUX0034492</t>
  </si>
  <si>
    <t>DRYER, COMPRESSED AIR</t>
  </si>
  <si>
    <t>MBX70CF503</t>
  </si>
  <si>
    <t>83770-05</t>
  </si>
  <si>
    <t>AUX0036955</t>
  </si>
  <si>
    <t>FLOWMETER</t>
  </si>
  <si>
    <t>83770-06</t>
  </si>
  <si>
    <t>AUX0036956</t>
  </si>
  <si>
    <t>VALVE, NEEDLE, .50 IN</t>
  </si>
  <si>
    <t>83770-07</t>
  </si>
  <si>
    <t>AUX0036957</t>
  </si>
  <si>
    <t>VALVE, NEEDLE, .38 IN</t>
  </si>
  <si>
    <t>MBX70CP507</t>
  </si>
  <si>
    <t>83770-08</t>
  </si>
  <si>
    <t>AUX0034478</t>
  </si>
  <si>
    <t>GAUGE, PRESSURE, 160PSI</t>
  </si>
  <si>
    <t>MBX62CP505</t>
  </si>
  <si>
    <t>83770-09</t>
  </si>
  <si>
    <t>AUX0034479</t>
  </si>
  <si>
    <t>GAUGE, PRESSURE, 300PSI</t>
  </si>
  <si>
    <t>83770-10</t>
  </si>
  <si>
    <t>AUX0034483</t>
  </si>
  <si>
    <t>GAUGE, PRESSURE, 160 LB</t>
  </si>
  <si>
    <t>83770-11</t>
  </si>
  <si>
    <t>AUX0034494</t>
  </si>
  <si>
    <t>MBX63AA103</t>
  </si>
  <si>
    <t>83770-12</t>
  </si>
  <si>
    <t>AUX0034493</t>
  </si>
  <si>
    <t>REGULATOR, PRESSURE, 0-160 PSIG</t>
  </si>
  <si>
    <t>MBX70CP083</t>
  </si>
  <si>
    <t>83770-13</t>
  </si>
  <si>
    <t>AUX0034480</t>
  </si>
  <si>
    <t>SWITCH, PRESSURE, 90 PSIG</t>
  </si>
  <si>
    <t>MBX62CP085</t>
  </si>
  <si>
    <t>83770-14</t>
  </si>
  <si>
    <t>AUX0034481</t>
  </si>
  <si>
    <t>SWITCH, PRESSURE, 150 PSIG</t>
  </si>
  <si>
    <t>MBX61AA193</t>
  </si>
  <si>
    <t>83770-15</t>
  </si>
  <si>
    <t>AUX0034490</t>
  </si>
  <si>
    <t>VALVE, RELIEF, 125 PSIG</t>
  </si>
  <si>
    <t>MBX62AA103</t>
  </si>
  <si>
    <t>83770-16</t>
  </si>
  <si>
    <t>AUX0036958</t>
  </si>
  <si>
    <t>REGULATOR, PRESSURE</t>
  </si>
  <si>
    <t>MBA10CP</t>
  </si>
  <si>
    <t>83820-01</t>
  </si>
  <si>
    <t>EXHAUST PRESSURE SENSOR PANEL</t>
  </si>
  <si>
    <t>PRESSURE SWITCH SPARES</t>
  </si>
  <si>
    <t>MBA10CP085</t>
  </si>
  <si>
    <t>83820-01.01</t>
  </si>
  <si>
    <t>AUX0028285</t>
  </si>
  <si>
    <t xml:space="preserve">SWITCH, PRESSURE, 10-45 IN  </t>
  </si>
  <si>
    <t>MBA10CP087</t>
  </si>
  <si>
    <t>83820-01.02</t>
  </si>
  <si>
    <t>83820-02</t>
  </si>
  <si>
    <t>ISOLATION VALVE SPARES</t>
  </si>
  <si>
    <t>83820-02.01</t>
  </si>
  <si>
    <t>AUX0030372</t>
  </si>
  <si>
    <t>VALVE, ISOL, .25 IN, STNLS STL</t>
  </si>
  <si>
    <t>83820-02.02</t>
  </si>
  <si>
    <t>83820-03</t>
  </si>
  <si>
    <t>PRESSURE TRANSMITTER SPARES</t>
  </si>
  <si>
    <t>MBA10CP011</t>
  </si>
  <si>
    <t>83820-03.01</t>
  </si>
  <si>
    <t>AUX0034842</t>
  </si>
  <si>
    <t xml:space="preserve">TRANSMITTER </t>
  </si>
  <si>
    <t>MBP30AA103</t>
  </si>
  <si>
    <t>83861-01</t>
  </si>
  <si>
    <t>FUEL GAS PILOT THROTTLE VALVE</t>
  </si>
  <si>
    <t>AUX0036777</t>
  </si>
  <si>
    <t>VALVE, GLOBE, 2.0 IN</t>
  </si>
  <si>
    <t>MBX28AT001</t>
  </si>
  <si>
    <t>83861-01.01</t>
  </si>
  <si>
    <t>AUX0028956</t>
  </si>
  <si>
    <t>FILTER ASSEMBLY WITH SWITCH</t>
  </si>
  <si>
    <t>83861-01.01.01</t>
  </si>
  <si>
    <t>AUX0023606</t>
  </si>
  <si>
    <t>ELEMENT, FILTER, GLOBE VALVE</t>
  </si>
  <si>
    <t>MBX28AA183</t>
  </si>
  <si>
    <t>83861-01.02</t>
  </si>
  <si>
    <t>AUX0027329</t>
  </si>
  <si>
    <t>VALVE-SERVO</t>
  </si>
  <si>
    <t>MBP30CG003</t>
  </si>
  <si>
    <t>83861-01.03</t>
  </si>
  <si>
    <t>AUX0026479</t>
  </si>
  <si>
    <t>TRANSDUCER, POSITION FEEDBACK, DCDT</t>
  </si>
  <si>
    <t>MBP</t>
  </si>
  <si>
    <t>83861-01.04</t>
  </si>
  <si>
    <t>AUX0026476</t>
  </si>
  <si>
    <t>CARTRIDGE, TRIP RELAY (PILOT VALVE)</t>
  </si>
  <si>
    <t>MBX28CP083</t>
  </si>
  <si>
    <t>83861-01.05</t>
  </si>
  <si>
    <t>AUX0029136</t>
  </si>
  <si>
    <t>VALVE, TRIP SOLENOID</t>
  </si>
  <si>
    <t>MBP21AA103</t>
  </si>
  <si>
    <t>83862-01</t>
  </si>
  <si>
    <t>FUEL GAS STAGE A THROTTLE VALVE</t>
  </si>
  <si>
    <t>AUX0034430</t>
  </si>
  <si>
    <t>VALVE, GLOBE, 4.0 IN</t>
  </si>
  <si>
    <t>MBX27AT001</t>
  </si>
  <si>
    <t>83862-01.01</t>
  </si>
  <si>
    <t>83862-01.01.01</t>
  </si>
  <si>
    <t>MBX25AA183</t>
  </si>
  <si>
    <t>83862-01.02</t>
  </si>
  <si>
    <t>MBP21CG003</t>
  </si>
  <si>
    <t>83862-01.03</t>
  </si>
  <si>
    <t>83862-01.04</t>
  </si>
  <si>
    <t>MBX25AA083</t>
  </si>
  <si>
    <t>83862-01.05</t>
  </si>
  <si>
    <t>MBP22AA103</t>
  </si>
  <si>
    <t>83863-01</t>
  </si>
  <si>
    <t>FUEL GAS STAGE B THROTTLE VALVE</t>
  </si>
  <si>
    <t>AUX0034431</t>
  </si>
  <si>
    <t>MBX26AT001</t>
  </si>
  <si>
    <t>83863-01.01</t>
  </si>
  <si>
    <t>83863-01.01.01</t>
  </si>
  <si>
    <t>MBX26AA183</t>
  </si>
  <si>
    <t>83863-01.02</t>
  </si>
  <si>
    <t>MBP22CG003</t>
  </si>
  <si>
    <t>83863-01.03</t>
  </si>
  <si>
    <t>83863-01.04</t>
  </si>
  <si>
    <t>MBX26AA083</t>
  </si>
  <si>
    <t>83863-01.05</t>
  </si>
  <si>
    <t>MBP30AA005</t>
  </si>
  <si>
    <t>83864-01</t>
  </si>
  <si>
    <t>FUEL GAS PILOT STAGE ISOLATION VALVE</t>
  </si>
  <si>
    <t>AUX0036890</t>
  </si>
  <si>
    <t>VALVE  BUTTERFLY  3.0 IN</t>
  </si>
  <si>
    <t>83864-01.01</t>
  </si>
  <si>
    <t>AUX0029999</t>
  </si>
  <si>
    <t>KIT, REPAIR, ACTUATOR</t>
  </si>
  <si>
    <t>83864-01.02</t>
  </si>
  <si>
    <t>AUX0029430</t>
  </si>
  <si>
    <t>KIT, REPAIR, 3.0 IN BUTTERFLY VALVE</t>
  </si>
  <si>
    <t>MBP10CT003</t>
  </si>
  <si>
    <t>83865-01</t>
  </si>
  <si>
    <t>FUEL GAS HEADER FLOW THERMOCOUPLE</t>
  </si>
  <si>
    <t>AUX0028328</t>
  </si>
  <si>
    <t>THERMOCOUPLE, DUPLEX, TYPE K, 6.0 IN WELL</t>
  </si>
  <si>
    <t>83865-01.01</t>
  </si>
  <si>
    <t>AUX0028521</t>
  </si>
  <si>
    <t>ELEMENT, THERMOCOUPLE, DUPLEX, TYPE K, 6.0 IN WELL</t>
  </si>
  <si>
    <t>MBP30CT001</t>
  </si>
  <si>
    <t>83865-02</t>
  </si>
  <si>
    <t>AUX0028523</t>
  </si>
  <si>
    <t>THERMOCOUPLE, 2.5 IN WELL, DUPLEX, CHROMEL-ALUMEL</t>
  </si>
  <si>
    <t>83865-02.01</t>
  </si>
  <si>
    <t>AUX0029302</t>
  </si>
  <si>
    <t>ELEMENT, THERMOCOUPLE, CHROMEL-ALUMEL, 2.5 IN WELL</t>
  </si>
  <si>
    <t>MBP23AA103</t>
  </si>
  <si>
    <t>83871-01</t>
  </si>
  <si>
    <t>FUEL GAS STAGE C THROTTLE VALVE</t>
  </si>
  <si>
    <t>AUX0034432</t>
  </si>
  <si>
    <t>83871-01.01</t>
  </si>
  <si>
    <t>83871-01.01.01</t>
  </si>
  <si>
    <t>MBX27AA183</t>
  </si>
  <si>
    <t>83871-01.02</t>
  </si>
  <si>
    <t>MBP23CG003</t>
  </si>
  <si>
    <t>83871-01.03</t>
  </si>
  <si>
    <t>83871-01.04</t>
  </si>
  <si>
    <t>MBX27AA083</t>
  </si>
  <si>
    <t>83871-01.05</t>
  </si>
  <si>
    <t>MBP10AA003</t>
  </si>
  <si>
    <t>83875-01</t>
  </si>
  <si>
    <t>FUEL GAS MAIN OVERSPEED TRIP VALVE</t>
  </si>
  <si>
    <t>AUX0036891</t>
  </si>
  <si>
    <t>VALVE  BUTTERFLY  8.0 IN</t>
  </si>
  <si>
    <t>83875-01.01</t>
  </si>
  <si>
    <t>AUX0031242</t>
  </si>
  <si>
    <t>REPAIR KIT, ACTUATOR</t>
  </si>
  <si>
    <t>83875-01.02</t>
  </si>
  <si>
    <t>AUX0029432</t>
  </si>
  <si>
    <t>MBP30AA003</t>
  </si>
  <si>
    <t>83876-01</t>
  </si>
  <si>
    <t>FUEL GAS SHUT OFF VALVE</t>
  </si>
  <si>
    <t>AUX0036892</t>
  </si>
  <si>
    <t>83876-01.01</t>
  </si>
  <si>
    <t>83876-01.02</t>
  </si>
  <si>
    <t>EKG</t>
  </si>
  <si>
    <t>83878-01</t>
  </si>
  <si>
    <t>FUEL GAS FLOW METER</t>
  </si>
  <si>
    <t>AUX0030909</t>
  </si>
  <si>
    <t>ORIFICE PLATE</t>
  </si>
  <si>
    <t>83878-01.01</t>
  </si>
  <si>
    <t>AUX0030806</t>
  </si>
  <si>
    <t>GASKET, ORIFICE PLATE</t>
  </si>
  <si>
    <t>83879-01</t>
  </si>
  <si>
    <t>FUEL GAS ORIFICE PLATES</t>
  </si>
  <si>
    <t>AUX0016329</t>
  </si>
  <si>
    <t>ORIFICE PLATES, DLN, (SET OF 4), KKS</t>
  </si>
  <si>
    <t>MBP31AA103</t>
  </si>
  <si>
    <t>83891-01</t>
  </si>
  <si>
    <t>FUEL GAS STAGE D THROTTLE VALVE</t>
  </si>
  <si>
    <t>AUX0033271</t>
  </si>
  <si>
    <t>VALVE, GLOBE, 2.00 IN, 350 F</t>
  </si>
  <si>
    <t>MBA10AA105</t>
  </si>
  <si>
    <t>83895-01</t>
  </si>
  <si>
    <t>FUEL GAS START PRESS REGULATOR VALVE</t>
  </si>
  <si>
    <t>AUX0033576</t>
  </si>
  <si>
    <t>VALVE, REGULATOR, 2.0 IN</t>
  </si>
  <si>
    <t>MBP40AA003</t>
  </si>
  <si>
    <t>83900-01</t>
  </si>
  <si>
    <t>FUEL GAS MAIN VENT VALVE</t>
  </si>
  <si>
    <t>AUX0035779</t>
  </si>
  <si>
    <t>83900-01.01</t>
  </si>
  <si>
    <t>AUX0032988</t>
  </si>
  <si>
    <t>KIT, ACTUATOR SOFT GOODS</t>
  </si>
  <si>
    <t>83900-01.02</t>
  </si>
  <si>
    <t>AUX0031918</t>
  </si>
  <si>
    <t>KIT, VALVE SEAT AND SEAL</t>
  </si>
  <si>
    <t>MBP10AT001</t>
  </si>
  <si>
    <t>83905-01</t>
  </si>
  <si>
    <t>FUEL GAS MAIN FILTER SEPARATOR</t>
  </si>
  <si>
    <t>AUX0036070</t>
  </si>
  <si>
    <t>ELEMENT, FILTER, W/VITON GASKET</t>
  </si>
  <si>
    <t>83905-02</t>
  </si>
  <si>
    <t>AUX0034469</t>
  </si>
  <si>
    <t>GASKET, SPIRAL WOUND, 28IN,  300  LB</t>
  </si>
  <si>
    <t>MBP30AT001</t>
  </si>
  <si>
    <t>83907-01</t>
  </si>
  <si>
    <t>FUEL GAS PILOT FILTER/SEPARATOR</t>
  </si>
  <si>
    <t>AUX0029111</t>
  </si>
  <si>
    <t>ELEMENT, FILTER, W VITON O-RING</t>
  </si>
  <si>
    <t>83907-02</t>
  </si>
  <si>
    <t>AUX0029554</t>
  </si>
  <si>
    <t>GASKET, SPIRAL WOUND, 12.0 IN, 300 LB.</t>
  </si>
  <si>
    <t>84350-01</t>
  </si>
  <si>
    <t>EXHAUST THERMOCOUPLE RAKE, ALL POSITIONS</t>
  </si>
  <si>
    <t>AUX0038141</t>
  </si>
  <si>
    <t xml:space="preserve">THERMOCOUPLE RAKE ASSY - TOP </t>
  </si>
  <si>
    <t>84350-01.01</t>
  </si>
  <si>
    <t>AUX0038145</t>
  </si>
  <si>
    <t xml:space="preserve">ELEMENT, TYPE K, EXH  TC RAKE ASSY </t>
  </si>
  <si>
    <t>84350-01.02</t>
  </si>
  <si>
    <t>AUX0038146</t>
  </si>
  <si>
    <t>84350-01.03</t>
  </si>
  <si>
    <t>AUX0038147</t>
  </si>
  <si>
    <t>84350-01.04</t>
  </si>
  <si>
    <t>AUX0038148</t>
  </si>
  <si>
    <t>84350-02</t>
  </si>
  <si>
    <t>AUX0038142</t>
  </si>
  <si>
    <t>THERMOCOUPLE RAKE ASSY - UPR MDL</t>
  </si>
  <si>
    <t>84350-02.01</t>
  </si>
  <si>
    <t>AUX0038149</t>
  </si>
  <si>
    <t>84350-02.02</t>
  </si>
  <si>
    <t>AUX0038150</t>
  </si>
  <si>
    <t>84350-02.03</t>
  </si>
  <si>
    <t>AUX0038151</t>
  </si>
  <si>
    <t>84350-02.04</t>
  </si>
  <si>
    <t>AUX0038152</t>
  </si>
  <si>
    <t>84350-03</t>
  </si>
  <si>
    <t>AUX0038143</t>
  </si>
  <si>
    <t>THERMOCOUPLE RAKE ASSY - LWR MDL</t>
  </si>
  <si>
    <t>84350-03.01</t>
  </si>
  <si>
    <t>84350-03.02</t>
  </si>
  <si>
    <t>84350-03.03</t>
  </si>
  <si>
    <t>84350-03.04</t>
  </si>
  <si>
    <t>84350-04</t>
  </si>
  <si>
    <t>AUX0038144</t>
  </si>
  <si>
    <t>THERMOCOUPLE RAKE ASSY - BOTTOM</t>
  </si>
  <si>
    <t>84350-04.01</t>
  </si>
  <si>
    <t>84350-04.02</t>
  </si>
  <si>
    <t>84350-04.03</t>
  </si>
  <si>
    <t>84350-04.04</t>
  </si>
  <si>
    <t>Cash payments</t>
  </si>
  <si>
    <t>KU Beg balance</t>
  </si>
  <si>
    <t>Jul</t>
  </si>
  <si>
    <t>Aug</t>
  </si>
  <si>
    <t>Sep</t>
  </si>
  <si>
    <t>Oct</t>
  </si>
  <si>
    <t>Nov</t>
  </si>
  <si>
    <t>Dec</t>
  </si>
  <si>
    <t>Jan</t>
  </si>
  <si>
    <t>Feb</t>
  </si>
  <si>
    <t>Mar</t>
  </si>
  <si>
    <t>Apr</t>
  </si>
  <si>
    <t>May</t>
  </si>
  <si>
    <t>Jun</t>
  </si>
  <si>
    <t>Year</t>
  </si>
  <si>
    <t>Brown 6</t>
  </si>
  <si>
    <t>Brown 7</t>
  </si>
  <si>
    <t>Variable fee</t>
  </si>
  <si>
    <t>O&amp;M work (operating)</t>
  </si>
  <si>
    <t>Budget Item</t>
  </si>
  <si>
    <t>Company</t>
  </si>
  <si>
    <t>Month 01 Jan</t>
  </si>
  <si>
    <t>Month 02 Feb</t>
  </si>
  <si>
    <t>Month 03 Mar</t>
  </si>
  <si>
    <t>Month 04 Apr</t>
  </si>
  <si>
    <t>Month 05 May</t>
  </si>
  <si>
    <t>Month 06 Jun</t>
  </si>
  <si>
    <t>Month 07 Jul</t>
  </si>
  <si>
    <t>Month 08 Aug</t>
  </si>
  <si>
    <t>Month 09 Sep</t>
  </si>
  <si>
    <t>Month 10 Oct</t>
  </si>
  <si>
    <t>Month 11 Nov</t>
  </si>
  <si>
    <t>Month 12 Dec</t>
  </si>
  <si>
    <t>Total</t>
  </si>
  <si>
    <t>0110</t>
  </si>
  <si>
    <t>KU End balance</t>
  </si>
  <si>
    <t>Brown 6 &amp; 7 LTSA</t>
  </si>
  <si>
    <t>C Inspection Outage Services Fee</t>
  </si>
  <si>
    <t>Escalation Rate</t>
  </si>
  <si>
    <t>131972</t>
  </si>
  <si>
    <t>BRCT7 C Inspection</t>
  </si>
  <si>
    <t>Bud Description</t>
  </si>
  <si>
    <t>2021</t>
  </si>
  <si>
    <t>Capital - Only LTSA related</t>
  </si>
  <si>
    <t>O&amp;M - Only LTSA related</t>
  </si>
  <si>
    <t>2021 Business Plan - Monthly Operating Hours</t>
  </si>
  <si>
    <t>2021 BP - Starts</t>
  </si>
  <si>
    <t>Brown 7 Forecasted C inspection completion</t>
  </si>
  <si>
    <t>CT6 Variable Fee</t>
  </si>
  <si>
    <t>CT7 Variable Fee</t>
  </si>
  <si>
    <t>CT6 EOH</t>
  </si>
  <si>
    <t>CT7 EOH</t>
  </si>
  <si>
    <t>Total Monthly Variable Fees</t>
  </si>
  <si>
    <t xml:space="preserve">Milestone #1 </t>
  </si>
  <si>
    <t>Milestone #2</t>
  </si>
  <si>
    <t>Core Equipment Milestone Fees</t>
  </si>
  <si>
    <t>CT7 Monthly Variable Fees</t>
  </si>
  <si>
    <t>CT6 Monthly Variable Fees</t>
  </si>
  <si>
    <t>BR7CINS20 / BR7FSI20</t>
  </si>
  <si>
    <t>Deferred Asset Roll Forward</t>
  </si>
  <si>
    <t>Pre-Inspection Variable Fee ($/EOH, 2020$)</t>
  </si>
  <si>
    <t>Post-Inspection Variable Fee ($/EOH, 2020$)</t>
  </si>
  <si>
    <t>Monthly Fixed Fee (per CT, 2020$)</t>
  </si>
  <si>
    <t>Brown 6 C Inspection Completion</t>
  </si>
  <si>
    <t>Note - The LTSA Calculation reflects the full value of the contract and the end balance only reflects the ownership percentage (LGE 38% KU 62%).</t>
  </si>
  <si>
    <t>Field Service Instructions Milestone</t>
  </si>
  <si>
    <t>Field Service Instruction</t>
  </si>
  <si>
    <t>Covered Equipment</t>
  </si>
  <si>
    <t>Monthly Fixed Fee</t>
  </si>
  <si>
    <t>CI Outage Service Fee</t>
  </si>
  <si>
    <t>186075 - Brown 6 and 7 LTSA</t>
  </si>
  <si>
    <t>Capital work (investing)</t>
  </si>
  <si>
    <t>Note - These are the amounts for the outage work performed under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</si>
</sst>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_(* #,##0.000_);_(* \(#,##0.000\);_(* &quot;-&quot;??_);_(@_)"/>
    <numFmt numFmtId="169" formatCode="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70C0"/>
      <name val="Calibri"/>
      <family val="2"/>
      <scheme val="minor"/>
    </font>
    <font>
      <sz val="8"/>
      <color indexed="81"/>
      <name val="Tahoma"/>
      <family val="2"/>
    </font>
    <font>
      <b/>
      <sz val="8"/>
      <color indexed="81"/>
      <name val="Tahoma"/>
      <family val="2"/>
    </font>
    <font>
      <sz val="11"/>
      <name val="Arial"/>
      <family val="2"/>
    </font>
    <font>
      <b/>
      <sz val="11"/>
      <name val="Arial"/>
      <family val="2"/>
    </font>
    <font>
      <b/>
      <sz val="11"/>
      <color indexed="10"/>
      <name val="Arial"/>
      <family val="2"/>
    </font>
    <font>
      <b/>
      <sz val="16"/>
      <name val="Arial"/>
      <family val="2"/>
    </font>
    <font>
      <sz val="8"/>
      <name val="Arial"/>
      <family val="2"/>
    </font>
    <font>
      <b/>
      <sz val="8"/>
      <name val="Arial"/>
      <family val="2"/>
    </font>
    <font>
      <b/>
      <sz val="10"/>
      <name val="Arial"/>
      <family val="2"/>
    </font>
    <font>
      <b/>
      <sz val="10"/>
      <color indexed="8"/>
      <name val="Arial"/>
      <family val="2"/>
    </font>
    <font>
      <b/>
      <sz val="9"/>
      <name val="Arial"/>
      <family val="2"/>
    </font>
    <font>
      <sz val="10"/>
      <name val="Arial"/>
      <family val="2"/>
    </font>
    <font>
      <sz val="10"/>
      <color indexed="8"/>
      <name val="Arial"/>
      <family val="2"/>
    </font>
    <font>
      <b/>
      <sz val="10"/>
      <color indexed="17"/>
      <name val="Arial"/>
      <family val="2"/>
    </font>
    <font>
      <sz val="16"/>
      <color theme="1"/>
      <name val="Calibri"/>
      <family val="2"/>
      <scheme val="minor"/>
    </font>
    <font>
      <sz val="8"/>
      <name val="Calibri"/>
      <family val="2"/>
      <scheme val="minor"/>
    </font>
    <font>
      <b/>
      <u/>
      <sz val="12"/>
      <color theme="1"/>
      <name val="Times New Roman"/>
      <family val="1"/>
    </font>
    <font>
      <sz val="12"/>
      <color theme="1"/>
      <name val="Times New Roman"/>
      <family val="1"/>
    </font>
    <font>
      <u/>
      <sz val="12"/>
      <color theme="1"/>
      <name val="Times New Roman"/>
      <family val="1"/>
    </font>
    <font>
      <sz val="12"/>
      <name val="Times New Roman"/>
      <family val="1"/>
    </font>
    <font>
      <b/>
      <sz val="12"/>
      <color theme="1"/>
      <name val="Times New Roman"/>
      <family val="1"/>
    </font>
    <font>
      <sz val="12"/>
      <color theme="1"/>
      <name val="Calibri"/>
      <family val="2"/>
      <scheme val="minor"/>
    </font>
    <font>
      <sz val="11"/>
      <color rgb="FF000000"/>
      <name val="Times New Roman"/>
      <family val="1"/>
    </font>
    <font>
      <sz val="11"/>
      <color theme="1"/>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39997558519241921"/>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1" fillId="0" borderId="0"/>
    <xf numFmtId="44" fontId="21" fillId="0" borderId="0" applyFont="0" applyFill="0" applyBorder="0" applyAlignment="0" applyProtection="0"/>
    <xf numFmtId="0" fontId="21" fillId="0" borderId="0" applyNumberFormat="0" applyFont="0" applyFill="0" applyBorder="0" applyProtection="0"/>
    <xf numFmtId="0" fontId="31" fillId="0" borderId="0"/>
    <xf numFmtId="43" fontId="1" fillId="0" borderId="0" applyFont="0" applyFill="0" applyBorder="0" applyAlignment="0" applyProtection="0"/>
    <xf numFmtId="44" fontId="1" fillId="0" borderId="0" applyFont="0" applyFill="0" applyBorder="0" applyAlignment="0" applyProtection="0"/>
    <xf numFmtId="0" fontId="30" fillId="0" borderId="0"/>
  </cellStyleXfs>
  <cellXfs count="171">
    <xf numFmtId="0" fontId="0" fillId="0" borderId="0" xfId="0"/>
    <xf numFmtId="0" fontId="0" fillId="0" borderId="0" xfId="0" applyBorder="1"/>
    <xf numFmtId="0" fontId="21" fillId="0" borderId="0" xfId="43" applyFont="1" applyFill="1" applyBorder="1"/>
    <xf numFmtId="0" fontId="22" fillId="0" borderId="0" xfId="43" applyFont="1" applyFill="1" applyBorder="1" applyAlignment="1"/>
    <xf numFmtId="0" fontId="21" fillId="0" borderId="0" xfId="43"/>
    <xf numFmtId="0" fontId="23" fillId="0" borderId="0" xfId="43" applyFont="1" applyFill="1" applyBorder="1"/>
    <xf numFmtId="0" fontId="22" fillId="0" borderId="0" xfId="43" applyFont="1" applyFill="1" applyBorder="1" applyAlignment="1">
      <alignment horizontal="center"/>
    </xf>
    <xf numFmtId="0" fontId="22" fillId="0" borderId="0" xfId="43" applyNumberFormat="1" applyFont="1" applyFill="1" applyBorder="1" applyAlignment="1">
      <alignment horizontal="center"/>
    </xf>
    <xf numFmtId="0" fontId="23" fillId="0" borderId="10" xfId="43" applyFont="1" applyBorder="1"/>
    <xf numFmtId="0" fontId="22" fillId="33" borderId="10" xfId="43" applyFont="1" applyFill="1" applyBorder="1" applyAlignment="1">
      <alignment horizontal="center"/>
    </xf>
    <xf numFmtId="0" fontId="22" fillId="33" borderId="10" xfId="43" applyFont="1" applyFill="1" applyBorder="1" applyAlignment="1">
      <alignment horizontal="center" wrapText="1"/>
    </xf>
    <xf numFmtId="0" fontId="21" fillId="0" borderId="0" xfId="43" applyFont="1"/>
    <xf numFmtId="0" fontId="22" fillId="33" borderId="10" xfId="43" applyFont="1" applyFill="1" applyBorder="1" applyAlignment="1">
      <alignment vertical="center"/>
    </xf>
    <xf numFmtId="164" fontId="21" fillId="0" borderId="10" xfId="43" applyNumberFormat="1" applyBorder="1"/>
    <xf numFmtId="0" fontId="21" fillId="0" borderId="10" xfId="43" applyNumberFormat="1" applyBorder="1"/>
    <xf numFmtId="3" fontId="21" fillId="0" borderId="10" xfId="43" applyNumberFormat="1" applyBorder="1"/>
    <xf numFmtId="0" fontId="21" fillId="0" borderId="10" xfId="43" applyNumberFormat="1" applyFill="1" applyBorder="1"/>
    <xf numFmtId="0" fontId="21" fillId="0" borderId="0" xfId="43" applyFill="1"/>
    <xf numFmtId="164" fontId="21" fillId="0" borderId="0" xfId="43" applyNumberFormat="1"/>
    <xf numFmtId="0" fontId="22" fillId="0" borderId="0" xfId="43" applyFont="1" applyFill="1" applyBorder="1" applyAlignment="1">
      <alignment vertical="center"/>
    </xf>
    <xf numFmtId="0" fontId="21" fillId="0" borderId="0" xfId="43" applyNumberFormat="1"/>
    <xf numFmtId="0" fontId="22" fillId="0" borderId="0" xfId="43" applyFont="1"/>
    <xf numFmtId="44" fontId="0" fillId="0" borderId="0" xfId="44" applyFont="1"/>
    <xf numFmtId="0" fontId="24" fillId="0" borderId="0" xfId="43" applyFont="1" applyFill="1"/>
    <xf numFmtId="0" fontId="25" fillId="0" borderId="0" xfId="45" applyFont="1" applyFill="1" applyAlignment="1">
      <alignment horizontal="left" vertical="center"/>
    </xf>
    <xf numFmtId="0" fontId="25" fillId="0" borderId="0" xfId="45" applyNumberFormat="1" applyFont="1" applyFill="1" applyAlignment="1">
      <alignment horizontal="left" vertical="center"/>
    </xf>
    <xf numFmtId="0" fontId="26" fillId="0" borderId="0" xfId="45" applyFont="1" applyFill="1" applyAlignment="1">
      <alignment horizontal="center" vertical="center"/>
    </xf>
    <xf numFmtId="44" fontId="0" fillId="0" borderId="0" xfId="44" applyFont="1" applyFill="1" applyAlignment="1">
      <alignment vertical="center"/>
    </xf>
    <xf numFmtId="1" fontId="26" fillId="0" borderId="0" xfId="45" applyNumberFormat="1" applyFont="1" applyFill="1" applyAlignment="1">
      <alignment horizontal="left" vertical="center"/>
    </xf>
    <xf numFmtId="9" fontId="22" fillId="0" borderId="0" xfId="43" applyNumberFormat="1" applyFont="1" applyFill="1" applyAlignment="1">
      <alignment vertical="center"/>
    </xf>
    <xf numFmtId="0" fontId="26" fillId="0" borderId="11" xfId="45" applyFont="1" applyFill="1" applyBorder="1" applyAlignment="1">
      <alignment vertical="center" wrapText="1"/>
    </xf>
    <xf numFmtId="0" fontId="26" fillId="0" borderId="0" xfId="45" applyFont="1" applyFill="1" applyAlignment="1">
      <alignment horizontal="center" vertical="center" wrapText="1"/>
    </xf>
    <xf numFmtId="0" fontId="26" fillId="33" borderId="12" xfId="45" applyFont="1" applyFill="1" applyBorder="1" applyAlignment="1">
      <alignment horizontal="center" wrapText="1"/>
    </xf>
    <xf numFmtId="0" fontId="27" fillId="33" borderId="12" xfId="43" applyFont="1" applyFill="1" applyBorder="1" applyAlignment="1">
      <alignment horizontal="center" wrapText="1"/>
    </xf>
    <xf numFmtId="44" fontId="27" fillId="33" borderId="12" xfId="44" applyFont="1" applyFill="1" applyBorder="1" applyAlignment="1">
      <alignment horizontal="center" wrapText="1"/>
    </xf>
    <xf numFmtId="165" fontId="28" fillId="33" borderId="12" xfId="43" applyNumberFormat="1" applyFont="1" applyFill="1" applyBorder="1" applyAlignment="1">
      <alignment horizontal="center" wrapText="1"/>
    </xf>
    <xf numFmtId="0" fontId="28" fillId="33" borderId="12" xfId="43" applyFont="1" applyFill="1" applyBorder="1" applyAlignment="1">
      <alignment horizontal="center" wrapText="1"/>
    </xf>
    <xf numFmtId="0" fontId="29" fillId="33" borderId="12" xfId="43" applyFont="1" applyFill="1" applyBorder="1" applyAlignment="1">
      <alignment horizontal="center" wrapText="1"/>
    </xf>
    <xf numFmtId="0" fontId="27" fillId="33" borderId="12" xfId="45" applyFont="1" applyFill="1" applyBorder="1" applyAlignment="1">
      <alignment horizontal="center" textRotation="90" wrapText="1"/>
    </xf>
    <xf numFmtId="1" fontId="27" fillId="33" borderId="12" xfId="45" applyNumberFormat="1" applyFont="1" applyFill="1" applyBorder="1" applyAlignment="1">
      <alignment horizontal="center" textRotation="90" wrapText="1"/>
    </xf>
    <xf numFmtId="0" fontId="22" fillId="33" borderId="13" xfId="43" applyFont="1" applyFill="1" applyBorder="1" applyAlignment="1">
      <alignment horizontal="center" wrapText="1"/>
    </xf>
    <xf numFmtId="0" fontId="22" fillId="33" borderId="12" xfId="43" applyFont="1" applyFill="1" applyBorder="1" applyAlignment="1">
      <alignment horizontal="center" wrapText="1"/>
    </xf>
    <xf numFmtId="0" fontId="26" fillId="0" borderId="14" xfId="45" applyFont="1" applyBorder="1" applyAlignment="1">
      <alignment horizontal="center" vertical="center"/>
    </xf>
    <xf numFmtId="0" fontId="26" fillId="0" borderId="14" xfId="45" applyFont="1" applyBorder="1" applyAlignment="1">
      <alignment horizontal="left" vertical="center"/>
    </xf>
    <xf numFmtId="0" fontId="26" fillId="0" borderId="14" xfId="45" applyNumberFormat="1" applyFont="1" applyFill="1" applyBorder="1" applyAlignment="1">
      <alignment horizontal="left" vertical="center"/>
    </xf>
    <xf numFmtId="0" fontId="26" fillId="0" borderId="14" xfId="45" applyFont="1" applyFill="1" applyBorder="1" applyAlignment="1">
      <alignment horizontal="left" vertical="center"/>
    </xf>
    <xf numFmtId="44" fontId="30" fillId="0" borderId="14" xfId="44" quotePrefix="1" applyFont="1" applyFill="1" applyBorder="1"/>
    <xf numFmtId="0" fontId="25" fillId="0" borderId="14" xfId="45" applyFont="1" applyFill="1" applyBorder="1" applyAlignment="1">
      <alignment horizontal="center" vertical="center"/>
    </xf>
    <xf numFmtId="0" fontId="26" fillId="0" borderId="14" xfId="45" applyFont="1" applyFill="1" applyBorder="1" applyAlignment="1">
      <alignment horizontal="center" vertical="center"/>
    </xf>
    <xf numFmtId="0" fontId="25" fillId="0" borderId="14" xfId="45" applyNumberFormat="1" applyFont="1" applyFill="1" applyBorder="1" applyAlignment="1">
      <alignment horizontal="center" vertical="center"/>
    </xf>
    <xf numFmtId="1" fontId="25" fillId="0" borderId="14" xfId="45" applyNumberFormat="1" applyFont="1" applyFill="1" applyBorder="1" applyAlignment="1">
      <alignment horizontal="center" vertical="center"/>
    </xf>
    <xf numFmtId="0" fontId="21" fillId="0" borderId="10" xfId="43" applyFill="1" applyBorder="1" applyAlignment="1">
      <alignment vertical="center"/>
    </xf>
    <xf numFmtId="165" fontId="30" fillId="0" borderId="10" xfId="43" applyNumberFormat="1" applyFont="1" applyBorder="1" applyAlignment="1">
      <alignment vertical="center"/>
    </xf>
    <xf numFmtId="0" fontId="26" fillId="0" borderId="10" xfId="45" applyFont="1" applyBorder="1" applyAlignment="1">
      <alignment horizontal="center" vertical="center"/>
    </xf>
    <xf numFmtId="0" fontId="26" fillId="0" borderId="10" xfId="45" applyFont="1" applyBorder="1" applyAlignment="1">
      <alignment horizontal="left" vertical="center"/>
    </xf>
    <xf numFmtId="0" fontId="26" fillId="0" borderId="10" xfId="45" applyNumberFormat="1" applyFont="1" applyFill="1" applyBorder="1" applyAlignment="1">
      <alignment horizontal="left" vertical="center"/>
    </xf>
    <xf numFmtId="0" fontId="26" fillId="0" borderId="10" xfId="45" applyFont="1" applyFill="1" applyBorder="1" applyAlignment="1">
      <alignment horizontal="left" vertical="center"/>
    </xf>
    <xf numFmtId="0" fontId="25" fillId="0" borderId="10" xfId="45" applyFont="1" applyFill="1" applyBorder="1" applyAlignment="1">
      <alignment horizontal="center" vertical="center"/>
    </xf>
    <xf numFmtId="0" fontId="26" fillId="0" borderId="10" xfId="45" applyFont="1" applyFill="1" applyBorder="1" applyAlignment="1">
      <alignment horizontal="center" vertical="center"/>
    </xf>
    <xf numFmtId="0" fontId="25" fillId="0" borderId="10" xfId="45" applyNumberFormat="1" applyFont="1" applyFill="1" applyBorder="1" applyAlignment="1">
      <alignment horizontal="center" vertical="center"/>
    </xf>
    <xf numFmtId="1" fontId="25" fillId="0" borderId="10" xfId="45" applyNumberFormat="1" applyFont="1" applyFill="1" applyBorder="1" applyAlignment="1">
      <alignment horizontal="center" vertical="center"/>
    </xf>
    <xf numFmtId="0" fontId="25" fillId="0" borderId="10" xfId="45" applyFont="1" applyBorder="1" applyAlignment="1">
      <alignment horizontal="center" vertical="center"/>
    </xf>
    <xf numFmtId="0" fontId="25" fillId="0" borderId="10" xfId="45" applyFont="1" applyBorder="1" applyAlignment="1">
      <alignment horizontal="left" vertical="center"/>
    </xf>
    <xf numFmtId="0" fontId="25" fillId="0" borderId="10" xfId="45" applyNumberFormat="1" applyFont="1" applyFill="1" applyBorder="1" applyAlignment="1">
      <alignment horizontal="left" vertical="center"/>
    </xf>
    <xf numFmtId="0" fontId="25" fillId="0" borderId="10" xfId="45" applyFont="1" applyFill="1" applyBorder="1" applyAlignment="1">
      <alignment horizontal="left" vertical="center"/>
    </xf>
    <xf numFmtId="165" fontId="30" fillId="0" borderId="10" xfId="43" applyNumberFormat="1" applyFont="1" applyFill="1" applyBorder="1" applyAlignment="1">
      <alignment vertical="center"/>
    </xf>
    <xf numFmtId="0" fontId="25" fillId="0" borderId="10" xfId="43" applyNumberFormat="1" applyFont="1" applyFill="1" applyBorder="1"/>
    <xf numFmtId="0" fontId="21" fillId="0" borderId="0" xfId="43" applyFont="1" applyAlignment="1">
      <alignment vertical="center"/>
    </xf>
    <xf numFmtId="0" fontId="21" fillId="0" borderId="0" xfId="43" applyNumberFormat="1" applyFont="1" applyFill="1" applyAlignment="1">
      <alignment vertical="center"/>
    </xf>
    <xf numFmtId="44" fontId="21" fillId="0" borderId="0" xfId="44" applyFont="1" applyFill="1" applyAlignment="1">
      <alignment vertical="center"/>
    </xf>
    <xf numFmtId="0" fontId="21" fillId="0" borderId="0" xfId="43" applyFont="1" applyFill="1" applyAlignment="1">
      <alignment vertical="center"/>
    </xf>
    <xf numFmtId="1" fontId="21" fillId="0" borderId="0" xfId="43" applyNumberFormat="1" applyFont="1" applyFill="1" applyAlignment="1">
      <alignment vertical="center"/>
    </xf>
    <xf numFmtId="0" fontId="24" fillId="0" borderId="11" xfId="43" applyFont="1" applyBorder="1" applyAlignment="1"/>
    <xf numFmtId="0" fontId="21" fillId="0" borderId="11" xfId="43" applyBorder="1" applyAlignment="1"/>
    <xf numFmtId="0" fontId="21" fillId="0" borderId="0" xfId="43" applyAlignment="1">
      <alignment horizontal="center"/>
    </xf>
    <xf numFmtId="0" fontId="28" fillId="33" borderId="12" xfId="43" applyFont="1" applyFill="1" applyBorder="1" applyAlignment="1">
      <alignment horizontal="left" wrapText="1"/>
    </xf>
    <xf numFmtId="0" fontId="28" fillId="33" borderId="12" xfId="43" quotePrefix="1" applyFont="1" applyFill="1" applyBorder="1" applyAlignment="1">
      <alignment horizontal="center" wrapText="1"/>
    </xf>
    <xf numFmtId="0" fontId="31" fillId="0" borderId="14" xfId="46" applyFont="1" applyFill="1" applyBorder="1" applyAlignment="1">
      <alignment wrapText="1"/>
    </xf>
    <xf numFmtId="0" fontId="31" fillId="0" borderId="14" xfId="46" applyFont="1" applyFill="1" applyBorder="1" applyAlignment="1">
      <alignment horizontal="center" wrapText="1"/>
    </xf>
    <xf numFmtId="0" fontId="31" fillId="0" borderId="14" xfId="43" applyFont="1" applyFill="1" applyBorder="1" applyAlignment="1">
      <alignment horizontal="left" wrapText="1"/>
    </xf>
    <xf numFmtId="0" fontId="28" fillId="0" borderId="14" xfId="46" applyFont="1" applyFill="1" applyBorder="1" applyAlignment="1">
      <alignment wrapText="1"/>
    </xf>
    <xf numFmtId="44" fontId="30" fillId="0" borderId="14" xfId="44" applyFont="1" applyFill="1" applyBorder="1" applyAlignment="1">
      <alignment horizontal="center" wrapText="1"/>
    </xf>
    <xf numFmtId="0" fontId="31" fillId="0" borderId="14" xfId="46" applyNumberFormat="1" applyFont="1" applyFill="1" applyBorder="1" applyAlignment="1">
      <alignment horizontal="center" wrapText="1"/>
    </xf>
    <xf numFmtId="0" fontId="21" fillId="0" borderId="14" xfId="43" applyFill="1" applyBorder="1"/>
    <xf numFmtId="0" fontId="31" fillId="0" borderId="14" xfId="43" applyFont="1" applyFill="1" applyBorder="1" applyAlignment="1">
      <alignment horizontal="center"/>
    </xf>
    <xf numFmtId="0" fontId="31" fillId="0" borderId="10" xfId="46" applyFont="1" applyFill="1" applyBorder="1" applyAlignment="1">
      <alignment wrapText="1"/>
    </xf>
    <xf numFmtId="0" fontId="31" fillId="0" borderId="10" xfId="46" applyFont="1" applyFill="1" applyBorder="1" applyAlignment="1">
      <alignment horizontal="center" wrapText="1"/>
    </xf>
    <xf numFmtId="0" fontId="31" fillId="0" borderId="10" xfId="43" applyFont="1" applyFill="1" applyBorder="1" applyAlignment="1">
      <alignment horizontal="left" wrapText="1"/>
    </xf>
    <xf numFmtId="0" fontId="28" fillId="0" borderId="10" xfId="46" applyFont="1" applyFill="1" applyBorder="1" applyAlignment="1">
      <alignment wrapText="1"/>
    </xf>
    <xf numFmtId="44" fontId="30" fillId="0" borderId="10" xfId="44" applyFont="1" applyFill="1" applyBorder="1" applyAlignment="1">
      <alignment horizontal="center" wrapText="1"/>
    </xf>
    <xf numFmtId="0" fontId="31" fillId="0" borderId="10" xfId="46" applyNumberFormat="1" applyFont="1" applyFill="1" applyBorder="1" applyAlignment="1">
      <alignment horizontal="center" wrapText="1"/>
    </xf>
    <xf numFmtId="0" fontId="21" fillId="0" borderId="10" xfId="43" applyBorder="1"/>
    <xf numFmtId="0" fontId="31" fillId="0" borderId="10" xfId="43" applyFont="1" applyFill="1" applyBorder="1" applyAlignment="1">
      <alignment horizontal="center"/>
    </xf>
    <xf numFmtId="0" fontId="30" fillId="0" borderId="10" xfId="43" applyFont="1" applyFill="1" applyBorder="1" applyAlignment="1">
      <alignment horizontal="center"/>
    </xf>
    <xf numFmtId="165" fontId="31" fillId="0" borderId="10" xfId="43" applyNumberFormat="1" applyFont="1" applyFill="1" applyBorder="1" applyAlignment="1">
      <alignment horizontal="right"/>
    </xf>
    <xf numFmtId="0" fontId="31" fillId="0" borderId="10" xfId="43" applyFont="1" applyFill="1" applyBorder="1" applyAlignment="1">
      <alignment horizontal="right"/>
    </xf>
    <xf numFmtId="0" fontId="28" fillId="0" borderId="10" xfId="46" quotePrefix="1" applyFont="1" applyFill="1" applyBorder="1" applyAlignment="1">
      <alignment horizontal="left" wrapText="1"/>
    </xf>
    <xf numFmtId="0" fontId="31" fillId="0" borderId="10" xfId="46" quotePrefix="1" applyFont="1" applyFill="1" applyBorder="1" applyAlignment="1">
      <alignment horizontal="left" wrapText="1"/>
    </xf>
    <xf numFmtId="0" fontId="30" fillId="0" borderId="0" xfId="43" applyFont="1" applyFill="1"/>
    <xf numFmtId="44" fontId="30" fillId="0" borderId="0" xfId="44" applyFont="1" applyFill="1"/>
    <xf numFmtId="165" fontId="30" fillId="0" borderId="0" xfId="43" applyNumberFormat="1" applyFont="1" applyFill="1"/>
    <xf numFmtId="0" fontId="30" fillId="0" borderId="0" xfId="43" applyFont="1" applyFill="1" applyAlignment="1">
      <alignment horizontal="center"/>
    </xf>
    <xf numFmtId="44" fontId="30" fillId="0" borderId="10" xfId="44" applyFont="1" applyFill="1" applyBorder="1" applyAlignment="1">
      <alignment horizontal="center"/>
    </xf>
    <xf numFmtId="0" fontId="33" fillId="0" borderId="0" xfId="0" applyFont="1"/>
    <xf numFmtId="166" fontId="0" fillId="0" borderId="0" xfId="47" applyNumberFormat="1" applyFont="1"/>
    <xf numFmtId="0" fontId="30" fillId="0" borderId="0" xfId="0" applyFont="1" applyBorder="1" applyAlignment="1">
      <alignment horizontal="left" vertical="center"/>
    </xf>
    <xf numFmtId="17" fontId="18" fillId="0" borderId="0" xfId="0" applyNumberFormat="1" applyFont="1" applyFill="1"/>
    <xf numFmtId="167" fontId="18" fillId="0" borderId="0" xfId="48" applyNumberFormat="1" applyFont="1"/>
    <xf numFmtId="17" fontId="0" fillId="0" borderId="0" xfId="0" applyNumberFormat="1"/>
    <xf numFmtId="168" fontId="18" fillId="0" borderId="0" xfId="47" applyNumberFormat="1" applyFont="1"/>
    <xf numFmtId="3" fontId="0" fillId="0" borderId="20" xfId="0" applyNumberForma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3" xfId="0" applyBorder="1"/>
    <xf numFmtId="3" fontId="0" fillId="0" borderId="24" xfId="0" applyNumberFormat="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8" xfId="0" applyBorder="1" applyAlignment="1">
      <alignment horizontal="center"/>
    </xf>
    <xf numFmtId="1" fontId="0" fillId="0" borderId="0" xfId="0" applyNumberFormat="1"/>
    <xf numFmtId="1" fontId="0" fillId="35" borderId="0" xfId="0" applyNumberFormat="1" applyFill="1"/>
    <xf numFmtId="3" fontId="0" fillId="0" borderId="0" xfId="0" applyNumberFormat="1"/>
    <xf numFmtId="0" fontId="35" fillId="0" borderId="0" xfId="0" applyFont="1"/>
    <xf numFmtId="0" fontId="36" fillId="0" borderId="0" xfId="0" applyFont="1"/>
    <xf numFmtId="0" fontId="36" fillId="0" borderId="14" xfId="0" applyFont="1" applyBorder="1" applyAlignment="1">
      <alignment horizontal="center"/>
    </xf>
    <xf numFmtId="166" fontId="36" fillId="0" borderId="0" xfId="47" quotePrefix="1" applyNumberFormat="1" applyFont="1" applyAlignment="1">
      <alignment horizontal="left"/>
    </xf>
    <xf numFmtId="166" fontId="36" fillId="0" borderId="0" xfId="47" applyNumberFormat="1" applyFont="1"/>
    <xf numFmtId="166" fontId="36" fillId="0" borderId="0" xfId="0" applyNumberFormat="1" applyFont="1"/>
    <xf numFmtId="0" fontId="36" fillId="0" borderId="0" xfId="0" quotePrefix="1" applyFont="1" applyAlignment="1">
      <alignment horizontal="left"/>
    </xf>
    <xf numFmtId="6" fontId="36" fillId="0" borderId="0" xfId="0" applyNumberFormat="1" applyFont="1"/>
    <xf numFmtId="0" fontId="37" fillId="0" borderId="0" xfId="0" applyFont="1"/>
    <xf numFmtId="0" fontId="36" fillId="0" borderId="22" xfId="0" quotePrefix="1" applyFont="1" applyBorder="1" applyAlignment="1">
      <alignment horizontal="left"/>
    </xf>
    <xf numFmtId="0" fontId="38" fillId="0" borderId="0" xfId="0" applyFont="1" applyAlignment="1">
      <alignment horizontal="right"/>
    </xf>
    <xf numFmtId="0" fontId="38" fillId="0" borderId="0" xfId="0" applyFont="1"/>
    <xf numFmtId="166" fontId="38" fillId="0" borderId="0" xfId="0" applyNumberFormat="1" applyFont="1"/>
    <xf numFmtId="0" fontId="39" fillId="0" borderId="0" xfId="0" applyFont="1"/>
    <xf numFmtId="0" fontId="40" fillId="0" borderId="0" xfId="0" applyFont="1"/>
    <xf numFmtId="49" fontId="39" fillId="0" borderId="0" xfId="0" applyNumberFormat="1" applyFont="1"/>
    <xf numFmtId="49" fontId="36" fillId="0" borderId="0" xfId="0" applyNumberFormat="1" applyFont="1"/>
    <xf numFmtId="0" fontId="39" fillId="0" borderId="0" xfId="0" applyFont="1" applyAlignment="1">
      <alignment horizontal="left"/>
    </xf>
    <xf numFmtId="169" fontId="18" fillId="0" borderId="0" xfId="42" applyNumberFormat="1" applyFont="1" applyFill="1"/>
    <xf numFmtId="0" fontId="41" fillId="0" borderId="0" xfId="0" applyFont="1" applyAlignment="1">
      <alignment vertical="center"/>
    </xf>
    <xf numFmtId="3" fontId="0" fillId="0" borderId="0" xfId="0" applyNumberFormat="1" applyFill="1"/>
    <xf numFmtId="0" fontId="0" fillId="0" borderId="0" xfId="0" applyFill="1"/>
    <xf numFmtId="0" fontId="0" fillId="0" borderId="19" xfId="0" applyBorder="1" applyAlignment="1">
      <alignment horizontal="center"/>
    </xf>
    <xf numFmtId="42" fontId="36" fillId="0" borderId="0" xfId="47" applyNumberFormat="1" applyFont="1" applyFill="1"/>
    <xf numFmtId="42" fontId="36" fillId="0" borderId="0" xfId="47" applyNumberFormat="1" applyFont="1"/>
    <xf numFmtId="42" fontId="36" fillId="0" borderId="0" xfId="0" applyNumberFormat="1" applyFont="1"/>
    <xf numFmtId="42" fontId="36" fillId="34" borderId="22" xfId="0" applyNumberFormat="1" applyFont="1" applyFill="1" applyBorder="1"/>
    <xf numFmtId="42" fontId="36" fillId="0" borderId="22" xfId="0" applyNumberFormat="1" applyFont="1" applyBorder="1"/>
    <xf numFmtId="42" fontId="36" fillId="0" borderId="21" xfId="47" applyNumberFormat="1" applyFont="1" applyBorder="1"/>
    <xf numFmtId="0" fontId="36" fillId="36" borderId="0" xfId="0" quotePrefix="1" applyFont="1" applyFill="1" applyAlignment="1">
      <alignment horizontal="left"/>
    </xf>
    <xf numFmtId="6" fontId="36" fillId="36" borderId="0" xfId="0" applyNumberFormat="1" applyFont="1" applyFill="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xf numFmtId="3" fontId="0" fillId="0" borderId="25" xfId="0" applyNumberFormat="1" applyFill="1" applyBorder="1" applyAlignment="1">
      <alignment horizontal="center"/>
    </xf>
    <xf numFmtId="0" fontId="36" fillId="0" borderId="13" xfId="0" applyFont="1" applyBorder="1" applyAlignment="1">
      <alignment horizontal="center"/>
    </xf>
    <xf numFmtId="0" fontId="36" fillId="0" borderId="15" xfId="0" applyFont="1" applyBorder="1" applyAlignment="1">
      <alignment horizontal="center"/>
    </xf>
    <xf numFmtId="0" fontId="36"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2" fillId="0" borderId="0" xfId="43" applyFont="1" applyFill="1" applyBorder="1" applyAlignment="1">
      <alignment horizontal="center"/>
    </xf>
    <xf numFmtId="0" fontId="42" fillId="36" borderId="0" xfId="0" quotePrefix="1" applyFont="1" applyFill="1" applyAlignment="1">
      <alignment horizontal="left"/>
    </xf>
    <xf numFmtId="0" fontId="42" fillId="0" borderId="0" xfId="0" applyFont="1"/>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urrency" xfId="48" builtinId="4"/>
    <cellStyle name="Currency 2" xfId="44" xr:uid="{00000000-0005-0000-0000-00001D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8000000}"/>
    <cellStyle name="Normal 3" xfId="49" xr:uid="{5A7BDE26-B7B0-43A9-836F-28BF5EE44CE6}"/>
    <cellStyle name="Normal_501FD4 xls" xfId="45" xr:uid="{00000000-0005-0000-0000-000029000000}"/>
    <cellStyle name="Normal_Quote" xfId="46" xr:uid="{00000000-0005-0000-0000-00002A00000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0000CC"/>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7620</xdr:colOff>
      <xdr:row>765</xdr:row>
      <xdr:rowOff>53340</xdr:rowOff>
    </xdr:from>
    <xdr:to>
      <xdr:col>12</xdr:col>
      <xdr:colOff>1211580</xdr:colOff>
      <xdr:row>774</xdr:row>
      <xdr:rowOff>76200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7620" y="157627320"/>
          <a:ext cx="13830300" cy="160020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1">
            <a:defRPr sz="1000"/>
          </a:pPr>
          <a:r>
            <a:rPr lang="en-US" sz="1200" b="1" i="0" strike="noStrike">
              <a:solidFill>
                <a:srgbClr val="000000"/>
              </a:solidFill>
              <a:latin typeface="Arial"/>
              <a:cs typeface="Arial"/>
            </a:rPr>
            <a:t> </a:t>
          </a:r>
        </a:p>
        <a:p>
          <a:pPr algn="l" rtl="1">
            <a:defRPr sz="1000"/>
          </a:pPr>
          <a:r>
            <a:rPr lang="en-US" sz="1200" b="1" i="0" strike="noStrike">
              <a:solidFill>
                <a:srgbClr val="000000"/>
              </a:solidFill>
              <a:latin typeface="Arial"/>
              <a:cs typeface="Arial"/>
            </a:rPr>
            <a:t>PROPRIETARY INFORMATION</a:t>
          </a:r>
          <a:endParaRPr lang="en-US" sz="1200" b="0" i="0" strike="noStrike">
            <a:solidFill>
              <a:srgbClr val="000000"/>
            </a:solidFill>
            <a:latin typeface="Arial"/>
            <a:cs typeface="Arial"/>
          </a:endParaRPr>
        </a:p>
        <a:p>
          <a:pPr algn="l" rtl="1">
            <a:defRPr sz="1000"/>
          </a:pPr>
          <a:r>
            <a:rPr lang="en-US" sz="1200" b="0" i="0" strike="noStrike">
              <a:solidFill>
                <a:srgbClr val="000000"/>
              </a:solidFill>
              <a:latin typeface="Arial"/>
              <a:cs typeface="Arial"/>
            </a:rPr>
            <a:t>This file contains information proprietary or otherwise confidential to Siemens Energy Inc. and your acceptance of this file is your acknowledgement of a confidential relationship between you and Siemens Energy Inc. with respect to its use and disclosure.  </a:t>
          </a:r>
        </a:p>
        <a:p>
          <a:pPr algn="l" rtl="1">
            <a:defRPr sz="1000"/>
          </a:pPr>
          <a:endParaRPr lang="en-US" sz="1200" b="0" i="0" strike="noStrike">
            <a:solidFill>
              <a:srgbClr val="000000"/>
            </a:solidFill>
            <a:latin typeface="Arial"/>
            <a:cs typeface="Arial"/>
          </a:endParaRPr>
        </a:p>
        <a:p>
          <a:pPr algn="l" rtl="1">
            <a:defRPr sz="1000"/>
          </a:pPr>
          <a:r>
            <a:rPr lang="en-US" sz="1200" b="0" i="0" strike="noStrike">
              <a:solidFill>
                <a:srgbClr val="000000"/>
              </a:solidFill>
              <a:latin typeface="Arial"/>
              <a:cs typeface="Arial"/>
            </a:rPr>
            <a:t>This file is to be destroyed when no longer required for the purpose for which it was provided.  If this file is destroyed instead of returned, written certification shall be provided by you to Siemens Energy Inc.  In no event shall this file, nor any information obtained from this file, be reproduced, transmitted, disclosed or otherwise used or disseminated, in whole or in part, without the prior written consent of Siemens Energy Inc.</a:t>
          </a:r>
        </a:p>
        <a:p>
          <a:pPr algn="l" rtl="1">
            <a:defRPr sz="1000"/>
          </a:pPr>
          <a:endParaRPr lang="en-US" sz="1200" b="0" i="0" strike="noStrike">
            <a:solidFill>
              <a:srgbClr val="000000"/>
            </a:solidFill>
            <a:latin typeface="Arial"/>
            <a:cs typeface="Arial"/>
          </a:endParaRPr>
        </a:p>
        <a:p>
          <a:pPr algn="l" rtl="1">
            <a:defRPr sz="1000"/>
          </a:pPr>
          <a:endParaRPr lang="en-US" sz="1200" b="0" i="0" strike="noStrike">
            <a:solidFill>
              <a:srgbClr val="000000"/>
            </a:solidFill>
            <a:latin typeface="Arial"/>
            <a:cs typeface="Arial"/>
          </a:endParaRPr>
        </a:p>
      </xdr:txBody>
    </xdr:sp>
    <xdr:clientData/>
  </xdr:twoCellAnchor>
  <xdr:twoCellAnchor>
    <xdr:from>
      <xdr:col>0</xdr:col>
      <xdr:colOff>38100</xdr:colOff>
      <xdr:row>774</xdr:row>
      <xdr:rowOff>129540</xdr:rowOff>
    </xdr:from>
    <xdr:to>
      <xdr:col>13</xdr:col>
      <xdr:colOff>38100</xdr:colOff>
      <xdr:row>794</xdr:row>
      <xdr:rowOff>154320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38100" y="159280860"/>
          <a:ext cx="13906500" cy="352998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1">
            <a:defRPr sz="1000"/>
          </a:pPr>
          <a:endParaRPr lang="en-US" sz="1200" b="1" i="0" strike="noStrike">
            <a:solidFill>
              <a:srgbClr val="000000"/>
            </a:solidFill>
            <a:latin typeface="Arial"/>
            <a:cs typeface="Arial"/>
          </a:endParaRPr>
        </a:p>
        <a:p>
          <a:pPr algn="l" rtl="1">
            <a:defRPr sz="1000"/>
          </a:pPr>
          <a:endParaRPr lang="en-US" sz="1200" b="1" i="0" strike="noStrike">
            <a:solidFill>
              <a:srgbClr val="000000"/>
            </a:solidFill>
            <a:latin typeface="Arial"/>
            <a:cs typeface="Arial"/>
          </a:endParaRPr>
        </a:p>
        <a:p>
          <a:pPr algn="l" rtl="1">
            <a:defRPr sz="1000"/>
          </a:pPr>
          <a:r>
            <a:rPr lang="en-US" sz="1200" b="1" i="0" strike="noStrike">
              <a:solidFill>
                <a:srgbClr val="000000"/>
              </a:solidFill>
              <a:latin typeface="Arial"/>
              <a:cs typeface="Arial"/>
            </a:rPr>
            <a:t>PART CATEGORY CODE DEFINITIONS</a:t>
          </a:r>
          <a:endParaRPr lang="en-US" sz="1200" b="0" i="0" strike="noStrike">
            <a:solidFill>
              <a:srgbClr val="000000"/>
            </a:solidFill>
            <a:latin typeface="Arial"/>
            <a:cs typeface="Arial"/>
          </a:endParaRPr>
        </a:p>
        <a:p>
          <a:pPr algn="l" rtl="1">
            <a:defRPr sz="1000"/>
          </a:pPr>
          <a:endParaRPr lang="en-US" sz="1200" b="0" i="0" strike="noStrike">
            <a:solidFill>
              <a:srgbClr val="000000"/>
            </a:solidFill>
            <a:latin typeface="Arial"/>
            <a:cs typeface="Arial"/>
          </a:endParaRPr>
        </a:p>
        <a:p>
          <a:pPr algn="l" rtl="1">
            <a:defRPr sz="1000"/>
          </a:pPr>
          <a:endParaRPr lang="en-US" sz="1200" b="0" i="0" strike="noStrike">
            <a:solidFill>
              <a:srgbClr val="000000"/>
            </a:solidFill>
            <a:latin typeface="Arial"/>
            <a:cs typeface="Arial"/>
          </a:endParaRPr>
        </a:p>
        <a:p>
          <a:pPr algn="l" rtl="1">
            <a:defRPr sz="1000"/>
          </a:pPr>
          <a:endParaRPr lang="en-US" sz="1200" b="0" i="0" strike="noStrike">
            <a:solidFill>
              <a:srgbClr val="000000"/>
            </a:solidFill>
            <a:latin typeface="Arial"/>
            <a:cs typeface="Arial"/>
          </a:endParaRPr>
        </a:p>
        <a:p>
          <a:pPr algn="l" rtl="1">
            <a:defRPr sz="1000"/>
          </a:pPr>
          <a:r>
            <a:rPr lang="en-US" sz="1200" b="0" i="0" strike="noStrike">
              <a:solidFill>
                <a:srgbClr val="000000"/>
              </a:solidFill>
              <a:latin typeface="Arial"/>
              <a:cs typeface="Arial"/>
            </a:rPr>
            <a:t>C   - Operating Materials Gaseous, liquidous and solid substances required for operation and day-to-day maintenance but excluding spare parts.   </a:t>
          </a:r>
        </a:p>
        <a:p>
          <a:pPr algn="l" rtl="1">
            <a:defRPr sz="1000"/>
          </a:pPr>
          <a:r>
            <a:rPr lang="en-US" sz="1200" b="0" i="0" strike="noStrike">
              <a:solidFill>
                <a:srgbClr val="000000"/>
              </a:solidFill>
              <a:latin typeface="Arial"/>
              <a:cs typeface="Arial"/>
            </a:rPr>
            <a:t>        Examples: lubricants, chemicals, cleaning  fluids. </a:t>
          </a:r>
        </a:p>
        <a:p>
          <a:pPr algn="l" rtl="1">
            <a:defRPr sz="1000"/>
          </a:pPr>
          <a:endParaRPr lang="en-US" sz="1200" b="0" i="0" strike="noStrike">
            <a:solidFill>
              <a:srgbClr val="000000"/>
            </a:solidFill>
            <a:latin typeface="Arial"/>
            <a:cs typeface="Arial"/>
          </a:endParaRPr>
        </a:p>
        <a:p>
          <a:pPr algn="l" rtl="1">
            <a:defRPr sz="1000"/>
          </a:pPr>
          <a:r>
            <a:rPr lang="en-US" sz="1200" b="0" i="0" strike="noStrike">
              <a:solidFill>
                <a:srgbClr val="000000"/>
              </a:solidFill>
              <a:latin typeface="Arial"/>
              <a:cs typeface="Arial"/>
            </a:rPr>
            <a:t>W   - Wear and Tear Parts Single use items which are then disposed of.   </a:t>
          </a:r>
        </a:p>
        <a:p>
          <a:pPr algn="l" rtl="1">
            <a:defRPr sz="1000"/>
          </a:pPr>
          <a:r>
            <a:rPr lang="en-US" sz="1200" b="0" i="0" strike="noStrike">
              <a:solidFill>
                <a:srgbClr val="000000"/>
              </a:solidFill>
              <a:latin typeface="Arial"/>
              <a:cs typeface="Arial"/>
            </a:rPr>
            <a:t>        Examples: carbon brushes, filters, etc.</a:t>
          </a:r>
        </a:p>
        <a:p>
          <a:pPr algn="l" rtl="1">
            <a:defRPr sz="1000"/>
          </a:pPr>
          <a:endParaRPr lang="en-US" sz="1200" b="0" i="0" strike="noStrike">
            <a:solidFill>
              <a:srgbClr val="000000"/>
            </a:solidFill>
            <a:latin typeface="Arial"/>
            <a:cs typeface="Arial"/>
          </a:endParaRPr>
        </a:p>
        <a:p>
          <a:pPr algn="l" rtl="1">
            <a:defRPr sz="1000"/>
          </a:pPr>
          <a:r>
            <a:rPr lang="en-US" sz="1200" b="0" i="0" strike="noStrike">
              <a:solidFill>
                <a:srgbClr val="000000"/>
              </a:solidFill>
              <a:latin typeface="Arial"/>
              <a:cs typeface="Arial"/>
            </a:rPr>
            <a:t>S   - Basic Package Smaller assemblies or components that can be exchanged to shorten downtime and avoid availability losses caused by sudden unexpected failure.   </a:t>
          </a:r>
        </a:p>
        <a:p>
          <a:pPr algn="l" rtl="1">
            <a:defRPr sz="1000"/>
          </a:pPr>
          <a:r>
            <a:rPr lang="en-US" sz="1200" b="0" i="0" strike="noStrike">
              <a:solidFill>
                <a:srgbClr val="000000"/>
              </a:solidFill>
              <a:latin typeface="Arial"/>
              <a:cs typeface="Arial"/>
            </a:rPr>
            <a:t>        Examples:  Thermocouples, flow meters, gauges. </a:t>
          </a:r>
        </a:p>
        <a:p>
          <a:pPr algn="l" rtl="1">
            <a:defRPr sz="1000"/>
          </a:pPr>
          <a:endParaRPr lang="en-US" sz="1200" b="0" i="0" strike="noStrike">
            <a:solidFill>
              <a:srgbClr val="000000"/>
            </a:solidFill>
            <a:latin typeface="Arial"/>
            <a:cs typeface="Arial"/>
          </a:endParaRPr>
        </a:p>
        <a:p>
          <a:pPr algn="l" rtl="1">
            <a:defRPr sz="1000"/>
          </a:pPr>
          <a:r>
            <a:rPr lang="en-US" sz="1200" b="0" i="0" strike="noStrike">
              <a:solidFill>
                <a:srgbClr val="000000"/>
              </a:solidFill>
              <a:latin typeface="Arial"/>
              <a:cs typeface="Arial"/>
            </a:rPr>
            <a:t>P   - High Availability Package Big Assemblies, that can be exchanged to shorten downtime caused by unexpected failure.   </a:t>
          </a:r>
        </a:p>
        <a:p>
          <a:pPr algn="l" rtl="1">
            <a:defRPr sz="1000"/>
          </a:pPr>
          <a:r>
            <a:rPr lang="en-US" sz="1200" b="0" i="0" strike="noStrike">
              <a:solidFill>
                <a:srgbClr val="000000"/>
              </a:solidFill>
              <a:latin typeface="Arial"/>
              <a:cs typeface="Arial"/>
            </a:rPr>
            <a:t>        Example: Valves with actuators, or circuit breakers. </a:t>
          </a:r>
          <a:endParaRPr lang="en-US" sz="1000" b="0" i="0" strike="noStrike">
            <a:solidFill>
              <a:srgbClr val="000000"/>
            </a:solidFill>
            <a:latin typeface="MS Sans Serif"/>
          </a:endParaRPr>
        </a:p>
        <a:p>
          <a:pPr algn="l" rtl="1">
            <a:defRPr sz="1000"/>
          </a:pPr>
          <a:endParaRPr lang="en-US" sz="1000" b="0" i="0" strike="noStrike">
            <a:solidFill>
              <a:srgbClr val="000000"/>
            </a:solidFill>
            <a:latin typeface="MS Sans Serif"/>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
  <sheetViews>
    <sheetView tabSelected="1" zoomScaleNormal="100" workbookViewId="0">
      <selection activeCell="A2" sqref="A2"/>
    </sheetView>
  </sheetViews>
  <sheetFormatPr defaultRowHeight="15.75" x14ac:dyDescent="0.25"/>
  <cols>
    <col min="1" max="1" width="31.7109375" style="127" bestFit="1" customWidth="1"/>
    <col min="2" max="24" width="14.28515625" style="127" bestFit="1" customWidth="1"/>
    <col min="25" max="16384" width="9.140625" style="127"/>
  </cols>
  <sheetData>
    <row r="1" spans="1:24" ht="16.5" thickBot="1" x14ac:dyDescent="0.3">
      <c r="A1" s="126" t="s">
        <v>3341</v>
      </c>
    </row>
    <row r="2" spans="1:24" ht="16.5" thickBot="1" x14ac:dyDescent="0.3">
      <c r="A2" s="143" t="s">
        <v>3352</v>
      </c>
      <c r="B2" s="163">
        <v>2020</v>
      </c>
      <c r="C2" s="163"/>
      <c r="D2" s="163"/>
      <c r="E2" s="163"/>
      <c r="F2" s="164"/>
      <c r="G2" s="162">
        <v>2021</v>
      </c>
      <c r="H2" s="163"/>
      <c r="I2" s="163"/>
      <c r="J2" s="163"/>
      <c r="K2" s="163"/>
      <c r="L2" s="163"/>
      <c r="M2" s="163"/>
      <c r="N2" s="163"/>
      <c r="O2" s="163"/>
      <c r="P2" s="163"/>
      <c r="Q2" s="163"/>
      <c r="R2" s="164"/>
      <c r="S2" s="162">
        <v>2022</v>
      </c>
      <c r="T2" s="163"/>
      <c r="U2" s="163"/>
      <c r="V2" s="163"/>
      <c r="W2" s="163"/>
      <c r="X2" s="163"/>
    </row>
    <row r="3" spans="1:24" x14ac:dyDescent="0.25">
      <c r="B3" s="128" t="s">
        <v>3285</v>
      </c>
      <c r="C3" s="128" t="s">
        <v>3286</v>
      </c>
      <c r="D3" s="128" t="s">
        <v>3287</v>
      </c>
      <c r="E3" s="128" t="s">
        <v>3288</v>
      </c>
      <c r="F3" s="128" t="s">
        <v>3289</v>
      </c>
      <c r="G3" s="128" t="s">
        <v>3290</v>
      </c>
      <c r="H3" s="128" t="s">
        <v>3291</v>
      </c>
      <c r="I3" s="128" t="s">
        <v>3292</v>
      </c>
      <c r="J3" s="128" t="s">
        <v>3293</v>
      </c>
      <c r="K3" s="128" t="s">
        <v>3294</v>
      </c>
      <c r="L3" s="128" t="s">
        <v>3295</v>
      </c>
      <c r="M3" s="128" t="s">
        <v>3284</v>
      </c>
      <c r="N3" s="128" t="s">
        <v>3285</v>
      </c>
      <c r="O3" s="128" t="s">
        <v>3286</v>
      </c>
      <c r="P3" s="128" t="s">
        <v>3287</v>
      </c>
      <c r="Q3" s="128" t="s">
        <v>3288</v>
      </c>
      <c r="R3" s="128" t="s">
        <v>3289</v>
      </c>
      <c r="S3" s="128" t="s">
        <v>3290</v>
      </c>
      <c r="T3" s="128" t="s">
        <v>3291</v>
      </c>
      <c r="U3" s="128" t="s">
        <v>3292</v>
      </c>
      <c r="V3" s="128" t="s">
        <v>3293</v>
      </c>
      <c r="W3" s="128" t="s">
        <v>3294</v>
      </c>
      <c r="X3" s="128" t="s">
        <v>3295</v>
      </c>
    </row>
    <row r="5" spans="1:24" s="130" customFormat="1" x14ac:dyDescent="0.25">
      <c r="A5" s="129" t="s">
        <v>3283</v>
      </c>
      <c r="B5" s="149"/>
      <c r="C5" s="150">
        <f>+B9</f>
        <v>4815707.4751999993</v>
      </c>
      <c r="D5" s="150">
        <f t="shared" ref="D5:X5" si="0">+C9</f>
        <v>4855173.8355999989</v>
      </c>
      <c r="E5" s="150">
        <f t="shared" si="0"/>
        <v>4899084.1327999989</v>
      </c>
      <c r="F5" s="150">
        <f t="shared" si="0"/>
        <v>4932597.1291999985</v>
      </c>
      <c r="G5" s="150">
        <f t="shared" si="0"/>
        <v>10540439.307999998</v>
      </c>
      <c r="H5" s="150">
        <f t="shared" si="0"/>
        <v>10566147.872070398</v>
      </c>
      <c r="I5" s="150">
        <f t="shared" si="0"/>
        <v>10589596.898220798</v>
      </c>
      <c r="J5" s="150">
        <f t="shared" si="0"/>
        <v>10620366.827231998</v>
      </c>
      <c r="K5" s="150">
        <f t="shared" si="0"/>
        <v>10670301.954988798</v>
      </c>
      <c r="L5" s="150">
        <f t="shared" si="0"/>
        <v>10700280.950495997</v>
      </c>
      <c r="M5" s="150">
        <f t="shared" si="0"/>
        <v>10765585.253292797</v>
      </c>
      <c r="N5" s="150">
        <f t="shared" si="0"/>
        <v>10882225.648147197</v>
      </c>
      <c r="O5" s="150">
        <f t="shared" si="0"/>
        <v>11006055.957420798</v>
      </c>
      <c r="P5" s="150">
        <f t="shared" si="0"/>
        <v>11095225.221651198</v>
      </c>
      <c r="Q5" s="150">
        <f t="shared" si="0"/>
        <v>5055465.3247799985</v>
      </c>
      <c r="R5" s="150">
        <f t="shared" si="0"/>
        <v>790276.6964911985</v>
      </c>
      <c r="S5" s="150">
        <f t="shared" si="0"/>
        <v>821046.62550239847</v>
      </c>
      <c r="T5" s="150">
        <f t="shared" si="0"/>
        <v>853758.19156150892</v>
      </c>
      <c r="U5" s="150">
        <f t="shared" si="0"/>
        <v>884248.5414637425</v>
      </c>
      <c r="V5" s="150">
        <f t="shared" si="0"/>
        <v>933063.92466020968</v>
      </c>
      <c r="W5" s="150">
        <f t="shared" si="0"/>
        <v>980028.29439261288</v>
      </c>
      <c r="X5" s="150">
        <f t="shared" si="0"/>
        <v>1014868.5259353969</v>
      </c>
    </row>
    <row r="6" spans="1:24" x14ac:dyDescent="0.25">
      <c r="A6" s="127" t="s">
        <v>3282</v>
      </c>
      <c r="B6" s="150"/>
      <c r="C6" s="150">
        <f t="shared" ref="C6:X6" si="1">+C19*0.62</f>
        <v>39466.360400000005</v>
      </c>
      <c r="D6" s="150">
        <f t="shared" si="1"/>
        <v>43910.297200000001</v>
      </c>
      <c r="E6" s="150">
        <f t="shared" si="1"/>
        <v>33512.996400000004</v>
      </c>
      <c r="F6" s="150">
        <f t="shared" si="1"/>
        <v>5607842.1787999999</v>
      </c>
      <c r="G6" s="150">
        <f>+G19*0.62</f>
        <v>25708.5640704</v>
      </c>
      <c r="H6" s="150">
        <f t="shared" si="1"/>
        <v>23449.026150399997</v>
      </c>
      <c r="I6" s="150">
        <f t="shared" si="1"/>
        <v>30769.929011199998</v>
      </c>
      <c r="J6" s="150">
        <f t="shared" si="1"/>
        <v>49935.1277568</v>
      </c>
      <c r="K6" s="150">
        <f t="shared" si="1"/>
        <v>29978.995507200001</v>
      </c>
      <c r="L6" s="150">
        <f t="shared" si="1"/>
        <v>65304.302796800002</v>
      </c>
      <c r="M6" s="150">
        <f t="shared" si="1"/>
        <v>116640.39485440002</v>
      </c>
      <c r="N6" s="150">
        <f t="shared" si="1"/>
        <v>123830.30927360001</v>
      </c>
      <c r="O6" s="150">
        <f t="shared" si="1"/>
        <v>89169.264230400004</v>
      </c>
      <c r="P6" s="150">
        <f t="shared" si="1"/>
        <v>44589.057228799997</v>
      </c>
      <c r="Q6" s="150">
        <f t="shared" si="1"/>
        <v>1819160.3258112001</v>
      </c>
      <c r="R6" s="150">
        <f t="shared" si="1"/>
        <v>30769.929011199998</v>
      </c>
      <c r="S6" s="150">
        <f t="shared" si="1"/>
        <v>32711.566059110399</v>
      </c>
      <c r="T6" s="150">
        <f t="shared" si="1"/>
        <v>30490.3499022336</v>
      </c>
      <c r="U6" s="150">
        <f t="shared" si="1"/>
        <v>48815.383196467206</v>
      </c>
      <c r="V6" s="150">
        <f t="shared" si="1"/>
        <v>46964.369732403204</v>
      </c>
      <c r="W6" s="150">
        <f t="shared" si="1"/>
        <v>34840.231542784</v>
      </c>
      <c r="X6" s="150">
        <f t="shared" si="1"/>
        <v>60846.970712883201</v>
      </c>
    </row>
    <row r="7" spans="1:24" x14ac:dyDescent="0.25">
      <c r="A7" s="169" t="s">
        <v>3353</v>
      </c>
      <c r="B7" s="151"/>
      <c r="C7" s="151"/>
      <c r="D7" s="151"/>
      <c r="E7" s="151"/>
      <c r="F7" s="151"/>
      <c r="G7" s="151"/>
      <c r="H7" s="150"/>
      <c r="I7" s="150"/>
      <c r="J7" s="150"/>
      <c r="K7" s="151"/>
      <c r="L7" s="151"/>
      <c r="M7" s="151"/>
      <c r="N7" s="151"/>
      <c r="O7" s="151"/>
      <c r="P7" s="150">
        <f>-LTSA!N3</f>
        <v>-5780131.5049999999</v>
      </c>
      <c r="Q7" s="150">
        <f>-LTSA!O3</f>
        <v>-5780131.5049999999</v>
      </c>
      <c r="R7" s="151"/>
      <c r="S7" s="151"/>
      <c r="T7" s="151"/>
      <c r="U7" s="151"/>
      <c r="V7" s="151"/>
      <c r="W7" s="151"/>
      <c r="X7" s="151"/>
    </row>
    <row r="8" spans="1:24" x14ac:dyDescent="0.25">
      <c r="A8" s="155" t="s">
        <v>3300</v>
      </c>
      <c r="B8" s="151"/>
      <c r="C8" s="151"/>
      <c r="D8" s="151"/>
      <c r="E8" s="151"/>
      <c r="F8" s="151"/>
      <c r="G8" s="151"/>
      <c r="H8" s="151"/>
      <c r="I8" s="151"/>
      <c r="J8" s="151"/>
      <c r="K8" s="151"/>
      <c r="L8" s="151"/>
      <c r="M8" s="151"/>
      <c r="N8" s="151"/>
      <c r="O8" s="151"/>
      <c r="P8" s="151">
        <f>-LTSA!N8</f>
        <v>-304217.44909999997</v>
      </c>
      <c r="Q8" s="151">
        <f>-LTSA!O8</f>
        <v>-304217.44909999997</v>
      </c>
      <c r="R8" s="151"/>
      <c r="S8" s="151"/>
      <c r="T8" s="151"/>
      <c r="U8" s="151"/>
      <c r="V8" s="151"/>
      <c r="W8" s="151"/>
      <c r="X8" s="151"/>
    </row>
    <row r="9" spans="1:24" ht="16.5" thickBot="1" x14ac:dyDescent="0.3">
      <c r="A9" s="132" t="s">
        <v>3317</v>
      </c>
      <c r="B9" s="152">
        <v>4815707.4751999993</v>
      </c>
      <c r="C9" s="153">
        <f t="shared" ref="C9:X9" si="2">SUM(C5:C8)</f>
        <v>4855173.8355999989</v>
      </c>
      <c r="D9" s="153">
        <f t="shared" si="2"/>
        <v>4899084.1327999989</v>
      </c>
      <c r="E9" s="153">
        <f t="shared" si="2"/>
        <v>4932597.1291999985</v>
      </c>
      <c r="F9" s="153">
        <f t="shared" si="2"/>
        <v>10540439.307999998</v>
      </c>
      <c r="G9" s="153">
        <f t="shared" si="2"/>
        <v>10566147.872070398</v>
      </c>
      <c r="H9" s="153">
        <f t="shared" si="2"/>
        <v>10589596.898220798</v>
      </c>
      <c r="I9" s="153">
        <f t="shared" si="2"/>
        <v>10620366.827231998</v>
      </c>
      <c r="J9" s="153">
        <f t="shared" si="2"/>
        <v>10670301.954988798</v>
      </c>
      <c r="K9" s="153">
        <f t="shared" si="2"/>
        <v>10700280.950495997</v>
      </c>
      <c r="L9" s="153">
        <f t="shared" si="2"/>
        <v>10765585.253292797</v>
      </c>
      <c r="M9" s="153">
        <f t="shared" si="2"/>
        <v>10882225.648147197</v>
      </c>
      <c r="N9" s="153">
        <f t="shared" si="2"/>
        <v>11006055.957420798</v>
      </c>
      <c r="O9" s="153">
        <f t="shared" si="2"/>
        <v>11095225.221651198</v>
      </c>
      <c r="P9" s="153">
        <f t="shared" si="2"/>
        <v>5055465.3247799985</v>
      </c>
      <c r="Q9" s="153">
        <f t="shared" si="2"/>
        <v>790276.6964911985</v>
      </c>
      <c r="R9" s="153">
        <f t="shared" si="2"/>
        <v>821046.62550239847</v>
      </c>
      <c r="S9" s="153">
        <f t="shared" si="2"/>
        <v>853758.19156150892</v>
      </c>
      <c r="T9" s="153">
        <f t="shared" si="2"/>
        <v>884248.5414637425</v>
      </c>
      <c r="U9" s="153">
        <f t="shared" si="2"/>
        <v>933063.92466020968</v>
      </c>
      <c r="V9" s="153">
        <f t="shared" si="2"/>
        <v>980028.29439261288</v>
      </c>
      <c r="W9" s="153">
        <f t="shared" si="2"/>
        <v>1014868.5259353969</v>
      </c>
      <c r="X9" s="153">
        <f t="shared" si="2"/>
        <v>1075715.4966482802</v>
      </c>
    </row>
    <row r="10" spans="1:24" x14ac:dyDescent="0.25">
      <c r="B10" s="151"/>
      <c r="C10" s="151"/>
      <c r="D10" s="151"/>
      <c r="E10" s="151"/>
      <c r="F10" s="151"/>
      <c r="G10" s="151"/>
      <c r="H10" s="151"/>
      <c r="I10" s="151"/>
      <c r="J10" s="151"/>
      <c r="K10" s="151"/>
      <c r="L10" s="151"/>
      <c r="M10" s="151"/>
      <c r="N10" s="151"/>
      <c r="O10" s="151"/>
      <c r="P10" s="151"/>
      <c r="Q10" s="151"/>
      <c r="R10" s="151"/>
      <c r="S10" s="151"/>
      <c r="T10" s="151"/>
      <c r="U10" s="151"/>
      <c r="V10" s="151"/>
      <c r="W10" s="151"/>
      <c r="X10" s="151"/>
    </row>
    <row r="11" spans="1:24" x14ac:dyDescent="0.25">
      <c r="B11" s="151"/>
      <c r="C11" s="151"/>
      <c r="D11" s="151"/>
      <c r="E11" s="151"/>
      <c r="F11" s="151"/>
      <c r="G11" s="151"/>
      <c r="H11" s="151"/>
      <c r="I11" s="151"/>
      <c r="J11" s="151"/>
      <c r="K11" s="151"/>
      <c r="L11" s="151"/>
      <c r="M11" s="151"/>
      <c r="N11" s="151"/>
      <c r="O11" s="151"/>
      <c r="P11" s="151"/>
      <c r="Q11" s="151"/>
      <c r="R11" s="151"/>
      <c r="S11" s="151"/>
      <c r="T11" s="151"/>
      <c r="U11" s="151"/>
      <c r="V11" s="151"/>
      <c r="W11" s="151"/>
      <c r="X11" s="151"/>
    </row>
    <row r="12" spans="1:24" x14ac:dyDescent="0.25">
      <c r="B12" s="151"/>
      <c r="C12" s="151"/>
      <c r="D12" s="151"/>
      <c r="E12" s="151"/>
      <c r="F12" s="151"/>
      <c r="G12" s="151"/>
      <c r="H12" s="151"/>
      <c r="I12" s="151"/>
      <c r="J12" s="151"/>
      <c r="K12" s="151"/>
      <c r="L12" s="151"/>
      <c r="M12" s="151"/>
      <c r="N12" s="151"/>
      <c r="O12" s="151"/>
      <c r="P12" s="151"/>
      <c r="Q12" s="151"/>
      <c r="R12" s="151"/>
      <c r="S12" s="151"/>
      <c r="T12" s="151"/>
      <c r="U12" s="151"/>
      <c r="V12" s="151"/>
      <c r="W12" s="151"/>
      <c r="X12" s="151"/>
    </row>
    <row r="13" spans="1:24" x14ac:dyDescent="0.25">
      <c r="A13" s="134" t="s">
        <v>3282</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row>
    <row r="14" spans="1:24" ht="16.5" thickBot="1" x14ac:dyDescent="0.3">
      <c r="A14" s="135" t="s">
        <v>3299</v>
      </c>
      <c r="B14" s="153"/>
      <c r="C14" s="153">
        <f>+'Variable &amp; Fees'!C17</f>
        <v>30279.840000000004</v>
      </c>
      <c r="D14" s="153">
        <f>+'Variable &amp; Fees'!D17</f>
        <v>37447.480000000003</v>
      </c>
      <c r="E14" s="153">
        <f>+'Variable &amp; Fees'!E17</f>
        <v>20677.64</v>
      </c>
      <c r="F14" s="153">
        <f>+'Variable &amp; Fees'!F17</f>
        <v>11531.160000000002</v>
      </c>
      <c r="G14" s="153">
        <f>+'Variable &amp; Fees'!G17</f>
        <v>7288.8320000000003</v>
      </c>
      <c r="H14" s="153">
        <f>+'Variable &amp; Fees'!H17</f>
        <v>3644.4160000000002</v>
      </c>
      <c r="I14" s="153">
        <f>+'Variable &amp; Fees'!I17</f>
        <v>15452.323840000001</v>
      </c>
      <c r="J14" s="153">
        <f>+'Variable &amp; Fees'!J17</f>
        <v>46363.934720000005</v>
      </c>
      <c r="K14" s="153">
        <f>+'Variable &amp; Fees'!K17</f>
        <v>14176.624640000002</v>
      </c>
      <c r="L14" s="153">
        <f>+'Variable &amp; Fees'!L17</f>
        <v>71152.926720000003</v>
      </c>
      <c r="M14" s="153">
        <f>+'Variable &amp; Fees'!M17</f>
        <v>153953.07520000002</v>
      </c>
      <c r="N14" s="153">
        <f>+'Variable &amp; Fees'!N17</f>
        <v>165549.71136000002</v>
      </c>
      <c r="O14" s="153">
        <f>+'Variable &amp; Fees'!O17</f>
        <v>109644.8</v>
      </c>
      <c r="P14" s="153">
        <f>+'Variable &amp; Fees'!P17</f>
        <v>37741.240319999997</v>
      </c>
      <c r="Q14" s="153">
        <f>+'Variable &amp; Fees'!Q17</f>
        <v>161228.96384000004</v>
      </c>
      <c r="R14" s="153">
        <f>+'Variable &amp; Fees'!R17</f>
        <v>15452.323840000001</v>
      </c>
      <c r="S14" s="153">
        <f>+'Variable &amp; Fees'!S17</f>
        <v>17763.758243840002</v>
      </c>
      <c r="T14" s="153">
        <f>+'Variable &amp; Fees'!T17</f>
        <v>14181.151539200002</v>
      </c>
      <c r="U14" s="153">
        <f>+'Variable &amp; Fees'!U17</f>
        <v>43737.65685248001</v>
      </c>
      <c r="V14" s="153">
        <f>+'Variable &amp; Fees'!V17</f>
        <v>40752.151265280001</v>
      </c>
      <c r="W14" s="153">
        <f>+'Variable &amp; Fees'!W17</f>
        <v>21197.089669120003</v>
      </c>
      <c r="X14" s="153">
        <f>+'Variable &amp; Fees'!X17</f>
        <v>63143.443169280006</v>
      </c>
    </row>
    <row r="15" spans="1:24" x14ac:dyDescent="0.25">
      <c r="A15" s="132" t="s">
        <v>3350</v>
      </c>
      <c r="B15" s="149"/>
      <c r="C15" s="150">
        <f>+Fees!B9*2</f>
        <v>33375.58</v>
      </c>
      <c r="D15" s="150">
        <f t="shared" ref="D15" si="3">+C15</f>
        <v>33375.58</v>
      </c>
      <c r="E15" s="150">
        <f>+D15</f>
        <v>33375.58</v>
      </c>
      <c r="F15" s="150">
        <f>+E15</f>
        <v>33375.58</v>
      </c>
      <c r="G15" s="150">
        <f>+F15*Fees!$B$15</f>
        <v>34176.593919999999</v>
      </c>
      <c r="H15" s="150">
        <f>+G15</f>
        <v>34176.593919999999</v>
      </c>
      <c r="I15" s="150">
        <f t="shared" ref="I15:R15" si="4">+H15</f>
        <v>34176.593919999999</v>
      </c>
      <c r="J15" s="150">
        <f t="shared" si="4"/>
        <v>34176.593919999999</v>
      </c>
      <c r="K15" s="150">
        <f t="shared" si="4"/>
        <v>34176.593919999999</v>
      </c>
      <c r="L15" s="150">
        <f t="shared" si="4"/>
        <v>34176.593919999999</v>
      </c>
      <c r="M15" s="150">
        <f t="shared" si="4"/>
        <v>34176.593919999999</v>
      </c>
      <c r="N15" s="150">
        <f t="shared" si="4"/>
        <v>34176.593919999999</v>
      </c>
      <c r="O15" s="150">
        <f t="shared" si="4"/>
        <v>34176.593919999999</v>
      </c>
      <c r="P15" s="150">
        <f t="shared" si="4"/>
        <v>34176.593919999999</v>
      </c>
      <c r="Q15" s="150">
        <f t="shared" si="4"/>
        <v>34176.593919999999</v>
      </c>
      <c r="R15" s="150">
        <f t="shared" si="4"/>
        <v>34176.593919999999</v>
      </c>
      <c r="S15" s="150">
        <f>+R15*Fees!$B$15</f>
        <v>34996.832174080002</v>
      </c>
      <c r="T15" s="150">
        <f>+S15</f>
        <v>34996.832174080002</v>
      </c>
      <c r="U15" s="150">
        <f t="shared" ref="U15:X15" si="5">+T15</f>
        <v>34996.832174080002</v>
      </c>
      <c r="V15" s="150">
        <f t="shared" si="5"/>
        <v>34996.832174080002</v>
      </c>
      <c r="W15" s="150">
        <f t="shared" si="5"/>
        <v>34996.832174080002</v>
      </c>
      <c r="X15" s="150">
        <f t="shared" si="5"/>
        <v>34996.832174080002</v>
      </c>
    </row>
    <row r="16" spans="1:24" x14ac:dyDescent="0.25">
      <c r="A16" s="127" t="s">
        <v>3349</v>
      </c>
      <c r="B16" s="150"/>
      <c r="C16" s="150"/>
      <c r="D16" s="150"/>
      <c r="E16" s="150"/>
      <c r="F16" s="150">
        <f>+Fees!B12</f>
        <v>9000000</v>
      </c>
      <c r="G16" s="150"/>
      <c r="H16" s="150"/>
      <c r="I16" s="150"/>
      <c r="J16" s="150"/>
      <c r="K16" s="150"/>
      <c r="L16" s="150"/>
      <c r="M16" s="150"/>
      <c r="N16" s="150"/>
      <c r="O16" s="150"/>
      <c r="P16" s="150"/>
      <c r="Q16" s="150"/>
      <c r="R16" s="150"/>
      <c r="S16" s="150"/>
      <c r="T16" s="150"/>
      <c r="U16" s="150"/>
      <c r="V16" s="150"/>
      <c r="W16" s="150"/>
      <c r="X16" s="150"/>
    </row>
    <row r="17" spans="1:24" x14ac:dyDescent="0.25">
      <c r="A17" s="127" t="s">
        <v>3348</v>
      </c>
      <c r="B17" s="150"/>
      <c r="C17" s="150"/>
      <c r="D17" s="150"/>
      <c r="E17" s="150"/>
      <c r="F17" s="150"/>
      <c r="G17" s="150"/>
      <c r="H17" s="150"/>
      <c r="I17" s="150"/>
      <c r="J17" s="150"/>
      <c r="K17" s="150"/>
      <c r="L17" s="150"/>
      <c r="M17" s="150"/>
      <c r="N17" s="150"/>
      <c r="O17" s="150"/>
      <c r="P17" s="150"/>
      <c r="Q17" s="150">
        <f>+Fees!B14</f>
        <v>588724</v>
      </c>
      <c r="R17" s="150"/>
      <c r="S17" s="150"/>
      <c r="T17" s="150"/>
      <c r="U17" s="150"/>
      <c r="V17" s="150"/>
      <c r="W17" s="150"/>
      <c r="X17" s="150"/>
    </row>
    <row r="18" spans="1:24" x14ac:dyDescent="0.25">
      <c r="A18" s="127" t="s">
        <v>3351</v>
      </c>
      <c r="B18" s="154"/>
      <c r="C18" s="154"/>
      <c r="D18" s="154"/>
      <c r="E18" s="154"/>
      <c r="F18" s="154"/>
      <c r="G18" s="154"/>
      <c r="H18" s="154"/>
      <c r="I18" s="154"/>
      <c r="J18" s="154"/>
      <c r="K18" s="154"/>
      <c r="L18" s="154"/>
      <c r="M18" s="154"/>
      <c r="N18" s="154"/>
      <c r="O18" s="154"/>
      <c r="P18" s="154"/>
      <c r="Q18" s="154">
        <f>+Fees!B13</f>
        <v>2150000</v>
      </c>
      <c r="R18" s="154"/>
      <c r="S18" s="154"/>
      <c r="T18" s="154"/>
      <c r="U18" s="154"/>
      <c r="V18" s="154"/>
      <c r="W18" s="154"/>
      <c r="X18" s="154"/>
    </row>
    <row r="19" spans="1:24" x14ac:dyDescent="0.25">
      <c r="B19" s="151"/>
      <c r="C19" s="151">
        <f>SUM(C14:C18)</f>
        <v>63655.420000000006</v>
      </c>
      <c r="D19" s="151">
        <f>SUM(D14:D18)</f>
        <v>70823.06</v>
      </c>
      <c r="E19" s="151">
        <f>SUM(E14:E18)</f>
        <v>54053.22</v>
      </c>
      <c r="F19" s="151">
        <f>SUM(F14:F18)</f>
        <v>9044906.7400000002</v>
      </c>
      <c r="G19" s="151">
        <f>SUM(G14:G18)</f>
        <v>41465.425920000001</v>
      </c>
      <c r="H19" s="151">
        <f t="shared" ref="H19:X19" si="6">SUM(H14:H18)</f>
        <v>37821.009919999997</v>
      </c>
      <c r="I19" s="151">
        <f t="shared" si="6"/>
        <v>49628.917759999997</v>
      </c>
      <c r="J19" s="151">
        <f t="shared" si="6"/>
        <v>80540.528640000004</v>
      </c>
      <c r="K19" s="151">
        <f t="shared" si="6"/>
        <v>48353.218560000001</v>
      </c>
      <c r="L19" s="151">
        <f t="shared" si="6"/>
        <v>105329.52064</v>
      </c>
      <c r="M19" s="151">
        <f t="shared" si="6"/>
        <v>188129.66912000004</v>
      </c>
      <c r="N19" s="151">
        <f t="shared" si="6"/>
        <v>199726.30528000003</v>
      </c>
      <c r="O19" s="151">
        <f t="shared" si="6"/>
        <v>143821.39392</v>
      </c>
      <c r="P19" s="151">
        <f t="shared" si="6"/>
        <v>71917.834239999996</v>
      </c>
      <c r="Q19" s="151">
        <f t="shared" si="6"/>
        <v>2934129.5577600002</v>
      </c>
      <c r="R19" s="151">
        <f t="shared" si="6"/>
        <v>49628.917759999997</v>
      </c>
      <c r="S19" s="151">
        <f t="shared" si="6"/>
        <v>52760.590417920001</v>
      </c>
      <c r="T19" s="151">
        <f t="shared" si="6"/>
        <v>49177.983713280002</v>
      </c>
      <c r="U19" s="151">
        <f t="shared" si="6"/>
        <v>78734.489026560012</v>
      </c>
      <c r="V19" s="151">
        <f t="shared" si="6"/>
        <v>75748.983439360003</v>
      </c>
      <c r="W19" s="151">
        <f t="shared" si="6"/>
        <v>56193.921843200005</v>
      </c>
      <c r="X19" s="151">
        <f t="shared" si="6"/>
        <v>98140.275343360001</v>
      </c>
    </row>
    <row r="20" spans="1:24" x14ac:dyDescent="0.25">
      <c r="B20" s="131"/>
      <c r="C20" s="131"/>
      <c r="D20" s="131"/>
      <c r="E20" s="131"/>
      <c r="F20" s="131"/>
      <c r="G20" s="131"/>
      <c r="H20" s="131"/>
      <c r="I20" s="131"/>
      <c r="J20" s="131"/>
      <c r="K20" s="131"/>
      <c r="L20" s="131"/>
      <c r="M20" s="131"/>
      <c r="N20" s="131"/>
      <c r="O20" s="131"/>
      <c r="P20" s="131"/>
      <c r="Q20" s="131"/>
      <c r="R20" s="131"/>
      <c r="S20" s="131"/>
      <c r="T20" s="131"/>
      <c r="U20" s="131"/>
      <c r="V20" s="131"/>
      <c r="W20" s="131"/>
      <c r="X20" s="131"/>
    </row>
    <row r="21" spans="1:24" x14ac:dyDescent="0.25">
      <c r="F21" s="131"/>
      <c r="R21" s="131"/>
    </row>
    <row r="22" spans="1:24" s="137" customFormat="1" ht="14.25" customHeight="1" x14ac:dyDescent="0.25">
      <c r="A22" s="145" t="s">
        <v>3346</v>
      </c>
      <c r="D22" s="138"/>
      <c r="G22" s="138"/>
      <c r="J22" s="138"/>
      <c r="M22" s="138"/>
      <c r="P22" s="138"/>
      <c r="S22" s="138"/>
      <c r="V22" s="138"/>
    </row>
    <row r="23" spans="1:24" s="137" customFormat="1" x14ac:dyDescent="0.25">
      <c r="A23" s="136"/>
      <c r="D23" s="138"/>
      <c r="G23" s="138"/>
      <c r="J23" s="138"/>
      <c r="M23" s="138"/>
      <c r="P23" s="138"/>
      <c r="S23" s="138"/>
      <c r="V23" s="138"/>
    </row>
  </sheetData>
  <mergeCells count="3">
    <mergeCell ref="S2:X2"/>
    <mergeCell ref="B2:F2"/>
    <mergeCell ref="G2:R2"/>
  </mergeCells>
  <phoneticPr fontId="34" type="noConversion"/>
  <pageMargins left="0.7" right="0.7" top="0.75" bottom="1" header="0.3" footer="0.3"/>
  <pageSetup orientation="landscape" r:id="rId1"/>
  <headerFooter>
    <oddFooter>&amp;R&amp;"Times New Roman,Bold"&amp;12Case No. 2020-00349
Attachment to Response to AG-KIUC-2 Question No. 28(k)
&amp;P of &amp;N
Garrett</oddFooter>
  </headerFooter>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263C4-27D5-427E-9AAA-5C7983AD56EE}">
  <dimension ref="A2:X17"/>
  <sheetViews>
    <sheetView zoomScaleNormal="100" workbookViewId="0">
      <selection activeCell="A40" sqref="A40"/>
    </sheetView>
  </sheetViews>
  <sheetFormatPr defaultRowHeight="15" x14ac:dyDescent="0.25"/>
  <cols>
    <col min="1" max="1" width="40.85546875" bestFit="1" customWidth="1"/>
    <col min="2" max="5" width="10.5703125" bestFit="1" customWidth="1"/>
  </cols>
  <sheetData>
    <row r="2" spans="1:24" x14ac:dyDescent="0.25">
      <c r="B2" s="106"/>
    </row>
    <row r="3" spans="1:24" x14ac:dyDescent="0.25">
      <c r="A3" t="s">
        <v>3329</v>
      </c>
      <c r="B3" s="106">
        <f>+Fees!B5</f>
        <v>44501</v>
      </c>
    </row>
    <row r="4" spans="1:24" x14ac:dyDescent="0.25">
      <c r="A4" t="s">
        <v>3320</v>
      </c>
      <c r="B4" s="144">
        <f>+Fees!B15</f>
        <v>1.024</v>
      </c>
    </row>
    <row r="6" spans="1:24" x14ac:dyDescent="0.25">
      <c r="B6" s="108">
        <v>44044</v>
      </c>
      <c r="C6" s="108">
        <v>44075</v>
      </c>
      <c r="D6" s="108">
        <v>44105</v>
      </c>
      <c r="E6" s="108">
        <v>44136</v>
      </c>
      <c r="F6" s="108">
        <v>44166</v>
      </c>
      <c r="G6" s="108">
        <v>44197</v>
      </c>
      <c r="H6" s="108">
        <v>44228</v>
      </c>
      <c r="I6" s="108">
        <v>44256</v>
      </c>
      <c r="J6" s="108">
        <v>44287</v>
      </c>
      <c r="K6" s="108">
        <v>44317</v>
      </c>
      <c r="L6" s="108">
        <v>44348</v>
      </c>
      <c r="M6" s="108">
        <v>44378</v>
      </c>
      <c r="N6" s="108">
        <v>44409</v>
      </c>
      <c r="O6" s="108">
        <v>44440</v>
      </c>
      <c r="P6" s="108">
        <v>44470</v>
      </c>
      <c r="Q6" s="108">
        <v>44501</v>
      </c>
      <c r="R6" s="108">
        <v>44531</v>
      </c>
      <c r="S6" s="108">
        <v>44562</v>
      </c>
      <c r="T6" s="108">
        <v>44593</v>
      </c>
      <c r="U6" s="108">
        <v>44621</v>
      </c>
      <c r="V6" s="108">
        <v>44652</v>
      </c>
      <c r="W6" s="108">
        <v>44682</v>
      </c>
      <c r="X6" s="108">
        <v>44713</v>
      </c>
    </row>
    <row r="7" spans="1:24" x14ac:dyDescent="0.25">
      <c r="A7" t="s">
        <v>3330</v>
      </c>
      <c r="B7" s="123">
        <f>+Fees!B8</f>
        <v>142.36000000000001</v>
      </c>
      <c r="C7" s="123">
        <f t="shared" ref="C7:F8" si="0">+B7</f>
        <v>142.36000000000001</v>
      </c>
      <c r="D7" s="123">
        <f t="shared" si="0"/>
        <v>142.36000000000001</v>
      </c>
      <c r="E7" s="123">
        <f t="shared" si="0"/>
        <v>142.36000000000001</v>
      </c>
      <c r="F7" s="123">
        <f t="shared" si="0"/>
        <v>142.36000000000001</v>
      </c>
      <c r="G7" s="123">
        <f>+F7*($B$4)</f>
        <v>145.77664000000001</v>
      </c>
      <c r="H7" s="123">
        <f t="shared" ref="H7:R7" si="1">+G7</f>
        <v>145.77664000000001</v>
      </c>
      <c r="I7" s="123">
        <f t="shared" si="1"/>
        <v>145.77664000000001</v>
      </c>
      <c r="J7" s="123">
        <f t="shared" si="1"/>
        <v>145.77664000000001</v>
      </c>
      <c r="K7" s="123">
        <f t="shared" si="1"/>
        <v>145.77664000000001</v>
      </c>
      <c r="L7" s="123">
        <f t="shared" si="1"/>
        <v>145.77664000000001</v>
      </c>
      <c r="M7" s="123">
        <f t="shared" si="1"/>
        <v>145.77664000000001</v>
      </c>
      <c r="N7" s="123">
        <f t="shared" si="1"/>
        <v>145.77664000000001</v>
      </c>
      <c r="O7" s="123">
        <f t="shared" si="1"/>
        <v>145.77664000000001</v>
      </c>
      <c r="P7" s="123">
        <f t="shared" si="1"/>
        <v>145.77664000000001</v>
      </c>
      <c r="Q7" s="123">
        <f t="shared" si="1"/>
        <v>145.77664000000001</v>
      </c>
      <c r="R7" s="123">
        <f t="shared" si="1"/>
        <v>145.77664000000001</v>
      </c>
      <c r="S7" s="123">
        <f>+R7*($B$4)</f>
        <v>149.27527936000001</v>
      </c>
      <c r="T7" s="123">
        <f>+S7</f>
        <v>149.27527936000001</v>
      </c>
      <c r="U7" s="123">
        <f>+T7</f>
        <v>149.27527936000001</v>
      </c>
      <c r="V7" s="123">
        <f t="shared" ref="V7:X7" si="2">+U7</f>
        <v>149.27527936000001</v>
      </c>
      <c r="W7" s="123">
        <f t="shared" si="2"/>
        <v>149.27527936000001</v>
      </c>
      <c r="X7" s="123">
        <f t="shared" si="2"/>
        <v>149.27527936000001</v>
      </c>
    </row>
    <row r="8" spans="1:24" x14ac:dyDescent="0.25">
      <c r="A8" t="s">
        <v>3331</v>
      </c>
      <c r="B8" s="123">
        <f>+Fees!B7</f>
        <v>405.72</v>
      </c>
      <c r="C8" s="123">
        <f t="shared" si="0"/>
        <v>405.72</v>
      </c>
      <c r="D8" s="123">
        <f t="shared" si="0"/>
        <v>405.72</v>
      </c>
      <c r="E8" s="123">
        <f t="shared" si="0"/>
        <v>405.72</v>
      </c>
      <c r="F8" s="123">
        <f t="shared" si="0"/>
        <v>405.72</v>
      </c>
      <c r="G8" s="123">
        <f>+F8*($B$4)</f>
        <v>415.45728000000003</v>
      </c>
      <c r="H8" s="123">
        <f t="shared" ref="H8:P8" si="3">+G8</f>
        <v>415.45728000000003</v>
      </c>
      <c r="I8" s="123">
        <f t="shared" si="3"/>
        <v>415.45728000000003</v>
      </c>
      <c r="J8" s="123">
        <f t="shared" si="3"/>
        <v>415.45728000000003</v>
      </c>
      <c r="K8" s="123">
        <f t="shared" si="3"/>
        <v>415.45728000000003</v>
      </c>
      <c r="L8" s="123">
        <f t="shared" si="3"/>
        <v>415.45728000000003</v>
      </c>
      <c r="M8" s="123">
        <f t="shared" si="3"/>
        <v>415.45728000000003</v>
      </c>
      <c r="N8" s="123">
        <f t="shared" si="3"/>
        <v>415.45728000000003</v>
      </c>
      <c r="O8" s="123">
        <f t="shared" si="3"/>
        <v>415.45728000000003</v>
      </c>
      <c r="P8" s="123">
        <f t="shared" si="3"/>
        <v>415.45728000000003</v>
      </c>
      <c r="Q8" s="124">
        <f>+Q7</f>
        <v>145.77664000000001</v>
      </c>
      <c r="R8" s="123">
        <f>+Q8</f>
        <v>145.77664000000001</v>
      </c>
      <c r="S8" s="123">
        <f>+R8*($B$4)</f>
        <v>149.27527936000001</v>
      </c>
      <c r="T8" s="123">
        <f>+S8</f>
        <v>149.27527936000001</v>
      </c>
      <c r="U8" s="123">
        <f>+T8</f>
        <v>149.27527936000001</v>
      </c>
      <c r="V8" s="123">
        <f t="shared" ref="V8:X8" si="4">+U8</f>
        <v>149.27527936000001</v>
      </c>
      <c r="W8" s="123">
        <f t="shared" si="4"/>
        <v>149.27527936000001</v>
      </c>
      <c r="X8" s="123">
        <f t="shared" si="4"/>
        <v>149.27527936000001</v>
      </c>
    </row>
    <row r="10" spans="1:24" x14ac:dyDescent="0.25">
      <c r="A10" t="s">
        <v>3332</v>
      </c>
      <c r="B10" s="146"/>
      <c r="C10" s="125">
        <f>+(Starts!C4*20)+('Operating Hours'!C4)</f>
        <v>150</v>
      </c>
      <c r="D10" s="125">
        <f>+(Starts!D4*20)+('Operating Hours'!D4)</f>
        <v>112</v>
      </c>
      <c r="E10" s="125">
        <f>+(Starts!E4*20)+('Operating Hours'!E4)</f>
        <v>74</v>
      </c>
      <c r="F10" s="125">
        <f>+(Starts!F4*20)+('Operating Hours'!F4)</f>
        <v>81</v>
      </c>
      <c r="G10" s="125">
        <f>+(Starts!G4*20)+('Operating Hours'!G4)</f>
        <v>50</v>
      </c>
      <c r="H10" s="125">
        <f>+(Starts!H4*20)+('Operating Hours'!H4)</f>
        <v>25</v>
      </c>
      <c r="I10" s="125">
        <f>+(Starts!I4*20)+('Operating Hours'!I4)</f>
        <v>106</v>
      </c>
      <c r="J10" s="125">
        <f>+(Starts!J4*20)+('Operating Hours'!J4)</f>
        <v>167</v>
      </c>
      <c r="K10" s="125">
        <f>+(Starts!K4*20)+('Operating Hours'!K4)</f>
        <v>26</v>
      </c>
      <c r="L10" s="125">
        <f>+(Starts!L4*20)+('Operating Hours'!L4)</f>
        <v>186</v>
      </c>
      <c r="M10" s="125">
        <f>+(Starts!M4*20)+('Operating Hours'!M4)</f>
        <v>298</v>
      </c>
      <c r="N10" s="125">
        <f>+(Starts!N4*20)+('Operating Hours'!N4)</f>
        <v>426</v>
      </c>
      <c r="O10" s="125">
        <f>+(Starts!O4*20)+('Operating Hours'!O4)</f>
        <v>242</v>
      </c>
      <c r="P10" s="125">
        <f>+(Starts!P4*20)+('Operating Hours'!P4)</f>
        <v>105</v>
      </c>
      <c r="Q10" s="125">
        <f>+(Starts!Q4*20)+('Operating Hours'!Q4)</f>
        <v>764</v>
      </c>
      <c r="R10" s="125">
        <f>+(Starts!R4*20)+('Operating Hours'!R4)</f>
        <v>80</v>
      </c>
      <c r="S10" s="125">
        <f>+(Starts!S4*20)+('Operating Hours'!S4)</f>
        <v>70</v>
      </c>
      <c r="T10" s="125">
        <f>+(Starts!T4*20)+('Operating Hours'!T4)</f>
        <v>71</v>
      </c>
      <c r="U10" s="125">
        <f>+(Starts!U4*20)+('Operating Hours'!U4)</f>
        <v>170</v>
      </c>
      <c r="V10" s="125">
        <f>+(Starts!V4*20)+('Operating Hours'!V4)</f>
        <v>145</v>
      </c>
      <c r="W10" s="125">
        <f>+(Starts!W4*20)+('Operating Hours'!W4)</f>
        <v>87</v>
      </c>
      <c r="X10" s="125">
        <f>+(Starts!X4*20)+('Operating Hours'!X4)</f>
        <v>245</v>
      </c>
    </row>
    <row r="11" spans="1:24" x14ac:dyDescent="0.25">
      <c r="A11" t="s">
        <v>3333</v>
      </c>
      <c r="B11" s="147"/>
      <c r="C11" s="125">
        <f>+(Starts!C5*20)+('Operating Hours'!C5)</f>
        <v>22</v>
      </c>
      <c r="D11" s="125">
        <f>+(Starts!D5*20)+('Operating Hours'!D5)</f>
        <v>53</v>
      </c>
      <c r="E11" s="125">
        <f>+(Starts!E5*20)+('Operating Hours'!E5)</f>
        <v>25</v>
      </c>
      <c r="F11" s="125">
        <f>+(Starts!F5*20)+('Operating Hours'!F5)</f>
        <v>0</v>
      </c>
      <c r="G11" s="125">
        <f>+(Starts!G5*20)+('Operating Hours'!G5)</f>
        <v>0</v>
      </c>
      <c r="H11" s="125">
        <f>+(Starts!H5*20)+('Operating Hours'!H5)</f>
        <v>0</v>
      </c>
      <c r="I11" s="125">
        <f>+(Starts!I5*20)+('Operating Hours'!I5)</f>
        <v>0</v>
      </c>
      <c r="J11" s="125">
        <f>+(Starts!J5*20)+('Operating Hours'!J5)</f>
        <v>53</v>
      </c>
      <c r="K11" s="125">
        <f>+(Starts!K5*20)+('Operating Hours'!K5)</f>
        <v>25</v>
      </c>
      <c r="L11" s="125">
        <f>+(Starts!L5*20)+('Operating Hours'!L5)</f>
        <v>106</v>
      </c>
      <c r="M11" s="125">
        <f>+(Starts!M5*20)+('Operating Hours'!M5)</f>
        <v>266</v>
      </c>
      <c r="N11" s="125">
        <f>+(Starts!N5*20)+('Operating Hours'!N5)</f>
        <v>249</v>
      </c>
      <c r="O11" s="125">
        <f>+(Starts!O5*20)+('Operating Hours'!O5)</f>
        <v>179</v>
      </c>
      <c r="P11" s="125">
        <f>+(Starts!P5*20)+('Operating Hours'!P5)</f>
        <v>54</v>
      </c>
      <c r="Q11" s="125">
        <f>+(Starts!Q5*20)+('Operating Hours'!Q5)</f>
        <v>342</v>
      </c>
      <c r="R11" s="125">
        <f>+(Starts!R5*20)+('Operating Hours'!R5)</f>
        <v>26</v>
      </c>
      <c r="S11" s="125">
        <f>+(Starts!S5*20)+('Operating Hours'!S5)</f>
        <v>49</v>
      </c>
      <c r="T11" s="125">
        <f>+(Starts!T5*20)+('Operating Hours'!T5)</f>
        <v>24</v>
      </c>
      <c r="U11" s="125">
        <f>+(Starts!U5*20)+('Operating Hours'!U5)</f>
        <v>123</v>
      </c>
      <c r="V11" s="125">
        <f>+(Starts!V5*20)+('Operating Hours'!V5)</f>
        <v>128</v>
      </c>
      <c r="W11" s="125">
        <f>+(Starts!W5*20)+('Operating Hours'!W5)</f>
        <v>55</v>
      </c>
      <c r="X11" s="125">
        <f>+(Starts!X5*20)+('Operating Hours'!X5)</f>
        <v>178</v>
      </c>
    </row>
    <row r="14" spans="1:24" x14ac:dyDescent="0.25">
      <c r="A14" t="s">
        <v>3339</v>
      </c>
      <c r="B14" s="104">
        <f>+B7*B10</f>
        <v>0</v>
      </c>
      <c r="C14" s="104">
        <f>+C7*C10</f>
        <v>21354.000000000004</v>
      </c>
      <c r="D14" s="104">
        <f t="shared" ref="D14:X14" si="5">+D7*D10</f>
        <v>15944.320000000002</v>
      </c>
      <c r="E14" s="104">
        <f t="shared" si="5"/>
        <v>10534.640000000001</v>
      </c>
      <c r="F14" s="104">
        <f t="shared" si="5"/>
        <v>11531.160000000002</v>
      </c>
      <c r="G14" s="104">
        <f t="shared" si="5"/>
        <v>7288.8320000000003</v>
      </c>
      <c r="H14" s="104">
        <f t="shared" si="5"/>
        <v>3644.4160000000002</v>
      </c>
      <c r="I14" s="104">
        <f t="shared" si="5"/>
        <v>15452.323840000001</v>
      </c>
      <c r="J14" s="104">
        <f t="shared" si="5"/>
        <v>24344.698880000004</v>
      </c>
      <c r="K14" s="104">
        <f t="shared" si="5"/>
        <v>3790.1926400000002</v>
      </c>
      <c r="L14" s="104">
        <f t="shared" si="5"/>
        <v>27114.455040000004</v>
      </c>
      <c r="M14" s="104">
        <f t="shared" si="5"/>
        <v>43441.438720000006</v>
      </c>
      <c r="N14" s="104">
        <f t="shared" si="5"/>
        <v>62100.848640000004</v>
      </c>
      <c r="O14" s="104">
        <f t="shared" si="5"/>
        <v>35277.946880000003</v>
      </c>
      <c r="P14" s="104">
        <f t="shared" si="5"/>
        <v>15306.547200000001</v>
      </c>
      <c r="Q14" s="104">
        <f t="shared" si="5"/>
        <v>111373.35296000002</v>
      </c>
      <c r="R14" s="104">
        <f t="shared" si="5"/>
        <v>11662.131200000002</v>
      </c>
      <c r="S14" s="104">
        <f t="shared" si="5"/>
        <v>10449.2695552</v>
      </c>
      <c r="T14" s="104">
        <f t="shared" si="5"/>
        <v>10598.544834560002</v>
      </c>
      <c r="U14" s="104">
        <f t="shared" si="5"/>
        <v>25376.797491200003</v>
      </c>
      <c r="V14" s="104">
        <f t="shared" si="5"/>
        <v>21644.915507200003</v>
      </c>
      <c r="W14" s="104">
        <f t="shared" si="5"/>
        <v>12986.949304320002</v>
      </c>
      <c r="X14" s="104">
        <f t="shared" si="5"/>
        <v>36572.443443200005</v>
      </c>
    </row>
    <row r="15" spans="1:24" x14ac:dyDescent="0.25">
      <c r="A15" t="s">
        <v>3338</v>
      </c>
      <c r="B15" s="104">
        <f>+B8*B11</f>
        <v>0</v>
      </c>
      <c r="C15" s="104">
        <f t="shared" ref="C15:X15" si="6">+C8*C11</f>
        <v>8925.84</v>
      </c>
      <c r="D15" s="104">
        <f t="shared" si="6"/>
        <v>21503.16</v>
      </c>
      <c r="E15" s="104">
        <f t="shared" si="6"/>
        <v>10143</v>
      </c>
      <c r="F15" s="104">
        <f t="shared" si="6"/>
        <v>0</v>
      </c>
      <c r="G15" s="104">
        <f t="shared" si="6"/>
        <v>0</v>
      </c>
      <c r="H15" s="104">
        <f t="shared" si="6"/>
        <v>0</v>
      </c>
      <c r="I15" s="104">
        <f t="shared" si="6"/>
        <v>0</v>
      </c>
      <c r="J15" s="104">
        <f t="shared" si="6"/>
        <v>22019.235840000001</v>
      </c>
      <c r="K15" s="104">
        <f t="shared" si="6"/>
        <v>10386.432000000001</v>
      </c>
      <c r="L15" s="104">
        <f t="shared" si="6"/>
        <v>44038.471680000002</v>
      </c>
      <c r="M15" s="104">
        <f t="shared" si="6"/>
        <v>110511.63648</v>
      </c>
      <c r="N15" s="104">
        <f t="shared" si="6"/>
        <v>103448.86272</v>
      </c>
      <c r="O15" s="104">
        <f t="shared" si="6"/>
        <v>74366.85312</v>
      </c>
      <c r="P15" s="104">
        <f t="shared" si="6"/>
        <v>22434.69312</v>
      </c>
      <c r="Q15" s="104">
        <f t="shared" si="6"/>
        <v>49855.610880000007</v>
      </c>
      <c r="R15" s="104">
        <f t="shared" si="6"/>
        <v>3790.1926400000002</v>
      </c>
      <c r="S15" s="104">
        <f t="shared" si="6"/>
        <v>7314.4886886400009</v>
      </c>
      <c r="T15" s="104">
        <f t="shared" si="6"/>
        <v>3582.6067046400003</v>
      </c>
      <c r="U15" s="104">
        <f t="shared" si="6"/>
        <v>18360.859361280003</v>
      </c>
      <c r="V15" s="104">
        <f t="shared" si="6"/>
        <v>19107.235758080002</v>
      </c>
      <c r="W15" s="104">
        <f t="shared" si="6"/>
        <v>8210.1403648000014</v>
      </c>
      <c r="X15" s="104">
        <f t="shared" si="6"/>
        <v>26570.999726080001</v>
      </c>
    </row>
    <row r="17" spans="1:24" x14ac:dyDescent="0.25">
      <c r="A17" t="s">
        <v>3334</v>
      </c>
      <c r="B17" s="104">
        <f>+B7*B10+B8*B11</f>
        <v>0</v>
      </c>
      <c r="C17" s="104">
        <f t="shared" ref="C17:X17" si="7">+C7*C10+C8*C11</f>
        <v>30279.840000000004</v>
      </c>
      <c r="D17" s="104">
        <f t="shared" si="7"/>
        <v>37447.480000000003</v>
      </c>
      <c r="E17" s="104">
        <f t="shared" si="7"/>
        <v>20677.64</v>
      </c>
      <c r="F17" s="104">
        <f t="shared" si="7"/>
        <v>11531.160000000002</v>
      </c>
      <c r="G17" s="104">
        <f t="shared" si="7"/>
        <v>7288.8320000000003</v>
      </c>
      <c r="H17" s="104">
        <f t="shared" si="7"/>
        <v>3644.4160000000002</v>
      </c>
      <c r="I17" s="104">
        <f t="shared" si="7"/>
        <v>15452.323840000001</v>
      </c>
      <c r="J17" s="104">
        <f t="shared" si="7"/>
        <v>46363.934720000005</v>
      </c>
      <c r="K17" s="104">
        <f t="shared" si="7"/>
        <v>14176.624640000002</v>
      </c>
      <c r="L17" s="104">
        <f t="shared" si="7"/>
        <v>71152.926720000003</v>
      </c>
      <c r="M17" s="104">
        <f t="shared" si="7"/>
        <v>153953.07520000002</v>
      </c>
      <c r="N17" s="104">
        <f t="shared" si="7"/>
        <v>165549.71136000002</v>
      </c>
      <c r="O17" s="104">
        <f t="shared" si="7"/>
        <v>109644.8</v>
      </c>
      <c r="P17" s="104">
        <f t="shared" si="7"/>
        <v>37741.240319999997</v>
      </c>
      <c r="Q17" s="104">
        <f t="shared" si="7"/>
        <v>161228.96384000004</v>
      </c>
      <c r="R17" s="104">
        <f t="shared" si="7"/>
        <v>15452.323840000001</v>
      </c>
      <c r="S17" s="104">
        <f t="shared" si="7"/>
        <v>17763.758243840002</v>
      </c>
      <c r="T17" s="104">
        <f t="shared" si="7"/>
        <v>14181.151539200002</v>
      </c>
      <c r="U17" s="104">
        <f t="shared" si="7"/>
        <v>43737.65685248001</v>
      </c>
      <c r="V17" s="104">
        <f t="shared" si="7"/>
        <v>40752.151265280001</v>
      </c>
      <c r="W17" s="104">
        <f t="shared" si="7"/>
        <v>21197.089669120003</v>
      </c>
      <c r="X17" s="104">
        <f t="shared" si="7"/>
        <v>63143.443169280006</v>
      </c>
    </row>
  </sheetData>
  <pageMargins left="0.7" right="0.7" top="0.75" bottom="1" header="0.3" footer="0.3"/>
  <pageSetup orientation="landscape" r:id="rId1"/>
  <headerFooter>
    <oddFooter>&amp;R&amp;"Times New Roman,Bold"&amp;12Case No. 2020-00349
Attachment to Response to AG-KIUC-2 Question No. 28(k)
&amp;P of &amp;N
Garrett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1"/>
  <sheetViews>
    <sheetView zoomScaleNormal="100" workbookViewId="0">
      <selection activeCell="C35" sqref="C35"/>
    </sheetView>
  </sheetViews>
  <sheetFormatPr defaultRowHeight="15.75" x14ac:dyDescent="0.25"/>
  <cols>
    <col min="1" max="1" width="9.28515625" style="140" bestFit="1" customWidth="1"/>
    <col min="2" max="2" width="24.28515625" style="140" bestFit="1" customWidth="1"/>
    <col min="3" max="3" width="25" style="140" bestFit="1" customWidth="1"/>
    <col min="4" max="4" width="5.5703125" style="140" bestFit="1" customWidth="1"/>
    <col min="5" max="5" width="14.42578125" style="140" bestFit="1" customWidth="1"/>
    <col min="6" max="6" width="14.5703125" style="140" bestFit="1" customWidth="1"/>
    <col min="7" max="7" width="15.28515625" style="140" bestFit="1" customWidth="1"/>
    <col min="8" max="8" width="14.5703125" style="140" bestFit="1" customWidth="1"/>
    <col min="9" max="9" width="15.5703125" style="140" bestFit="1" customWidth="1"/>
    <col min="10" max="10" width="14.42578125" style="140" bestFit="1" customWidth="1"/>
    <col min="11" max="11" width="13.85546875" style="140" bestFit="1" customWidth="1"/>
    <col min="12" max="12" width="14.85546875" style="140" bestFit="1" customWidth="1"/>
    <col min="13" max="13" width="14.5703125" style="140" bestFit="1" customWidth="1"/>
    <col min="14" max="14" width="14.42578125" style="140" bestFit="1" customWidth="1"/>
    <col min="15" max="15" width="15" style="140" bestFit="1" customWidth="1"/>
    <col min="16" max="16" width="14.85546875" style="140" bestFit="1" customWidth="1"/>
    <col min="17" max="17" width="13.28515625" style="140" bestFit="1" customWidth="1"/>
    <col min="18" max="16384" width="9.140625" style="140"/>
  </cols>
  <sheetData>
    <row r="1" spans="1:17" x14ac:dyDescent="0.25">
      <c r="A1" s="139" t="s">
        <v>3325</v>
      </c>
    </row>
    <row r="2" spans="1:17" x14ac:dyDescent="0.25">
      <c r="A2" s="141" t="s">
        <v>3302</v>
      </c>
      <c r="B2" s="141" t="s">
        <v>3301</v>
      </c>
      <c r="C2" s="141" t="s">
        <v>3323</v>
      </c>
      <c r="D2" s="139" t="s">
        <v>3296</v>
      </c>
      <c r="E2" s="139" t="s">
        <v>3303</v>
      </c>
      <c r="F2" s="139" t="s">
        <v>3304</v>
      </c>
      <c r="G2" s="139" t="s">
        <v>3305</v>
      </c>
      <c r="H2" s="139" t="s">
        <v>3306</v>
      </c>
      <c r="I2" s="139" t="s">
        <v>3307</v>
      </c>
      <c r="J2" s="139" t="s">
        <v>3308</v>
      </c>
      <c r="K2" s="139" t="s">
        <v>3309</v>
      </c>
      <c r="L2" s="139" t="s">
        <v>3310</v>
      </c>
      <c r="M2" s="139" t="s">
        <v>3311</v>
      </c>
      <c r="N2" s="139" t="s">
        <v>3312</v>
      </c>
      <c r="O2" s="139" t="s">
        <v>3313</v>
      </c>
      <c r="P2" s="139" t="s">
        <v>3314</v>
      </c>
      <c r="Q2" s="139" t="s">
        <v>3315</v>
      </c>
    </row>
    <row r="3" spans="1:17" x14ac:dyDescent="0.25">
      <c r="A3" s="142" t="s">
        <v>3316</v>
      </c>
      <c r="B3" s="142" t="s">
        <v>3321</v>
      </c>
      <c r="C3" s="142" t="s">
        <v>3322</v>
      </c>
      <c r="D3" s="127">
        <v>2021</v>
      </c>
      <c r="E3" s="133">
        <v>0</v>
      </c>
      <c r="F3" s="133">
        <v>0</v>
      </c>
      <c r="G3" s="133">
        <v>0</v>
      </c>
      <c r="H3" s="133">
        <v>0</v>
      </c>
      <c r="I3" s="133">
        <v>0</v>
      </c>
      <c r="J3" s="133">
        <v>0</v>
      </c>
      <c r="K3" s="133">
        <v>0</v>
      </c>
      <c r="L3" s="133">
        <v>0</v>
      </c>
      <c r="M3" s="133">
        <v>0</v>
      </c>
      <c r="N3" s="156">
        <v>5780131.5049999999</v>
      </c>
      <c r="O3" s="156">
        <v>5780131.5049999999</v>
      </c>
      <c r="P3" s="133">
        <v>0</v>
      </c>
      <c r="Q3" s="133">
        <f>+SUM(E3:P3)</f>
        <v>11560263.01</v>
      </c>
    </row>
    <row r="4" spans="1:17" x14ac:dyDescent="0.25">
      <c r="A4" s="127"/>
      <c r="B4" s="127"/>
      <c r="C4" s="127"/>
      <c r="D4" s="127"/>
      <c r="E4" s="127"/>
      <c r="F4" s="127"/>
      <c r="G4" s="127"/>
      <c r="H4" s="127"/>
      <c r="I4" s="127"/>
      <c r="J4" s="127"/>
      <c r="K4" s="127"/>
      <c r="L4" s="127"/>
      <c r="M4" s="127"/>
      <c r="N4" s="127"/>
      <c r="O4" s="127"/>
      <c r="P4" s="127"/>
      <c r="Q4" s="127"/>
    </row>
    <row r="5" spans="1:17" x14ac:dyDescent="0.25">
      <c r="A5" s="127"/>
      <c r="B5" s="127"/>
      <c r="C5" s="127"/>
      <c r="D5" s="127"/>
      <c r="E5" s="127"/>
      <c r="F5" s="127"/>
      <c r="G5" s="127"/>
      <c r="H5" s="127"/>
      <c r="I5" s="127"/>
      <c r="J5" s="127"/>
      <c r="K5" s="127"/>
      <c r="L5" s="127"/>
      <c r="M5" s="127"/>
      <c r="N5" s="127"/>
      <c r="O5" s="127"/>
      <c r="P5" s="127"/>
      <c r="Q5" s="127"/>
    </row>
    <row r="6" spans="1:17" x14ac:dyDescent="0.25">
      <c r="A6" s="139" t="s">
        <v>3326</v>
      </c>
      <c r="B6" s="127"/>
      <c r="C6" s="127"/>
      <c r="D6" s="127"/>
      <c r="E6" s="127"/>
      <c r="F6" s="127"/>
      <c r="G6" s="127"/>
      <c r="H6" s="127"/>
      <c r="I6" s="127"/>
      <c r="J6" s="127"/>
      <c r="K6" s="127"/>
      <c r="L6" s="127"/>
      <c r="M6" s="127"/>
      <c r="N6" s="127"/>
      <c r="O6" s="127"/>
      <c r="P6" s="127"/>
      <c r="Q6" s="127"/>
    </row>
    <row r="7" spans="1:17" x14ac:dyDescent="0.25">
      <c r="A7" s="141" t="s">
        <v>3302</v>
      </c>
      <c r="B7" s="141" t="s">
        <v>3301</v>
      </c>
      <c r="C7" s="141" t="s">
        <v>3323</v>
      </c>
      <c r="D7" s="141" t="s">
        <v>3296</v>
      </c>
      <c r="E7" s="139" t="s">
        <v>3303</v>
      </c>
      <c r="F7" s="139" t="s">
        <v>3304</v>
      </c>
      <c r="G7" s="139" t="s">
        <v>3305</v>
      </c>
      <c r="H7" s="139" t="s">
        <v>3306</v>
      </c>
      <c r="I7" s="139" t="s">
        <v>3307</v>
      </c>
      <c r="J7" s="139" t="s">
        <v>3308</v>
      </c>
      <c r="K7" s="139" t="s">
        <v>3309</v>
      </c>
      <c r="L7" s="139" t="s">
        <v>3310</v>
      </c>
      <c r="M7" s="139" t="s">
        <v>3311</v>
      </c>
      <c r="N7" s="139" t="s">
        <v>3312</v>
      </c>
      <c r="O7" s="139" t="s">
        <v>3313</v>
      </c>
      <c r="P7" s="139" t="s">
        <v>3314</v>
      </c>
      <c r="Q7" s="139" t="s">
        <v>3315</v>
      </c>
    </row>
    <row r="8" spans="1:17" x14ac:dyDescent="0.25">
      <c r="A8" s="142" t="s">
        <v>3316</v>
      </c>
      <c r="B8" s="142" t="s">
        <v>3340</v>
      </c>
      <c r="C8" s="142"/>
      <c r="D8" s="142" t="s">
        <v>3324</v>
      </c>
      <c r="E8" s="133">
        <v>0</v>
      </c>
      <c r="F8" s="133">
        <v>0</v>
      </c>
      <c r="G8" s="133">
        <v>0</v>
      </c>
      <c r="H8" s="133">
        <v>0</v>
      </c>
      <c r="I8" s="133">
        <v>0</v>
      </c>
      <c r="J8" s="133">
        <v>0</v>
      </c>
      <c r="K8" s="133">
        <v>0</v>
      </c>
      <c r="L8" s="133">
        <v>0</v>
      </c>
      <c r="M8" s="133">
        <v>0</v>
      </c>
      <c r="N8" s="156">
        <v>304217.44909999997</v>
      </c>
      <c r="O8" s="156">
        <v>304217.44909999997</v>
      </c>
      <c r="P8" s="133">
        <v>0</v>
      </c>
      <c r="Q8" s="133">
        <f>+SUM(E8:P8)</f>
        <v>608434.89819999994</v>
      </c>
    </row>
    <row r="9" spans="1:17" x14ac:dyDescent="0.25">
      <c r="A9" s="127"/>
      <c r="B9" s="127"/>
      <c r="C9" s="127"/>
      <c r="D9" s="127"/>
      <c r="E9" s="127"/>
      <c r="F9" s="127"/>
      <c r="G9" s="127"/>
      <c r="H9" s="127"/>
      <c r="I9" s="127"/>
      <c r="J9" s="127"/>
      <c r="K9" s="127"/>
      <c r="L9" s="127"/>
      <c r="M9" s="127"/>
      <c r="N9" s="127"/>
      <c r="O9" s="127"/>
      <c r="P9" s="127"/>
      <c r="Q9" s="127"/>
    </row>
    <row r="10" spans="1:17" x14ac:dyDescent="0.25">
      <c r="A10" s="170" t="s">
        <v>3354</v>
      </c>
      <c r="B10" s="127"/>
      <c r="C10" s="127"/>
      <c r="D10" s="127"/>
      <c r="E10" s="127"/>
      <c r="F10" s="127"/>
      <c r="G10" s="127"/>
      <c r="H10" s="127"/>
      <c r="I10" s="127"/>
      <c r="J10" s="127"/>
      <c r="K10" s="127"/>
      <c r="L10" s="127"/>
      <c r="M10" s="127"/>
      <c r="N10" s="127"/>
      <c r="O10" s="127"/>
      <c r="P10" s="127"/>
      <c r="Q10" s="127"/>
    </row>
    <row r="11" spans="1:17" x14ac:dyDescent="0.25">
      <c r="A11" s="127"/>
      <c r="B11" s="127"/>
      <c r="C11" s="127"/>
      <c r="D11" s="127"/>
      <c r="E11" s="127"/>
      <c r="F11" s="127"/>
      <c r="G11" s="127"/>
      <c r="H11" s="127"/>
      <c r="I11" s="127"/>
      <c r="J11" s="127"/>
      <c r="K11" s="127"/>
      <c r="L11" s="127"/>
      <c r="M11" s="127"/>
      <c r="N11" s="127"/>
      <c r="O11" s="127"/>
      <c r="P11" s="127"/>
      <c r="Q11" s="133"/>
    </row>
  </sheetData>
  <sortState xmlns:xlrd2="http://schemas.microsoft.com/office/spreadsheetml/2017/richdata2" ref="A2:I7">
    <sortCondition ref="A2:A7"/>
  </sortState>
  <pageMargins left="0.7" right="0.7" top="0.75" bottom="1" header="0.3" footer="0.3"/>
  <pageSetup orientation="landscape" r:id="rId1"/>
  <headerFooter>
    <oddFooter>&amp;R&amp;"Times New Roman,Bold"&amp;12Case No. 2020-00349
Attachment to Response to AG-KIUC-2 Question No. 28(k)
&amp;P of &amp;N
Garrett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
  <sheetViews>
    <sheetView zoomScaleNormal="100" workbookViewId="0">
      <selection activeCell="R4" sqref="R4"/>
    </sheetView>
  </sheetViews>
  <sheetFormatPr defaultRowHeight="15" x14ac:dyDescent="0.25"/>
  <cols>
    <col min="1" max="1" width="20" customWidth="1"/>
    <col min="2" max="24" width="5.7109375" customWidth="1"/>
  </cols>
  <sheetData>
    <row r="1" spans="1:25" ht="21" x14ac:dyDescent="0.35">
      <c r="A1" s="103" t="s">
        <v>3328</v>
      </c>
    </row>
    <row r="2" spans="1:25" x14ac:dyDescent="0.25">
      <c r="B2" s="165">
        <v>2020</v>
      </c>
      <c r="C2" s="166"/>
      <c r="D2" s="166"/>
      <c r="E2" s="166"/>
      <c r="F2" s="167"/>
      <c r="G2" s="165">
        <v>2021</v>
      </c>
      <c r="H2" s="166"/>
      <c r="I2" s="166"/>
      <c r="J2" s="166"/>
      <c r="K2" s="166"/>
      <c r="L2" s="166"/>
      <c r="M2" s="166"/>
      <c r="N2" s="166"/>
      <c r="O2" s="166"/>
      <c r="P2" s="166"/>
      <c r="Q2" s="166"/>
      <c r="R2" s="167"/>
      <c r="S2" s="165">
        <v>2022</v>
      </c>
      <c r="T2" s="166"/>
      <c r="U2" s="166"/>
      <c r="V2" s="166"/>
      <c r="W2" s="166"/>
      <c r="X2" s="167"/>
    </row>
    <row r="3" spans="1:25" x14ac:dyDescent="0.25">
      <c r="B3" s="121" t="s">
        <v>3285</v>
      </c>
      <c r="C3" s="112" t="s">
        <v>3286</v>
      </c>
      <c r="D3" s="112" t="s">
        <v>3287</v>
      </c>
      <c r="E3" s="112" t="s">
        <v>3288</v>
      </c>
      <c r="F3" s="113" t="s">
        <v>3289</v>
      </c>
      <c r="G3" s="111" t="s">
        <v>3290</v>
      </c>
      <c r="H3" s="112" t="s">
        <v>3291</v>
      </c>
      <c r="I3" s="112" t="s">
        <v>3292</v>
      </c>
      <c r="J3" s="112" t="s">
        <v>3293</v>
      </c>
      <c r="K3" s="112" t="s">
        <v>3294</v>
      </c>
      <c r="L3" s="112" t="s">
        <v>3295</v>
      </c>
      <c r="M3" s="112" t="s">
        <v>3284</v>
      </c>
      <c r="N3" s="112" t="s">
        <v>3285</v>
      </c>
      <c r="O3" s="112" t="s">
        <v>3286</v>
      </c>
      <c r="P3" s="112" t="s">
        <v>3287</v>
      </c>
      <c r="Q3" s="112" t="s">
        <v>3288</v>
      </c>
      <c r="R3" s="113" t="s">
        <v>3289</v>
      </c>
      <c r="S3" s="121" t="s">
        <v>3290</v>
      </c>
      <c r="T3" s="122" t="s">
        <v>3291</v>
      </c>
      <c r="U3" s="122" t="s">
        <v>3292</v>
      </c>
      <c r="V3" s="122" t="s">
        <v>3293</v>
      </c>
      <c r="W3" s="122" t="s">
        <v>3294</v>
      </c>
      <c r="X3" s="148" t="s">
        <v>3295</v>
      </c>
    </row>
    <row r="4" spans="1:25" x14ac:dyDescent="0.25">
      <c r="A4" t="s">
        <v>3297</v>
      </c>
      <c r="B4" s="110">
        <v>14</v>
      </c>
      <c r="C4" s="110">
        <v>6</v>
      </c>
      <c r="D4" s="110">
        <v>4</v>
      </c>
      <c r="E4" s="110">
        <v>3</v>
      </c>
      <c r="F4" s="110">
        <v>3</v>
      </c>
      <c r="G4" s="110">
        <v>2</v>
      </c>
      <c r="H4" s="110">
        <v>1</v>
      </c>
      <c r="I4" s="110">
        <v>4</v>
      </c>
      <c r="J4" s="110">
        <v>6</v>
      </c>
      <c r="K4" s="110">
        <v>1</v>
      </c>
      <c r="L4" s="110">
        <v>7</v>
      </c>
      <c r="M4" s="110">
        <v>10</v>
      </c>
      <c r="N4" s="110">
        <v>16</v>
      </c>
      <c r="O4" s="110">
        <v>9</v>
      </c>
      <c r="P4" s="110">
        <v>4</v>
      </c>
      <c r="Q4" s="110">
        <v>28</v>
      </c>
      <c r="R4" s="161">
        <v>3</v>
      </c>
      <c r="S4" s="110">
        <v>2</v>
      </c>
      <c r="T4" s="110">
        <v>2</v>
      </c>
      <c r="U4" s="110">
        <v>6</v>
      </c>
      <c r="V4" s="110">
        <v>4</v>
      </c>
      <c r="W4" s="110">
        <v>3</v>
      </c>
      <c r="X4" s="161">
        <v>9</v>
      </c>
      <c r="Y4" s="160"/>
    </row>
    <row r="5" spans="1:25" ht="15.75" thickBot="1" x14ac:dyDescent="0.3">
      <c r="A5" s="117" t="s">
        <v>3298</v>
      </c>
      <c r="B5" s="118">
        <v>10</v>
      </c>
      <c r="C5" s="118">
        <v>1</v>
      </c>
      <c r="D5" s="118">
        <v>2</v>
      </c>
      <c r="E5" s="118">
        <v>1</v>
      </c>
      <c r="F5" s="118">
        <v>0</v>
      </c>
      <c r="G5" s="118">
        <v>0</v>
      </c>
      <c r="H5" s="118">
        <v>0</v>
      </c>
      <c r="I5" s="118">
        <v>0</v>
      </c>
      <c r="J5" s="118">
        <v>2</v>
      </c>
      <c r="K5" s="118">
        <v>1</v>
      </c>
      <c r="L5" s="118">
        <v>4</v>
      </c>
      <c r="M5" s="118">
        <v>10</v>
      </c>
      <c r="N5" s="118">
        <v>10</v>
      </c>
      <c r="O5" s="118">
        <v>7</v>
      </c>
      <c r="P5" s="118">
        <v>2</v>
      </c>
      <c r="Q5" s="118">
        <v>11</v>
      </c>
      <c r="R5" s="118">
        <v>1</v>
      </c>
      <c r="S5" s="118">
        <v>2</v>
      </c>
      <c r="T5" s="118">
        <v>1</v>
      </c>
      <c r="U5" s="118">
        <v>5</v>
      </c>
      <c r="V5" s="118">
        <v>4</v>
      </c>
      <c r="W5" s="118">
        <v>2</v>
      </c>
      <c r="X5" s="118">
        <v>7</v>
      </c>
    </row>
    <row r="6" spans="1:25" ht="15.75" thickTop="1" x14ac:dyDescent="0.25">
      <c r="B6" s="119">
        <f t="shared" ref="B6:X6" si="0">+B4+B5</f>
        <v>24</v>
      </c>
      <c r="C6" s="119">
        <f t="shared" si="0"/>
        <v>7</v>
      </c>
      <c r="D6" s="119">
        <f t="shared" si="0"/>
        <v>6</v>
      </c>
      <c r="E6" s="119">
        <f t="shared" si="0"/>
        <v>4</v>
      </c>
      <c r="F6" s="119">
        <f t="shared" si="0"/>
        <v>3</v>
      </c>
      <c r="G6" s="119">
        <f t="shared" si="0"/>
        <v>2</v>
      </c>
      <c r="H6" s="119">
        <f t="shared" si="0"/>
        <v>1</v>
      </c>
      <c r="I6" s="119">
        <f t="shared" si="0"/>
        <v>4</v>
      </c>
      <c r="J6" s="119">
        <f t="shared" si="0"/>
        <v>8</v>
      </c>
      <c r="K6" s="119">
        <f t="shared" si="0"/>
        <v>2</v>
      </c>
      <c r="L6" s="119">
        <f t="shared" si="0"/>
        <v>11</v>
      </c>
      <c r="M6" s="119">
        <f t="shared" si="0"/>
        <v>20</v>
      </c>
      <c r="N6" s="119">
        <f t="shared" si="0"/>
        <v>26</v>
      </c>
      <c r="O6" s="119">
        <f t="shared" si="0"/>
        <v>16</v>
      </c>
      <c r="P6" s="119">
        <f t="shared" si="0"/>
        <v>6</v>
      </c>
      <c r="Q6" s="119">
        <f t="shared" si="0"/>
        <v>39</v>
      </c>
      <c r="R6" s="119">
        <f t="shared" si="0"/>
        <v>4</v>
      </c>
      <c r="S6" s="119">
        <f t="shared" si="0"/>
        <v>4</v>
      </c>
      <c r="T6" s="119">
        <f t="shared" si="0"/>
        <v>3</v>
      </c>
      <c r="U6" s="119">
        <f t="shared" si="0"/>
        <v>11</v>
      </c>
      <c r="V6" s="119">
        <f t="shared" si="0"/>
        <v>8</v>
      </c>
      <c r="W6" s="119">
        <f t="shared" si="0"/>
        <v>5</v>
      </c>
      <c r="X6" s="119">
        <f t="shared" si="0"/>
        <v>16</v>
      </c>
    </row>
  </sheetData>
  <mergeCells count="3">
    <mergeCell ref="B2:F2"/>
    <mergeCell ref="G2:R2"/>
    <mergeCell ref="S2:X2"/>
  </mergeCells>
  <conditionalFormatting sqref="F7 C7">
    <cfRule type="cellIs" dxfId="5" priority="8" operator="lessThan">
      <formula>28.9</formula>
    </cfRule>
  </conditionalFormatting>
  <conditionalFormatting sqref="R7 O7 L7 I7">
    <cfRule type="cellIs" dxfId="4" priority="7" operator="lessThan">
      <formula>28.9</formula>
    </cfRule>
  </conditionalFormatting>
  <conditionalFormatting sqref="X7 U7">
    <cfRule type="cellIs" dxfId="3" priority="6" operator="lessThan">
      <formula>28.9</formula>
    </cfRule>
  </conditionalFormatting>
  <pageMargins left="0.7" right="0.7" top="0.75" bottom="1" header="0.3" footer="0.3"/>
  <pageSetup orientation="landscape" r:id="rId1"/>
  <headerFooter>
    <oddFooter>&amp;R&amp;"Times New Roman,Bold"&amp;12Case No. 2020-00349
Attachment to Response to AG-KIUC-2 Question No. 28(k)
&amp;P of &amp;N
Garrett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6"/>
  <sheetViews>
    <sheetView zoomScaleNormal="100" workbookViewId="0"/>
  </sheetViews>
  <sheetFormatPr defaultRowHeight="15" x14ac:dyDescent="0.25"/>
  <cols>
    <col min="1" max="1" width="20" customWidth="1"/>
    <col min="2" max="24" width="5.7109375" customWidth="1"/>
  </cols>
  <sheetData>
    <row r="1" spans="1:24" ht="21" x14ac:dyDescent="0.35">
      <c r="A1" s="103" t="s">
        <v>3327</v>
      </c>
    </row>
    <row r="2" spans="1:24" x14ac:dyDescent="0.25">
      <c r="B2" s="166"/>
      <c r="C2" s="166"/>
      <c r="D2" s="166"/>
      <c r="E2" s="166"/>
      <c r="F2" s="167"/>
      <c r="G2" s="165">
        <v>2021</v>
      </c>
      <c r="H2" s="166"/>
      <c r="I2" s="166"/>
      <c r="J2" s="166"/>
      <c r="K2" s="166"/>
      <c r="L2" s="166"/>
      <c r="M2" s="166"/>
      <c r="N2" s="166"/>
      <c r="O2" s="166"/>
      <c r="P2" s="166"/>
      <c r="Q2" s="166"/>
      <c r="R2" s="167"/>
      <c r="S2" s="165">
        <v>2022</v>
      </c>
      <c r="T2" s="166"/>
      <c r="U2" s="166"/>
      <c r="V2" s="166"/>
      <c r="W2" s="166"/>
      <c r="X2" s="167"/>
    </row>
    <row r="3" spans="1:24" x14ac:dyDescent="0.25">
      <c r="B3" s="115" t="s">
        <v>3285</v>
      </c>
      <c r="C3" s="115" t="s">
        <v>3286</v>
      </c>
      <c r="D3" s="115" t="s">
        <v>3287</v>
      </c>
      <c r="E3" s="115" t="s">
        <v>3288</v>
      </c>
      <c r="F3" s="116" t="s">
        <v>3289</v>
      </c>
      <c r="G3" s="114" t="s">
        <v>3290</v>
      </c>
      <c r="H3" s="115" t="s">
        <v>3291</v>
      </c>
      <c r="I3" s="115" t="s">
        <v>3292</v>
      </c>
      <c r="J3" s="115" t="s">
        <v>3293</v>
      </c>
      <c r="K3" s="115" t="s">
        <v>3294</v>
      </c>
      <c r="L3" s="115" t="s">
        <v>3295</v>
      </c>
      <c r="M3" s="115" t="s">
        <v>3284</v>
      </c>
      <c r="N3" s="115" t="s">
        <v>3285</v>
      </c>
      <c r="O3" s="115" t="s">
        <v>3286</v>
      </c>
      <c r="P3" s="115" t="s">
        <v>3287</v>
      </c>
      <c r="Q3" s="115" t="s">
        <v>3288</v>
      </c>
      <c r="R3" s="116" t="s">
        <v>3289</v>
      </c>
      <c r="S3" s="157" t="s">
        <v>3290</v>
      </c>
      <c r="T3" s="158" t="s">
        <v>3291</v>
      </c>
      <c r="U3" s="158" t="s">
        <v>3292</v>
      </c>
      <c r="V3" s="158" t="s">
        <v>3293</v>
      </c>
      <c r="W3" s="158" t="s">
        <v>3294</v>
      </c>
      <c r="X3" s="159" t="s">
        <v>3295</v>
      </c>
    </row>
    <row r="4" spans="1:24" x14ac:dyDescent="0.25">
      <c r="A4" t="s">
        <v>3297</v>
      </c>
      <c r="B4" s="110">
        <v>103</v>
      </c>
      <c r="C4" s="110">
        <v>30</v>
      </c>
      <c r="D4" s="110">
        <v>32</v>
      </c>
      <c r="E4" s="110">
        <v>14</v>
      </c>
      <c r="F4" s="161">
        <v>21</v>
      </c>
      <c r="G4" s="110">
        <v>10</v>
      </c>
      <c r="H4" s="110">
        <v>5</v>
      </c>
      <c r="I4" s="110">
        <v>26</v>
      </c>
      <c r="J4" s="110">
        <v>47</v>
      </c>
      <c r="K4" s="110">
        <v>6</v>
      </c>
      <c r="L4" s="110">
        <v>46</v>
      </c>
      <c r="M4" s="110">
        <v>98</v>
      </c>
      <c r="N4" s="110">
        <v>106</v>
      </c>
      <c r="O4" s="110">
        <v>62</v>
      </c>
      <c r="P4" s="110">
        <v>25</v>
      </c>
      <c r="Q4" s="110">
        <v>204</v>
      </c>
      <c r="R4" s="161">
        <v>20</v>
      </c>
      <c r="S4" s="161">
        <v>30</v>
      </c>
      <c r="T4" s="110">
        <v>31</v>
      </c>
      <c r="U4" s="110">
        <v>50</v>
      </c>
      <c r="V4" s="110">
        <v>65</v>
      </c>
      <c r="W4" s="110">
        <v>27</v>
      </c>
      <c r="X4" s="161">
        <v>65</v>
      </c>
    </row>
    <row r="5" spans="1:24" ht="15.75" thickBot="1" x14ac:dyDescent="0.3">
      <c r="A5" s="117" t="s">
        <v>3298</v>
      </c>
      <c r="B5" s="118">
        <v>41</v>
      </c>
      <c r="C5" s="118">
        <v>2</v>
      </c>
      <c r="D5" s="118">
        <v>13</v>
      </c>
      <c r="E5" s="118">
        <v>5</v>
      </c>
      <c r="F5" s="118">
        <v>0</v>
      </c>
      <c r="G5" s="118">
        <v>0</v>
      </c>
      <c r="H5" s="118">
        <v>0</v>
      </c>
      <c r="I5" s="118">
        <v>0</v>
      </c>
      <c r="J5" s="118">
        <v>13</v>
      </c>
      <c r="K5" s="118">
        <v>5</v>
      </c>
      <c r="L5" s="118">
        <v>26</v>
      </c>
      <c r="M5" s="118">
        <v>66</v>
      </c>
      <c r="N5" s="118">
        <v>49</v>
      </c>
      <c r="O5" s="118">
        <v>39</v>
      </c>
      <c r="P5" s="118">
        <v>14</v>
      </c>
      <c r="Q5" s="118">
        <v>122</v>
      </c>
      <c r="R5" s="118">
        <v>6</v>
      </c>
      <c r="S5" s="118">
        <v>9</v>
      </c>
      <c r="T5" s="118">
        <v>4</v>
      </c>
      <c r="U5" s="118">
        <v>23</v>
      </c>
      <c r="V5" s="118">
        <v>48</v>
      </c>
      <c r="W5" s="118">
        <v>15</v>
      </c>
      <c r="X5" s="118">
        <v>38</v>
      </c>
    </row>
    <row r="6" spans="1:24" ht="15.75" thickTop="1" x14ac:dyDescent="0.25">
      <c r="B6" s="119">
        <f t="shared" ref="B6:X6" si="0">+B4+B5</f>
        <v>144</v>
      </c>
      <c r="C6" s="119">
        <f t="shared" si="0"/>
        <v>32</v>
      </c>
      <c r="D6" s="119">
        <f t="shared" si="0"/>
        <v>45</v>
      </c>
      <c r="E6" s="119">
        <f t="shared" si="0"/>
        <v>19</v>
      </c>
      <c r="F6" s="119">
        <f t="shared" si="0"/>
        <v>21</v>
      </c>
      <c r="G6" s="119">
        <f t="shared" si="0"/>
        <v>10</v>
      </c>
      <c r="H6" s="119">
        <f t="shared" si="0"/>
        <v>5</v>
      </c>
      <c r="I6" s="119">
        <f t="shared" si="0"/>
        <v>26</v>
      </c>
      <c r="J6" s="119">
        <f t="shared" si="0"/>
        <v>60</v>
      </c>
      <c r="K6" s="119">
        <f t="shared" si="0"/>
        <v>11</v>
      </c>
      <c r="L6" s="119">
        <f t="shared" si="0"/>
        <v>72</v>
      </c>
      <c r="M6" s="119">
        <f t="shared" si="0"/>
        <v>164</v>
      </c>
      <c r="N6" s="119">
        <f t="shared" si="0"/>
        <v>155</v>
      </c>
      <c r="O6" s="119">
        <f t="shared" si="0"/>
        <v>101</v>
      </c>
      <c r="P6" s="119">
        <f t="shared" si="0"/>
        <v>39</v>
      </c>
      <c r="Q6" s="119">
        <f t="shared" si="0"/>
        <v>326</v>
      </c>
      <c r="R6" s="119">
        <f t="shared" si="0"/>
        <v>26</v>
      </c>
      <c r="S6" s="119">
        <f t="shared" si="0"/>
        <v>39</v>
      </c>
      <c r="T6" s="119">
        <f t="shared" si="0"/>
        <v>35</v>
      </c>
      <c r="U6" s="119">
        <f t="shared" si="0"/>
        <v>73</v>
      </c>
      <c r="V6" s="119">
        <f t="shared" si="0"/>
        <v>113</v>
      </c>
      <c r="W6" s="119">
        <f t="shared" si="0"/>
        <v>42</v>
      </c>
      <c r="X6" s="119">
        <f t="shared" si="0"/>
        <v>103</v>
      </c>
    </row>
  </sheetData>
  <mergeCells count="3">
    <mergeCell ref="B2:F2"/>
    <mergeCell ref="G2:R2"/>
    <mergeCell ref="S2:X2"/>
  </mergeCells>
  <conditionalFormatting sqref="F7 C7">
    <cfRule type="cellIs" dxfId="2" priority="8" operator="lessThan">
      <formula>28.9</formula>
    </cfRule>
  </conditionalFormatting>
  <conditionalFormatting sqref="R7 O7 L7 I7">
    <cfRule type="cellIs" dxfId="1" priority="7" operator="lessThan">
      <formula>28.9</formula>
    </cfRule>
  </conditionalFormatting>
  <conditionalFormatting sqref="X7 U7">
    <cfRule type="cellIs" dxfId="0" priority="6" operator="lessThan">
      <formula>28.9</formula>
    </cfRule>
  </conditionalFormatting>
  <pageMargins left="0.7" right="0.7" top="0.75" bottom="1" header="0.3" footer="0.3"/>
  <pageSetup orientation="landscape" r:id="rId1"/>
  <headerFooter>
    <oddFooter>&amp;R&amp;"Times New Roman,Bold"&amp;12Case No. 2020-00349
Attachment to Response to AG-KIUC-2 Question No. 28(k)
&amp;P of &amp;N
Garrett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
  <sheetViews>
    <sheetView zoomScaleNormal="100" workbookViewId="0"/>
  </sheetViews>
  <sheetFormatPr defaultRowHeight="15" x14ac:dyDescent="0.25"/>
  <cols>
    <col min="1" max="1" width="40" customWidth="1"/>
    <col min="2" max="2" width="12.5703125" bestFit="1" customWidth="1"/>
    <col min="3" max="13" width="9.140625" style="1"/>
  </cols>
  <sheetData>
    <row r="1" spans="1:8" x14ac:dyDescent="0.25">
      <c r="A1" t="s">
        <v>3318</v>
      </c>
      <c r="C1"/>
    </row>
    <row r="2" spans="1:8" x14ac:dyDescent="0.25">
      <c r="C2"/>
    </row>
    <row r="3" spans="1:8" x14ac:dyDescent="0.25">
      <c r="C3"/>
    </row>
    <row r="4" spans="1:8" x14ac:dyDescent="0.25">
      <c r="A4" t="s">
        <v>3345</v>
      </c>
      <c r="B4" s="106">
        <v>43617</v>
      </c>
      <c r="C4"/>
    </row>
    <row r="5" spans="1:8" x14ac:dyDescent="0.25">
      <c r="A5" t="s">
        <v>3329</v>
      </c>
      <c r="B5" s="106">
        <v>44501</v>
      </c>
      <c r="C5"/>
    </row>
    <row r="6" spans="1:8" x14ac:dyDescent="0.25">
      <c r="C6"/>
    </row>
    <row r="7" spans="1:8" x14ac:dyDescent="0.25">
      <c r="A7" t="s">
        <v>3342</v>
      </c>
      <c r="B7" s="107">
        <v>405.72</v>
      </c>
      <c r="C7"/>
    </row>
    <row r="8" spans="1:8" x14ac:dyDescent="0.25">
      <c r="A8" t="s">
        <v>3343</v>
      </c>
      <c r="B8" s="107">
        <v>142.36000000000001</v>
      </c>
      <c r="C8"/>
      <c r="D8" s="105"/>
      <c r="E8" s="105"/>
      <c r="F8" s="105"/>
      <c r="G8" s="105"/>
      <c r="H8" s="105"/>
    </row>
    <row r="9" spans="1:8" x14ac:dyDescent="0.25">
      <c r="A9" t="s">
        <v>3344</v>
      </c>
      <c r="B9" s="107">
        <v>16687.79</v>
      </c>
      <c r="C9"/>
    </row>
    <row r="10" spans="1:8" x14ac:dyDescent="0.25">
      <c r="A10" t="s">
        <v>3337</v>
      </c>
      <c r="B10" s="107"/>
      <c r="C10"/>
    </row>
    <row r="11" spans="1:8" x14ac:dyDescent="0.25">
      <c r="A11" s="120" t="s">
        <v>3335</v>
      </c>
      <c r="B11" s="107">
        <v>5000000</v>
      </c>
      <c r="C11"/>
    </row>
    <row r="12" spans="1:8" x14ac:dyDescent="0.25">
      <c r="A12" s="120" t="s">
        <v>3336</v>
      </c>
      <c r="B12" s="107">
        <v>9000000</v>
      </c>
      <c r="C12"/>
    </row>
    <row r="13" spans="1:8" x14ac:dyDescent="0.25">
      <c r="A13" t="s">
        <v>3319</v>
      </c>
      <c r="B13" s="107">
        <v>2150000</v>
      </c>
      <c r="C13"/>
    </row>
    <row r="14" spans="1:8" x14ac:dyDescent="0.25">
      <c r="A14" t="s">
        <v>3347</v>
      </c>
      <c r="B14" s="107">
        <v>588724</v>
      </c>
      <c r="C14"/>
    </row>
    <row r="15" spans="1:8" x14ac:dyDescent="0.25">
      <c r="A15" t="s">
        <v>3320</v>
      </c>
      <c r="B15" s="109">
        <v>1.024</v>
      </c>
      <c r="C15"/>
    </row>
  </sheetData>
  <pageMargins left="0.7" right="0.7" top="0.75" bottom="1" header="0.3" footer="0.3"/>
  <pageSetup orientation="landscape" r:id="rId1"/>
  <headerFooter>
    <oddFooter>&amp;R&amp;"Times New Roman,Bold"&amp;12Case No. 2020-00349
Attachment to Response to AG-KIUC-2 Question No. 28(k)
&amp;P of &amp;N
Garrett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K28"/>
  <sheetViews>
    <sheetView workbookViewId="0"/>
  </sheetViews>
  <sheetFormatPr defaultRowHeight="14.25" x14ac:dyDescent="0.2"/>
  <cols>
    <col min="1" max="1" width="33.28515625" style="4" customWidth="1"/>
    <col min="2" max="2" width="11.5703125" style="4" customWidth="1"/>
    <col min="3" max="3" width="15.140625" style="4" bestFit="1" customWidth="1"/>
    <col min="4" max="4" width="11.5703125" style="20" customWidth="1"/>
    <col min="5" max="5" width="16.85546875" style="4" bestFit="1" customWidth="1"/>
    <col min="6" max="6" width="2.7109375" style="4" customWidth="1"/>
    <col min="7" max="9" width="15.28515625" style="4" customWidth="1"/>
    <col min="10" max="10" width="13.28515625" style="4" customWidth="1"/>
    <col min="11" max="11" width="16.85546875" style="4" bestFit="1" customWidth="1"/>
    <col min="12" max="256" width="8.85546875" style="4"/>
    <col min="257" max="257" width="33.28515625" style="4" customWidth="1"/>
    <col min="258" max="258" width="11.5703125" style="4" customWidth="1"/>
    <col min="259" max="259" width="15.140625" style="4" bestFit="1" customWidth="1"/>
    <col min="260" max="260" width="11.5703125" style="4" customWidth="1"/>
    <col min="261" max="261" width="16.85546875" style="4" bestFit="1" customWidth="1"/>
    <col min="262" max="262" width="2.7109375" style="4" customWidth="1"/>
    <col min="263" max="264" width="22.140625" style="4" customWidth="1"/>
    <col min="265" max="265" width="13.28515625" style="4" bestFit="1" customWidth="1"/>
    <col min="266" max="266" width="13.28515625" style="4" customWidth="1"/>
    <col min="267" max="267" width="16.85546875" style="4" bestFit="1" customWidth="1"/>
    <col min="268" max="512" width="8.85546875" style="4"/>
    <col min="513" max="513" width="33.28515625" style="4" customWidth="1"/>
    <col min="514" max="514" width="11.5703125" style="4" customWidth="1"/>
    <col min="515" max="515" width="15.140625" style="4" bestFit="1" customWidth="1"/>
    <col min="516" max="516" width="11.5703125" style="4" customWidth="1"/>
    <col min="517" max="517" width="16.85546875" style="4" bestFit="1" customWidth="1"/>
    <col min="518" max="518" width="2.7109375" style="4" customWidth="1"/>
    <col min="519" max="520" width="22.140625" style="4" customWidth="1"/>
    <col min="521" max="521" width="13.28515625" style="4" bestFit="1" customWidth="1"/>
    <col min="522" max="522" width="13.28515625" style="4" customWidth="1"/>
    <col min="523" max="523" width="16.85546875" style="4" bestFit="1" customWidth="1"/>
    <col min="524" max="768" width="8.85546875" style="4"/>
    <col min="769" max="769" width="33.28515625" style="4" customWidth="1"/>
    <col min="770" max="770" width="11.5703125" style="4" customWidth="1"/>
    <col min="771" max="771" width="15.140625" style="4" bestFit="1" customWidth="1"/>
    <col min="772" max="772" width="11.5703125" style="4" customWidth="1"/>
    <col min="773" max="773" width="16.85546875" style="4" bestFit="1" customWidth="1"/>
    <col min="774" max="774" width="2.7109375" style="4" customWidth="1"/>
    <col min="775" max="776" width="22.140625" style="4" customWidth="1"/>
    <col min="777" max="777" width="13.28515625" style="4" bestFit="1" customWidth="1"/>
    <col min="778" max="778" width="13.28515625" style="4" customWidth="1"/>
    <col min="779" max="779" width="16.85546875" style="4" bestFit="1" customWidth="1"/>
    <col min="780" max="1024" width="8.85546875" style="4"/>
    <col min="1025" max="1025" width="33.28515625" style="4" customWidth="1"/>
    <col min="1026" max="1026" width="11.5703125" style="4" customWidth="1"/>
    <col min="1027" max="1027" width="15.140625" style="4" bestFit="1" customWidth="1"/>
    <col min="1028" max="1028" width="11.5703125" style="4" customWidth="1"/>
    <col min="1029" max="1029" width="16.85546875" style="4" bestFit="1" customWidth="1"/>
    <col min="1030" max="1030" width="2.7109375" style="4" customWidth="1"/>
    <col min="1031" max="1032" width="22.140625" style="4" customWidth="1"/>
    <col min="1033" max="1033" width="13.28515625" style="4" bestFit="1" customWidth="1"/>
    <col min="1034" max="1034" width="13.28515625" style="4" customWidth="1"/>
    <col min="1035" max="1035" width="16.85546875" style="4" bestFit="1" customWidth="1"/>
    <col min="1036" max="1280" width="8.85546875" style="4"/>
    <col min="1281" max="1281" width="33.28515625" style="4" customWidth="1"/>
    <col min="1282" max="1282" width="11.5703125" style="4" customWidth="1"/>
    <col min="1283" max="1283" width="15.140625" style="4" bestFit="1" customWidth="1"/>
    <col min="1284" max="1284" width="11.5703125" style="4" customWidth="1"/>
    <col min="1285" max="1285" width="16.85546875" style="4" bestFit="1" customWidth="1"/>
    <col min="1286" max="1286" width="2.7109375" style="4" customWidth="1"/>
    <col min="1287" max="1288" width="22.140625" style="4" customWidth="1"/>
    <col min="1289" max="1289" width="13.28515625" style="4" bestFit="1" customWidth="1"/>
    <col min="1290" max="1290" width="13.28515625" style="4" customWidth="1"/>
    <col min="1291" max="1291" width="16.85546875" style="4" bestFit="1" customWidth="1"/>
    <col min="1292" max="1536" width="8.85546875" style="4"/>
    <col min="1537" max="1537" width="33.28515625" style="4" customWidth="1"/>
    <col min="1538" max="1538" width="11.5703125" style="4" customWidth="1"/>
    <col min="1539" max="1539" width="15.140625" style="4" bestFit="1" customWidth="1"/>
    <col min="1540" max="1540" width="11.5703125" style="4" customWidth="1"/>
    <col min="1541" max="1541" width="16.85546875" style="4" bestFit="1" customWidth="1"/>
    <col min="1542" max="1542" width="2.7109375" style="4" customWidth="1"/>
    <col min="1543" max="1544" width="22.140625" style="4" customWidth="1"/>
    <col min="1545" max="1545" width="13.28515625" style="4" bestFit="1" customWidth="1"/>
    <col min="1546" max="1546" width="13.28515625" style="4" customWidth="1"/>
    <col min="1547" max="1547" width="16.85546875" style="4" bestFit="1" customWidth="1"/>
    <col min="1548" max="1792" width="8.85546875" style="4"/>
    <col min="1793" max="1793" width="33.28515625" style="4" customWidth="1"/>
    <col min="1794" max="1794" width="11.5703125" style="4" customWidth="1"/>
    <col min="1795" max="1795" width="15.140625" style="4" bestFit="1" customWidth="1"/>
    <col min="1796" max="1796" width="11.5703125" style="4" customWidth="1"/>
    <col min="1797" max="1797" width="16.85546875" style="4" bestFit="1" customWidth="1"/>
    <col min="1798" max="1798" width="2.7109375" style="4" customWidth="1"/>
    <col min="1799" max="1800" width="22.140625" style="4" customWidth="1"/>
    <col min="1801" max="1801" width="13.28515625" style="4" bestFit="1" customWidth="1"/>
    <col min="1802" max="1802" width="13.28515625" style="4" customWidth="1"/>
    <col min="1803" max="1803" width="16.85546875" style="4" bestFit="1" customWidth="1"/>
    <col min="1804" max="2048" width="8.85546875" style="4"/>
    <col min="2049" max="2049" width="33.28515625" style="4" customWidth="1"/>
    <col min="2050" max="2050" width="11.5703125" style="4" customWidth="1"/>
    <col min="2051" max="2051" width="15.140625" style="4" bestFit="1" customWidth="1"/>
    <col min="2052" max="2052" width="11.5703125" style="4" customWidth="1"/>
    <col min="2053" max="2053" width="16.85546875" style="4" bestFit="1" customWidth="1"/>
    <col min="2054" max="2054" width="2.7109375" style="4" customWidth="1"/>
    <col min="2055" max="2056" width="22.140625" style="4" customWidth="1"/>
    <col min="2057" max="2057" width="13.28515625" style="4" bestFit="1" customWidth="1"/>
    <col min="2058" max="2058" width="13.28515625" style="4" customWidth="1"/>
    <col min="2059" max="2059" width="16.85546875" style="4" bestFit="1" customWidth="1"/>
    <col min="2060" max="2304" width="8.85546875" style="4"/>
    <col min="2305" max="2305" width="33.28515625" style="4" customWidth="1"/>
    <col min="2306" max="2306" width="11.5703125" style="4" customWidth="1"/>
    <col min="2307" max="2307" width="15.140625" style="4" bestFit="1" customWidth="1"/>
    <col min="2308" max="2308" width="11.5703125" style="4" customWidth="1"/>
    <col min="2309" max="2309" width="16.85546875" style="4" bestFit="1" customWidth="1"/>
    <col min="2310" max="2310" width="2.7109375" style="4" customWidth="1"/>
    <col min="2311" max="2312" width="22.140625" style="4" customWidth="1"/>
    <col min="2313" max="2313" width="13.28515625" style="4" bestFit="1" customWidth="1"/>
    <col min="2314" max="2314" width="13.28515625" style="4" customWidth="1"/>
    <col min="2315" max="2315" width="16.85546875" style="4" bestFit="1" customWidth="1"/>
    <col min="2316" max="2560" width="8.85546875" style="4"/>
    <col min="2561" max="2561" width="33.28515625" style="4" customWidth="1"/>
    <col min="2562" max="2562" width="11.5703125" style="4" customWidth="1"/>
    <col min="2563" max="2563" width="15.140625" style="4" bestFit="1" customWidth="1"/>
    <col min="2564" max="2564" width="11.5703125" style="4" customWidth="1"/>
    <col min="2565" max="2565" width="16.85546875" style="4" bestFit="1" customWidth="1"/>
    <col min="2566" max="2566" width="2.7109375" style="4" customWidth="1"/>
    <col min="2567" max="2568" width="22.140625" style="4" customWidth="1"/>
    <col min="2569" max="2569" width="13.28515625" style="4" bestFit="1" customWidth="1"/>
    <col min="2570" max="2570" width="13.28515625" style="4" customWidth="1"/>
    <col min="2571" max="2571" width="16.85546875" style="4" bestFit="1" customWidth="1"/>
    <col min="2572" max="2816" width="8.85546875" style="4"/>
    <col min="2817" max="2817" width="33.28515625" style="4" customWidth="1"/>
    <col min="2818" max="2818" width="11.5703125" style="4" customWidth="1"/>
    <col min="2819" max="2819" width="15.140625" style="4" bestFit="1" customWidth="1"/>
    <col min="2820" max="2820" width="11.5703125" style="4" customWidth="1"/>
    <col min="2821" max="2821" width="16.85546875" style="4" bestFit="1" customWidth="1"/>
    <col min="2822" max="2822" width="2.7109375" style="4" customWidth="1"/>
    <col min="2823" max="2824" width="22.140625" style="4" customWidth="1"/>
    <col min="2825" max="2825" width="13.28515625" style="4" bestFit="1" customWidth="1"/>
    <col min="2826" max="2826" width="13.28515625" style="4" customWidth="1"/>
    <col min="2827" max="2827" width="16.85546875" style="4" bestFit="1" customWidth="1"/>
    <col min="2828" max="3072" width="8.85546875" style="4"/>
    <col min="3073" max="3073" width="33.28515625" style="4" customWidth="1"/>
    <col min="3074" max="3074" width="11.5703125" style="4" customWidth="1"/>
    <col min="3075" max="3075" width="15.140625" style="4" bestFit="1" customWidth="1"/>
    <col min="3076" max="3076" width="11.5703125" style="4" customWidth="1"/>
    <col min="3077" max="3077" width="16.85546875" style="4" bestFit="1" customWidth="1"/>
    <col min="3078" max="3078" width="2.7109375" style="4" customWidth="1"/>
    <col min="3079" max="3080" width="22.140625" style="4" customWidth="1"/>
    <col min="3081" max="3081" width="13.28515625" style="4" bestFit="1" customWidth="1"/>
    <col min="3082" max="3082" width="13.28515625" style="4" customWidth="1"/>
    <col min="3083" max="3083" width="16.85546875" style="4" bestFit="1" customWidth="1"/>
    <col min="3084" max="3328" width="8.85546875" style="4"/>
    <col min="3329" max="3329" width="33.28515625" style="4" customWidth="1"/>
    <col min="3330" max="3330" width="11.5703125" style="4" customWidth="1"/>
    <col min="3331" max="3331" width="15.140625" style="4" bestFit="1" customWidth="1"/>
    <col min="3332" max="3332" width="11.5703125" style="4" customWidth="1"/>
    <col min="3333" max="3333" width="16.85546875" style="4" bestFit="1" customWidth="1"/>
    <col min="3334" max="3334" width="2.7109375" style="4" customWidth="1"/>
    <col min="3335" max="3336" width="22.140625" style="4" customWidth="1"/>
    <col min="3337" max="3337" width="13.28515625" style="4" bestFit="1" customWidth="1"/>
    <col min="3338" max="3338" width="13.28515625" style="4" customWidth="1"/>
    <col min="3339" max="3339" width="16.85546875" style="4" bestFit="1" customWidth="1"/>
    <col min="3340" max="3584" width="8.85546875" style="4"/>
    <col min="3585" max="3585" width="33.28515625" style="4" customWidth="1"/>
    <col min="3586" max="3586" width="11.5703125" style="4" customWidth="1"/>
    <col min="3587" max="3587" width="15.140625" style="4" bestFit="1" customWidth="1"/>
    <col min="3588" max="3588" width="11.5703125" style="4" customWidth="1"/>
    <col min="3589" max="3589" width="16.85546875" style="4" bestFit="1" customWidth="1"/>
    <col min="3590" max="3590" width="2.7109375" style="4" customWidth="1"/>
    <col min="3591" max="3592" width="22.140625" style="4" customWidth="1"/>
    <col min="3593" max="3593" width="13.28515625" style="4" bestFit="1" customWidth="1"/>
    <col min="3594" max="3594" width="13.28515625" style="4" customWidth="1"/>
    <col min="3595" max="3595" width="16.85546875" style="4" bestFit="1" customWidth="1"/>
    <col min="3596" max="3840" width="8.85546875" style="4"/>
    <col min="3841" max="3841" width="33.28515625" style="4" customWidth="1"/>
    <col min="3842" max="3842" width="11.5703125" style="4" customWidth="1"/>
    <col min="3843" max="3843" width="15.140625" style="4" bestFit="1" customWidth="1"/>
    <col min="3844" max="3844" width="11.5703125" style="4" customWidth="1"/>
    <col min="3845" max="3845" width="16.85546875" style="4" bestFit="1" customWidth="1"/>
    <col min="3846" max="3846" width="2.7109375" style="4" customWidth="1"/>
    <col min="3847" max="3848" width="22.140625" style="4" customWidth="1"/>
    <col min="3849" max="3849" width="13.28515625" style="4" bestFit="1" customWidth="1"/>
    <col min="3850" max="3850" width="13.28515625" style="4" customWidth="1"/>
    <col min="3851" max="3851" width="16.85546875" style="4" bestFit="1" customWidth="1"/>
    <col min="3852" max="4096" width="8.85546875" style="4"/>
    <col min="4097" max="4097" width="33.28515625" style="4" customWidth="1"/>
    <col min="4098" max="4098" width="11.5703125" style="4" customWidth="1"/>
    <col min="4099" max="4099" width="15.140625" style="4" bestFit="1" customWidth="1"/>
    <col min="4100" max="4100" width="11.5703125" style="4" customWidth="1"/>
    <col min="4101" max="4101" width="16.85546875" style="4" bestFit="1" customWidth="1"/>
    <col min="4102" max="4102" width="2.7109375" style="4" customWidth="1"/>
    <col min="4103" max="4104" width="22.140625" style="4" customWidth="1"/>
    <col min="4105" max="4105" width="13.28515625" style="4" bestFit="1" customWidth="1"/>
    <col min="4106" max="4106" width="13.28515625" style="4" customWidth="1"/>
    <col min="4107" max="4107" width="16.85546875" style="4" bestFit="1" customWidth="1"/>
    <col min="4108" max="4352" width="8.85546875" style="4"/>
    <col min="4353" max="4353" width="33.28515625" style="4" customWidth="1"/>
    <col min="4354" max="4354" width="11.5703125" style="4" customWidth="1"/>
    <col min="4355" max="4355" width="15.140625" style="4" bestFit="1" customWidth="1"/>
    <col min="4356" max="4356" width="11.5703125" style="4" customWidth="1"/>
    <col min="4357" max="4357" width="16.85546875" style="4" bestFit="1" customWidth="1"/>
    <col min="4358" max="4358" width="2.7109375" style="4" customWidth="1"/>
    <col min="4359" max="4360" width="22.140625" style="4" customWidth="1"/>
    <col min="4361" max="4361" width="13.28515625" style="4" bestFit="1" customWidth="1"/>
    <col min="4362" max="4362" width="13.28515625" style="4" customWidth="1"/>
    <col min="4363" max="4363" width="16.85546875" style="4" bestFit="1" customWidth="1"/>
    <col min="4364" max="4608" width="8.85546875" style="4"/>
    <col min="4609" max="4609" width="33.28515625" style="4" customWidth="1"/>
    <col min="4610" max="4610" width="11.5703125" style="4" customWidth="1"/>
    <col min="4611" max="4611" width="15.140625" style="4" bestFit="1" customWidth="1"/>
    <col min="4612" max="4612" width="11.5703125" style="4" customWidth="1"/>
    <col min="4613" max="4613" width="16.85546875" style="4" bestFit="1" customWidth="1"/>
    <col min="4614" max="4614" width="2.7109375" style="4" customWidth="1"/>
    <col min="4615" max="4616" width="22.140625" style="4" customWidth="1"/>
    <col min="4617" max="4617" width="13.28515625" style="4" bestFit="1" customWidth="1"/>
    <col min="4618" max="4618" width="13.28515625" style="4" customWidth="1"/>
    <col min="4619" max="4619" width="16.85546875" style="4" bestFit="1" customWidth="1"/>
    <col min="4620" max="4864" width="8.85546875" style="4"/>
    <col min="4865" max="4865" width="33.28515625" style="4" customWidth="1"/>
    <col min="4866" max="4866" width="11.5703125" style="4" customWidth="1"/>
    <col min="4867" max="4867" width="15.140625" style="4" bestFit="1" customWidth="1"/>
    <col min="4868" max="4868" width="11.5703125" style="4" customWidth="1"/>
    <col min="4869" max="4869" width="16.85546875" style="4" bestFit="1" customWidth="1"/>
    <col min="4870" max="4870" width="2.7109375" style="4" customWidth="1"/>
    <col min="4871" max="4872" width="22.140625" style="4" customWidth="1"/>
    <col min="4873" max="4873" width="13.28515625" style="4" bestFit="1" customWidth="1"/>
    <col min="4874" max="4874" width="13.28515625" style="4" customWidth="1"/>
    <col min="4875" max="4875" width="16.85546875" style="4" bestFit="1" customWidth="1"/>
    <col min="4876" max="5120" width="8.85546875" style="4"/>
    <col min="5121" max="5121" width="33.28515625" style="4" customWidth="1"/>
    <col min="5122" max="5122" width="11.5703125" style="4" customWidth="1"/>
    <col min="5123" max="5123" width="15.140625" style="4" bestFit="1" customWidth="1"/>
    <col min="5124" max="5124" width="11.5703125" style="4" customWidth="1"/>
    <col min="5125" max="5125" width="16.85546875" style="4" bestFit="1" customWidth="1"/>
    <col min="5126" max="5126" width="2.7109375" style="4" customWidth="1"/>
    <col min="5127" max="5128" width="22.140625" style="4" customWidth="1"/>
    <col min="5129" max="5129" width="13.28515625" style="4" bestFit="1" customWidth="1"/>
    <col min="5130" max="5130" width="13.28515625" style="4" customWidth="1"/>
    <col min="5131" max="5131" width="16.85546875" style="4" bestFit="1" customWidth="1"/>
    <col min="5132" max="5376" width="8.85546875" style="4"/>
    <col min="5377" max="5377" width="33.28515625" style="4" customWidth="1"/>
    <col min="5378" max="5378" width="11.5703125" style="4" customWidth="1"/>
    <col min="5379" max="5379" width="15.140625" style="4" bestFit="1" customWidth="1"/>
    <col min="5380" max="5380" width="11.5703125" style="4" customWidth="1"/>
    <col min="5381" max="5381" width="16.85546875" style="4" bestFit="1" customWidth="1"/>
    <col min="5382" max="5382" width="2.7109375" style="4" customWidth="1"/>
    <col min="5383" max="5384" width="22.140625" style="4" customWidth="1"/>
    <col min="5385" max="5385" width="13.28515625" style="4" bestFit="1" customWidth="1"/>
    <col min="5386" max="5386" width="13.28515625" style="4" customWidth="1"/>
    <col min="5387" max="5387" width="16.85546875" style="4" bestFit="1" customWidth="1"/>
    <col min="5388" max="5632" width="8.85546875" style="4"/>
    <col min="5633" max="5633" width="33.28515625" style="4" customWidth="1"/>
    <col min="5634" max="5634" width="11.5703125" style="4" customWidth="1"/>
    <col min="5635" max="5635" width="15.140625" style="4" bestFit="1" customWidth="1"/>
    <col min="5636" max="5636" width="11.5703125" style="4" customWidth="1"/>
    <col min="5637" max="5637" width="16.85546875" style="4" bestFit="1" customWidth="1"/>
    <col min="5638" max="5638" width="2.7109375" style="4" customWidth="1"/>
    <col min="5639" max="5640" width="22.140625" style="4" customWidth="1"/>
    <col min="5641" max="5641" width="13.28515625" style="4" bestFit="1" customWidth="1"/>
    <col min="5642" max="5642" width="13.28515625" style="4" customWidth="1"/>
    <col min="5643" max="5643" width="16.85546875" style="4" bestFit="1" customWidth="1"/>
    <col min="5644" max="5888" width="8.85546875" style="4"/>
    <col min="5889" max="5889" width="33.28515625" style="4" customWidth="1"/>
    <col min="5890" max="5890" width="11.5703125" style="4" customWidth="1"/>
    <col min="5891" max="5891" width="15.140625" style="4" bestFit="1" customWidth="1"/>
    <col min="5892" max="5892" width="11.5703125" style="4" customWidth="1"/>
    <col min="5893" max="5893" width="16.85546875" style="4" bestFit="1" customWidth="1"/>
    <col min="5894" max="5894" width="2.7109375" style="4" customWidth="1"/>
    <col min="5895" max="5896" width="22.140625" style="4" customWidth="1"/>
    <col min="5897" max="5897" width="13.28515625" style="4" bestFit="1" customWidth="1"/>
    <col min="5898" max="5898" width="13.28515625" style="4" customWidth="1"/>
    <col min="5899" max="5899" width="16.85546875" style="4" bestFit="1" customWidth="1"/>
    <col min="5900" max="6144" width="8.85546875" style="4"/>
    <col min="6145" max="6145" width="33.28515625" style="4" customWidth="1"/>
    <col min="6146" max="6146" width="11.5703125" style="4" customWidth="1"/>
    <col min="6147" max="6147" width="15.140625" style="4" bestFit="1" customWidth="1"/>
    <col min="6148" max="6148" width="11.5703125" style="4" customWidth="1"/>
    <col min="6149" max="6149" width="16.85546875" style="4" bestFit="1" customWidth="1"/>
    <col min="6150" max="6150" width="2.7109375" style="4" customWidth="1"/>
    <col min="6151" max="6152" width="22.140625" style="4" customWidth="1"/>
    <col min="6153" max="6153" width="13.28515625" style="4" bestFit="1" customWidth="1"/>
    <col min="6154" max="6154" width="13.28515625" style="4" customWidth="1"/>
    <col min="6155" max="6155" width="16.85546875" style="4" bestFit="1" customWidth="1"/>
    <col min="6156" max="6400" width="8.85546875" style="4"/>
    <col min="6401" max="6401" width="33.28515625" style="4" customWidth="1"/>
    <col min="6402" max="6402" width="11.5703125" style="4" customWidth="1"/>
    <col min="6403" max="6403" width="15.140625" style="4" bestFit="1" customWidth="1"/>
    <col min="6404" max="6404" width="11.5703125" style="4" customWidth="1"/>
    <col min="6405" max="6405" width="16.85546875" style="4" bestFit="1" customWidth="1"/>
    <col min="6406" max="6406" width="2.7109375" style="4" customWidth="1"/>
    <col min="6407" max="6408" width="22.140625" style="4" customWidth="1"/>
    <col min="6409" max="6409" width="13.28515625" style="4" bestFit="1" customWidth="1"/>
    <col min="6410" max="6410" width="13.28515625" style="4" customWidth="1"/>
    <col min="6411" max="6411" width="16.85546875" style="4" bestFit="1" customWidth="1"/>
    <col min="6412" max="6656" width="8.85546875" style="4"/>
    <col min="6657" max="6657" width="33.28515625" style="4" customWidth="1"/>
    <col min="6658" max="6658" width="11.5703125" style="4" customWidth="1"/>
    <col min="6659" max="6659" width="15.140625" style="4" bestFit="1" customWidth="1"/>
    <col min="6660" max="6660" width="11.5703125" style="4" customWidth="1"/>
    <col min="6661" max="6661" width="16.85546875" style="4" bestFit="1" customWidth="1"/>
    <col min="6662" max="6662" width="2.7109375" style="4" customWidth="1"/>
    <col min="6663" max="6664" width="22.140625" style="4" customWidth="1"/>
    <col min="6665" max="6665" width="13.28515625" style="4" bestFit="1" customWidth="1"/>
    <col min="6666" max="6666" width="13.28515625" style="4" customWidth="1"/>
    <col min="6667" max="6667" width="16.85546875" style="4" bestFit="1" customWidth="1"/>
    <col min="6668" max="6912" width="8.85546875" style="4"/>
    <col min="6913" max="6913" width="33.28515625" style="4" customWidth="1"/>
    <col min="6914" max="6914" width="11.5703125" style="4" customWidth="1"/>
    <col min="6915" max="6915" width="15.140625" style="4" bestFit="1" customWidth="1"/>
    <col min="6916" max="6916" width="11.5703125" style="4" customWidth="1"/>
    <col min="6917" max="6917" width="16.85546875" style="4" bestFit="1" customWidth="1"/>
    <col min="6918" max="6918" width="2.7109375" style="4" customWidth="1"/>
    <col min="6919" max="6920" width="22.140625" style="4" customWidth="1"/>
    <col min="6921" max="6921" width="13.28515625" style="4" bestFit="1" customWidth="1"/>
    <col min="6922" max="6922" width="13.28515625" style="4" customWidth="1"/>
    <col min="6923" max="6923" width="16.85546875" style="4" bestFit="1" customWidth="1"/>
    <col min="6924" max="7168" width="8.85546875" style="4"/>
    <col min="7169" max="7169" width="33.28515625" style="4" customWidth="1"/>
    <col min="7170" max="7170" width="11.5703125" style="4" customWidth="1"/>
    <col min="7171" max="7171" width="15.140625" style="4" bestFit="1" customWidth="1"/>
    <col min="7172" max="7172" width="11.5703125" style="4" customWidth="1"/>
    <col min="7173" max="7173" width="16.85546875" style="4" bestFit="1" customWidth="1"/>
    <col min="7174" max="7174" width="2.7109375" style="4" customWidth="1"/>
    <col min="7175" max="7176" width="22.140625" style="4" customWidth="1"/>
    <col min="7177" max="7177" width="13.28515625" style="4" bestFit="1" customWidth="1"/>
    <col min="7178" max="7178" width="13.28515625" style="4" customWidth="1"/>
    <col min="7179" max="7179" width="16.85546875" style="4" bestFit="1" customWidth="1"/>
    <col min="7180" max="7424" width="8.85546875" style="4"/>
    <col min="7425" max="7425" width="33.28515625" style="4" customWidth="1"/>
    <col min="7426" max="7426" width="11.5703125" style="4" customWidth="1"/>
    <col min="7427" max="7427" width="15.140625" style="4" bestFit="1" customWidth="1"/>
    <col min="7428" max="7428" width="11.5703125" style="4" customWidth="1"/>
    <col min="7429" max="7429" width="16.85546875" style="4" bestFit="1" customWidth="1"/>
    <col min="7430" max="7430" width="2.7109375" style="4" customWidth="1"/>
    <col min="7431" max="7432" width="22.140625" style="4" customWidth="1"/>
    <col min="7433" max="7433" width="13.28515625" style="4" bestFit="1" customWidth="1"/>
    <col min="7434" max="7434" width="13.28515625" style="4" customWidth="1"/>
    <col min="7435" max="7435" width="16.85546875" style="4" bestFit="1" customWidth="1"/>
    <col min="7436" max="7680" width="8.85546875" style="4"/>
    <col min="7681" max="7681" width="33.28515625" style="4" customWidth="1"/>
    <col min="7682" max="7682" width="11.5703125" style="4" customWidth="1"/>
    <col min="7683" max="7683" width="15.140625" style="4" bestFit="1" customWidth="1"/>
    <col min="7684" max="7684" width="11.5703125" style="4" customWidth="1"/>
    <col min="7685" max="7685" width="16.85546875" style="4" bestFit="1" customWidth="1"/>
    <col min="7686" max="7686" width="2.7109375" style="4" customWidth="1"/>
    <col min="7687" max="7688" width="22.140625" style="4" customWidth="1"/>
    <col min="7689" max="7689" width="13.28515625" style="4" bestFit="1" customWidth="1"/>
    <col min="7690" max="7690" width="13.28515625" style="4" customWidth="1"/>
    <col min="7691" max="7691" width="16.85546875" style="4" bestFit="1" customWidth="1"/>
    <col min="7692" max="7936" width="8.85546875" style="4"/>
    <col min="7937" max="7937" width="33.28515625" style="4" customWidth="1"/>
    <col min="7938" max="7938" width="11.5703125" style="4" customWidth="1"/>
    <col min="7939" max="7939" width="15.140625" style="4" bestFit="1" customWidth="1"/>
    <col min="7940" max="7940" width="11.5703125" style="4" customWidth="1"/>
    <col min="7941" max="7941" width="16.85546875" style="4" bestFit="1" customWidth="1"/>
    <col min="7942" max="7942" width="2.7109375" style="4" customWidth="1"/>
    <col min="7943" max="7944" width="22.140625" style="4" customWidth="1"/>
    <col min="7945" max="7945" width="13.28515625" style="4" bestFit="1" customWidth="1"/>
    <col min="7946" max="7946" width="13.28515625" style="4" customWidth="1"/>
    <col min="7947" max="7947" width="16.85546875" style="4" bestFit="1" customWidth="1"/>
    <col min="7948" max="8192" width="8.85546875" style="4"/>
    <col min="8193" max="8193" width="33.28515625" style="4" customWidth="1"/>
    <col min="8194" max="8194" width="11.5703125" style="4" customWidth="1"/>
    <col min="8195" max="8195" width="15.140625" style="4" bestFit="1" customWidth="1"/>
    <col min="8196" max="8196" width="11.5703125" style="4" customWidth="1"/>
    <col min="8197" max="8197" width="16.85546875" style="4" bestFit="1" customWidth="1"/>
    <col min="8198" max="8198" width="2.7109375" style="4" customWidth="1"/>
    <col min="8199" max="8200" width="22.140625" style="4" customWidth="1"/>
    <col min="8201" max="8201" width="13.28515625" style="4" bestFit="1" customWidth="1"/>
    <col min="8202" max="8202" width="13.28515625" style="4" customWidth="1"/>
    <col min="8203" max="8203" width="16.85546875" style="4" bestFit="1" customWidth="1"/>
    <col min="8204" max="8448" width="8.85546875" style="4"/>
    <col min="8449" max="8449" width="33.28515625" style="4" customWidth="1"/>
    <col min="8450" max="8450" width="11.5703125" style="4" customWidth="1"/>
    <col min="8451" max="8451" width="15.140625" style="4" bestFit="1" customWidth="1"/>
    <col min="8452" max="8452" width="11.5703125" style="4" customWidth="1"/>
    <col min="8453" max="8453" width="16.85546875" style="4" bestFit="1" customWidth="1"/>
    <col min="8454" max="8454" width="2.7109375" style="4" customWidth="1"/>
    <col min="8455" max="8456" width="22.140625" style="4" customWidth="1"/>
    <col min="8457" max="8457" width="13.28515625" style="4" bestFit="1" customWidth="1"/>
    <col min="8458" max="8458" width="13.28515625" style="4" customWidth="1"/>
    <col min="8459" max="8459" width="16.85546875" style="4" bestFit="1" customWidth="1"/>
    <col min="8460" max="8704" width="8.85546875" style="4"/>
    <col min="8705" max="8705" width="33.28515625" style="4" customWidth="1"/>
    <col min="8706" max="8706" width="11.5703125" style="4" customWidth="1"/>
    <col min="8707" max="8707" width="15.140625" style="4" bestFit="1" customWidth="1"/>
    <col min="8708" max="8708" width="11.5703125" style="4" customWidth="1"/>
    <col min="8709" max="8709" width="16.85546875" style="4" bestFit="1" customWidth="1"/>
    <col min="8710" max="8710" width="2.7109375" style="4" customWidth="1"/>
    <col min="8711" max="8712" width="22.140625" style="4" customWidth="1"/>
    <col min="8713" max="8713" width="13.28515625" style="4" bestFit="1" customWidth="1"/>
    <col min="8714" max="8714" width="13.28515625" style="4" customWidth="1"/>
    <col min="8715" max="8715" width="16.85546875" style="4" bestFit="1" customWidth="1"/>
    <col min="8716" max="8960" width="8.85546875" style="4"/>
    <col min="8961" max="8961" width="33.28515625" style="4" customWidth="1"/>
    <col min="8962" max="8962" width="11.5703125" style="4" customWidth="1"/>
    <col min="8963" max="8963" width="15.140625" style="4" bestFit="1" customWidth="1"/>
    <col min="8964" max="8964" width="11.5703125" style="4" customWidth="1"/>
    <col min="8965" max="8965" width="16.85546875" style="4" bestFit="1" customWidth="1"/>
    <col min="8966" max="8966" width="2.7109375" style="4" customWidth="1"/>
    <col min="8967" max="8968" width="22.140625" style="4" customWidth="1"/>
    <col min="8969" max="8969" width="13.28515625" style="4" bestFit="1" customWidth="1"/>
    <col min="8970" max="8970" width="13.28515625" style="4" customWidth="1"/>
    <col min="8971" max="8971" width="16.85546875" style="4" bestFit="1" customWidth="1"/>
    <col min="8972" max="9216" width="8.85546875" style="4"/>
    <col min="9217" max="9217" width="33.28515625" style="4" customWidth="1"/>
    <col min="9218" max="9218" width="11.5703125" style="4" customWidth="1"/>
    <col min="9219" max="9219" width="15.140625" style="4" bestFit="1" customWidth="1"/>
    <col min="9220" max="9220" width="11.5703125" style="4" customWidth="1"/>
    <col min="9221" max="9221" width="16.85546875" style="4" bestFit="1" customWidth="1"/>
    <col min="9222" max="9222" width="2.7109375" style="4" customWidth="1"/>
    <col min="9223" max="9224" width="22.140625" style="4" customWidth="1"/>
    <col min="9225" max="9225" width="13.28515625" style="4" bestFit="1" customWidth="1"/>
    <col min="9226" max="9226" width="13.28515625" style="4" customWidth="1"/>
    <col min="9227" max="9227" width="16.85546875" style="4" bestFit="1" customWidth="1"/>
    <col min="9228" max="9472" width="8.85546875" style="4"/>
    <col min="9473" max="9473" width="33.28515625" style="4" customWidth="1"/>
    <col min="9474" max="9474" width="11.5703125" style="4" customWidth="1"/>
    <col min="9475" max="9475" width="15.140625" style="4" bestFit="1" customWidth="1"/>
    <col min="9476" max="9476" width="11.5703125" style="4" customWidth="1"/>
    <col min="9477" max="9477" width="16.85546875" style="4" bestFit="1" customWidth="1"/>
    <col min="9478" max="9478" width="2.7109375" style="4" customWidth="1"/>
    <col min="9479" max="9480" width="22.140625" style="4" customWidth="1"/>
    <col min="9481" max="9481" width="13.28515625" style="4" bestFit="1" customWidth="1"/>
    <col min="9482" max="9482" width="13.28515625" style="4" customWidth="1"/>
    <col min="9483" max="9483" width="16.85546875" style="4" bestFit="1" customWidth="1"/>
    <col min="9484" max="9728" width="8.85546875" style="4"/>
    <col min="9729" max="9729" width="33.28515625" style="4" customWidth="1"/>
    <col min="9730" max="9730" width="11.5703125" style="4" customWidth="1"/>
    <col min="9731" max="9731" width="15.140625" style="4" bestFit="1" customWidth="1"/>
    <col min="9732" max="9732" width="11.5703125" style="4" customWidth="1"/>
    <col min="9733" max="9733" width="16.85546875" style="4" bestFit="1" customWidth="1"/>
    <col min="9734" max="9734" width="2.7109375" style="4" customWidth="1"/>
    <col min="9735" max="9736" width="22.140625" style="4" customWidth="1"/>
    <col min="9737" max="9737" width="13.28515625" style="4" bestFit="1" customWidth="1"/>
    <col min="9738" max="9738" width="13.28515625" style="4" customWidth="1"/>
    <col min="9739" max="9739" width="16.85546875" style="4" bestFit="1" customWidth="1"/>
    <col min="9740" max="9984" width="8.85546875" style="4"/>
    <col min="9985" max="9985" width="33.28515625" style="4" customWidth="1"/>
    <col min="9986" max="9986" width="11.5703125" style="4" customWidth="1"/>
    <col min="9987" max="9987" width="15.140625" style="4" bestFit="1" customWidth="1"/>
    <col min="9988" max="9988" width="11.5703125" style="4" customWidth="1"/>
    <col min="9989" max="9989" width="16.85546875" style="4" bestFit="1" customWidth="1"/>
    <col min="9990" max="9990" width="2.7109375" style="4" customWidth="1"/>
    <col min="9991" max="9992" width="22.140625" style="4" customWidth="1"/>
    <col min="9993" max="9993" width="13.28515625" style="4" bestFit="1" customWidth="1"/>
    <col min="9994" max="9994" width="13.28515625" style="4" customWidth="1"/>
    <col min="9995" max="9995" width="16.85546875" style="4" bestFit="1" customWidth="1"/>
    <col min="9996" max="10240" width="8.85546875" style="4"/>
    <col min="10241" max="10241" width="33.28515625" style="4" customWidth="1"/>
    <col min="10242" max="10242" width="11.5703125" style="4" customWidth="1"/>
    <col min="10243" max="10243" width="15.140625" style="4" bestFit="1" customWidth="1"/>
    <col min="10244" max="10244" width="11.5703125" style="4" customWidth="1"/>
    <col min="10245" max="10245" width="16.85546875" style="4" bestFit="1" customWidth="1"/>
    <col min="10246" max="10246" width="2.7109375" style="4" customWidth="1"/>
    <col min="10247" max="10248" width="22.140625" style="4" customWidth="1"/>
    <col min="10249" max="10249" width="13.28515625" style="4" bestFit="1" customWidth="1"/>
    <col min="10250" max="10250" width="13.28515625" style="4" customWidth="1"/>
    <col min="10251" max="10251" width="16.85546875" style="4" bestFit="1" customWidth="1"/>
    <col min="10252" max="10496" width="8.85546875" style="4"/>
    <col min="10497" max="10497" width="33.28515625" style="4" customWidth="1"/>
    <col min="10498" max="10498" width="11.5703125" style="4" customWidth="1"/>
    <col min="10499" max="10499" width="15.140625" style="4" bestFit="1" customWidth="1"/>
    <col min="10500" max="10500" width="11.5703125" style="4" customWidth="1"/>
    <col min="10501" max="10501" width="16.85546875" style="4" bestFit="1" customWidth="1"/>
    <col min="10502" max="10502" width="2.7109375" style="4" customWidth="1"/>
    <col min="10503" max="10504" width="22.140625" style="4" customWidth="1"/>
    <col min="10505" max="10505" width="13.28515625" style="4" bestFit="1" customWidth="1"/>
    <col min="10506" max="10506" width="13.28515625" style="4" customWidth="1"/>
    <col min="10507" max="10507" width="16.85546875" style="4" bestFit="1" customWidth="1"/>
    <col min="10508" max="10752" width="8.85546875" style="4"/>
    <col min="10753" max="10753" width="33.28515625" style="4" customWidth="1"/>
    <col min="10754" max="10754" width="11.5703125" style="4" customWidth="1"/>
    <col min="10755" max="10755" width="15.140625" style="4" bestFit="1" customWidth="1"/>
    <col min="10756" max="10756" width="11.5703125" style="4" customWidth="1"/>
    <col min="10757" max="10757" width="16.85546875" style="4" bestFit="1" customWidth="1"/>
    <col min="10758" max="10758" width="2.7109375" style="4" customWidth="1"/>
    <col min="10759" max="10760" width="22.140625" style="4" customWidth="1"/>
    <col min="10761" max="10761" width="13.28515625" style="4" bestFit="1" customWidth="1"/>
    <col min="10762" max="10762" width="13.28515625" style="4" customWidth="1"/>
    <col min="10763" max="10763" width="16.85546875" style="4" bestFit="1" customWidth="1"/>
    <col min="10764" max="11008" width="8.85546875" style="4"/>
    <col min="11009" max="11009" width="33.28515625" style="4" customWidth="1"/>
    <col min="11010" max="11010" width="11.5703125" style="4" customWidth="1"/>
    <col min="11011" max="11011" width="15.140625" style="4" bestFit="1" customWidth="1"/>
    <col min="11012" max="11012" width="11.5703125" style="4" customWidth="1"/>
    <col min="11013" max="11013" width="16.85546875" style="4" bestFit="1" customWidth="1"/>
    <col min="11014" max="11014" width="2.7109375" style="4" customWidth="1"/>
    <col min="11015" max="11016" width="22.140625" style="4" customWidth="1"/>
    <col min="11017" max="11017" width="13.28515625" style="4" bestFit="1" customWidth="1"/>
    <col min="11018" max="11018" width="13.28515625" style="4" customWidth="1"/>
    <col min="11019" max="11019" width="16.85546875" style="4" bestFit="1" customWidth="1"/>
    <col min="11020" max="11264" width="8.85546875" style="4"/>
    <col min="11265" max="11265" width="33.28515625" style="4" customWidth="1"/>
    <col min="11266" max="11266" width="11.5703125" style="4" customWidth="1"/>
    <col min="11267" max="11267" width="15.140625" style="4" bestFit="1" customWidth="1"/>
    <col min="11268" max="11268" width="11.5703125" style="4" customWidth="1"/>
    <col min="11269" max="11269" width="16.85546875" style="4" bestFit="1" customWidth="1"/>
    <col min="11270" max="11270" width="2.7109375" style="4" customWidth="1"/>
    <col min="11271" max="11272" width="22.140625" style="4" customWidth="1"/>
    <col min="11273" max="11273" width="13.28515625" style="4" bestFit="1" customWidth="1"/>
    <col min="11274" max="11274" width="13.28515625" style="4" customWidth="1"/>
    <col min="11275" max="11275" width="16.85546875" style="4" bestFit="1" customWidth="1"/>
    <col min="11276" max="11520" width="8.85546875" style="4"/>
    <col min="11521" max="11521" width="33.28515625" style="4" customWidth="1"/>
    <col min="11522" max="11522" width="11.5703125" style="4" customWidth="1"/>
    <col min="11523" max="11523" width="15.140625" style="4" bestFit="1" customWidth="1"/>
    <col min="11524" max="11524" width="11.5703125" style="4" customWidth="1"/>
    <col min="11525" max="11525" width="16.85546875" style="4" bestFit="1" customWidth="1"/>
    <col min="11526" max="11526" width="2.7109375" style="4" customWidth="1"/>
    <col min="11527" max="11528" width="22.140625" style="4" customWidth="1"/>
    <col min="11529" max="11529" width="13.28515625" style="4" bestFit="1" customWidth="1"/>
    <col min="11530" max="11530" width="13.28515625" style="4" customWidth="1"/>
    <col min="11531" max="11531" width="16.85546875" style="4" bestFit="1" customWidth="1"/>
    <col min="11532" max="11776" width="8.85546875" style="4"/>
    <col min="11777" max="11777" width="33.28515625" style="4" customWidth="1"/>
    <col min="11778" max="11778" width="11.5703125" style="4" customWidth="1"/>
    <col min="11779" max="11779" width="15.140625" style="4" bestFit="1" customWidth="1"/>
    <col min="11780" max="11780" width="11.5703125" style="4" customWidth="1"/>
    <col min="11781" max="11781" width="16.85546875" style="4" bestFit="1" customWidth="1"/>
    <col min="11782" max="11782" width="2.7109375" style="4" customWidth="1"/>
    <col min="11783" max="11784" width="22.140625" style="4" customWidth="1"/>
    <col min="11785" max="11785" width="13.28515625" style="4" bestFit="1" customWidth="1"/>
    <col min="11786" max="11786" width="13.28515625" style="4" customWidth="1"/>
    <col min="11787" max="11787" width="16.85546875" style="4" bestFit="1" customWidth="1"/>
    <col min="11788" max="12032" width="8.85546875" style="4"/>
    <col min="12033" max="12033" width="33.28515625" style="4" customWidth="1"/>
    <col min="12034" max="12034" width="11.5703125" style="4" customWidth="1"/>
    <col min="12035" max="12035" width="15.140625" style="4" bestFit="1" customWidth="1"/>
    <col min="12036" max="12036" width="11.5703125" style="4" customWidth="1"/>
    <col min="12037" max="12037" width="16.85546875" style="4" bestFit="1" customWidth="1"/>
    <col min="12038" max="12038" width="2.7109375" style="4" customWidth="1"/>
    <col min="12039" max="12040" width="22.140625" style="4" customWidth="1"/>
    <col min="12041" max="12041" width="13.28515625" style="4" bestFit="1" customWidth="1"/>
    <col min="12042" max="12042" width="13.28515625" style="4" customWidth="1"/>
    <col min="12043" max="12043" width="16.85546875" style="4" bestFit="1" customWidth="1"/>
    <col min="12044" max="12288" width="8.85546875" style="4"/>
    <col min="12289" max="12289" width="33.28515625" style="4" customWidth="1"/>
    <col min="12290" max="12290" width="11.5703125" style="4" customWidth="1"/>
    <col min="12291" max="12291" width="15.140625" style="4" bestFit="1" customWidth="1"/>
    <col min="12292" max="12292" width="11.5703125" style="4" customWidth="1"/>
    <col min="12293" max="12293" width="16.85546875" style="4" bestFit="1" customWidth="1"/>
    <col min="12294" max="12294" width="2.7109375" style="4" customWidth="1"/>
    <col min="12295" max="12296" width="22.140625" style="4" customWidth="1"/>
    <col min="12297" max="12297" width="13.28515625" style="4" bestFit="1" customWidth="1"/>
    <col min="12298" max="12298" width="13.28515625" style="4" customWidth="1"/>
    <col min="12299" max="12299" width="16.85546875" style="4" bestFit="1" customWidth="1"/>
    <col min="12300" max="12544" width="8.85546875" style="4"/>
    <col min="12545" max="12545" width="33.28515625" style="4" customWidth="1"/>
    <col min="12546" max="12546" width="11.5703125" style="4" customWidth="1"/>
    <col min="12547" max="12547" width="15.140625" style="4" bestFit="1" customWidth="1"/>
    <col min="12548" max="12548" width="11.5703125" style="4" customWidth="1"/>
    <col min="12549" max="12549" width="16.85546875" style="4" bestFit="1" customWidth="1"/>
    <col min="12550" max="12550" width="2.7109375" style="4" customWidth="1"/>
    <col min="12551" max="12552" width="22.140625" style="4" customWidth="1"/>
    <col min="12553" max="12553" width="13.28515625" style="4" bestFit="1" customWidth="1"/>
    <col min="12554" max="12554" width="13.28515625" style="4" customWidth="1"/>
    <col min="12555" max="12555" width="16.85546875" style="4" bestFit="1" customWidth="1"/>
    <col min="12556" max="12800" width="8.85546875" style="4"/>
    <col min="12801" max="12801" width="33.28515625" style="4" customWidth="1"/>
    <col min="12802" max="12802" width="11.5703125" style="4" customWidth="1"/>
    <col min="12803" max="12803" width="15.140625" style="4" bestFit="1" customWidth="1"/>
    <col min="12804" max="12804" width="11.5703125" style="4" customWidth="1"/>
    <col min="12805" max="12805" width="16.85546875" style="4" bestFit="1" customWidth="1"/>
    <col min="12806" max="12806" width="2.7109375" style="4" customWidth="1"/>
    <col min="12807" max="12808" width="22.140625" style="4" customWidth="1"/>
    <col min="12809" max="12809" width="13.28515625" style="4" bestFit="1" customWidth="1"/>
    <col min="12810" max="12810" width="13.28515625" style="4" customWidth="1"/>
    <col min="12811" max="12811" width="16.85546875" style="4" bestFit="1" customWidth="1"/>
    <col min="12812" max="13056" width="8.85546875" style="4"/>
    <col min="13057" max="13057" width="33.28515625" style="4" customWidth="1"/>
    <col min="13058" max="13058" width="11.5703125" style="4" customWidth="1"/>
    <col min="13059" max="13059" width="15.140625" style="4" bestFit="1" customWidth="1"/>
    <col min="13060" max="13060" width="11.5703125" style="4" customWidth="1"/>
    <col min="13061" max="13061" width="16.85546875" style="4" bestFit="1" customWidth="1"/>
    <col min="13062" max="13062" width="2.7109375" style="4" customWidth="1"/>
    <col min="13063" max="13064" width="22.140625" style="4" customWidth="1"/>
    <col min="13065" max="13065" width="13.28515625" style="4" bestFit="1" customWidth="1"/>
    <col min="13066" max="13066" width="13.28515625" style="4" customWidth="1"/>
    <col min="13067" max="13067" width="16.85546875" style="4" bestFit="1" customWidth="1"/>
    <col min="13068" max="13312" width="8.85546875" style="4"/>
    <col min="13313" max="13313" width="33.28515625" style="4" customWidth="1"/>
    <col min="13314" max="13314" width="11.5703125" style="4" customWidth="1"/>
    <col min="13315" max="13315" width="15.140625" style="4" bestFit="1" customWidth="1"/>
    <col min="13316" max="13316" width="11.5703125" style="4" customWidth="1"/>
    <col min="13317" max="13317" width="16.85546875" style="4" bestFit="1" customWidth="1"/>
    <col min="13318" max="13318" width="2.7109375" style="4" customWidth="1"/>
    <col min="13319" max="13320" width="22.140625" style="4" customWidth="1"/>
    <col min="13321" max="13321" width="13.28515625" style="4" bestFit="1" customWidth="1"/>
    <col min="13322" max="13322" width="13.28515625" style="4" customWidth="1"/>
    <col min="13323" max="13323" width="16.85546875" style="4" bestFit="1" customWidth="1"/>
    <col min="13324" max="13568" width="8.85546875" style="4"/>
    <col min="13569" max="13569" width="33.28515625" style="4" customWidth="1"/>
    <col min="13570" max="13570" width="11.5703125" style="4" customWidth="1"/>
    <col min="13571" max="13571" width="15.140625" style="4" bestFit="1" customWidth="1"/>
    <col min="13572" max="13572" width="11.5703125" style="4" customWidth="1"/>
    <col min="13573" max="13573" width="16.85546875" style="4" bestFit="1" customWidth="1"/>
    <col min="13574" max="13574" width="2.7109375" style="4" customWidth="1"/>
    <col min="13575" max="13576" width="22.140625" style="4" customWidth="1"/>
    <col min="13577" max="13577" width="13.28515625" style="4" bestFit="1" customWidth="1"/>
    <col min="13578" max="13578" width="13.28515625" style="4" customWidth="1"/>
    <col min="13579" max="13579" width="16.85546875" style="4" bestFit="1" customWidth="1"/>
    <col min="13580" max="13824" width="8.85546875" style="4"/>
    <col min="13825" max="13825" width="33.28515625" style="4" customWidth="1"/>
    <col min="13826" max="13826" width="11.5703125" style="4" customWidth="1"/>
    <col min="13827" max="13827" width="15.140625" style="4" bestFit="1" customWidth="1"/>
    <col min="13828" max="13828" width="11.5703125" style="4" customWidth="1"/>
    <col min="13829" max="13829" width="16.85546875" style="4" bestFit="1" customWidth="1"/>
    <col min="13830" max="13830" width="2.7109375" style="4" customWidth="1"/>
    <col min="13831" max="13832" width="22.140625" style="4" customWidth="1"/>
    <col min="13833" max="13833" width="13.28515625" style="4" bestFit="1" customWidth="1"/>
    <col min="13834" max="13834" width="13.28515625" style="4" customWidth="1"/>
    <col min="13835" max="13835" width="16.85546875" style="4" bestFit="1" customWidth="1"/>
    <col min="13836" max="14080" width="8.85546875" style="4"/>
    <col min="14081" max="14081" width="33.28515625" style="4" customWidth="1"/>
    <col min="14082" max="14082" width="11.5703125" style="4" customWidth="1"/>
    <col min="14083" max="14083" width="15.140625" style="4" bestFit="1" customWidth="1"/>
    <col min="14084" max="14084" width="11.5703125" style="4" customWidth="1"/>
    <col min="14085" max="14085" width="16.85546875" style="4" bestFit="1" customWidth="1"/>
    <col min="14086" max="14086" width="2.7109375" style="4" customWidth="1"/>
    <col min="14087" max="14088" width="22.140625" style="4" customWidth="1"/>
    <col min="14089" max="14089" width="13.28515625" style="4" bestFit="1" customWidth="1"/>
    <col min="14090" max="14090" width="13.28515625" style="4" customWidth="1"/>
    <col min="14091" max="14091" width="16.85546875" style="4" bestFit="1" customWidth="1"/>
    <col min="14092" max="14336" width="8.85546875" style="4"/>
    <col min="14337" max="14337" width="33.28515625" style="4" customWidth="1"/>
    <col min="14338" max="14338" width="11.5703125" style="4" customWidth="1"/>
    <col min="14339" max="14339" width="15.140625" style="4" bestFit="1" customWidth="1"/>
    <col min="14340" max="14340" width="11.5703125" style="4" customWidth="1"/>
    <col min="14341" max="14341" width="16.85546875" style="4" bestFit="1" customWidth="1"/>
    <col min="14342" max="14342" width="2.7109375" style="4" customWidth="1"/>
    <col min="14343" max="14344" width="22.140625" style="4" customWidth="1"/>
    <col min="14345" max="14345" width="13.28515625" style="4" bestFit="1" customWidth="1"/>
    <col min="14346" max="14346" width="13.28515625" style="4" customWidth="1"/>
    <col min="14347" max="14347" width="16.85546875" style="4" bestFit="1" customWidth="1"/>
    <col min="14348" max="14592" width="8.85546875" style="4"/>
    <col min="14593" max="14593" width="33.28515625" style="4" customWidth="1"/>
    <col min="14594" max="14594" width="11.5703125" style="4" customWidth="1"/>
    <col min="14595" max="14595" width="15.140625" style="4" bestFit="1" customWidth="1"/>
    <col min="14596" max="14596" width="11.5703125" style="4" customWidth="1"/>
    <col min="14597" max="14597" width="16.85546875" style="4" bestFit="1" customWidth="1"/>
    <col min="14598" max="14598" width="2.7109375" style="4" customWidth="1"/>
    <col min="14599" max="14600" width="22.140625" style="4" customWidth="1"/>
    <col min="14601" max="14601" width="13.28515625" style="4" bestFit="1" customWidth="1"/>
    <col min="14602" max="14602" width="13.28515625" style="4" customWidth="1"/>
    <col min="14603" max="14603" width="16.85546875" style="4" bestFit="1" customWidth="1"/>
    <col min="14604" max="14848" width="8.85546875" style="4"/>
    <col min="14849" max="14849" width="33.28515625" style="4" customWidth="1"/>
    <col min="14850" max="14850" width="11.5703125" style="4" customWidth="1"/>
    <col min="14851" max="14851" width="15.140625" style="4" bestFit="1" customWidth="1"/>
    <col min="14852" max="14852" width="11.5703125" style="4" customWidth="1"/>
    <col min="14853" max="14853" width="16.85546875" style="4" bestFit="1" customWidth="1"/>
    <col min="14854" max="14854" width="2.7109375" style="4" customWidth="1"/>
    <col min="14855" max="14856" width="22.140625" style="4" customWidth="1"/>
    <col min="14857" max="14857" width="13.28515625" style="4" bestFit="1" customWidth="1"/>
    <col min="14858" max="14858" width="13.28515625" style="4" customWidth="1"/>
    <col min="14859" max="14859" width="16.85546875" style="4" bestFit="1" customWidth="1"/>
    <col min="14860" max="15104" width="8.85546875" style="4"/>
    <col min="15105" max="15105" width="33.28515625" style="4" customWidth="1"/>
    <col min="15106" max="15106" width="11.5703125" style="4" customWidth="1"/>
    <col min="15107" max="15107" width="15.140625" style="4" bestFit="1" customWidth="1"/>
    <col min="15108" max="15108" width="11.5703125" style="4" customWidth="1"/>
    <col min="15109" max="15109" width="16.85546875" style="4" bestFit="1" customWidth="1"/>
    <col min="15110" max="15110" width="2.7109375" style="4" customWidth="1"/>
    <col min="15111" max="15112" width="22.140625" style="4" customWidth="1"/>
    <col min="15113" max="15113" width="13.28515625" style="4" bestFit="1" customWidth="1"/>
    <col min="15114" max="15114" width="13.28515625" style="4" customWidth="1"/>
    <col min="15115" max="15115" width="16.85546875" style="4" bestFit="1" customWidth="1"/>
    <col min="15116" max="15360" width="8.85546875" style="4"/>
    <col min="15361" max="15361" width="33.28515625" style="4" customWidth="1"/>
    <col min="15362" max="15362" width="11.5703125" style="4" customWidth="1"/>
    <col min="15363" max="15363" width="15.140625" style="4" bestFit="1" customWidth="1"/>
    <col min="15364" max="15364" width="11.5703125" style="4" customWidth="1"/>
    <col min="15365" max="15365" width="16.85546875" style="4" bestFit="1" customWidth="1"/>
    <col min="15366" max="15366" width="2.7109375" style="4" customWidth="1"/>
    <col min="15367" max="15368" width="22.140625" style="4" customWidth="1"/>
    <col min="15369" max="15369" width="13.28515625" style="4" bestFit="1" customWidth="1"/>
    <col min="15370" max="15370" width="13.28515625" style="4" customWidth="1"/>
    <col min="15371" max="15371" width="16.85546875" style="4" bestFit="1" customWidth="1"/>
    <col min="15372" max="15616" width="8.85546875" style="4"/>
    <col min="15617" max="15617" width="33.28515625" style="4" customWidth="1"/>
    <col min="15618" max="15618" width="11.5703125" style="4" customWidth="1"/>
    <col min="15619" max="15619" width="15.140625" style="4" bestFit="1" customWidth="1"/>
    <col min="15620" max="15620" width="11.5703125" style="4" customWidth="1"/>
    <col min="15621" max="15621" width="16.85546875" style="4" bestFit="1" customWidth="1"/>
    <col min="15622" max="15622" width="2.7109375" style="4" customWidth="1"/>
    <col min="15623" max="15624" width="22.140625" style="4" customWidth="1"/>
    <col min="15625" max="15625" width="13.28515625" style="4" bestFit="1" customWidth="1"/>
    <col min="15626" max="15626" width="13.28515625" style="4" customWidth="1"/>
    <col min="15627" max="15627" width="16.85546875" style="4" bestFit="1" customWidth="1"/>
    <col min="15628" max="15872" width="8.85546875" style="4"/>
    <col min="15873" max="15873" width="33.28515625" style="4" customWidth="1"/>
    <col min="15874" max="15874" width="11.5703125" style="4" customWidth="1"/>
    <col min="15875" max="15875" width="15.140625" style="4" bestFit="1" customWidth="1"/>
    <col min="15876" max="15876" width="11.5703125" style="4" customWidth="1"/>
    <col min="15877" max="15877" width="16.85546875" style="4" bestFit="1" customWidth="1"/>
    <col min="15878" max="15878" width="2.7109375" style="4" customWidth="1"/>
    <col min="15879" max="15880" width="22.140625" style="4" customWidth="1"/>
    <col min="15881" max="15881" width="13.28515625" style="4" bestFit="1" customWidth="1"/>
    <col min="15882" max="15882" width="13.28515625" style="4" customWidth="1"/>
    <col min="15883" max="15883" width="16.85546875" style="4" bestFit="1" customWidth="1"/>
    <col min="15884" max="16128" width="8.85546875" style="4"/>
    <col min="16129" max="16129" width="33.28515625" style="4" customWidth="1"/>
    <col min="16130" max="16130" width="11.5703125" style="4" customWidth="1"/>
    <col min="16131" max="16131" width="15.140625" style="4" bestFit="1" customWidth="1"/>
    <col min="16132" max="16132" width="11.5703125" style="4" customWidth="1"/>
    <col min="16133" max="16133" width="16.85546875" style="4" bestFit="1" customWidth="1"/>
    <col min="16134" max="16134" width="2.7109375" style="4" customWidth="1"/>
    <col min="16135" max="16136" width="22.140625" style="4" customWidth="1"/>
    <col min="16137" max="16137" width="13.28515625" style="4" bestFit="1" customWidth="1"/>
    <col min="16138" max="16138" width="13.28515625" style="4" customWidth="1"/>
    <col min="16139" max="16139" width="16.85546875" style="4" bestFit="1" customWidth="1"/>
    <col min="16140" max="16384" width="8.85546875" style="4"/>
  </cols>
  <sheetData>
    <row r="1" spans="1:11" ht="15" x14ac:dyDescent="0.25">
      <c r="A1" s="2" t="s">
        <v>2</v>
      </c>
      <c r="B1" s="3"/>
      <c r="C1" s="3"/>
      <c r="D1" s="3"/>
      <c r="E1" s="3"/>
      <c r="H1" s="168"/>
      <c r="I1" s="168"/>
      <c r="J1" s="168"/>
      <c r="K1" s="168"/>
    </row>
    <row r="2" spans="1:11" ht="15" x14ac:dyDescent="0.25">
      <c r="A2" s="5"/>
      <c r="B2" s="6"/>
      <c r="C2" s="6"/>
      <c r="D2" s="7"/>
      <c r="E2" s="6"/>
    </row>
    <row r="3" spans="1:11" ht="30" x14ac:dyDescent="0.25">
      <c r="A3" s="8"/>
      <c r="B3" s="9" t="s">
        <v>3</v>
      </c>
      <c r="C3" s="9" t="s">
        <v>4</v>
      </c>
      <c r="D3" s="9" t="s">
        <v>5</v>
      </c>
      <c r="E3" s="9" t="s">
        <v>6</v>
      </c>
      <c r="G3" s="10" t="s">
        <v>0</v>
      </c>
      <c r="H3" s="10" t="s">
        <v>1</v>
      </c>
      <c r="I3" s="10" t="s">
        <v>7</v>
      </c>
      <c r="J3" s="11" t="s">
        <v>8</v>
      </c>
    </row>
    <row r="4" spans="1:11" ht="15" x14ac:dyDescent="0.2">
      <c r="A4" s="12" t="s">
        <v>9</v>
      </c>
      <c r="B4" s="13"/>
      <c r="C4" s="13">
        <v>97688.133333333346</v>
      </c>
      <c r="D4" s="14">
        <v>16</v>
      </c>
      <c r="E4" s="13">
        <f>D4*C4</f>
        <v>1563010.1333333335</v>
      </c>
      <c r="G4" s="15">
        <v>1</v>
      </c>
      <c r="H4" s="15"/>
      <c r="I4" s="15"/>
      <c r="J4" s="4">
        <v>0</v>
      </c>
    </row>
    <row r="5" spans="1:11" ht="15" x14ac:dyDescent="0.2">
      <c r="A5" s="12" t="s">
        <v>10</v>
      </c>
      <c r="B5" s="13"/>
      <c r="C5" s="13">
        <v>29083.111111111117</v>
      </c>
      <c r="D5" s="14">
        <v>16</v>
      </c>
      <c r="E5" s="13">
        <f>D5*C5</f>
        <v>465329.77777777787</v>
      </c>
      <c r="G5" s="15">
        <v>1</v>
      </c>
      <c r="H5" s="15"/>
      <c r="I5" s="15"/>
      <c r="J5" s="4">
        <v>0</v>
      </c>
    </row>
    <row r="6" spans="1:11" ht="15" x14ac:dyDescent="0.2">
      <c r="A6" s="12" t="s">
        <v>11</v>
      </c>
      <c r="B6" s="13"/>
      <c r="C6" s="13">
        <v>114965.65</v>
      </c>
      <c r="D6" s="14">
        <v>16</v>
      </c>
      <c r="E6" s="13">
        <f>D6*C6</f>
        <v>1839450.4</v>
      </c>
      <c r="G6" s="15"/>
      <c r="H6" s="15">
        <v>1</v>
      </c>
      <c r="I6" s="15"/>
      <c r="J6" s="4">
        <v>0</v>
      </c>
    </row>
    <row r="7" spans="1:11" ht="15" x14ac:dyDescent="0.2">
      <c r="A7" s="12" t="s">
        <v>12</v>
      </c>
      <c r="B7" s="13"/>
      <c r="C7" s="13">
        <v>16852.57777777778</v>
      </c>
      <c r="D7" s="14">
        <v>16</v>
      </c>
      <c r="E7" s="13">
        <f>D7*C7</f>
        <v>269641.24444444448</v>
      </c>
      <c r="G7" s="15"/>
      <c r="H7" s="15">
        <v>1</v>
      </c>
      <c r="I7" s="15"/>
      <c r="J7" s="4">
        <v>0</v>
      </c>
    </row>
    <row r="8" spans="1:11" ht="15" x14ac:dyDescent="0.2">
      <c r="A8" s="12" t="s">
        <v>13</v>
      </c>
      <c r="B8" s="13"/>
      <c r="C8" s="13">
        <v>155815.55555555556</v>
      </c>
      <c r="D8" s="14">
        <v>16</v>
      </c>
      <c r="E8" s="13">
        <f>D8*C8</f>
        <v>2493048.888888889</v>
      </c>
      <c r="G8" s="15">
        <v>1</v>
      </c>
      <c r="H8" s="15"/>
      <c r="I8" s="15"/>
      <c r="J8" s="4">
        <v>0</v>
      </c>
    </row>
    <row r="9" spans="1:11" ht="15" x14ac:dyDescent="0.2">
      <c r="A9" s="12" t="s">
        <v>14</v>
      </c>
      <c r="B9" s="13"/>
      <c r="C9" s="13"/>
      <c r="D9" s="16"/>
      <c r="E9" s="13">
        <v>533662.22222222225</v>
      </c>
      <c r="G9" s="15">
        <v>1</v>
      </c>
      <c r="H9" s="15"/>
      <c r="I9" s="15"/>
      <c r="J9" s="4">
        <v>0</v>
      </c>
    </row>
    <row r="10" spans="1:11" ht="15" x14ac:dyDescent="0.2">
      <c r="A10" s="12" t="s">
        <v>15</v>
      </c>
      <c r="B10" s="13"/>
      <c r="C10" s="13">
        <v>25926.533333333336</v>
      </c>
      <c r="D10" s="14">
        <v>72</v>
      </c>
      <c r="E10" s="13">
        <f t="shared" ref="E10:E21" si="0">D10*C10</f>
        <v>1866710.4000000001</v>
      </c>
      <c r="G10" s="15"/>
      <c r="H10" s="15">
        <v>1</v>
      </c>
      <c r="I10" s="15"/>
    </row>
    <row r="11" spans="1:11" ht="15" x14ac:dyDescent="0.2">
      <c r="A11" s="12" t="s">
        <v>16</v>
      </c>
      <c r="B11" s="13"/>
      <c r="C11" s="13">
        <v>28551.657142857137</v>
      </c>
      <c r="D11" s="14">
        <v>66</v>
      </c>
      <c r="E11" s="13">
        <f t="shared" si="0"/>
        <v>1884409.3714285709</v>
      </c>
      <c r="G11" s="15"/>
      <c r="H11" s="15">
        <v>1</v>
      </c>
      <c r="I11" s="15"/>
    </row>
    <row r="12" spans="1:11" ht="15" x14ac:dyDescent="0.2">
      <c r="A12" s="12" t="s">
        <v>17</v>
      </c>
      <c r="B12" s="13"/>
      <c r="C12" s="13">
        <v>21038.11428571428</v>
      </c>
      <c r="D12" s="14">
        <v>112</v>
      </c>
      <c r="E12" s="13">
        <f t="shared" si="0"/>
        <v>2356268.7999999993</v>
      </c>
      <c r="G12" s="15"/>
      <c r="H12" s="15">
        <v>1</v>
      </c>
      <c r="I12" s="15"/>
    </row>
    <row r="13" spans="1:11" ht="15" x14ac:dyDescent="0.2">
      <c r="A13" s="12" t="s">
        <v>18</v>
      </c>
      <c r="B13" s="13"/>
      <c r="C13" s="13">
        <v>34232.5</v>
      </c>
      <c r="D13" s="14">
        <v>84</v>
      </c>
      <c r="E13" s="13">
        <f t="shared" si="0"/>
        <v>2875530</v>
      </c>
      <c r="G13" s="15"/>
      <c r="H13" s="15">
        <v>1</v>
      </c>
      <c r="I13" s="15"/>
    </row>
    <row r="14" spans="1:11" ht="15" x14ac:dyDescent="0.2">
      <c r="A14" s="12" t="s">
        <v>19</v>
      </c>
      <c r="B14" s="13"/>
      <c r="C14" s="13">
        <v>63499.199999999997</v>
      </c>
      <c r="D14" s="14">
        <v>32</v>
      </c>
      <c r="E14" s="13">
        <f t="shared" si="0"/>
        <v>2031974.3999999999</v>
      </c>
      <c r="G14" s="15"/>
      <c r="H14" s="15">
        <v>1</v>
      </c>
      <c r="I14" s="15"/>
    </row>
    <row r="15" spans="1:11" ht="15" x14ac:dyDescent="0.2">
      <c r="A15" s="12" t="s">
        <v>20</v>
      </c>
      <c r="B15" s="13"/>
      <c r="C15" s="13">
        <v>77600.100000000006</v>
      </c>
      <c r="D15" s="14">
        <v>24</v>
      </c>
      <c r="E15" s="13">
        <f t="shared" si="0"/>
        <v>1862402.4000000001</v>
      </c>
      <c r="G15" s="15"/>
      <c r="H15" s="15">
        <v>1</v>
      </c>
      <c r="I15" s="15"/>
    </row>
    <row r="16" spans="1:11" ht="15" x14ac:dyDescent="0.2">
      <c r="A16" s="12" t="s">
        <v>21</v>
      </c>
      <c r="B16" s="13"/>
      <c r="C16" s="13">
        <v>123104.45454545456</v>
      </c>
      <c r="D16" s="14">
        <v>16</v>
      </c>
      <c r="E16" s="13">
        <f t="shared" si="0"/>
        <v>1969671.2727272729</v>
      </c>
      <c r="G16" s="15"/>
      <c r="H16" s="15">
        <v>1</v>
      </c>
      <c r="I16" s="15"/>
    </row>
    <row r="17" spans="1:9" ht="15" x14ac:dyDescent="0.2">
      <c r="A17" s="12" t="s">
        <v>22</v>
      </c>
      <c r="B17" s="13"/>
      <c r="C17" s="13">
        <v>282504.40000000002</v>
      </c>
      <c r="D17" s="14">
        <v>14</v>
      </c>
      <c r="E17" s="13">
        <f t="shared" si="0"/>
        <v>3955061.6000000006</v>
      </c>
      <c r="G17" s="15"/>
      <c r="H17" s="15">
        <v>1</v>
      </c>
      <c r="I17" s="15"/>
    </row>
    <row r="18" spans="1:9" ht="15" x14ac:dyDescent="0.2">
      <c r="A18" s="12" t="s">
        <v>23</v>
      </c>
      <c r="B18" s="13"/>
      <c r="C18" s="13">
        <v>6594.8444444444458</v>
      </c>
      <c r="D18" s="14">
        <v>48</v>
      </c>
      <c r="E18" s="13">
        <f t="shared" si="0"/>
        <v>316552.53333333338</v>
      </c>
      <c r="G18" s="15"/>
      <c r="H18" s="15">
        <v>1</v>
      </c>
      <c r="I18" s="15"/>
    </row>
    <row r="19" spans="1:9" ht="15" x14ac:dyDescent="0.2">
      <c r="A19" s="12" t="s">
        <v>24</v>
      </c>
      <c r="B19" s="13"/>
      <c r="C19" s="13">
        <v>6845.1</v>
      </c>
      <c r="D19" s="14">
        <v>48</v>
      </c>
      <c r="E19" s="13">
        <f t="shared" si="0"/>
        <v>328564.80000000005</v>
      </c>
      <c r="G19" s="15"/>
      <c r="H19" s="15">
        <v>1</v>
      </c>
      <c r="I19" s="15"/>
    </row>
    <row r="20" spans="1:9" ht="15" x14ac:dyDescent="0.2">
      <c r="A20" s="12" t="s">
        <v>25</v>
      </c>
      <c r="B20" s="13"/>
      <c r="C20" s="13">
        <v>8508.6666666666642</v>
      </c>
      <c r="D20" s="14">
        <v>32</v>
      </c>
      <c r="E20" s="13">
        <f t="shared" si="0"/>
        <v>272277.33333333326</v>
      </c>
      <c r="G20" s="15"/>
      <c r="H20" s="15">
        <v>1</v>
      </c>
      <c r="I20" s="15"/>
    </row>
    <row r="21" spans="1:9" ht="15" x14ac:dyDescent="0.2">
      <c r="A21" s="12" t="s">
        <v>26</v>
      </c>
      <c r="B21" s="13"/>
      <c r="C21" s="13">
        <v>9315.9333333333307</v>
      </c>
      <c r="D21" s="14">
        <v>28</v>
      </c>
      <c r="E21" s="13">
        <f t="shared" si="0"/>
        <v>260846.13333333324</v>
      </c>
      <c r="G21" s="15"/>
      <c r="H21" s="15">
        <v>1</v>
      </c>
      <c r="I21" s="15"/>
    </row>
    <row r="22" spans="1:9" ht="15" x14ac:dyDescent="0.2">
      <c r="A22" s="12" t="s">
        <v>27</v>
      </c>
      <c r="B22" s="13"/>
      <c r="C22" s="13"/>
      <c r="D22" s="13"/>
      <c r="E22" s="13">
        <v>10956521.739130436</v>
      </c>
      <c r="G22" s="15"/>
      <c r="H22" s="15"/>
      <c r="I22" s="15"/>
    </row>
    <row r="23" spans="1:9" ht="15" x14ac:dyDescent="0.2">
      <c r="A23" s="12" t="s">
        <v>28</v>
      </c>
      <c r="B23" s="13"/>
      <c r="C23" s="13"/>
      <c r="D23" s="13"/>
      <c r="E23" s="13">
        <v>4608695.6521739131</v>
      </c>
      <c r="G23" s="15"/>
      <c r="H23" s="15"/>
      <c r="I23" s="15"/>
    </row>
    <row r="24" spans="1:9" x14ac:dyDescent="0.2">
      <c r="A24" s="17"/>
      <c r="D24" s="4"/>
      <c r="E24" s="18">
        <f>SUM(E4:E23)</f>
        <v>42709629.102126859</v>
      </c>
      <c r="F24" s="18"/>
      <c r="G24" s="18">
        <f>SUMPRODUCT(G4:G23,$E$4:$E$23)</f>
        <v>5055051.0222222228</v>
      </c>
      <c r="H24" s="18">
        <f>SUMPRODUCT(H4:H23,$E$4:$E$23)</f>
        <v>22089360.688600291</v>
      </c>
      <c r="I24" s="18">
        <f>SUMPRODUCT(I4:I23,$E$4:$E$23)</f>
        <v>0</v>
      </c>
    </row>
    <row r="26" spans="1:9" ht="15" x14ac:dyDescent="0.2">
      <c r="A26" s="19" t="s">
        <v>29</v>
      </c>
      <c r="E26" s="18">
        <f>SUM(E4:E21)</f>
        <v>27144411.710822511</v>
      </c>
    </row>
    <row r="28" spans="1:9" ht="15" x14ac:dyDescent="0.25">
      <c r="A28" s="21" t="s">
        <v>30</v>
      </c>
      <c r="E28" s="18">
        <f>SUM(E10:E17)</f>
        <v>18802028.244155847</v>
      </c>
    </row>
  </sheetData>
  <mergeCells count="1">
    <mergeCell ref="H1:K1"/>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N963"/>
  <sheetViews>
    <sheetView workbookViewId="0"/>
  </sheetViews>
  <sheetFormatPr defaultRowHeight="15" x14ac:dyDescent="0.25"/>
  <cols>
    <col min="1" max="1" width="14.28515625" style="4" customWidth="1"/>
    <col min="2" max="2" width="15" style="4" customWidth="1"/>
    <col min="3" max="3" width="34" style="4" customWidth="1"/>
    <col min="4" max="4" width="15.5703125" style="4" customWidth="1"/>
    <col min="5" max="5" width="49.28515625" style="4" bestFit="1" customWidth="1"/>
    <col min="6" max="6" width="12.140625" style="22" customWidth="1"/>
    <col min="7" max="7" width="8.85546875" style="4"/>
    <col min="8" max="8" width="9.42578125" style="4" customWidth="1"/>
    <col min="9" max="9" width="8.42578125" style="4" customWidth="1"/>
    <col min="10" max="10" width="8.140625" style="4" customWidth="1"/>
    <col min="11" max="11" width="8" style="4" customWidth="1"/>
    <col min="12" max="13" width="18.7109375" style="4" customWidth="1"/>
    <col min="14" max="14" width="18.7109375" style="17" customWidth="1"/>
    <col min="15" max="256" width="8.85546875" style="4"/>
    <col min="257" max="257" width="14.28515625" style="4" customWidth="1"/>
    <col min="258" max="258" width="15" style="4" customWidth="1"/>
    <col min="259" max="259" width="34" style="4" customWidth="1"/>
    <col min="260" max="260" width="15.5703125" style="4" customWidth="1"/>
    <col min="261" max="261" width="49.28515625" style="4" bestFit="1" customWidth="1"/>
    <col min="262" max="262" width="12.140625" style="4" customWidth="1"/>
    <col min="263" max="263" width="8.85546875" style="4"/>
    <col min="264" max="264" width="9.42578125" style="4" customWidth="1"/>
    <col min="265" max="265" width="8.42578125" style="4" customWidth="1"/>
    <col min="266" max="266" width="8.140625" style="4" customWidth="1"/>
    <col min="267" max="267" width="8" style="4" customWidth="1"/>
    <col min="268" max="270" width="18.7109375" style="4" customWidth="1"/>
    <col min="271" max="512" width="8.85546875" style="4"/>
    <col min="513" max="513" width="14.28515625" style="4" customWidth="1"/>
    <col min="514" max="514" width="15" style="4" customWidth="1"/>
    <col min="515" max="515" width="34" style="4" customWidth="1"/>
    <col min="516" max="516" width="15.5703125" style="4" customWidth="1"/>
    <col min="517" max="517" width="49.28515625" style="4" bestFit="1" customWidth="1"/>
    <col min="518" max="518" width="12.140625" style="4" customWidth="1"/>
    <col min="519" max="519" width="8.85546875" style="4"/>
    <col min="520" max="520" width="9.42578125" style="4" customWidth="1"/>
    <col min="521" max="521" width="8.42578125" style="4" customWidth="1"/>
    <col min="522" max="522" width="8.140625" style="4" customWidth="1"/>
    <col min="523" max="523" width="8" style="4" customWidth="1"/>
    <col min="524" max="526" width="18.7109375" style="4" customWidth="1"/>
    <col min="527" max="768" width="8.85546875" style="4"/>
    <col min="769" max="769" width="14.28515625" style="4" customWidth="1"/>
    <col min="770" max="770" width="15" style="4" customWidth="1"/>
    <col min="771" max="771" width="34" style="4" customWidth="1"/>
    <col min="772" max="772" width="15.5703125" style="4" customWidth="1"/>
    <col min="773" max="773" width="49.28515625" style="4" bestFit="1" customWidth="1"/>
    <col min="774" max="774" width="12.140625" style="4" customWidth="1"/>
    <col min="775" max="775" width="8.85546875" style="4"/>
    <col min="776" max="776" width="9.42578125" style="4" customWidth="1"/>
    <col min="777" max="777" width="8.42578125" style="4" customWidth="1"/>
    <col min="778" max="778" width="8.140625" style="4" customWidth="1"/>
    <col min="779" max="779" width="8" style="4" customWidth="1"/>
    <col min="780" max="782" width="18.7109375" style="4" customWidth="1"/>
    <col min="783" max="1024" width="8.85546875" style="4"/>
    <col min="1025" max="1025" width="14.28515625" style="4" customWidth="1"/>
    <col min="1026" max="1026" width="15" style="4" customWidth="1"/>
    <col min="1027" max="1027" width="34" style="4" customWidth="1"/>
    <col min="1028" max="1028" width="15.5703125" style="4" customWidth="1"/>
    <col min="1029" max="1029" width="49.28515625" style="4" bestFit="1" customWidth="1"/>
    <col min="1030" max="1030" width="12.140625" style="4" customWidth="1"/>
    <col min="1031" max="1031" width="8.85546875" style="4"/>
    <col min="1032" max="1032" width="9.42578125" style="4" customWidth="1"/>
    <col min="1033" max="1033" width="8.42578125" style="4" customWidth="1"/>
    <col min="1034" max="1034" width="8.140625" style="4" customWidth="1"/>
    <col min="1035" max="1035" width="8" style="4" customWidth="1"/>
    <col min="1036" max="1038" width="18.7109375" style="4" customWidth="1"/>
    <col min="1039" max="1280" width="8.85546875" style="4"/>
    <col min="1281" max="1281" width="14.28515625" style="4" customWidth="1"/>
    <col min="1282" max="1282" width="15" style="4" customWidth="1"/>
    <col min="1283" max="1283" width="34" style="4" customWidth="1"/>
    <col min="1284" max="1284" width="15.5703125" style="4" customWidth="1"/>
    <col min="1285" max="1285" width="49.28515625" style="4" bestFit="1" customWidth="1"/>
    <col min="1286" max="1286" width="12.140625" style="4" customWidth="1"/>
    <col min="1287" max="1287" width="8.85546875" style="4"/>
    <col min="1288" max="1288" width="9.42578125" style="4" customWidth="1"/>
    <col min="1289" max="1289" width="8.42578125" style="4" customWidth="1"/>
    <col min="1290" max="1290" width="8.140625" style="4" customWidth="1"/>
    <col min="1291" max="1291" width="8" style="4" customWidth="1"/>
    <col min="1292" max="1294" width="18.7109375" style="4" customWidth="1"/>
    <col min="1295" max="1536" width="8.85546875" style="4"/>
    <col min="1537" max="1537" width="14.28515625" style="4" customWidth="1"/>
    <col min="1538" max="1538" width="15" style="4" customWidth="1"/>
    <col min="1539" max="1539" width="34" style="4" customWidth="1"/>
    <col min="1540" max="1540" width="15.5703125" style="4" customWidth="1"/>
    <col min="1541" max="1541" width="49.28515625" style="4" bestFit="1" customWidth="1"/>
    <col min="1542" max="1542" width="12.140625" style="4" customWidth="1"/>
    <col min="1543" max="1543" width="8.85546875" style="4"/>
    <col min="1544" max="1544" width="9.42578125" style="4" customWidth="1"/>
    <col min="1545" max="1545" width="8.42578125" style="4" customWidth="1"/>
    <col min="1546" max="1546" width="8.140625" style="4" customWidth="1"/>
    <col min="1547" max="1547" width="8" style="4" customWidth="1"/>
    <col min="1548" max="1550" width="18.7109375" style="4" customWidth="1"/>
    <col min="1551" max="1792" width="8.85546875" style="4"/>
    <col min="1793" max="1793" width="14.28515625" style="4" customWidth="1"/>
    <col min="1794" max="1794" width="15" style="4" customWidth="1"/>
    <col min="1795" max="1795" width="34" style="4" customWidth="1"/>
    <col min="1796" max="1796" width="15.5703125" style="4" customWidth="1"/>
    <col min="1797" max="1797" width="49.28515625" style="4" bestFit="1" customWidth="1"/>
    <col min="1798" max="1798" width="12.140625" style="4" customWidth="1"/>
    <col min="1799" max="1799" width="8.85546875" style="4"/>
    <col min="1800" max="1800" width="9.42578125" style="4" customWidth="1"/>
    <col min="1801" max="1801" width="8.42578125" style="4" customWidth="1"/>
    <col min="1802" max="1802" width="8.140625" style="4" customWidth="1"/>
    <col min="1803" max="1803" width="8" style="4" customWidth="1"/>
    <col min="1804" max="1806" width="18.7109375" style="4" customWidth="1"/>
    <col min="1807" max="2048" width="8.85546875" style="4"/>
    <col min="2049" max="2049" width="14.28515625" style="4" customWidth="1"/>
    <col min="2050" max="2050" width="15" style="4" customWidth="1"/>
    <col min="2051" max="2051" width="34" style="4" customWidth="1"/>
    <col min="2052" max="2052" width="15.5703125" style="4" customWidth="1"/>
    <col min="2053" max="2053" width="49.28515625" style="4" bestFit="1" customWidth="1"/>
    <col min="2054" max="2054" width="12.140625" style="4" customWidth="1"/>
    <col min="2055" max="2055" width="8.85546875" style="4"/>
    <col min="2056" max="2056" width="9.42578125" style="4" customWidth="1"/>
    <col min="2057" max="2057" width="8.42578125" style="4" customWidth="1"/>
    <col min="2058" max="2058" width="8.140625" style="4" customWidth="1"/>
    <col min="2059" max="2059" width="8" style="4" customWidth="1"/>
    <col min="2060" max="2062" width="18.7109375" style="4" customWidth="1"/>
    <col min="2063" max="2304" width="8.85546875" style="4"/>
    <col min="2305" max="2305" width="14.28515625" style="4" customWidth="1"/>
    <col min="2306" max="2306" width="15" style="4" customWidth="1"/>
    <col min="2307" max="2307" width="34" style="4" customWidth="1"/>
    <col min="2308" max="2308" width="15.5703125" style="4" customWidth="1"/>
    <col min="2309" max="2309" width="49.28515625" style="4" bestFit="1" customWidth="1"/>
    <col min="2310" max="2310" width="12.140625" style="4" customWidth="1"/>
    <col min="2311" max="2311" width="8.85546875" style="4"/>
    <col min="2312" max="2312" width="9.42578125" style="4" customWidth="1"/>
    <col min="2313" max="2313" width="8.42578125" style="4" customWidth="1"/>
    <col min="2314" max="2314" width="8.140625" style="4" customWidth="1"/>
    <col min="2315" max="2315" width="8" style="4" customWidth="1"/>
    <col min="2316" max="2318" width="18.7109375" style="4" customWidth="1"/>
    <col min="2319" max="2560" width="8.85546875" style="4"/>
    <col min="2561" max="2561" width="14.28515625" style="4" customWidth="1"/>
    <col min="2562" max="2562" width="15" style="4" customWidth="1"/>
    <col min="2563" max="2563" width="34" style="4" customWidth="1"/>
    <col min="2564" max="2564" width="15.5703125" style="4" customWidth="1"/>
    <col min="2565" max="2565" width="49.28515625" style="4" bestFit="1" customWidth="1"/>
    <col min="2566" max="2566" width="12.140625" style="4" customWidth="1"/>
    <col min="2567" max="2567" width="8.85546875" style="4"/>
    <col min="2568" max="2568" width="9.42578125" style="4" customWidth="1"/>
    <col min="2569" max="2569" width="8.42578125" style="4" customWidth="1"/>
    <col min="2570" max="2570" width="8.140625" style="4" customWidth="1"/>
    <col min="2571" max="2571" width="8" style="4" customWidth="1"/>
    <col min="2572" max="2574" width="18.7109375" style="4" customWidth="1"/>
    <col min="2575" max="2816" width="8.85546875" style="4"/>
    <col min="2817" max="2817" width="14.28515625" style="4" customWidth="1"/>
    <col min="2818" max="2818" width="15" style="4" customWidth="1"/>
    <col min="2819" max="2819" width="34" style="4" customWidth="1"/>
    <col min="2820" max="2820" width="15.5703125" style="4" customWidth="1"/>
    <col min="2821" max="2821" width="49.28515625" style="4" bestFit="1" customWidth="1"/>
    <col min="2822" max="2822" width="12.140625" style="4" customWidth="1"/>
    <col min="2823" max="2823" width="8.85546875" style="4"/>
    <col min="2824" max="2824" width="9.42578125" style="4" customWidth="1"/>
    <col min="2825" max="2825" width="8.42578125" style="4" customWidth="1"/>
    <col min="2826" max="2826" width="8.140625" style="4" customWidth="1"/>
    <col min="2827" max="2827" width="8" style="4" customWidth="1"/>
    <col min="2828" max="2830" width="18.7109375" style="4" customWidth="1"/>
    <col min="2831" max="3072" width="8.85546875" style="4"/>
    <col min="3073" max="3073" width="14.28515625" style="4" customWidth="1"/>
    <col min="3074" max="3074" width="15" style="4" customWidth="1"/>
    <col min="3075" max="3075" width="34" style="4" customWidth="1"/>
    <col min="3076" max="3076" width="15.5703125" style="4" customWidth="1"/>
    <col min="3077" max="3077" width="49.28515625" style="4" bestFit="1" customWidth="1"/>
    <col min="3078" max="3078" width="12.140625" style="4" customWidth="1"/>
    <col min="3079" max="3079" width="8.85546875" style="4"/>
    <col min="3080" max="3080" width="9.42578125" style="4" customWidth="1"/>
    <col min="3081" max="3081" width="8.42578125" style="4" customWidth="1"/>
    <col min="3082" max="3082" width="8.140625" style="4" customWidth="1"/>
    <col min="3083" max="3083" width="8" style="4" customWidth="1"/>
    <col min="3084" max="3086" width="18.7109375" style="4" customWidth="1"/>
    <col min="3087" max="3328" width="8.85546875" style="4"/>
    <col min="3329" max="3329" width="14.28515625" style="4" customWidth="1"/>
    <col min="3330" max="3330" width="15" style="4" customWidth="1"/>
    <col min="3331" max="3331" width="34" style="4" customWidth="1"/>
    <col min="3332" max="3332" width="15.5703125" style="4" customWidth="1"/>
    <col min="3333" max="3333" width="49.28515625" style="4" bestFit="1" customWidth="1"/>
    <col min="3334" max="3334" width="12.140625" style="4" customWidth="1"/>
    <col min="3335" max="3335" width="8.85546875" style="4"/>
    <col min="3336" max="3336" width="9.42578125" style="4" customWidth="1"/>
    <col min="3337" max="3337" width="8.42578125" style="4" customWidth="1"/>
    <col min="3338" max="3338" width="8.140625" style="4" customWidth="1"/>
    <col min="3339" max="3339" width="8" style="4" customWidth="1"/>
    <col min="3340" max="3342" width="18.7109375" style="4" customWidth="1"/>
    <col min="3343" max="3584" width="8.85546875" style="4"/>
    <col min="3585" max="3585" width="14.28515625" style="4" customWidth="1"/>
    <col min="3586" max="3586" width="15" style="4" customWidth="1"/>
    <col min="3587" max="3587" width="34" style="4" customWidth="1"/>
    <col min="3588" max="3588" width="15.5703125" style="4" customWidth="1"/>
    <col min="3589" max="3589" width="49.28515625" style="4" bestFit="1" customWidth="1"/>
    <col min="3590" max="3590" width="12.140625" style="4" customWidth="1"/>
    <col min="3591" max="3591" width="8.85546875" style="4"/>
    <col min="3592" max="3592" width="9.42578125" style="4" customWidth="1"/>
    <col min="3593" max="3593" width="8.42578125" style="4" customWidth="1"/>
    <col min="3594" max="3594" width="8.140625" style="4" customWidth="1"/>
    <col min="3595" max="3595" width="8" style="4" customWidth="1"/>
    <col min="3596" max="3598" width="18.7109375" style="4" customWidth="1"/>
    <col min="3599" max="3840" width="8.85546875" style="4"/>
    <col min="3841" max="3841" width="14.28515625" style="4" customWidth="1"/>
    <col min="3842" max="3842" width="15" style="4" customWidth="1"/>
    <col min="3843" max="3843" width="34" style="4" customWidth="1"/>
    <col min="3844" max="3844" width="15.5703125" style="4" customWidth="1"/>
    <col min="3845" max="3845" width="49.28515625" style="4" bestFit="1" customWidth="1"/>
    <col min="3846" max="3846" width="12.140625" style="4" customWidth="1"/>
    <col min="3847" max="3847" width="8.85546875" style="4"/>
    <col min="3848" max="3848" width="9.42578125" style="4" customWidth="1"/>
    <col min="3849" max="3849" width="8.42578125" style="4" customWidth="1"/>
    <col min="3850" max="3850" width="8.140625" style="4" customWidth="1"/>
    <col min="3851" max="3851" width="8" style="4" customWidth="1"/>
    <col min="3852" max="3854" width="18.7109375" style="4" customWidth="1"/>
    <col min="3855" max="4096" width="8.85546875" style="4"/>
    <col min="4097" max="4097" width="14.28515625" style="4" customWidth="1"/>
    <col min="4098" max="4098" width="15" style="4" customWidth="1"/>
    <col min="4099" max="4099" width="34" style="4" customWidth="1"/>
    <col min="4100" max="4100" width="15.5703125" style="4" customWidth="1"/>
    <col min="4101" max="4101" width="49.28515625" style="4" bestFit="1" customWidth="1"/>
    <col min="4102" max="4102" width="12.140625" style="4" customWidth="1"/>
    <col min="4103" max="4103" width="8.85546875" style="4"/>
    <col min="4104" max="4104" width="9.42578125" style="4" customWidth="1"/>
    <col min="4105" max="4105" width="8.42578125" style="4" customWidth="1"/>
    <col min="4106" max="4106" width="8.140625" style="4" customWidth="1"/>
    <col min="4107" max="4107" width="8" style="4" customWidth="1"/>
    <col min="4108" max="4110" width="18.7109375" style="4" customWidth="1"/>
    <col min="4111" max="4352" width="8.85546875" style="4"/>
    <col min="4353" max="4353" width="14.28515625" style="4" customWidth="1"/>
    <col min="4354" max="4354" width="15" style="4" customWidth="1"/>
    <col min="4355" max="4355" width="34" style="4" customWidth="1"/>
    <col min="4356" max="4356" width="15.5703125" style="4" customWidth="1"/>
    <col min="4357" max="4357" width="49.28515625" style="4" bestFit="1" customWidth="1"/>
    <col min="4358" max="4358" width="12.140625" style="4" customWidth="1"/>
    <col min="4359" max="4359" width="8.85546875" style="4"/>
    <col min="4360" max="4360" width="9.42578125" style="4" customWidth="1"/>
    <col min="4361" max="4361" width="8.42578125" style="4" customWidth="1"/>
    <col min="4362" max="4362" width="8.140625" style="4" customWidth="1"/>
    <col min="4363" max="4363" width="8" style="4" customWidth="1"/>
    <col min="4364" max="4366" width="18.7109375" style="4" customWidth="1"/>
    <col min="4367" max="4608" width="8.85546875" style="4"/>
    <col min="4609" max="4609" width="14.28515625" style="4" customWidth="1"/>
    <col min="4610" max="4610" width="15" style="4" customWidth="1"/>
    <col min="4611" max="4611" width="34" style="4" customWidth="1"/>
    <col min="4612" max="4612" width="15.5703125" style="4" customWidth="1"/>
    <col min="4613" max="4613" width="49.28515625" style="4" bestFit="1" customWidth="1"/>
    <col min="4614" max="4614" width="12.140625" style="4" customWidth="1"/>
    <col min="4615" max="4615" width="8.85546875" style="4"/>
    <col min="4616" max="4616" width="9.42578125" style="4" customWidth="1"/>
    <col min="4617" max="4617" width="8.42578125" style="4" customWidth="1"/>
    <col min="4618" max="4618" width="8.140625" style="4" customWidth="1"/>
    <col min="4619" max="4619" width="8" style="4" customWidth="1"/>
    <col min="4620" max="4622" width="18.7109375" style="4" customWidth="1"/>
    <col min="4623" max="4864" width="8.85546875" style="4"/>
    <col min="4865" max="4865" width="14.28515625" style="4" customWidth="1"/>
    <col min="4866" max="4866" width="15" style="4" customWidth="1"/>
    <col min="4867" max="4867" width="34" style="4" customWidth="1"/>
    <col min="4868" max="4868" width="15.5703125" style="4" customWidth="1"/>
    <col min="4869" max="4869" width="49.28515625" style="4" bestFit="1" customWidth="1"/>
    <col min="4870" max="4870" width="12.140625" style="4" customWidth="1"/>
    <col min="4871" max="4871" width="8.85546875" style="4"/>
    <col min="4872" max="4872" width="9.42578125" style="4" customWidth="1"/>
    <col min="4873" max="4873" width="8.42578125" style="4" customWidth="1"/>
    <col min="4874" max="4874" width="8.140625" style="4" customWidth="1"/>
    <col min="4875" max="4875" width="8" style="4" customWidth="1"/>
    <col min="4876" max="4878" width="18.7109375" style="4" customWidth="1"/>
    <col min="4879" max="5120" width="8.85546875" style="4"/>
    <col min="5121" max="5121" width="14.28515625" style="4" customWidth="1"/>
    <col min="5122" max="5122" width="15" style="4" customWidth="1"/>
    <col min="5123" max="5123" width="34" style="4" customWidth="1"/>
    <col min="5124" max="5124" width="15.5703125" style="4" customWidth="1"/>
    <col min="5125" max="5125" width="49.28515625" style="4" bestFit="1" customWidth="1"/>
    <col min="5126" max="5126" width="12.140625" style="4" customWidth="1"/>
    <col min="5127" max="5127" width="8.85546875" style="4"/>
    <col min="5128" max="5128" width="9.42578125" style="4" customWidth="1"/>
    <col min="5129" max="5129" width="8.42578125" style="4" customWidth="1"/>
    <col min="5130" max="5130" width="8.140625" style="4" customWidth="1"/>
    <col min="5131" max="5131" width="8" style="4" customWidth="1"/>
    <col min="5132" max="5134" width="18.7109375" style="4" customWidth="1"/>
    <col min="5135" max="5376" width="8.85546875" style="4"/>
    <col min="5377" max="5377" width="14.28515625" style="4" customWidth="1"/>
    <col min="5378" max="5378" width="15" style="4" customWidth="1"/>
    <col min="5379" max="5379" width="34" style="4" customWidth="1"/>
    <col min="5380" max="5380" width="15.5703125" style="4" customWidth="1"/>
    <col min="5381" max="5381" width="49.28515625" style="4" bestFit="1" customWidth="1"/>
    <col min="5382" max="5382" width="12.140625" style="4" customWidth="1"/>
    <col min="5383" max="5383" width="8.85546875" style="4"/>
    <col min="5384" max="5384" width="9.42578125" style="4" customWidth="1"/>
    <col min="5385" max="5385" width="8.42578125" style="4" customWidth="1"/>
    <col min="5386" max="5386" width="8.140625" style="4" customWidth="1"/>
    <col min="5387" max="5387" width="8" style="4" customWidth="1"/>
    <col min="5388" max="5390" width="18.7109375" style="4" customWidth="1"/>
    <col min="5391" max="5632" width="8.85546875" style="4"/>
    <col min="5633" max="5633" width="14.28515625" style="4" customWidth="1"/>
    <col min="5634" max="5634" width="15" style="4" customWidth="1"/>
    <col min="5635" max="5635" width="34" style="4" customWidth="1"/>
    <col min="5636" max="5636" width="15.5703125" style="4" customWidth="1"/>
    <col min="5637" max="5637" width="49.28515625" style="4" bestFit="1" customWidth="1"/>
    <col min="5638" max="5638" width="12.140625" style="4" customWidth="1"/>
    <col min="5639" max="5639" width="8.85546875" style="4"/>
    <col min="5640" max="5640" width="9.42578125" style="4" customWidth="1"/>
    <col min="5641" max="5641" width="8.42578125" style="4" customWidth="1"/>
    <col min="5642" max="5642" width="8.140625" style="4" customWidth="1"/>
    <col min="5643" max="5643" width="8" style="4" customWidth="1"/>
    <col min="5644" max="5646" width="18.7109375" style="4" customWidth="1"/>
    <col min="5647" max="5888" width="8.85546875" style="4"/>
    <col min="5889" max="5889" width="14.28515625" style="4" customWidth="1"/>
    <col min="5890" max="5890" width="15" style="4" customWidth="1"/>
    <col min="5891" max="5891" width="34" style="4" customWidth="1"/>
    <col min="5892" max="5892" width="15.5703125" style="4" customWidth="1"/>
    <col min="5893" max="5893" width="49.28515625" style="4" bestFit="1" customWidth="1"/>
    <col min="5894" max="5894" width="12.140625" style="4" customWidth="1"/>
    <col min="5895" max="5895" width="8.85546875" style="4"/>
    <col min="5896" max="5896" width="9.42578125" style="4" customWidth="1"/>
    <col min="5897" max="5897" width="8.42578125" style="4" customWidth="1"/>
    <col min="5898" max="5898" width="8.140625" style="4" customWidth="1"/>
    <col min="5899" max="5899" width="8" style="4" customWidth="1"/>
    <col min="5900" max="5902" width="18.7109375" style="4" customWidth="1"/>
    <col min="5903" max="6144" width="8.85546875" style="4"/>
    <col min="6145" max="6145" width="14.28515625" style="4" customWidth="1"/>
    <col min="6146" max="6146" width="15" style="4" customWidth="1"/>
    <col min="6147" max="6147" width="34" style="4" customWidth="1"/>
    <col min="6148" max="6148" width="15.5703125" style="4" customWidth="1"/>
    <col min="6149" max="6149" width="49.28515625" style="4" bestFit="1" customWidth="1"/>
    <col min="6150" max="6150" width="12.140625" style="4" customWidth="1"/>
    <col min="6151" max="6151" width="8.85546875" style="4"/>
    <col min="6152" max="6152" width="9.42578125" style="4" customWidth="1"/>
    <col min="6153" max="6153" width="8.42578125" style="4" customWidth="1"/>
    <col min="6154" max="6154" width="8.140625" style="4" customWidth="1"/>
    <col min="6155" max="6155" width="8" style="4" customWidth="1"/>
    <col min="6156" max="6158" width="18.7109375" style="4" customWidth="1"/>
    <col min="6159" max="6400" width="8.85546875" style="4"/>
    <col min="6401" max="6401" width="14.28515625" style="4" customWidth="1"/>
    <col min="6402" max="6402" width="15" style="4" customWidth="1"/>
    <col min="6403" max="6403" width="34" style="4" customWidth="1"/>
    <col min="6404" max="6404" width="15.5703125" style="4" customWidth="1"/>
    <col min="6405" max="6405" width="49.28515625" style="4" bestFit="1" customWidth="1"/>
    <col min="6406" max="6406" width="12.140625" style="4" customWidth="1"/>
    <col min="6407" max="6407" width="8.85546875" style="4"/>
    <col min="6408" max="6408" width="9.42578125" style="4" customWidth="1"/>
    <col min="6409" max="6409" width="8.42578125" style="4" customWidth="1"/>
    <col min="6410" max="6410" width="8.140625" style="4" customWidth="1"/>
    <col min="6411" max="6411" width="8" style="4" customWidth="1"/>
    <col min="6412" max="6414" width="18.7109375" style="4" customWidth="1"/>
    <col min="6415" max="6656" width="8.85546875" style="4"/>
    <col min="6657" max="6657" width="14.28515625" style="4" customWidth="1"/>
    <col min="6658" max="6658" width="15" style="4" customWidth="1"/>
    <col min="6659" max="6659" width="34" style="4" customWidth="1"/>
    <col min="6660" max="6660" width="15.5703125" style="4" customWidth="1"/>
    <col min="6661" max="6661" width="49.28515625" style="4" bestFit="1" customWidth="1"/>
    <col min="6662" max="6662" width="12.140625" style="4" customWidth="1"/>
    <col min="6663" max="6663" width="8.85546875" style="4"/>
    <col min="6664" max="6664" width="9.42578125" style="4" customWidth="1"/>
    <col min="6665" max="6665" width="8.42578125" style="4" customWidth="1"/>
    <col min="6666" max="6666" width="8.140625" style="4" customWidth="1"/>
    <col min="6667" max="6667" width="8" style="4" customWidth="1"/>
    <col min="6668" max="6670" width="18.7109375" style="4" customWidth="1"/>
    <col min="6671" max="6912" width="8.85546875" style="4"/>
    <col min="6913" max="6913" width="14.28515625" style="4" customWidth="1"/>
    <col min="6914" max="6914" width="15" style="4" customWidth="1"/>
    <col min="6915" max="6915" width="34" style="4" customWidth="1"/>
    <col min="6916" max="6916" width="15.5703125" style="4" customWidth="1"/>
    <col min="6917" max="6917" width="49.28515625" style="4" bestFit="1" customWidth="1"/>
    <col min="6918" max="6918" width="12.140625" style="4" customWidth="1"/>
    <col min="6919" max="6919" width="8.85546875" style="4"/>
    <col min="6920" max="6920" width="9.42578125" style="4" customWidth="1"/>
    <col min="6921" max="6921" width="8.42578125" style="4" customWidth="1"/>
    <col min="6922" max="6922" width="8.140625" style="4" customWidth="1"/>
    <col min="6923" max="6923" width="8" style="4" customWidth="1"/>
    <col min="6924" max="6926" width="18.7109375" style="4" customWidth="1"/>
    <col min="6927" max="7168" width="8.85546875" style="4"/>
    <col min="7169" max="7169" width="14.28515625" style="4" customWidth="1"/>
    <col min="7170" max="7170" width="15" style="4" customWidth="1"/>
    <col min="7171" max="7171" width="34" style="4" customWidth="1"/>
    <col min="7172" max="7172" width="15.5703125" style="4" customWidth="1"/>
    <col min="7173" max="7173" width="49.28515625" style="4" bestFit="1" customWidth="1"/>
    <col min="7174" max="7174" width="12.140625" style="4" customWidth="1"/>
    <col min="7175" max="7175" width="8.85546875" style="4"/>
    <col min="7176" max="7176" width="9.42578125" style="4" customWidth="1"/>
    <col min="7177" max="7177" width="8.42578125" style="4" customWidth="1"/>
    <col min="7178" max="7178" width="8.140625" style="4" customWidth="1"/>
    <col min="7179" max="7179" width="8" style="4" customWidth="1"/>
    <col min="7180" max="7182" width="18.7109375" style="4" customWidth="1"/>
    <col min="7183" max="7424" width="8.85546875" style="4"/>
    <col min="7425" max="7425" width="14.28515625" style="4" customWidth="1"/>
    <col min="7426" max="7426" width="15" style="4" customWidth="1"/>
    <col min="7427" max="7427" width="34" style="4" customWidth="1"/>
    <col min="7428" max="7428" width="15.5703125" style="4" customWidth="1"/>
    <col min="7429" max="7429" width="49.28515625" style="4" bestFit="1" customWidth="1"/>
    <col min="7430" max="7430" width="12.140625" style="4" customWidth="1"/>
    <col min="7431" max="7431" width="8.85546875" style="4"/>
    <col min="7432" max="7432" width="9.42578125" style="4" customWidth="1"/>
    <col min="7433" max="7433" width="8.42578125" style="4" customWidth="1"/>
    <col min="7434" max="7434" width="8.140625" style="4" customWidth="1"/>
    <col min="7435" max="7435" width="8" style="4" customWidth="1"/>
    <col min="7436" max="7438" width="18.7109375" style="4" customWidth="1"/>
    <col min="7439" max="7680" width="8.85546875" style="4"/>
    <col min="7681" max="7681" width="14.28515625" style="4" customWidth="1"/>
    <col min="7682" max="7682" width="15" style="4" customWidth="1"/>
    <col min="7683" max="7683" width="34" style="4" customWidth="1"/>
    <col min="7684" max="7684" width="15.5703125" style="4" customWidth="1"/>
    <col min="7685" max="7685" width="49.28515625" style="4" bestFit="1" customWidth="1"/>
    <col min="7686" max="7686" width="12.140625" style="4" customWidth="1"/>
    <col min="7687" max="7687" width="8.85546875" style="4"/>
    <col min="7688" max="7688" width="9.42578125" style="4" customWidth="1"/>
    <col min="7689" max="7689" width="8.42578125" style="4" customWidth="1"/>
    <col min="7690" max="7690" width="8.140625" style="4" customWidth="1"/>
    <col min="7691" max="7691" width="8" style="4" customWidth="1"/>
    <col min="7692" max="7694" width="18.7109375" style="4" customWidth="1"/>
    <col min="7695" max="7936" width="8.85546875" style="4"/>
    <col min="7937" max="7937" width="14.28515625" style="4" customWidth="1"/>
    <col min="7938" max="7938" width="15" style="4" customWidth="1"/>
    <col min="7939" max="7939" width="34" style="4" customWidth="1"/>
    <col min="7940" max="7940" width="15.5703125" style="4" customWidth="1"/>
    <col min="7941" max="7941" width="49.28515625" style="4" bestFit="1" customWidth="1"/>
    <col min="7942" max="7942" width="12.140625" style="4" customWidth="1"/>
    <col min="7943" max="7943" width="8.85546875" style="4"/>
    <col min="7944" max="7944" width="9.42578125" style="4" customWidth="1"/>
    <col min="7945" max="7945" width="8.42578125" style="4" customWidth="1"/>
    <col min="7946" max="7946" width="8.140625" style="4" customWidth="1"/>
    <col min="7947" max="7947" width="8" style="4" customWidth="1"/>
    <col min="7948" max="7950" width="18.7109375" style="4" customWidth="1"/>
    <col min="7951" max="8192" width="8.85546875" style="4"/>
    <col min="8193" max="8193" width="14.28515625" style="4" customWidth="1"/>
    <col min="8194" max="8194" width="15" style="4" customWidth="1"/>
    <col min="8195" max="8195" width="34" style="4" customWidth="1"/>
    <col min="8196" max="8196" width="15.5703125" style="4" customWidth="1"/>
    <col min="8197" max="8197" width="49.28515625" style="4" bestFit="1" customWidth="1"/>
    <col min="8198" max="8198" width="12.140625" style="4" customWidth="1"/>
    <col min="8199" max="8199" width="8.85546875" style="4"/>
    <col min="8200" max="8200" width="9.42578125" style="4" customWidth="1"/>
    <col min="8201" max="8201" width="8.42578125" style="4" customWidth="1"/>
    <col min="8202" max="8202" width="8.140625" style="4" customWidth="1"/>
    <col min="8203" max="8203" width="8" style="4" customWidth="1"/>
    <col min="8204" max="8206" width="18.7109375" style="4" customWidth="1"/>
    <col min="8207" max="8448" width="8.85546875" style="4"/>
    <col min="8449" max="8449" width="14.28515625" style="4" customWidth="1"/>
    <col min="8450" max="8450" width="15" style="4" customWidth="1"/>
    <col min="8451" max="8451" width="34" style="4" customWidth="1"/>
    <col min="8452" max="8452" width="15.5703125" style="4" customWidth="1"/>
    <col min="8453" max="8453" width="49.28515625" style="4" bestFit="1" customWidth="1"/>
    <col min="8454" max="8454" width="12.140625" style="4" customWidth="1"/>
    <col min="8455" max="8455" width="8.85546875" style="4"/>
    <col min="8456" max="8456" width="9.42578125" style="4" customWidth="1"/>
    <col min="8457" max="8457" width="8.42578125" style="4" customWidth="1"/>
    <col min="8458" max="8458" width="8.140625" style="4" customWidth="1"/>
    <col min="8459" max="8459" width="8" style="4" customWidth="1"/>
    <col min="8460" max="8462" width="18.7109375" style="4" customWidth="1"/>
    <col min="8463" max="8704" width="8.85546875" style="4"/>
    <col min="8705" max="8705" width="14.28515625" style="4" customWidth="1"/>
    <col min="8706" max="8706" width="15" style="4" customWidth="1"/>
    <col min="8707" max="8707" width="34" style="4" customWidth="1"/>
    <col min="8708" max="8708" width="15.5703125" style="4" customWidth="1"/>
    <col min="8709" max="8709" width="49.28515625" style="4" bestFit="1" customWidth="1"/>
    <col min="8710" max="8710" width="12.140625" style="4" customWidth="1"/>
    <col min="8711" max="8711" width="8.85546875" style="4"/>
    <col min="8712" max="8712" width="9.42578125" style="4" customWidth="1"/>
    <col min="8713" max="8713" width="8.42578125" style="4" customWidth="1"/>
    <col min="8714" max="8714" width="8.140625" style="4" customWidth="1"/>
    <col min="8715" max="8715" width="8" style="4" customWidth="1"/>
    <col min="8716" max="8718" width="18.7109375" style="4" customWidth="1"/>
    <col min="8719" max="8960" width="8.85546875" style="4"/>
    <col min="8961" max="8961" width="14.28515625" style="4" customWidth="1"/>
    <col min="8962" max="8962" width="15" style="4" customWidth="1"/>
    <col min="8963" max="8963" width="34" style="4" customWidth="1"/>
    <col min="8964" max="8964" width="15.5703125" style="4" customWidth="1"/>
    <col min="8965" max="8965" width="49.28515625" style="4" bestFit="1" customWidth="1"/>
    <col min="8966" max="8966" width="12.140625" style="4" customWidth="1"/>
    <col min="8967" max="8967" width="8.85546875" style="4"/>
    <col min="8968" max="8968" width="9.42578125" style="4" customWidth="1"/>
    <col min="8969" max="8969" width="8.42578125" style="4" customWidth="1"/>
    <col min="8970" max="8970" width="8.140625" style="4" customWidth="1"/>
    <col min="8971" max="8971" width="8" style="4" customWidth="1"/>
    <col min="8972" max="8974" width="18.7109375" style="4" customWidth="1"/>
    <col min="8975" max="9216" width="8.85546875" style="4"/>
    <col min="9217" max="9217" width="14.28515625" style="4" customWidth="1"/>
    <col min="9218" max="9218" width="15" style="4" customWidth="1"/>
    <col min="9219" max="9219" width="34" style="4" customWidth="1"/>
    <col min="9220" max="9220" width="15.5703125" style="4" customWidth="1"/>
    <col min="9221" max="9221" width="49.28515625" style="4" bestFit="1" customWidth="1"/>
    <col min="9222" max="9222" width="12.140625" style="4" customWidth="1"/>
    <col min="9223" max="9223" width="8.85546875" style="4"/>
    <col min="9224" max="9224" width="9.42578125" style="4" customWidth="1"/>
    <col min="9225" max="9225" width="8.42578125" style="4" customWidth="1"/>
    <col min="9226" max="9226" width="8.140625" style="4" customWidth="1"/>
    <col min="9227" max="9227" width="8" style="4" customWidth="1"/>
    <col min="9228" max="9230" width="18.7109375" style="4" customWidth="1"/>
    <col min="9231" max="9472" width="8.85546875" style="4"/>
    <col min="9473" max="9473" width="14.28515625" style="4" customWidth="1"/>
    <col min="9474" max="9474" width="15" style="4" customWidth="1"/>
    <col min="9475" max="9475" width="34" style="4" customWidth="1"/>
    <col min="9476" max="9476" width="15.5703125" style="4" customWidth="1"/>
    <col min="9477" max="9477" width="49.28515625" style="4" bestFit="1" customWidth="1"/>
    <col min="9478" max="9478" width="12.140625" style="4" customWidth="1"/>
    <col min="9479" max="9479" width="8.85546875" style="4"/>
    <col min="9480" max="9480" width="9.42578125" style="4" customWidth="1"/>
    <col min="9481" max="9481" width="8.42578125" style="4" customWidth="1"/>
    <col min="9482" max="9482" width="8.140625" style="4" customWidth="1"/>
    <col min="9483" max="9483" width="8" style="4" customWidth="1"/>
    <col min="9484" max="9486" width="18.7109375" style="4" customWidth="1"/>
    <col min="9487" max="9728" width="8.85546875" style="4"/>
    <col min="9729" max="9729" width="14.28515625" style="4" customWidth="1"/>
    <col min="9730" max="9730" width="15" style="4" customWidth="1"/>
    <col min="9731" max="9731" width="34" style="4" customWidth="1"/>
    <col min="9732" max="9732" width="15.5703125" style="4" customWidth="1"/>
    <col min="9733" max="9733" width="49.28515625" style="4" bestFit="1" customWidth="1"/>
    <col min="9734" max="9734" width="12.140625" style="4" customWidth="1"/>
    <col min="9735" max="9735" width="8.85546875" style="4"/>
    <col min="9736" max="9736" width="9.42578125" style="4" customWidth="1"/>
    <col min="9737" max="9737" width="8.42578125" style="4" customWidth="1"/>
    <col min="9738" max="9738" width="8.140625" style="4" customWidth="1"/>
    <col min="9739" max="9739" width="8" style="4" customWidth="1"/>
    <col min="9740" max="9742" width="18.7109375" style="4" customWidth="1"/>
    <col min="9743" max="9984" width="8.85546875" style="4"/>
    <col min="9985" max="9985" width="14.28515625" style="4" customWidth="1"/>
    <col min="9986" max="9986" width="15" style="4" customWidth="1"/>
    <col min="9987" max="9987" width="34" style="4" customWidth="1"/>
    <col min="9988" max="9988" width="15.5703125" style="4" customWidth="1"/>
    <col min="9989" max="9989" width="49.28515625" style="4" bestFit="1" customWidth="1"/>
    <col min="9990" max="9990" width="12.140625" style="4" customWidth="1"/>
    <col min="9991" max="9991" width="8.85546875" style="4"/>
    <col min="9992" max="9992" width="9.42578125" style="4" customWidth="1"/>
    <col min="9993" max="9993" width="8.42578125" style="4" customWidth="1"/>
    <col min="9994" max="9994" width="8.140625" style="4" customWidth="1"/>
    <col min="9995" max="9995" width="8" style="4" customWidth="1"/>
    <col min="9996" max="9998" width="18.7109375" style="4" customWidth="1"/>
    <col min="9999" max="10240" width="8.85546875" style="4"/>
    <col min="10241" max="10241" width="14.28515625" style="4" customWidth="1"/>
    <col min="10242" max="10242" width="15" style="4" customWidth="1"/>
    <col min="10243" max="10243" width="34" style="4" customWidth="1"/>
    <col min="10244" max="10244" width="15.5703125" style="4" customWidth="1"/>
    <col min="10245" max="10245" width="49.28515625" style="4" bestFit="1" customWidth="1"/>
    <col min="10246" max="10246" width="12.140625" style="4" customWidth="1"/>
    <col min="10247" max="10247" width="8.85546875" style="4"/>
    <col min="10248" max="10248" width="9.42578125" style="4" customWidth="1"/>
    <col min="10249" max="10249" width="8.42578125" style="4" customWidth="1"/>
    <col min="10250" max="10250" width="8.140625" style="4" customWidth="1"/>
    <col min="10251" max="10251" width="8" style="4" customWidth="1"/>
    <col min="10252" max="10254" width="18.7109375" style="4" customWidth="1"/>
    <col min="10255" max="10496" width="8.85546875" style="4"/>
    <col min="10497" max="10497" width="14.28515625" style="4" customWidth="1"/>
    <col min="10498" max="10498" width="15" style="4" customWidth="1"/>
    <col min="10499" max="10499" width="34" style="4" customWidth="1"/>
    <col min="10500" max="10500" width="15.5703125" style="4" customWidth="1"/>
    <col min="10501" max="10501" width="49.28515625" style="4" bestFit="1" customWidth="1"/>
    <col min="10502" max="10502" width="12.140625" style="4" customWidth="1"/>
    <col min="10503" max="10503" width="8.85546875" style="4"/>
    <col min="10504" max="10504" width="9.42578125" style="4" customWidth="1"/>
    <col min="10505" max="10505" width="8.42578125" style="4" customWidth="1"/>
    <col min="10506" max="10506" width="8.140625" style="4" customWidth="1"/>
    <col min="10507" max="10507" width="8" style="4" customWidth="1"/>
    <col min="10508" max="10510" width="18.7109375" style="4" customWidth="1"/>
    <col min="10511" max="10752" width="8.85546875" style="4"/>
    <col min="10753" max="10753" width="14.28515625" style="4" customWidth="1"/>
    <col min="10754" max="10754" width="15" style="4" customWidth="1"/>
    <col min="10755" max="10755" width="34" style="4" customWidth="1"/>
    <col min="10756" max="10756" width="15.5703125" style="4" customWidth="1"/>
    <col min="10757" max="10757" width="49.28515625" style="4" bestFit="1" customWidth="1"/>
    <col min="10758" max="10758" width="12.140625" style="4" customWidth="1"/>
    <col min="10759" max="10759" width="8.85546875" style="4"/>
    <col min="10760" max="10760" width="9.42578125" style="4" customWidth="1"/>
    <col min="10761" max="10761" width="8.42578125" style="4" customWidth="1"/>
    <col min="10762" max="10762" width="8.140625" style="4" customWidth="1"/>
    <col min="10763" max="10763" width="8" style="4" customWidth="1"/>
    <col min="10764" max="10766" width="18.7109375" style="4" customWidth="1"/>
    <col min="10767" max="11008" width="8.85546875" style="4"/>
    <col min="11009" max="11009" width="14.28515625" style="4" customWidth="1"/>
    <col min="11010" max="11010" width="15" style="4" customWidth="1"/>
    <col min="11011" max="11011" width="34" style="4" customWidth="1"/>
    <col min="11012" max="11012" width="15.5703125" style="4" customWidth="1"/>
    <col min="11013" max="11013" width="49.28515625" style="4" bestFit="1" customWidth="1"/>
    <col min="11014" max="11014" width="12.140625" style="4" customWidth="1"/>
    <col min="11015" max="11015" width="8.85546875" style="4"/>
    <col min="11016" max="11016" width="9.42578125" style="4" customWidth="1"/>
    <col min="11017" max="11017" width="8.42578125" style="4" customWidth="1"/>
    <col min="11018" max="11018" width="8.140625" style="4" customWidth="1"/>
    <col min="11019" max="11019" width="8" style="4" customWidth="1"/>
    <col min="11020" max="11022" width="18.7109375" style="4" customWidth="1"/>
    <col min="11023" max="11264" width="8.85546875" style="4"/>
    <col min="11265" max="11265" width="14.28515625" style="4" customWidth="1"/>
    <col min="11266" max="11266" width="15" style="4" customWidth="1"/>
    <col min="11267" max="11267" width="34" style="4" customWidth="1"/>
    <col min="11268" max="11268" width="15.5703125" style="4" customWidth="1"/>
    <col min="11269" max="11269" width="49.28515625" style="4" bestFit="1" customWidth="1"/>
    <col min="11270" max="11270" width="12.140625" style="4" customWidth="1"/>
    <col min="11271" max="11271" width="8.85546875" style="4"/>
    <col min="11272" max="11272" width="9.42578125" style="4" customWidth="1"/>
    <col min="11273" max="11273" width="8.42578125" style="4" customWidth="1"/>
    <col min="11274" max="11274" width="8.140625" style="4" customWidth="1"/>
    <col min="11275" max="11275" width="8" style="4" customWidth="1"/>
    <col min="11276" max="11278" width="18.7109375" style="4" customWidth="1"/>
    <col min="11279" max="11520" width="8.85546875" style="4"/>
    <col min="11521" max="11521" width="14.28515625" style="4" customWidth="1"/>
    <col min="11522" max="11522" width="15" style="4" customWidth="1"/>
    <col min="11523" max="11523" width="34" style="4" customWidth="1"/>
    <col min="11524" max="11524" width="15.5703125" style="4" customWidth="1"/>
    <col min="11525" max="11525" width="49.28515625" style="4" bestFit="1" customWidth="1"/>
    <col min="11526" max="11526" width="12.140625" style="4" customWidth="1"/>
    <col min="11527" max="11527" width="8.85546875" style="4"/>
    <col min="11528" max="11528" width="9.42578125" style="4" customWidth="1"/>
    <col min="11529" max="11529" width="8.42578125" style="4" customWidth="1"/>
    <col min="11530" max="11530" width="8.140625" style="4" customWidth="1"/>
    <col min="11531" max="11531" width="8" style="4" customWidth="1"/>
    <col min="11532" max="11534" width="18.7109375" style="4" customWidth="1"/>
    <col min="11535" max="11776" width="8.85546875" style="4"/>
    <col min="11777" max="11777" width="14.28515625" style="4" customWidth="1"/>
    <col min="11778" max="11778" width="15" style="4" customWidth="1"/>
    <col min="11779" max="11779" width="34" style="4" customWidth="1"/>
    <col min="11780" max="11780" width="15.5703125" style="4" customWidth="1"/>
    <col min="11781" max="11781" width="49.28515625" style="4" bestFit="1" customWidth="1"/>
    <col min="11782" max="11782" width="12.140625" style="4" customWidth="1"/>
    <col min="11783" max="11783" width="8.85546875" style="4"/>
    <col min="11784" max="11784" width="9.42578125" style="4" customWidth="1"/>
    <col min="11785" max="11785" width="8.42578125" style="4" customWidth="1"/>
    <col min="11786" max="11786" width="8.140625" style="4" customWidth="1"/>
    <col min="11787" max="11787" width="8" style="4" customWidth="1"/>
    <col min="11788" max="11790" width="18.7109375" style="4" customWidth="1"/>
    <col min="11791" max="12032" width="8.85546875" style="4"/>
    <col min="12033" max="12033" width="14.28515625" style="4" customWidth="1"/>
    <col min="12034" max="12034" width="15" style="4" customWidth="1"/>
    <col min="12035" max="12035" width="34" style="4" customWidth="1"/>
    <col min="12036" max="12036" width="15.5703125" style="4" customWidth="1"/>
    <col min="12037" max="12037" width="49.28515625" style="4" bestFit="1" customWidth="1"/>
    <col min="12038" max="12038" width="12.140625" style="4" customWidth="1"/>
    <col min="12039" max="12039" width="8.85546875" style="4"/>
    <col min="12040" max="12040" width="9.42578125" style="4" customWidth="1"/>
    <col min="12041" max="12041" width="8.42578125" style="4" customWidth="1"/>
    <col min="12042" max="12042" width="8.140625" style="4" customWidth="1"/>
    <col min="12043" max="12043" width="8" style="4" customWidth="1"/>
    <col min="12044" max="12046" width="18.7109375" style="4" customWidth="1"/>
    <col min="12047" max="12288" width="8.85546875" style="4"/>
    <col min="12289" max="12289" width="14.28515625" style="4" customWidth="1"/>
    <col min="12290" max="12290" width="15" style="4" customWidth="1"/>
    <col min="12291" max="12291" width="34" style="4" customWidth="1"/>
    <col min="12292" max="12292" width="15.5703125" style="4" customWidth="1"/>
    <col min="12293" max="12293" width="49.28515625" style="4" bestFit="1" customWidth="1"/>
    <col min="12294" max="12294" width="12.140625" style="4" customWidth="1"/>
    <col min="12295" max="12295" width="8.85546875" style="4"/>
    <col min="12296" max="12296" width="9.42578125" style="4" customWidth="1"/>
    <col min="12297" max="12297" width="8.42578125" style="4" customWidth="1"/>
    <col min="12298" max="12298" width="8.140625" style="4" customWidth="1"/>
    <col min="12299" max="12299" width="8" style="4" customWidth="1"/>
    <col min="12300" max="12302" width="18.7109375" style="4" customWidth="1"/>
    <col min="12303" max="12544" width="8.85546875" style="4"/>
    <col min="12545" max="12545" width="14.28515625" style="4" customWidth="1"/>
    <col min="12546" max="12546" width="15" style="4" customWidth="1"/>
    <col min="12547" max="12547" width="34" style="4" customWidth="1"/>
    <col min="12548" max="12548" width="15.5703125" style="4" customWidth="1"/>
    <col min="12549" max="12549" width="49.28515625" style="4" bestFit="1" customWidth="1"/>
    <col min="12550" max="12550" width="12.140625" style="4" customWidth="1"/>
    <col min="12551" max="12551" width="8.85546875" style="4"/>
    <col min="12552" max="12552" width="9.42578125" style="4" customWidth="1"/>
    <col min="12553" max="12553" width="8.42578125" style="4" customWidth="1"/>
    <col min="12554" max="12554" width="8.140625" style="4" customWidth="1"/>
    <col min="12555" max="12555" width="8" style="4" customWidth="1"/>
    <col min="12556" max="12558" width="18.7109375" style="4" customWidth="1"/>
    <col min="12559" max="12800" width="8.85546875" style="4"/>
    <col min="12801" max="12801" width="14.28515625" style="4" customWidth="1"/>
    <col min="12802" max="12802" width="15" style="4" customWidth="1"/>
    <col min="12803" max="12803" width="34" style="4" customWidth="1"/>
    <col min="12804" max="12804" width="15.5703125" style="4" customWidth="1"/>
    <col min="12805" max="12805" width="49.28515625" style="4" bestFit="1" customWidth="1"/>
    <col min="12806" max="12806" width="12.140625" style="4" customWidth="1"/>
    <col min="12807" max="12807" width="8.85546875" style="4"/>
    <col min="12808" max="12808" width="9.42578125" style="4" customWidth="1"/>
    <col min="12809" max="12809" width="8.42578125" style="4" customWidth="1"/>
    <col min="12810" max="12810" width="8.140625" style="4" customWidth="1"/>
    <col min="12811" max="12811" width="8" style="4" customWidth="1"/>
    <col min="12812" max="12814" width="18.7109375" style="4" customWidth="1"/>
    <col min="12815" max="13056" width="8.85546875" style="4"/>
    <col min="13057" max="13057" width="14.28515625" style="4" customWidth="1"/>
    <col min="13058" max="13058" width="15" style="4" customWidth="1"/>
    <col min="13059" max="13059" width="34" style="4" customWidth="1"/>
    <col min="13060" max="13060" width="15.5703125" style="4" customWidth="1"/>
    <col min="13061" max="13061" width="49.28515625" style="4" bestFit="1" customWidth="1"/>
    <col min="13062" max="13062" width="12.140625" style="4" customWidth="1"/>
    <col min="13063" max="13063" width="8.85546875" style="4"/>
    <col min="13064" max="13064" width="9.42578125" style="4" customWidth="1"/>
    <col min="13065" max="13065" width="8.42578125" style="4" customWidth="1"/>
    <col min="13066" max="13066" width="8.140625" style="4" customWidth="1"/>
    <col min="13067" max="13067" width="8" style="4" customWidth="1"/>
    <col min="13068" max="13070" width="18.7109375" style="4" customWidth="1"/>
    <col min="13071" max="13312" width="8.85546875" style="4"/>
    <col min="13313" max="13313" width="14.28515625" style="4" customWidth="1"/>
    <col min="13314" max="13314" width="15" style="4" customWidth="1"/>
    <col min="13315" max="13315" width="34" style="4" customWidth="1"/>
    <col min="13316" max="13316" width="15.5703125" style="4" customWidth="1"/>
    <col min="13317" max="13317" width="49.28515625" style="4" bestFit="1" customWidth="1"/>
    <col min="13318" max="13318" width="12.140625" style="4" customWidth="1"/>
    <col min="13319" max="13319" width="8.85546875" style="4"/>
    <col min="13320" max="13320" width="9.42578125" style="4" customWidth="1"/>
    <col min="13321" max="13321" width="8.42578125" style="4" customWidth="1"/>
    <col min="13322" max="13322" width="8.140625" style="4" customWidth="1"/>
    <col min="13323" max="13323" width="8" style="4" customWidth="1"/>
    <col min="13324" max="13326" width="18.7109375" style="4" customWidth="1"/>
    <col min="13327" max="13568" width="8.85546875" style="4"/>
    <col min="13569" max="13569" width="14.28515625" style="4" customWidth="1"/>
    <col min="13570" max="13570" width="15" style="4" customWidth="1"/>
    <col min="13571" max="13571" width="34" style="4" customWidth="1"/>
    <col min="13572" max="13572" width="15.5703125" style="4" customWidth="1"/>
    <col min="13573" max="13573" width="49.28515625" style="4" bestFit="1" customWidth="1"/>
    <col min="13574" max="13574" width="12.140625" style="4" customWidth="1"/>
    <col min="13575" max="13575" width="8.85546875" style="4"/>
    <col min="13576" max="13576" width="9.42578125" style="4" customWidth="1"/>
    <col min="13577" max="13577" width="8.42578125" style="4" customWidth="1"/>
    <col min="13578" max="13578" width="8.140625" style="4" customWidth="1"/>
    <col min="13579" max="13579" width="8" style="4" customWidth="1"/>
    <col min="13580" max="13582" width="18.7109375" style="4" customWidth="1"/>
    <col min="13583" max="13824" width="8.85546875" style="4"/>
    <col min="13825" max="13825" width="14.28515625" style="4" customWidth="1"/>
    <col min="13826" max="13826" width="15" style="4" customWidth="1"/>
    <col min="13827" max="13827" width="34" style="4" customWidth="1"/>
    <col min="13828" max="13828" width="15.5703125" style="4" customWidth="1"/>
    <col min="13829" max="13829" width="49.28515625" style="4" bestFit="1" customWidth="1"/>
    <col min="13830" max="13830" width="12.140625" style="4" customWidth="1"/>
    <col min="13831" max="13831" width="8.85546875" style="4"/>
    <col min="13832" max="13832" width="9.42578125" style="4" customWidth="1"/>
    <col min="13833" max="13833" width="8.42578125" style="4" customWidth="1"/>
    <col min="13834" max="13834" width="8.140625" style="4" customWidth="1"/>
    <col min="13835" max="13835" width="8" style="4" customWidth="1"/>
    <col min="13836" max="13838" width="18.7109375" style="4" customWidth="1"/>
    <col min="13839" max="14080" width="8.85546875" style="4"/>
    <col min="14081" max="14081" width="14.28515625" style="4" customWidth="1"/>
    <col min="14082" max="14082" width="15" style="4" customWidth="1"/>
    <col min="14083" max="14083" width="34" style="4" customWidth="1"/>
    <col min="14084" max="14084" width="15.5703125" style="4" customWidth="1"/>
    <col min="14085" max="14085" width="49.28515625" style="4" bestFit="1" customWidth="1"/>
    <col min="14086" max="14086" width="12.140625" style="4" customWidth="1"/>
    <col min="14087" max="14087" width="8.85546875" style="4"/>
    <col min="14088" max="14088" width="9.42578125" style="4" customWidth="1"/>
    <col min="14089" max="14089" width="8.42578125" style="4" customWidth="1"/>
    <col min="14090" max="14090" width="8.140625" style="4" customWidth="1"/>
    <col min="14091" max="14091" width="8" style="4" customWidth="1"/>
    <col min="14092" max="14094" width="18.7109375" style="4" customWidth="1"/>
    <col min="14095" max="14336" width="8.85546875" style="4"/>
    <col min="14337" max="14337" width="14.28515625" style="4" customWidth="1"/>
    <col min="14338" max="14338" width="15" style="4" customWidth="1"/>
    <col min="14339" max="14339" width="34" style="4" customWidth="1"/>
    <col min="14340" max="14340" width="15.5703125" style="4" customWidth="1"/>
    <col min="14341" max="14341" width="49.28515625" style="4" bestFit="1" customWidth="1"/>
    <col min="14342" max="14342" width="12.140625" style="4" customWidth="1"/>
    <col min="14343" max="14343" width="8.85546875" style="4"/>
    <col min="14344" max="14344" width="9.42578125" style="4" customWidth="1"/>
    <col min="14345" max="14345" width="8.42578125" style="4" customWidth="1"/>
    <col min="14346" max="14346" width="8.140625" style="4" customWidth="1"/>
    <col min="14347" max="14347" width="8" style="4" customWidth="1"/>
    <col min="14348" max="14350" width="18.7109375" style="4" customWidth="1"/>
    <col min="14351" max="14592" width="8.85546875" style="4"/>
    <col min="14593" max="14593" width="14.28515625" style="4" customWidth="1"/>
    <col min="14594" max="14594" width="15" style="4" customWidth="1"/>
    <col min="14595" max="14595" width="34" style="4" customWidth="1"/>
    <col min="14596" max="14596" width="15.5703125" style="4" customWidth="1"/>
    <col min="14597" max="14597" width="49.28515625" style="4" bestFit="1" customWidth="1"/>
    <col min="14598" max="14598" width="12.140625" style="4" customWidth="1"/>
    <col min="14599" max="14599" width="8.85546875" style="4"/>
    <col min="14600" max="14600" width="9.42578125" style="4" customWidth="1"/>
    <col min="14601" max="14601" width="8.42578125" style="4" customWidth="1"/>
    <col min="14602" max="14602" width="8.140625" style="4" customWidth="1"/>
    <col min="14603" max="14603" width="8" style="4" customWidth="1"/>
    <col min="14604" max="14606" width="18.7109375" style="4" customWidth="1"/>
    <col min="14607" max="14848" width="8.85546875" style="4"/>
    <col min="14849" max="14849" width="14.28515625" style="4" customWidth="1"/>
    <col min="14850" max="14850" width="15" style="4" customWidth="1"/>
    <col min="14851" max="14851" width="34" style="4" customWidth="1"/>
    <col min="14852" max="14852" width="15.5703125" style="4" customWidth="1"/>
    <col min="14853" max="14853" width="49.28515625" style="4" bestFit="1" customWidth="1"/>
    <col min="14854" max="14854" width="12.140625" style="4" customWidth="1"/>
    <col min="14855" max="14855" width="8.85546875" style="4"/>
    <col min="14856" max="14856" width="9.42578125" style="4" customWidth="1"/>
    <col min="14857" max="14857" width="8.42578125" style="4" customWidth="1"/>
    <col min="14858" max="14858" width="8.140625" style="4" customWidth="1"/>
    <col min="14859" max="14859" width="8" style="4" customWidth="1"/>
    <col min="14860" max="14862" width="18.7109375" style="4" customWidth="1"/>
    <col min="14863" max="15104" width="8.85546875" style="4"/>
    <col min="15105" max="15105" width="14.28515625" style="4" customWidth="1"/>
    <col min="15106" max="15106" width="15" style="4" customWidth="1"/>
    <col min="15107" max="15107" width="34" style="4" customWidth="1"/>
    <col min="15108" max="15108" width="15.5703125" style="4" customWidth="1"/>
    <col min="15109" max="15109" width="49.28515625" style="4" bestFit="1" customWidth="1"/>
    <col min="15110" max="15110" width="12.140625" style="4" customWidth="1"/>
    <col min="15111" max="15111" width="8.85546875" style="4"/>
    <col min="15112" max="15112" width="9.42578125" style="4" customWidth="1"/>
    <col min="15113" max="15113" width="8.42578125" style="4" customWidth="1"/>
    <col min="15114" max="15114" width="8.140625" style="4" customWidth="1"/>
    <col min="15115" max="15115" width="8" style="4" customWidth="1"/>
    <col min="15116" max="15118" width="18.7109375" style="4" customWidth="1"/>
    <col min="15119" max="15360" width="8.85546875" style="4"/>
    <col min="15361" max="15361" width="14.28515625" style="4" customWidth="1"/>
    <col min="15362" max="15362" width="15" style="4" customWidth="1"/>
    <col min="15363" max="15363" width="34" style="4" customWidth="1"/>
    <col min="15364" max="15364" width="15.5703125" style="4" customWidth="1"/>
    <col min="15365" max="15365" width="49.28515625" style="4" bestFit="1" customWidth="1"/>
    <col min="15366" max="15366" width="12.140625" style="4" customWidth="1"/>
    <col min="15367" max="15367" width="8.85546875" style="4"/>
    <col min="15368" max="15368" width="9.42578125" style="4" customWidth="1"/>
    <col min="15369" max="15369" width="8.42578125" style="4" customWidth="1"/>
    <col min="15370" max="15370" width="8.140625" style="4" customWidth="1"/>
    <col min="15371" max="15371" width="8" style="4" customWidth="1"/>
    <col min="15372" max="15374" width="18.7109375" style="4" customWidth="1"/>
    <col min="15375" max="15616" width="8.85546875" style="4"/>
    <col min="15617" max="15617" width="14.28515625" style="4" customWidth="1"/>
    <col min="15618" max="15618" width="15" style="4" customWidth="1"/>
    <col min="15619" max="15619" width="34" style="4" customWidth="1"/>
    <col min="15620" max="15620" width="15.5703125" style="4" customWidth="1"/>
    <col min="15621" max="15621" width="49.28515625" style="4" bestFit="1" customWidth="1"/>
    <col min="15622" max="15622" width="12.140625" style="4" customWidth="1"/>
    <col min="15623" max="15623" width="8.85546875" style="4"/>
    <col min="15624" max="15624" width="9.42578125" style="4" customWidth="1"/>
    <col min="15625" max="15625" width="8.42578125" style="4" customWidth="1"/>
    <col min="15626" max="15626" width="8.140625" style="4" customWidth="1"/>
    <col min="15627" max="15627" width="8" style="4" customWidth="1"/>
    <col min="15628" max="15630" width="18.7109375" style="4" customWidth="1"/>
    <col min="15631" max="15872" width="8.85546875" style="4"/>
    <col min="15873" max="15873" width="14.28515625" style="4" customWidth="1"/>
    <col min="15874" max="15874" width="15" style="4" customWidth="1"/>
    <col min="15875" max="15875" width="34" style="4" customWidth="1"/>
    <col min="15876" max="15876" width="15.5703125" style="4" customWidth="1"/>
    <col min="15877" max="15877" width="49.28515625" style="4" bestFit="1" customWidth="1"/>
    <col min="15878" max="15878" width="12.140625" style="4" customWidth="1"/>
    <col min="15879" max="15879" width="8.85546875" style="4"/>
    <col min="15880" max="15880" width="9.42578125" style="4" customWidth="1"/>
    <col min="15881" max="15881" width="8.42578125" style="4" customWidth="1"/>
    <col min="15882" max="15882" width="8.140625" style="4" customWidth="1"/>
    <col min="15883" max="15883" width="8" style="4" customWidth="1"/>
    <col min="15884" max="15886" width="18.7109375" style="4" customWidth="1"/>
    <col min="15887" max="16128" width="8.85546875" style="4"/>
    <col min="16129" max="16129" width="14.28515625" style="4" customWidth="1"/>
    <col min="16130" max="16130" width="15" style="4" customWidth="1"/>
    <col min="16131" max="16131" width="34" style="4" customWidth="1"/>
    <col min="16132" max="16132" width="15.5703125" style="4" customWidth="1"/>
    <col min="16133" max="16133" width="49.28515625" style="4" bestFit="1" customWidth="1"/>
    <col min="16134" max="16134" width="12.140625" style="4" customWidth="1"/>
    <col min="16135" max="16135" width="8.85546875" style="4"/>
    <col min="16136" max="16136" width="9.42578125" style="4" customWidth="1"/>
    <col min="16137" max="16137" width="8.42578125" style="4" customWidth="1"/>
    <col min="16138" max="16138" width="8.140625" style="4" customWidth="1"/>
    <col min="16139" max="16139" width="8" style="4" customWidth="1"/>
    <col min="16140" max="16142" width="18.7109375" style="4" customWidth="1"/>
    <col min="16143" max="16384" width="8.85546875" style="4"/>
  </cols>
  <sheetData>
    <row r="1" spans="1:14" x14ac:dyDescent="0.25">
      <c r="F1" s="22" t="s">
        <v>31</v>
      </c>
    </row>
    <row r="2" spans="1:14" ht="24" customHeight="1" thickBot="1" x14ac:dyDescent="0.35">
      <c r="A2" s="23" t="s">
        <v>32</v>
      </c>
      <c r="B2" s="24"/>
      <c r="C2" s="24"/>
      <c r="D2" s="25"/>
      <c r="E2" s="26"/>
      <c r="F2" s="27"/>
      <c r="G2" s="24"/>
      <c r="H2" s="24"/>
      <c r="I2" s="24"/>
      <c r="J2" s="24"/>
      <c r="K2" s="28"/>
      <c r="L2" s="29"/>
      <c r="M2" s="30"/>
      <c r="N2" s="31"/>
    </row>
    <row r="3" spans="1:14" ht="95.1" customHeight="1" thickBot="1" x14ac:dyDescent="0.3">
      <c r="A3" s="32" t="s">
        <v>33</v>
      </c>
      <c r="B3" s="33" t="s">
        <v>34</v>
      </c>
      <c r="C3" s="33" t="s">
        <v>35</v>
      </c>
      <c r="D3" s="33" t="s">
        <v>36</v>
      </c>
      <c r="E3" s="33" t="s">
        <v>37</v>
      </c>
      <c r="F3" s="34" t="s">
        <v>38</v>
      </c>
      <c r="G3" s="35" t="s">
        <v>39</v>
      </c>
      <c r="H3" s="36" t="s">
        <v>40</v>
      </c>
      <c r="I3" s="37" t="s">
        <v>41</v>
      </c>
      <c r="J3" s="38" t="s">
        <v>42</v>
      </c>
      <c r="K3" s="39" t="s">
        <v>43</v>
      </c>
      <c r="L3" s="40" t="s">
        <v>44</v>
      </c>
      <c r="M3" s="40" t="s">
        <v>45</v>
      </c>
      <c r="N3" s="41" t="s">
        <v>46</v>
      </c>
    </row>
    <row r="4" spans="1:14" ht="14.25" x14ac:dyDescent="0.2">
      <c r="A4" s="42" t="s">
        <v>47</v>
      </c>
      <c r="B4" s="43" t="s">
        <v>47</v>
      </c>
      <c r="C4" s="43" t="s">
        <v>48</v>
      </c>
      <c r="D4" s="44" t="s">
        <v>47</v>
      </c>
      <c r="E4" s="45" t="s">
        <v>48</v>
      </c>
      <c r="F4" s="46"/>
      <c r="G4" s="47"/>
      <c r="H4" s="48"/>
      <c r="I4" s="48"/>
      <c r="J4" s="49">
        <v>1</v>
      </c>
      <c r="K4" s="50"/>
      <c r="L4" s="51"/>
      <c r="M4" s="52"/>
      <c r="N4" s="51"/>
    </row>
    <row r="5" spans="1:14" ht="14.25" x14ac:dyDescent="0.2">
      <c r="A5" s="53" t="s">
        <v>47</v>
      </c>
      <c r="B5" s="54" t="s">
        <v>49</v>
      </c>
      <c r="C5" s="54" t="s">
        <v>50</v>
      </c>
      <c r="D5" s="55" t="s">
        <v>49</v>
      </c>
      <c r="E5" s="56" t="s">
        <v>50</v>
      </c>
      <c r="F5" s="46"/>
      <c r="G5" s="57"/>
      <c r="H5" s="58"/>
      <c r="I5" s="58"/>
      <c r="J5" s="59">
        <v>1</v>
      </c>
      <c r="K5" s="60"/>
      <c r="L5" s="51"/>
      <c r="M5" s="52"/>
      <c r="N5" s="51"/>
    </row>
    <row r="6" spans="1:14" ht="14.25" x14ac:dyDescent="0.2">
      <c r="A6" s="61" t="s">
        <v>47</v>
      </c>
      <c r="B6" s="62" t="s">
        <v>49</v>
      </c>
      <c r="C6" s="62" t="s">
        <v>50</v>
      </c>
      <c r="D6" s="63" t="s">
        <v>51</v>
      </c>
      <c r="E6" s="64" t="s">
        <v>52</v>
      </c>
      <c r="F6" s="46">
        <v>4</v>
      </c>
      <c r="G6" s="57" t="s">
        <v>53</v>
      </c>
      <c r="H6" s="57">
        <v>4</v>
      </c>
      <c r="I6" s="57" t="s">
        <v>54</v>
      </c>
      <c r="J6" s="57">
        <v>46</v>
      </c>
      <c r="K6" s="60">
        <v>12</v>
      </c>
      <c r="L6" s="51"/>
      <c r="M6" s="52"/>
      <c r="N6" s="65">
        <f t="shared" ref="N6:N11" si="0">F6*K6</f>
        <v>48</v>
      </c>
    </row>
    <row r="7" spans="1:14" ht="14.25" x14ac:dyDescent="0.2">
      <c r="A7" s="61" t="s">
        <v>47</v>
      </c>
      <c r="B7" s="62" t="s">
        <v>49</v>
      </c>
      <c r="C7" s="62" t="s">
        <v>50</v>
      </c>
      <c r="D7" s="63" t="s">
        <v>55</v>
      </c>
      <c r="E7" s="64" t="s">
        <v>56</v>
      </c>
      <c r="F7" s="46">
        <v>874</v>
      </c>
      <c r="G7" s="57" t="s">
        <v>53</v>
      </c>
      <c r="H7" s="57">
        <v>7</v>
      </c>
      <c r="I7" s="57" t="s">
        <v>57</v>
      </c>
      <c r="J7" s="57">
        <v>1</v>
      </c>
      <c r="K7" s="60">
        <v>1</v>
      </c>
      <c r="L7" s="51"/>
      <c r="M7" s="52"/>
      <c r="N7" s="65">
        <f t="shared" si="0"/>
        <v>874</v>
      </c>
    </row>
    <row r="8" spans="1:14" ht="14.25" x14ac:dyDescent="0.2">
      <c r="A8" s="61" t="s">
        <v>47</v>
      </c>
      <c r="B8" s="62" t="s">
        <v>49</v>
      </c>
      <c r="C8" s="62" t="s">
        <v>50</v>
      </c>
      <c r="D8" s="63" t="s">
        <v>58</v>
      </c>
      <c r="E8" s="64" t="s">
        <v>59</v>
      </c>
      <c r="F8" s="46">
        <v>9</v>
      </c>
      <c r="G8" s="57" t="s">
        <v>53</v>
      </c>
      <c r="H8" s="57">
        <v>6</v>
      </c>
      <c r="I8" s="57" t="s">
        <v>54</v>
      </c>
      <c r="J8" s="57">
        <v>46</v>
      </c>
      <c r="K8" s="60">
        <v>12</v>
      </c>
      <c r="L8" s="51"/>
      <c r="M8" s="52"/>
      <c r="N8" s="65">
        <f t="shared" si="0"/>
        <v>108</v>
      </c>
    </row>
    <row r="9" spans="1:14" ht="14.25" x14ac:dyDescent="0.2">
      <c r="A9" s="61" t="s">
        <v>47</v>
      </c>
      <c r="B9" s="62" t="s">
        <v>49</v>
      </c>
      <c r="C9" s="62" t="s">
        <v>50</v>
      </c>
      <c r="D9" s="63" t="s">
        <v>60</v>
      </c>
      <c r="E9" s="64" t="s">
        <v>61</v>
      </c>
      <c r="F9" s="46">
        <v>31</v>
      </c>
      <c r="G9" s="57" t="s">
        <v>53</v>
      </c>
      <c r="H9" s="57">
        <v>4</v>
      </c>
      <c r="I9" s="57" t="s">
        <v>54</v>
      </c>
      <c r="J9" s="57">
        <v>89</v>
      </c>
      <c r="K9" s="60">
        <v>23</v>
      </c>
      <c r="L9" s="51"/>
      <c r="M9" s="52"/>
      <c r="N9" s="65">
        <f t="shared" si="0"/>
        <v>713</v>
      </c>
    </row>
    <row r="10" spans="1:14" ht="14.25" x14ac:dyDescent="0.2">
      <c r="A10" s="61" t="s">
        <v>47</v>
      </c>
      <c r="B10" s="62" t="s">
        <v>49</v>
      </c>
      <c r="C10" s="62" t="s">
        <v>50</v>
      </c>
      <c r="D10" s="63" t="s">
        <v>62</v>
      </c>
      <c r="E10" s="64" t="s">
        <v>59</v>
      </c>
      <c r="F10" s="46">
        <v>11</v>
      </c>
      <c r="G10" s="57" t="s">
        <v>53</v>
      </c>
      <c r="H10" s="57">
        <v>3</v>
      </c>
      <c r="I10" s="57" t="s">
        <v>57</v>
      </c>
      <c r="J10" s="57">
        <v>89</v>
      </c>
      <c r="K10" s="60">
        <v>23</v>
      </c>
      <c r="L10" s="51"/>
      <c r="M10" s="52"/>
      <c r="N10" s="65">
        <f t="shared" si="0"/>
        <v>253</v>
      </c>
    </row>
    <row r="11" spans="1:14" ht="14.25" x14ac:dyDescent="0.2">
      <c r="A11" s="61" t="s">
        <v>47</v>
      </c>
      <c r="B11" s="62" t="s">
        <v>49</v>
      </c>
      <c r="C11" s="62" t="s">
        <v>50</v>
      </c>
      <c r="D11" s="63" t="s">
        <v>63</v>
      </c>
      <c r="E11" s="64" t="s">
        <v>64</v>
      </c>
      <c r="F11" s="46">
        <v>18</v>
      </c>
      <c r="G11" s="57" t="s">
        <v>53</v>
      </c>
      <c r="H11" s="57">
        <v>6</v>
      </c>
      <c r="I11" s="57" t="s">
        <v>57</v>
      </c>
      <c r="J11" s="57">
        <v>52</v>
      </c>
      <c r="K11" s="60">
        <v>13</v>
      </c>
      <c r="L11" s="51"/>
      <c r="M11" s="52"/>
      <c r="N11" s="65">
        <f t="shared" si="0"/>
        <v>234</v>
      </c>
    </row>
    <row r="12" spans="1:14" ht="14.25" x14ac:dyDescent="0.2">
      <c r="A12" s="53" t="s">
        <v>47</v>
      </c>
      <c r="B12" s="54" t="s">
        <v>47</v>
      </c>
      <c r="C12" s="54" t="s">
        <v>65</v>
      </c>
      <c r="D12" s="55" t="s">
        <v>47</v>
      </c>
      <c r="E12" s="56" t="s">
        <v>65</v>
      </c>
      <c r="F12" s="46"/>
      <c r="G12" s="57"/>
      <c r="H12" s="58"/>
      <c r="I12" s="58"/>
      <c r="J12" s="59">
        <v>1</v>
      </c>
      <c r="K12" s="60"/>
      <c r="L12" s="51"/>
      <c r="M12" s="52"/>
      <c r="N12" s="51"/>
    </row>
    <row r="13" spans="1:14" ht="14.25" x14ac:dyDescent="0.2">
      <c r="A13" s="53" t="s">
        <v>47</v>
      </c>
      <c r="B13" s="54" t="s">
        <v>66</v>
      </c>
      <c r="C13" s="54" t="s">
        <v>67</v>
      </c>
      <c r="D13" s="55" t="s">
        <v>66</v>
      </c>
      <c r="E13" s="56" t="s">
        <v>67</v>
      </c>
      <c r="F13" s="46"/>
      <c r="G13" s="57"/>
      <c r="H13" s="58"/>
      <c r="I13" s="58"/>
      <c r="J13" s="59">
        <v>1</v>
      </c>
      <c r="K13" s="60"/>
      <c r="L13" s="51"/>
      <c r="M13" s="52"/>
      <c r="N13" s="51"/>
    </row>
    <row r="14" spans="1:14" ht="14.25" x14ac:dyDescent="0.2">
      <c r="A14" s="61" t="s">
        <v>47</v>
      </c>
      <c r="B14" s="62" t="s">
        <v>66</v>
      </c>
      <c r="C14" s="62" t="s">
        <v>67</v>
      </c>
      <c r="D14" s="63" t="s">
        <v>68</v>
      </c>
      <c r="E14" s="64" t="s">
        <v>69</v>
      </c>
      <c r="F14" s="46">
        <v>215</v>
      </c>
      <c r="G14" s="57" t="s">
        <v>53</v>
      </c>
      <c r="H14" s="57">
        <v>6</v>
      </c>
      <c r="I14" s="57" t="s">
        <v>57</v>
      </c>
      <c r="J14" s="57">
        <v>6</v>
      </c>
      <c r="K14" s="60">
        <v>1</v>
      </c>
      <c r="L14" s="51"/>
      <c r="M14" s="52"/>
      <c r="N14" s="65">
        <f>F14*K14</f>
        <v>215</v>
      </c>
    </row>
    <row r="15" spans="1:14" ht="14.25" x14ac:dyDescent="0.2">
      <c r="A15" s="61" t="s">
        <v>47</v>
      </c>
      <c r="B15" s="62" t="s">
        <v>66</v>
      </c>
      <c r="C15" s="62" t="s">
        <v>67</v>
      </c>
      <c r="D15" s="63" t="s">
        <v>70</v>
      </c>
      <c r="E15" s="64" t="s">
        <v>71</v>
      </c>
      <c r="F15" s="46">
        <v>5</v>
      </c>
      <c r="G15" s="57" t="s">
        <v>53</v>
      </c>
      <c r="H15" s="57">
        <v>5</v>
      </c>
      <c r="I15" s="57" t="s">
        <v>57</v>
      </c>
      <c r="J15" s="57">
        <v>12</v>
      </c>
      <c r="K15" s="60">
        <v>3</v>
      </c>
      <c r="L15" s="51"/>
      <c r="M15" s="52"/>
      <c r="N15" s="65">
        <f t="shared" ref="N15:N25" si="1">F15*K15</f>
        <v>15</v>
      </c>
    </row>
    <row r="16" spans="1:14" ht="14.25" x14ac:dyDescent="0.2">
      <c r="A16" s="61" t="s">
        <v>47</v>
      </c>
      <c r="B16" s="62" t="s">
        <v>66</v>
      </c>
      <c r="C16" s="62" t="s">
        <v>67</v>
      </c>
      <c r="D16" s="63" t="s">
        <v>72</v>
      </c>
      <c r="E16" s="64" t="s">
        <v>69</v>
      </c>
      <c r="F16" s="46">
        <v>201</v>
      </c>
      <c r="G16" s="57" t="s">
        <v>53</v>
      </c>
      <c r="H16" s="57">
        <v>6</v>
      </c>
      <c r="I16" s="57" t="s">
        <v>57</v>
      </c>
      <c r="J16" s="57">
        <v>4</v>
      </c>
      <c r="K16" s="60">
        <v>1</v>
      </c>
      <c r="L16" s="51"/>
      <c r="M16" s="52"/>
      <c r="N16" s="65">
        <f t="shared" si="1"/>
        <v>201</v>
      </c>
    </row>
    <row r="17" spans="1:14" ht="14.25" x14ac:dyDescent="0.2">
      <c r="A17" s="61" t="s">
        <v>47</v>
      </c>
      <c r="B17" s="62" t="s">
        <v>66</v>
      </c>
      <c r="C17" s="62" t="s">
        <v>67</v>
      </c>
      <c r="D17" s="63" t="s">
        <v>73</v>
      </c>
      <c r="E17" s="64" t="s">
        <v>74</v>
      </c>
      <c r="F17" s="46">
        <v>2885</v>
      </c>
      <c r="G17" s="57" t="s">
        <v>53</v>
      </c>
      <c r="H17" s="57">
        <v>11</v>
      </c>
      <c r="I17" s="57" t="s">
        <v>54</v>
      </c>
      <c r="J17" s="57">
        <v>2</v>
      </c>
      <c r="K17" s="60">
        <v>1</v>
      </c>
      <c r="L17" s="65">
        <f>F17*K17</f>
        <v>2885</v>
      </c>
      <c r="M17" s="52">
        <f>F17*K17</f>
        <v>2885</v>
      </c>
      <c r="N17" s="65">
        <f t="shared" si="1"/>
        <v>2885</v>
      </c>
    </row>
    <row r="18" spans="1:14" ht="14.25" x14ac:dyDescent="0.2">
      <c r="A18" s="61" t="s">
        <v>47</v>
      </c>
      <c r="B18" s="62" t="s">
        <v>66</v>
      </c>
      <c r="C18" s="62" t="s">
        <v>67</v>
      </c>
      <c r="D18" s="63" t="s">
        <v>75</v>
      </c>
      <c r="E18" s="64" t="s">
        <v>69</v>
      </c>
      <c r="F18" s="46">
        <v>179</v>
      </c>
      <c r="G18" s="57" t="s">
        <v>53</v>
      </c>
      <c r="H18" s="57">
        <v>6</v>
      </c>
      <c r="I18" s="57" t="s">
        <v>57</v>
      </c>
      <c r="J18" s="57">
        <v>2</v>
      </c>
      <c r="K18" s="60">
        <v>1</v>
      </c>
      <c r="L18" s="51"/>
      <c r="M18" s="52"/>
      <c r="N18" s="65">
        <f t="shared" si="1"/>
        <v>179</v>
      </c>
    </row>
    <row r="19" spans="1:14" ht="14.25" x14ac:dyDescent="0.2">
      <c r="A19" s="61" t="s">
        <v>47</v>
      </c>
      <c r="B19" s="62" t="s">
        <v>66</v>
      </c>
      <c r="C19" s="62" t="s">
        <v>67</v>
      </c>
      <c r="D19" s="63" t="s">
        <v>76</v>
      </c>
      <c r="E19" s="64" t="s">
        <v>77</v>
      </c>
      <c r="F19" s="46">
        <v>2.2000000000000002</v>
      </c>
      <c r="G19" s="57" t="s">
        <v>53</v>
      </c>
      <c r="H19" s="57">
        <v>6</v>
      </c>
      <c r="I19" s="57" t="s">
        <v>57</v>
      </c>
      <c r="J19" s="57">
        <v>12</v>
      </c>
      <c r="K19" s="60">
        <v>12</v>
      </c>
      <c r="L19" s="51"/>
      <c r="M19" s="52"/>
      <c r="N19" s="65">
        <f t="shared" si="1"/>
        <v>26.400000000000002</v>
      </c>
    </row>
    <row r="20" spans="1:14" ht="14.25" x14ac:dyDescent="0.2">
      <c r="A20" s="61" t="s">
        <v>47</v>
      </c>
      <c r="B20" s="62" t="s">
        <v>66</v>
      </c>
      <c r="C20" s="62" t="s">
        <v>67</v>
      </c>
      <c r="D20" s="63" t="s">
        <v>78</v>
      </c>
      <c r="E20" s="64" t="s">
        <v>79</v>
      </c>
      <c r="F20" s="46">
        <v>118</v>
      </c>
      <c r="G20" s="57" t="s">
        <v>53</v>
      </c>
      <c r="H20" s="57">
        <v>5</v>
      </c>
      <c r="I20" s="57" t="s">
        <v>57</v>
      </c>
      <c r="J20" s="57">
        <v>2</v>
      </c>
      <c r="K20" s="60">
        <v>1</v>
      </c>
      <c r="L20" s="51"/>
      <c r="M20" s="52"/>
      <c r="N20" s="65">
        <f t="shared" si="1"/>
        <v>118</v>
      </c>
    </row>
    <row r="21" spans="1:14" ht="14.25" x14ac:dyDescent="0.2">
      <c r="A21" s="61" t="s">
        <v>47</v>
      </c>
      <c r="B21" s="62" t="s">
        <v>66</v>
      </c>
      <c r="C21" s="62" t="s">
        <v>67</v>
      </c>
      <c r="D21" s="63" t="s">
        <v>80</v>
      </c>
      <c r="E21" s="64" t="s">
        <v>52</v>
      </c>
      <c r="F21" s="46">
        <v>54</v>
      </c>
      <c r="G21" s="57" t="s">
        <v>53</v>
      </c>
      <c r="H21" s="57">
        <v>6</v>
      </c>
      <c r="I21" s="57" t="s">
        <v>57</v>
      </c>
      <c r="J21" s="57">
        <v>2</v>
      </c>
      <c r="K21" s="60">
        <v>1</v>
      </c>
      <c r="L21" s="51"/>
      <c r="M21" s="52"/>
      <c r="N21" s="65">
        <f t="shared" si="1"/>
        <v>54</v>
      </c>
    </row>
    <row r="22" spans="1:14" ht="14.25" x14ac:dyDescent="0.2">
      <c r="A22" s="61" t="s">
        <v>47</v>
      </c>
      <c r="B22" s="62" t="s">
        <v>66</v>
      </c>
      <c r="C22" s="62" t="s">
        <v>67</v>
      </c>
      <c r="D22" s="63" t="s">
        <v>81</v>
      </c>
      <c r="E22" s="64" t="s">
        <v>71</v>
      </c>
      <c r="F22" s="46">
        <v>15</v>
      </c>
      <c r="G22" s="57" t="s">
        <v>53</v>
      </c>
      <c r="H22" s="57">
        <v>5</v>
      </c>
      <c r="I22" s="57" t="s">
        <v>57</v>
      </c>
      <c r="J22" s="57">
        <v>17</v>
      </c>
      <c r="K22" s="60">
        <v>5</v>
      </c>
      <c r="L22" s="51"/>
      <c r="M22" s="52"/>
      <c r="N22" s="65">
        <f t="shared" si="1"/>
        <v>75</v>
      </c>
    </row>
    <row r="23" spans="1:14" ht="14.25" x14ac:dyDescent="0.2">
      <c r="A23" s="61" t="s">
        <v>47</v>
      </c>
      <c r="B23" s="62" t="s">
        <v>66</v>
      </c>
      <c r="C23" s="62" t="s">
        <v>67</v>
      </c>
      <c r="D23" s="63" t="s">
        <v>82</v>
      </c>
      <c r="E23" s="64" t="s">
        <v>71</v>
      </c>
      <c r="F23" s="46">
        <v>311</v>
      </c>
      <c r="G23" s="57" t="s">
        <v>53</v>
      </c>
      <c r="H23" s="57">
        <v>7</v>
      </c>
      <c r="I23" s="57" t="s">
        <v>57</v>
      </c>
      <c r="J23" s="57">
        <v>11</v>
      </c>
      <c r="K23" s="60">
        <v>2</v>
      </c>
      <c r="L23" s="51"/>
      <c r="M23" s="52"/>
      <c r="N23" s="65">
        <f t="shared" si="1"/>
        <v>622</v>
      </c>
    </row>
    <row r="24" spans="1:14" ht="14.25" x14ac:dyDescent="0.2">
      <c r="A24" s="61" t="s">
        <v>47</v>
      </c>
      <c r="B24" s="62" t="s">
        <v>66</v>
      </c>
      <c r="C24" s="62" t="s">
        <v>67</v>
      </c>
      <c r="D24" s="63" t="s">
        <v>83</v>
      </c>
      <c r="E24" s="64" t="s">
        <v>84</v>
      </c>
      <c r="F24" s="46">
        <v>301</v>
      </c>
      <c r="G24" s="57" t="s">
        <v>53</v>
      </c>
      <c r="H24" s="57">
        <v>7</v>
      </c>
      <c r="I24" s="57" t="s">
        <v>57</v>
      </c>
      <c r="J24" s="57">
        <v>12</v>
      </c>
      <c r="K24" s="60">
        <v>3</v>
      </c>
      <c r="L24" s="51"/>
      <c r="M24" s="52"/>
      <c r="N24" s="65">
        <f t="shared" si="1"/>
        <v>903</v>
      </c>
    </row>
    <row r="25" spans="1:14" ht="14.25" x14ac:dyDescent="0.2">
      <c r="A25" s="61" t="s">
        <v>47</v>
      </c>
      <c r="B25" s="62" t="s">
        <v>66</v>
      </c>
      <c r="C25" s="62" t="s">
        <v>67</v>
      </c>
      <c r="D25" s="63" t="s">
        <v>85</v>
      </c>
      <c r="E25" s="64" t="s">
        <v>86</v>
      </c>
      <c r="F25" s="46">
        <v>33</v>
      </c>
      <c r="G25" s="57" t="s">
        <v>53</v>
      </c>
      <c r="H25" s="57">
        <v>4</v>
      </c>
      <c r="I25" s="57" t="s">
        <v>54</v>
      </c>
      <c r="J25" s="57">
        <v>1</v>
      </c>
      <c r="K25" s="60">
        <v>1</v>
      </c>
      <c r="L25" s="51"/>
      <c r="M25" s="52"/>
      <c r="N25" s="65">
        <f t="shared" si="1"/>
        <v>33</v>
      </c>
    </row>
    <row r="26" spans="1:14" ht="14.25" x14ac:dyDescent="0.2">
      <c r="A26" s="53" t="s">
        <v>47</v>
      </c>
      <c r="B26" s="54" t="s">
        <v>66</v>
      </c>
      <c r="C26" s="54" t="s">
        <v>87</v>
      </c>
      <c r="D26" s="55" t="s">
        <v>66</v>
      </c>
      <c r="E26" s="56" t="s">
        <v>87</v>
      </c>
      <c r="F26" s="46"/>
      <c r="G26" s="57"/>
      <c r="H26" s="58"/>
      <c r="I26" s="58"/>
      <c r="J26" s="59">
        <v>1</v>
      </c>
      <c r="K26" s="60"/>
      <c r="L26" s="51"/>
      <c r="M26" s="52"/>
      <c r="N26" s="51"/>
    </row>
    <row r="27" spans="1:14" ht="14.25" x14ac:dyDescent="0.2">
      <c r="A27" s="61" t="s">
        <v>47</v>
      </c>
      <c r="B27" s="62" t="s">
        <v>66</v>
      </c>
      <c r="C27" s="62" t="s">
        <v>87</v>
      </c>
      <c r="D27" s="63" t="s">
        <v>88</v>
      </c>
      <c r="E27" s="64" t="s">
        <v>71</v>
      </c>
      <c r="F27" s="46">
        <v>6</v>
      </c>
      <c r="G27" s="57" t="s">
        <v>53</v>
      </c>
      <c r="H27" s="57">
        <v>5</v>
      </c>
      <c r="I27" s="57" t="s">
        <v>57</v>
      </c>
      <c r="J27" s="57">
        <v>40</v>
      </c>
      <c r="K27" s="60">
        <v>4</v>
      </c>
      <c r="L27" s="51"/>
      <c r="M27" s="52"/>
      <c r="N27" s="65">
        <f>F27*K27</f>
        <v>24</v>
      </c>
    </row>
    <row r="28" spans="1:14" ht="14.25" x14ac:dyDescent="0.2">
      <c r="A28" s="61" t="s">
        <v>47</v>
      </c>
      <c r="B28" s="62" t="s">
        <v>66</v>
      </c>
      <c r="C28" s="62" t="s">
        <v>87</v>
      </c>
      <c r="D28" s="63" t="s">
        <v>89</v>
      </c>
      <c r="E28" s="64" t="s">
        <v>71</v>
      </c>
      <c r="F28" s="46">
        <v>25</v>
      </c>
      <c r="G28" s="57" t="s">
        <v>53</v>
      </c>
      <c r="H28" s="57">
        <v>8</v>
      </c>
      <c r="I28" s="57" t="s">
        <v>57</v>
      </c>
      <c r="J28" s="57">
        <v>4</v>
      </c>
      <c r="K28" s="60">
        <v>1</v>
      </c>
      <c r="L28" s="51"/>
      <c r="M28" s="52"/>
      <c r="N28" s="65">
        <f t="shared" ref="N28:N34" si="2">F28*K28</f>
        <v>25</v>
      </c>
    </row>
    <row r="29" spans="1:14" ht="14.25" x14ac:dyDescent="0.2">
      <c r="A29" s="61" t="s">
        <v>47</v>
      </c>
      <c r="B29" s="62" t="s">
        <v>66</v>
      </c>
      <c r="C29" s="62" t="s">
        <v>87</v>
      </c>
      <c r="D29" s="63" t="s">
        <v>90</v>
      </c>
      <c r="E29" s="64" t="s">
        <v>91</v>
      </c>
      <c r="F29" s="46">
        <v>88</v>
      </c>
      <c r="G29" s="57" t="s">
        <v>53</v>
      </c>
      <c r="H29" s="57">
        <v>4</v>
      </c>
      <c r="I29" s="57" t="s">
        <v>54</v>
      </c>
      <c r="J29" s="57">
        <v>4</v>
      </c>
      <c r="K29" s="60">
        <v>1</v>
      </c>
      <c r="L29" s="51"/>
      <c r="M29" s="52"/>
      <c r="N29" s="65">
        <f t="shared" si="2"/>
        <v>88</v>
      </c>
    </row>
    <row r="30" spans="1:14" ht="14.25" x14ac:dyDescent="0.2">
      <c r="A30" s="61" t="s">
        <v>47</v>
      </c>
      <c r="B30" s="62" t="s">
        <v>66</v>
      </c>
      <c r="C30" s="62" t="s">
        <v>87</v>
      </c>
      <c r="D30" s="63" t="s">
        <v>92</v>
      </c>
      <c r="E30" s="64" t="s">
        <v>71</v>
      </c>
      <c r="F30" s="46">
        <v>5</v>
      </c>
      <c r="G30" s="57" t="s">
        <v>53</v>
      </c>
      <c r="H30" s="57">
        <v>6</v>
      </c>
      <c r="I30" s="57" t="s">
        <v>57</v>
      </c>
      <c r="J30" s="57">
        <v>4</v>
      </c>
      <c r="K30" s="60">
        <v>1</v>
      </c>
      <c r="L30" s="51"/>
      <c r="M30" s="52"/>
      <c r="N30" s="65">
        <f t="shared" si="2"/>
        <v>5</v>
      </c>
    </row>
    <row r="31" spans="1:14" ht="14.25" x14ac:dyDescent="0.2">
      <c r="A31" s="61" t="s">
        <v>47</v>
      </c>
      <c r="B31" s="62" t="s">
        <v>66</v>
      </c>
      <c r="C31" s="62" t="s">
        <v>87</v>
      </c>
      <c r="D31" s="63" t="s">
        <v>93</v>
      </c>
      <c r="E31" s="64" t="s">
        <v>94</v>
      </c>
      <c r="F31" s="46">
        <v>114</v>
      </c>
      <c r="G31" s="57" t="s">
        <v>53</v>
      </c>
      <c r="H31" s="57">
        <v>5</v>
      </c>
      <c r="I31" s="57" t="s">
        <v>57</v>
      </c>
      <c r="J31" s="57">
        <v>4</v>
      </c>
      <c r="K31" s="60">
        <v>1</v>
      </c>
      <c r="L31" s="51"/>
      <c r="M31" s="52"/>
      <c r="N31" s="65">
        <f t="shared" si="2"/>
        <v>114</v>
      </c>
    </row>
    <row r="32" spans="1:14" ht="14.25" x14ac:dyDescent="0.2">
      <c r="A32" s="61" t="s">
        <v>47</v>
      </c>
      <c r="B32" s="62" t="s">
        <v>66</v>
      </c>
      <c r="C32" s="62" t="s">
        <v>87</v>
      </c>
      <c r="D32" s="63" t="s">
        <v>95</v>
      </c>
      <c r="E32" s="64" t="s">
        <v>96</v>
      </c>
      <c r="F32" s="46">
        <v>4268</v>
      </c>
      <c r="G32" s="57" t="s">
        <v>53</v>
      </c>
      <c r="H32" s="57">
        <v>8</v>
      </c>
      <c r="I32" s="57" t="s">
        <v>57</v>
      </c>
      <c r="J32" s="57">
        <v>1</v>
      </c>
      <c r="K32" s="60">
        <v>1</v>
      </c>
      <c r="L32" s="51"/>
      <c r="M32" s="52"/>
      <c r="N32" s="65">
        <f t="shared" si="2"/>
        <v>4268</v>
      </c>
    </row>
    <row r="33" spans="1:14" ht="14.25" x14ac:dyDescent="0.2">
      <c r="A33" s="61" t="s">
        <v>47</v>
      </c>
      <c r="B33" s="62" t="s">
        <v>66</v>
      </c>
      <c r="C33" s="62" t="s">
        <v>87</v>
      </c>
      <c r="D33" s="63" t="s">
        <v>97</v>
      </c>
      <c r="E33" s="64" t="s">
        <v>98</v>
      </c>
      <c r="F33" s="46">
        <v>20</v>
      </c>
      <c r="G33" s="57" t="s">
        <v>53</v>
      </c>
      <c r="H33" s="57">
        <v>6</v>
      </c>
      <c r="I33" s="57" t="s">
        <v>57</v>
      </c>
      <c r="J33" s="57">
        <v>4</v>
      </c>
      <c r="K33" s="60">
        <v>1</v>
      </c>
      <c r="L33" s="51"/>
      <c r="M33" s="52"/>
      <c r="N33" s="65">
        <f t="shared" si="2"/>
        <v>20</v>
      </c>
    </row>
    <row r="34" spans="1:14" ht="14.25" x14ac:dyDescent="0.2">
      <c r="A34" s="61" t="s">
        <v>47</v>
      </c>
      <c r="B34" s="62" t="s">
        <v>66</v>
      </c>
      <c r="C34" s="62" t="s">
        <v>87</v>
      </c>
      <c r="D34" s="63" t="s">
        <v>99</v>
      </c>
      <c r="E34" s="64" t="s">
        <v>100</v>
      </c>
      <c r="F34" s="46">
        <v>8955</v>
      </c>
      <c r="G34" s="57" t="s">
        <v>53</v>
      </c>
      <c r="H34" s="57">
        <v>10</v>
      </c>
      <c r="I34" s="57" t="s">
        <v>57</v>
      </c>
      <c r="J34" s="57">
        <v>1</v>
      </c>
      <c r="K34" s="60">
        <v>1</v>
      </c>
      <c r="L34" s="51"/>
      <c r="M34" s="52"/>
      <c r="N34" s="65">
        <f t="shared" si="2"/>
        <v>8955</v>
      </c>
    </row>
    <row r="35" spans="1:14" ht="14.25" x14ac:dyDescent="0.2">
      <c r="A35" s="53" t="s">
        <v>47</v>
      </c>
      <c r="B35" s="54" t="s">
        <v>101</v>
      </c>
      <c r="C35" s="54" t="s">
        <v>102</v>
      </c>
      <c r="D35" s="55" t="s">
        <v>101</v>
      </c>
      <c r="E35" s="56" t="s">
        <v>102</v>
      </c>
      <c r="F35" s="46"/>
      <c r="G35" s="58"/>
      <c r="H35" s="58"/>
      <c r="I35" s="58"/>
      <c r="J35" s="59">
        <v>1</v>
      </c>
      <c r="K35" s="60"/>
      <c r="L35" s="51"/>
      <c r="M35" s="52"/>
      <c r="N35" s="51"/>
    </row>
    <row r="36" spans="1:14" ht="14.25" x14ac:dyDescent="0.2">
      <c r="A36" s="61" t="s">
        <v>47</v>
      </c>
      <c r="B36" s="62" t="s">
        <v>101</v>
      </c>
      <c r="C36" s="62" t="s">
        <v>102</v>
      </c>
      <c r="D36" s="63" t="s">
        <v>103</v>
      </c>
      <c r="E36" s="64" t="s">
        <v>71</v>
      </c>
      <c r="F36" s="46">
        <v>382</v>
      </c>
      <c r="G36" s="57" t="s">
        <v>53</v>
      </c>
      <c r="H36" s="57">
        <v>7</v>
      </c>
      <c r="I36" s="57" t="s">
        <v>57</v>
      </c>
      <c r="J36" s="57">
        <v>2</v>
      </c>
      <c r="K36" s="60">
        <v>1</v>
      </c>
      <c r="L36" s="51"/>
      <c r="M36" s="52"/>
      <c r="N36" s="65">
        <f>F36*K36</f>
        <v>382</v>
      </c>
    </row>
    <row r="37" spans="1:14" ht="14.25" x14ac:dyDescent="0.2">
      <c r="A37" s="61" t="s">
        <v>47</v>
      </c>
      <c r="B37" s="62" t="s">
        <v>101</v>
      </c>
      <c r="C37" s="62" t="s">
        <v>102</v>
      </c>
      <c r="D37" s="63" t="s">
        <v>104</v>
      </c>
      <c r="E37" s="64" t="s">
        <v>105</v>
      </c>
      <c r="F37" s="46">
        <v>64</v>
      </c>
      <c r="G37" s="57" t="s">
        <v>53</v>
      </c>
      <c r="H37" s="57">
        <v>11</v>
      </c>
      <c r="I37" s="57" t="s">
        <v>57</v>
      </c>
      <c r="J37" s="57">
        <v>2</v>
      </c>
      <c r="K37" s="60">
        <v>1</v>
      </c>
      <c r="L37" s="51"/>
      <c r="M37" s="52"/>
      <c r="N37" s="65">
        <f t="shared" ref="N37:N55" si="3">F37*K37</f>
        <v>64</v>
      </c>
    </row>
    <row r="38" spans="1:14" ht="14.25" x14ac:dyDescent="0.2">
      <c r="A38" s="61" t="s">
        <v>47</v>
      </c>
      <c r="B38" s="62" t="s">
        <v>101</v>
      </c>
      <c r="C38" s="62" t="s">
        <v>102</v>
      </c>
      <c r="D38" s="63" t="s">
        <v>106</v>
      </c>
      <c r="E38" s="64" t="s">
        <v>71</v>
      </c>
      <c r="F38" s="46">
        <v>294</v>
      </c>
      <c r="G38" s="57" t="s">
        <v>53</v>
      </c>
      <c r="H38" s="57">
        <v>7</v>
      </c>
      <c r="I38" s="57" t="s">
        <v>57</v>
      </c>
      <c r="J38" s="57">
        <v>2</v>
      </c>
      <c r="K38" s="60">
        <v>1</v>
      </c>
      <c r="L38" s="51"/>
      <c r="M38" s="52"/>
      <c r="N38" s="65">
        <f t="shared" si="3"/>
        <v>294</v>
      </c>
    </row>
    <row r="39" spans="1:14" ht="14.25" x14ac:dyDescent="0.2">
      <c r="A39" s="61" t="s">
        <v>47</v>
      </c>
      <c r="B39" s="62" t="s">
        <v>101</v>
      </c>
      <c r="C39" s="62" t="s">
        <v>102</v>
      </c>
      <c r="D39" s="63" t="s">
        <v>107</v>
      </c>
      <c r="E39" s="64" t="s">
        <v>108</v>
      </c>
      <c r="F39" s="46">
        <v>42</v>
      </c>
      <c r="G39" s="57" t="s">
        <v>53</v>
      </c>
      <c r="H39" s="57">
        <v>4</v>
      </c>
      <c r="I39" s="57" t="s">
        <v>57</v>
      </c>
      <c r="J39" s="57">
        <v>2</v>
      </c>
      <c r="K39" s="60">
        <v>1</v>
      </c>
      <c r="L39" s="51"/>
      <c r="M39" s="52"/>
      <c r="N39" s="65">
        <f t="shared" si="3"/>
        <v>42</v>
      </c>
    </row>
    <row r="40" spans="1:14" ht="14.25" x14ac:dyDescent="0.2">
      <c r="A40" s="61" t="s">
        <v>47</v>
      </c>
      <c r="B40" s="62" t="s">
        <v>101</v>
      </c>
      <c r="C40" s="62" t="s">
        <v>102</v>
      </c>
      <c r="D40" s="63" t="s">
        <v>109</v>
      </c>
      <c r="E40" s="64" t="s">
        <v>71</v>
      </c>
      <c r="F40" s="46">
        <v>210</v>
      </c>
      <c r="G40" s="57" t="s">
        <v>53</v>
      </c>
      <c r="H40" s="57">
        <v>7</v>
      </c>
      <c r="I40" s="57" t="s">
        <v>57</v>
      </c>
      <c r="J40" s="57">
        <v>12</v>
      </c>
      <c r="K40" s="60">
        <v>2</v>
      </c>
      <c r="L40" s="51"/>
      <c r="M40" s="52"/>
      <c r="N40" s="65">
        <f t="shared" si="3"/>
        <v>420</v>
      </c>
    </row>
    <row r="41" spans="1:14" ht="14.25" x14ac:dyDescent="0.2">
      <c r="A41" s="61" t="s">
        <v>47</v>
      </c>
      <c r="B41" s="62" t="s">
        <v>101</v>
      </c>
      <c r="C41" s="62" t="s">
        <v>102</v>
      </c>
      <c r="D41" s="63" t="s">
        <v>110</v>
      </c>
      <c r="E41" s="64" t="s">
        <v>108</v>
      </c>
      <c r="F41" s="46">
        <v>12</v>
      </c>
      <c r="G41" s="57" t="s">
        <v>53</v>
      </c>
      <c r="H41" s="57">
        <v>11</v>
      </c>
      <c r="I41" s="57" t="s">
        <v>57</v>
      </c>
      <c r="J41" s="57">
        <v>12</v>
      </c>
      <c r="K41" s="60">
        <v>3</v>
      </c>
      <c r="L41" s="51"/>
      <c r="M41" s="52"/>
      <c r="N41" s="65">
        <f t="shared" si="3"/>
        <v>36</v>
      </c>
    </row>
    <row r="42" spans="1:14" ht="14.25" x14ac:dyDescent="0.2">
      <c r="A42" s="61" t="s">
        <v>47</v>
      </c>
      <c r="B42" s="62" t="s">
        <v>101</v>
      </c>
      <c r="C42" s="62" t="s">
        <v>102</v>
      </c>
      <c r="D42" s="63" t="s">
        <v>111</v>
      </c>
      <c r="E42" s="64" t="s">
        <v>71</v>
      </c>
      <c r="F42" s="46">
        <v>63</v>
      </c>
      <c r="G42" s="57" t="s">
        <v>53</v>
      </c>
      <c r="H42" s="57">
        <v>7</v>
      </c>
      <c r="I42" s="57" t="s">
        <v>57</v>
      </c>
      <c r="J42" s="57">
        <v>10</v>
      </c>
      <c r="K42" s="60">
        <v>3</v>
      </c>
      <c r="L42" s="51"/>
      <c r="M42" s="52"/>
      <c r="N42" s="65">
        <f t="shared" si="3"/>
        <v>189</v>
      </c>
    </row>
    <row r="43" spans="1:14" ht="14.25" x14ac:dyDescent="0.2">
      <c r="A43" s="61" t="s">
        <v>47</v>
      </c>
      <c r="B43" s="62" t="s">
        <v>101</v>
      </c>
      <c r="C43" s="62" t="s">
        <v>102</v>
      </c>
      <c r="D43" s="63" t="s">
        <v>112</v>
      </c>
      <c r="E43" s="64" t="s">
        <v>71</v>
      </c>
      <c r="F43" s="46">
        <v>73</v>
      </c>
      <c r="G43" s="57" t="s">
        <v>53</v>
      </c>
      <c r="H43" s="57">
        <v>7</v>
      </c>
      <c r="I43" s="57" t="s">
        <v>57</v>
      </c>
      <c r="J43" s="57">
        <v>12</v>
      </c>
      <c r="K43" s="60">
        <v>3</v>
      </c>
      <c r="L43" s="51"/>
      <c r="M43" s="52"/>
      <c r="N43" s="65">
        <f t="shared" si="3"/>
        <v>219</v>
      </c>
    </row>
    <row r="44" spans="1:14" ht="14.25" x14ac:dyDescent="0.2">
      <c r="A44" s="61" t="s">
        <v>47</v>
      </c>
      <c r="B44" s="62" t="s">
        <v>101</v>
      </c>
      <c r="C44" s="62" t="s">
        <v>102</v>
      </c>
      <c r="D44" s="63" t="s">
        <v>113</v>
      </c>
      <c r="E44" s="64" t="s">
        <v>108</v>
      </c>
      <c r="F44" s="46">
        <v>11</v>
      </c>
      <c r="G44" s="57" t="s">
        <v>53</v>
      </c>
      <c r="H44" s="57">
        <v>4</v>
      </c>
      <c r="I44" s="57" t="s">
        <v>57</v>
      </c>
      <c r="J44" s="57">
        <v>12</v>
      </c>
      <c r="K44" s="60">
        <v>3</v>
      </c>
      <c r="L44" s="51"/>
      <c r="M44" s="52"/>
      <c r="N44" s="65">
        <f t="shared" si="3"/>
        <v>33</v>
      </c>
    </row>
    <row r="45" spans="1:14" ht="14.25" x14ac:dyDescent="0.2">
      <c r="A45" s="61" t="s">
        <v>47</v>
      </c>
      <c r="B45" s="62" t="s">
        <v>101</v>
      </c>
      <c r="C45" s="62" t="s">
        <v>102</v>
      </c>
      <c r="D45" s="63" t="s">
        <v>114</v>
      </c>
      <c r="E45" s="64" t="s">
        <v>52</v>
      </c>
      <c r="F45" s="46">
        <v>114</v>
      </c>
      <c r="G45" s="57" t="s">
        <v>53</v>
      </c>
      <c r="H45" s="57">
        <v>6</v>
      </c>
      <c r="I45" s="57" t="s">
        <v>57</v>
      </c>
      <c r="J45" s="57">
        <v>4</v>
      </c>
      <c r="K45" s="60">
        <v>1</v>
      </c>
      <c r="L45" s="51"/>
      <c r="M45" s="52"/>
      <c r="N45" s="65">
        <f t="shared" si="3"/>
        <v>114</v>
      </c>
    </row>
    <row r="46" spans="1:14" ht="14.25" x14ac:dyDescent="0.2">
      <c r="A46" s="61" t="s">
        <v>47</v>
      </c>
      <c r="B46" s="62" t="s">
        <v>101</v>
      </c>
      <c r="C46" s="62" t="s">
        <v>102</v>
      </c>
      <c r="D46" s="63" t="s">
        <v>115</v>
      </c>
      <c r="E46" s="64" t="s">
        <v>116</v>
      </c>
      <c r="F46" s="46">
        <v>293</v>
      </c>
      <c r="G46" s="57" t="s">
        <v>53</v>
      </c>
      <c r="H46" s="57">
        <v>6</v>
      </c>
      <c r="I46" s="57" t="s">
        <v>57</v>
      </c>
      <c r="J46" s="57">
        <v>4</v>
      </c>
      <c r="K46" s="60">
        <v>1</v>
      </c>
      <c r="L46" s="51"/>
      <c r="M46" s="52"/>
      <c r="N46" s="65">
        <f t="shared" si="3"/>
        <v>293</v>
      </c>
    </row>
    <row r="47" spans="1:14" ht="14.25" x14ac:dyDescent="0.2">
      <c r="A47" s="61" t="s">
        <v>47</v>
      </c>
      <c r="B47" s="62" t="s">
        <v>101</v>
      </c>
      <c r="C47" s="62" t="s">
        <v>102</v>
      </c>
      <c r="D47" s="63" t="s">
        <v>117</v>
      </c>
      <c r="E47" s="64" t="s">
        <v>118</v>
      </c>
      <c r="F47" s="46">
        <v>9.3000000000000007</v>
      </c>
      <c r="G47" s="57" t="s">
        <v>53</v>
      </c>
      <c r="H47" s="57">
        <v>8</v>
      </c>
      <c r="I47" s="57" t="s">
        <v>57</v>
      </c>
      <c r="J47" s="57">
        <v>4</v>
      </c>
      <c r="K47" s="60">
        <v>1</v>
      </c>
      <c r="L47" s="51"/>
      <c r="M47" s="52"/>
      <c r="N47" s="65">
        <f t="shared" si="3"/>
        <v>9.3000000000000007</v>
      </c>
    </row>
    <row r="48" spans="1:14" ht="14.25" x14ac:dyDescent="0.2">
      <c r="A48" s="61" t="s">
        <v>47</v>
      </c>
      <c r="B48" s="62" t="s">
        <v>101</v>
      </c>
      <c r="C48" s="62" t="s">
        <v>102</v>
      </c>
      <c r="D48" s="63" t="s">
        <v>119</v>
      </c>
      <c r="E48" s="64" t="s">
        <v>120</v>
      </c>
      <c r="F48" s="46">
        <v>170</v>
      </c>
      <c r="G48" s="57" t="s">
        <v>53</v>
      </c>
      <c r="H48" s="57">
        <v>5</v>
      </c>
      <c r="I48" s="57" t="s">
        <v>57</v>
      </c>
      <c r="J48" s="57">
        <v>4</v>
      </c>
      <c r="K48" s="60">
        <v>1</v>
      </c>
      <c r="L48" s="51"/>
      <c r="M48" s="52"/>
      <c r="N48" s="65">
        <f t="shared" si="3"/>
        <v>170</v>
      </c>
    </row>
    <row r="49" spans="1:14" ht="14.25" x14ac:dyDescent="0.2">
      <c r="A49" s="61" t="s">
        <v>47</v>
      </c>
      <c r="B49" s="62" t="s">
        <v>101</v>
      </c>
      <c r="C49" s="62" t="s">
        <v>102</v>
      </c>
      <c r="D49" s="63" t="s">
        <v>121</v>
      </c>
      <c r="E49" s="64" t="s">
        <v>122</v>
      </c>
      <c r="F49" s="46">
        <v>46</v>
      </c>
      <c r="G49" s="57" t="s">
        <v>53</v>
      </c>
      <c r="H49" s="57">
        <v>11</v>
      </c>
      <c r="I49" s="57" t="s">
        <v>57</v>
      </c>
      <c r="J49" s="57">
        <v>4</v>
      </c>
      <c r="K49" s="60">
        <v>1</v>
      </c>
      <c r="L49" s="51"/>
      <c r="M49" s="52"/>
      <c r="N49" s="65">
        <f t="shared" si="3"/>
        <v>46</v>
      </c>
    </row>
    <row r="50" spans="1:14" ht="14.25" x14ac:dyDescent="0.2">
      <c r="A50" s="61" t="s">
        <v>47</v>
      </c>
      <c r="B50" s="62" t="s">
        <v>101</v>
      </c>
      <c r="C50" s="62" t="s">
        <v>102</v>
      </c>
      <c r="D50" s="63" t="s">
        <v>123</v>
      </c>
      <c r="E50" s="64" t="s">
        <v>64</v>
      </c>
      <c r="F50" s="46">
        <v>177</v>
      </c>
      <c r="G50" s="57" t="s">
        <v>53</v>
      </c>
      <c r="H50" s="57">
        <v>5</v>
      </c>
      <c r="I50" s="57" t="s">
        <v>57</v>
      </c>
      <c r="J50" s="57">
        <v>2</v>
      </c>
      <c r="K50" s="60">
        <v>1</v>
      </c>
      <c r="L50" s="51"/>
      <c r="M50" s="52"/>
      <c r="N50" s="65">
        <f t="shared" si="3"/>
        <v>177</v>
      </c>
    </row>
    <row r="51" spans="1:14" ht="14.25" x14ac:dyDescent="0.2">
      <c r="A51" s="61" t="s">
        <v>47</v>
      </c>
      <c r="B51" s="62" t="s">
        <v>101</v>
      </c>
      <c r="C51" s="62" t="s">
        <v>102</v>
      </c>
      <c r="D51" s="63" t="s">
        <v>124</v>
      </c>
      <c r="E51" s="64" t="s">
        <v>94</v>
      </c>
      <c r="F51" s="46">
        <v>59</v>
      </c>
      <c r="G51" s="57" t="s">
        <v>53</v>
      </c>
      <c r="H51" s="57">
        <v>8</v>
      </c>
      <c r="I51" s="57" t="s">
        <v>57</v>
      </c>
      <c r="J51" s="57">
        <v>4</v>
      </c>
      <c r="K51" s="60">
        <v>1</v>
      </c>
      <c r="L51" s="51"/>
      <c r="M51" s="52"/>
      <c r="N51" s="65">
        <f t="shared" si="3"/>
        <v>59</v>
      </c>
    </row>
    <row r="52" spans="1:14" ht="14.25" x14ac:dyDescent="0.2">
      <c r="A52" s="61" t="s">
        <v>47</v>
      </c>
      <c r="B52" s="62" t="s">
        <v>101</v>
      </c>
      <c r="C52" s="62" t="s">
        <v>102</v>
      </c>
      <c r="D52" s="63" t="s">
        <v>125</v>
      </c>
      <c r="E52" s="64" t="s">
        <v>71</v>
      </c>
      <c r="F52" s="46">
        <v>7</v>
      </c>
      <c r="G52" s="57" t="s">
        <v>53</v>
      </c>
      <c r="H52" s="57">
        <v>5</v>
      </c>
      <c r="I52" s="57" t="s">
        <v>57</v>
      </c>
      <c r="J52" s="57">
        <v>4</v>
      </c>
      <c r="K52" s="60">
        <v>1</v>
      </c>
      <c r="L52" s="51"/>
      <c r="M52" s="52"/>
      <c r="N52" s="65">
        <f t="shared" si="3"/>
        <v>7</v>
      </c>
    </row>
    <row r="53" spans="1:14" ht="14.25" x14ac:dyDescent="0.2">
      <c r="A53" s="61" t="s">
        <v>47</v>
      </c>
      <c r="B53" s="62" t="s">
        <v>101</v>
      </c>
      <c r="C53" s="62" t="s">
        <v>102</v>
      </c>
      <c r="D53" s="63" t="s">
        <v>126</v>
      </c>
      <c r="E53" s="64" t="s">
        <v>52</v>
      </c>
      <c r="F53" s="46">
        <v>58</v>
      </c>
      <c r="G53" s="57" t="s">
        <v>53</v>
      </c>
      <c r="H53" s="57">
        <v>6</v>
      </c>
      <c r="I53" s="57" t="s">
        <v>57</v>
      </c>
      <c r="J53" s="57">
        <v>2</v>
      </c>
      <c r="K53" s="60">
        <v>1</v>
      </c>
      <c r="L53" s="51"/>
      <c r="M53" s="52"/>
      <c r="N53" s="65">
        <f t="shared" si="3"/>
        <v>58</v>
      </c>
    </row>
    <row r="54" spans="1:14" ht="14.25" x14ac:dyDescent="0.2">
      <c r="A54" s="61" t="s">
        <v>47</v>
      </c>
      <c r="B54" s="62" t="s">
        <v>101</v>
      </c>
      <c r="C54" s="62" t="s">
        <v>102</v>
      </c>
      <c r="D54" s="63" t="s">
        <v>127</v>
      </c>
      <c r="E54" s="64" t="s">
        <v>122</v>
      </c>
      <c r="F54" s="46">
        <v>22</v>
      </c>
      <c r="G54" s="57" t="s">
        <v>53</v>
      </c>
      <c r="H54" s="57">
        <v>8</v>
      </c>
      <c r="I54" s="57" t="s">
        <v>57</v>
      </c>
      <c r="J54" s="57">
        <v>2</v>
      </c>
      <c r="K54" s="60">
        <v>1</v>
      </c>
      <c r="L54" s="51"/>
      <c r="M54" s="52"/>
      <c r="N54" s="65">
        <f t="shared" si="3"/>
        <v>22</v>
      </c>
    </row>
    <row r="55" spans="1:14" ht="14.25" x14ac:dyDescent="0.2">
      <c r="A55" s="61" t="s">
        <v>47</v>
      </c>
      <c r="B55" s="62" t="s">
        <v>101</v>
      </c>
      <c r="C55" s="62" t="s">
        <v>102</v>
      </c>
      <c r="D55" s="63" t="s">
        <v>128</v>
      </c>
      <c r="E55" s="64" t="s">
        <v>129</v>
      </c>
      <c r="F55" s="46">
        <v>90</v>
      </c>
      <c r="G55" s="57" t="s">
        <v>53</v>
      </c>
      <c r="H55" s="57">
        <v>7</v>
      </c>
      <c r="I55" s="57" t="s">
        <v>57</v>
      </c>
      <c r="J55" s="57">
        <v>2</v>
      </c>
      <c r="K55" s="60">
        <v>1</v>
      </c>
      <c r="L55" s="51"/>
      <c r="M55" s="52"/>
      <c r="N55" s="65">
        <f t="shared" si="3"/>
        <v>90</v>
      </c>
    </row>
    <row r="56" spans="1:14" ht="14.25" x14ac:dyDescent="0.2">
      <c r="A56" s="53" t="s">
        <v>47</v>
      </c>
      <c r="B56" s="54" t="s">
        <v>47</v>
      </c>
      <c r="C56" s="54" t="s">
        <v>130</v>
      </c>
      <c r="D56" s="55" t="s">
        <v>47</v>
      </c>
      <c r="E56" s="56" t="s">
        <v>130</v>
      </c>
      <c r="F56" s="46"/>
      <c r="G56" s="57"/>
      <c r="H56" s="58"/>
      <c r="I56" s="58"/>
      <c r="J56" s="59">
        <v>1</v>
      </c>
      <c r="K56" s="60"/>
      <c r="L56" s="51"/>
      <c r="M56" s="52"/>
      <c r="N56" s="51"/>
    </row>
    <row r="57" spans="1:14" ht="14.25" x14ac:dyDescent="0.2">
      <c r="A57" s="53" t="s">
        <v>47</v>
      </c>
      <c r="B57" s="54" t="s">
        <v>101</v>
      </c>
      <c r="C57" s="54" t="s">
        <v>131</v>
      </c>
      <c r="D57" s="55" t="s">
        <v>101</v>
      </c>
      <c r="E57" s="56" t="s">
        <v>131</v>
      </c>
      <c r="F57" s="46"/>
      <c r="G57" s="58"/>
      <c r="H57" s="58"/>
      <c r="I57" s="58"/>
      <c r="J57" s="59">
        <v>1</v>
      </c>
      <c r="K57" s="60"/>
      <c r="L57" s="51"/>
      <c r="M57" s="52"/>
      <c r="N57" s="51"/>
    </row>
    <row r="58" spans="1:14" ht="14.25" x14ac:dyDescent="0.2">
      <c r="A58" s="61" t="s">
        <v>47</v>
      </c>
      <c r="B58" s="62" t="s">
        <v>101</v>
      </c>
      <c r="C58" s="62" t="s">
        <v>131</v>
      </c>
      <c r="D58" s="63" t="s">
        <v>132</v>
      </c>
      <c r="E58" s="64" t="s">
        <v>71</v>
      </c>
      <c r="F58" s="46">
        <v>51</v>
      </c>
      <c r="G58" s="57" t="s">
        <v>53</v>
      </c>
      <c r="H58" s="57">
        <v>6</v>
      </c>
      <c r="I58" s="57" t="s">
        <v>57</v>
      </c>
      <c r="J58" s="57">
        <v>9</v>
      </c>
      <c r="K58" s="60">
        <v>3</v>
      </c>
      <c r="L58" s="51"/>
      <c r="M58" s="52"/>
      <c r="N58" s="65">
        <f>F58*K58</f>
        <v>153</v>
      </c>
    </row>
    <row r="59" spans="1:14" ht="14.25" x14ac:dyDescent="0.2">
      <c r="A59" s="61" t="s">
        <v>47</v>
      </c>
      <c r="B59" s="62" t="s">
        <v>101</v>
      </c>
      <c r="C59" s="62" t="s">
        <v>131</v>
      </c>
      <c r="D59" s="63" t="s">
        <v>133</v>
      </c>
      <c r="E59" s="64" t="s">
        <v>52</v>
      </c>
      <c r="F59" s="46">
        <v>55</v>
      </c>
      <c r="G59" s="57" t="s">
        <v>53</v>
      </c>
      <c r="H59" s="57">
        <v>13</v>
      </c>
      <c r="I59" s="57" t="s">
        <v>57</v>
      </c>
      <c r="J59" s="57">
        <v>2</v>
      </c>
      <c r="K59" s="60">
        <v>1</v>
      </c>
      <c r="L59" s="51"/>
      <c r="M59" s="52"/>
      <c r="N59" s="65">
        <f t="shared" ref="N59:N64" si="4">F59*K59</f>
        <v>55</v>
      </c>
    </row>
    <row r="60" spans="1:14" ht="14.25" x14ac:dyDescent="0.2">
      <c r="A60" s="61" t="s">
        <v>47</v>
      </c>
      <c r="B60" s="62" t="s">
        <v>101</v>
      </c>
      <c r="C60" s="62" t="s">
        <v>131</v>
      </c>
      <c r="D60" s="63" t="s">
        <v>134</v>
      </c>
      <c r="E60" s="64" t="s">
        <v>122</v>
      </c>
      <c r="F60" s="46">
        <v>19</v>
      </c>
      <c r="G60" s="57" t="s">
        <v>53</v>
      </c>
      <c r="H60" s="57">
        <v>8</v>
      </c>
      <c r="I60" s="57" t="s">
        <v>57</v>
      </c>
      <c r="J60" s="57">
        <v>2</v>
      </c>
      <c r="K60" s="60">
        <v>1</v>
      </c>
      <c r="L60" s="51"/>
      <c r="M60" s="52"/>
      <c r="N60" s="65">
        <f t="shared" si="4"/>
        <v>19</v>
      </c>
    </row>
    <row r="61" spans="1:14" ht="14.25" x14ac:dyDescent="0.2">
      <c r="A61" s="61" t="s">
        <v>47</v>
      </c>
      <c r="B61" s="62" t="s">
        <v>101</v>
      </c>
      <c r="C61" s="62" t="s">
        <v>131</v>
      </c>
      <c r="D61" s="63" t="s">
        <v>135</v>
      </c>
      <c r="E61" s="64" t="s">
        <v>79</v>
      </c>
      <c r="F61" s="46">
        <v>82</v>
      </c>
      <c r="G61" s="57" t="s">
        <v>53</v>
      </c>
      <c r="H61" s="57">
        <v>10</v>
      </c>
      <c r="I61" s="57" t="s">
        <v>57</v>
      </c>
      <c r="J61" s="57">
        <v>2</v>
      </c>
      <c r="K61" s="60">
        <v>1</v>
      </c>
      <c r="L61" s="51"/>
      <c r="M61" s="52"/>
      <c r="N61" s="65">
        <f t="shared" si="4"/>
        <v>82</v>
      </c>
    </row>
    <row r="62" spans="1:14" ht="14.25" x14ac:dyDescent="0.2">
      <c r="A62" s="61" t="s">
        <v>47</v>
      </c>
      <c r="B62" s="62" t="s">
        <v>101</v>
      </c>
      <c r="C62" s="62" t="s">
        <v>131</v>
      </c>
      <c r="D62" s="63" t="s">
        <v>136</v>
      </c>
      <c r="E62" s="64" t="s">
        <v>52</v>
      </c>
      <c r="F62" s="46">
        <v>69</v>
      </c>
      <c r="G62" s="57" t="s">
        <v>53</v>
      </c>
      <c r="H62" s="57">
        <v>2</v>
      </c>
      <c r="I62" s="57" t="s">
        <v>57</v>
      </c>
      <c r="J62" s="57">
        <v>4</v>
      </c>
      <c r="K62" s="60">
        <v>1</v>
      </c>
      <c r="L62" s="51"/>
      <c r="M62" s="52"/>
      <c r="N62" s="65">
        <f t="shared" si="4"/>
        <v>69</v>
      </c>
    </row>
    <row r="63" spans="1:14" ht="14.25" x14ac:dyDescent="0.2">
      <c r="A63" s="61" t="s">
        <v>47</v>
      </c>
      <c r="B63" s="62" t="s">
        <v>101</v>
      </c>
      <c r="C63" s="62" t="s">
        <v>131</v>
      </c>
      <c r="D63" s="63" t="s">
        <v>137</v>
      </c>
      <c r="E63" s="64" t="s">
        <v>138</v>
      </c>
      <c r="F63" s="46">
        <v>245</v>
      </c>
      <c r="G63" s="57" t="s">
        <v>53</v>
      </c>
      <c r="H63" s="57">
        <v>5</v>
      </c>
      <c r="I63" s="57" t="s">
        <v>57</v>
      </c>
      <c r="J63" s="57">
        <v>2</v>
      </c>
      <c r="K63" s="60">
        <v>1</v>
      </c>
      <c r="L63" s="51"/>
      <c r="M63" s="52"/>
      <c r="N63" s="65">
        <f t="shared" si="4"/>
        <v>245</v>
      </c>
    </row>
    <row r="64" spans="1:14" ht="14.25" x14ac:dyDescent="0.2">
      <c r="A64" s="61" t="s">
        <v>47</v>
      </c>
      <c r="B64" s="62" t="s">
        <v>101</v>
      </c>
      <c r="C64" s="62" t="s">
        <v>131</v>
      </c>
      <c r="D64" s="63" t="s">
        <v>139</v>
      </c>
      <c r="E64" s="64" t="s">
        <v>140</v>
      </c>
      <c r="F64" s="46">
        <v>2899</v>
      </c>
      <c r="G64" s="57" t="s">
        <v>53</v>
      </c>
      <c r="H64" s="57">
        <v>6</v>
      </c>
      <c r="I64" s="57" t="s">
        <v>54</v>
      </c>
      <c r="J64" s="57">
        <v>1</v>
      </c>
      <c r="K64" s="60">
        <v>1</v>
      </c>
      <c r="L64" s="51"/>
      <c r="M64" s="52"/>
      <c r="N64" s="65">
        <f t="shared" si="4"/>
        <v>2899</v>
      </c>
    </row>
    <row r="65" spans="1:14" ht="14.25" x14ac:dyDescent="0.2">
      <c r="A65" s="53" t="s">
        <v>47</v>
      </c>
      <c r="B65" s="54" t="s">
        <v>141</v>
      </c>
      <c r="C65" s="54" t="s">
        <v>142</v>
      </c>
      <c r="D65" s="55" t="s">
        <v>141</v>
      </c>
      <c r="E65" s="56" t="s">
        <v>142</v>
      </c>
      <c r="F65" s="46"/>
      <c r="G65" s="57"/>
      <c r="H65" s="58"/>
      <c r="I65" s="58"/>
      <c r="J65" s="59">
        <v>1</v>
      </c>
      <c r="K65" s="60"/>
      <c r="L65" s="51"/>
      <c r="M65" s="52"/>
      <c r="N65" s="51"/>
    </row>
    <row r="66" spans="1:14" ht="14.25" x14ac:dyDescent="0.2">
      <c r="A66" s="61" t="s">
        <v>47</v>
      </c>
      <c r="B66" s="62" t="s">
        <v>141</v>
      </c>
      <c r="C66" s="62" t="s">
        <v>142</v>
      </c>
      <c r="D66" s="63" t="s">
        <v>143</v>
      </c>
      <c r="E66" s="64" t="s">
        <v>144</v>
      </c>
      <c r="F66" s="46">
        <v>1350</v>
      </c>
      <c r="G66" s="57" t="s">
        <v>53</v>
      </c>
      <c r="H66" s="57">
        <v>10</v>
      </c>
      <c r="I66" s="57" t="s">
        <v>57</v>
      </c>
      <c r="J66" s="57">
        <v>2</v>
      </c>
      <c r="K66" s="60">
        <v>2</v>
      </c>
      <c r="L66" s="51"/>
      <c r="M66" s="52"/>
      <c r="N66" s="65">
        <f>F66*K66</f>
        <v>2700</v>
      </c>
    </row>
    <row r="67" spans="1:14" ht="14.25" x14ac:dyDescent="0.2">
      <c r="A67" s="61" t="s">
        <v>47</v>
      </c>
      <c r="B67" s="62" t="s">
        <v>141</v>
      </c>
      <c r="C67" s="62" t="s">
        <v>142</v>
      </c>
      <c r="D67" s="63" t="s">
        <v>145</v>
      </c>
      <c r="E67" s="64" t="s">
        <v>146</v>
      </c>
      <c r="F67" s="46">
        <v>4376</v>
      </c>
      <c r="G67" s="57" t="s">
        <v>53</v>
      </c>
      <c r="H67" s="57">
        <v>8</v>
      </c>
      <c r="I67" s="57" t="s">
        <v>57</v>
      </c>
      <c r="J67" s="57">
        <v>1</v>
      </c>
      <c r="K67" s="60">
        <v>1</v>
      </c>
      <c r="L67" s="51"/>
      <c r="M67" s="52"/>
      <c r="N67" s="65">
        <f>F67*K67</f>
        <v>4376</v>
      </c>
    </row>
    <row r="68" spans="1:14" ht="14.25" x14ac:dyDescent="0.2">
      <c r="A68" s="61" t="s">
        <v>47</v>
      </c>
      <c r="B68" s="62" t="s">
        <v>141</v>
      </c>
      <c r="C68" s="62" t="s">
        <v>142</v>
      </c>
      <c r="D68" s="63" t="s">
        <v>147</v>
      </c>
      <c r="E68" s="64" t="s">
        <v>98</v>
      </c>
      <c r="F68" s="46">
        <v>43</v>
      </c>
      <c r="G68" s="57" t="s">
        <v>53</v>
      </c>
      <c r="H68" s="57">
        <v>8</v>
      </c>
      <c r="I68" s="57" t="s">
        <v>57</v>
      </c>
      <c r="J68" s="57">
        <v>8</v>
      </c>
      <c r="K68" s="60">
        <v>2</v>
      </c>
      <c r="L68" s="51"/>
      <c r="M68" s="52"/>
      <c r="N68" s="65">
        <f>F68*K68</f>
        <v>86</v>
      </c>
    </row>
    <row r="69" spans="1:14" ht="14.25" x14ac:dyDescent="0.2">
      <c r="A69" s="61" t="s">
        <v>47</v>
      </c>
      <c r="B69" s="62" t="s">
        <v>141</v>
      </c>
      <c r="C69" s="62" t="s">
        <v>142</v>
      </c>
      <c r="D69" s="63" t="s">
        <v>148</v>
      </c>
      <c r="E69" s="64" t="s">
        <v>149</v>
      </c>
      <c r="F69" s="46">
        <v>750</v>
      </c>
      <c r="G69" s="57" t="s">
        <v>53</v>
      </c>
      <c r="H69" s="57">
        <v>1</v>
      </c>
      <c r="I69" s="57" t="s">
        <v>54</v>
      </c>
      <c r="J69" s="57">
        <v>4</v>
      </c>
      <c r="K69" s="60">
        <v>4</v>
      </c>
      <c r="L69" s="51"/>
      <c r="M69" s="52"/>
      <c r="N69" s="65">
        <f>F69*K69</f>
        <v>3000</v>
      </c>
    </row>
    <row r="70" spans="1:14" ht="14.25" x14ac:dyDescent="0.2">
      <c r="A70" s="53" t="s">
        <v>47</v>
      </c>
      <c r="B70" s="54" t="s">
        <v>141</v>
      </c>
      <c r="C70" s="54" t="s">
        <v>150</v>
      </c>
      <c r="D70" s="55" t="s">
        <v>141</v>
      </c>
      <c r="E70" s="56" t="s">
        <v>150</v>
      </c>
      <c r="F70" s="46"/>
      <c r="G70" s="57"/>
      <c r="H70" s="58"/>
      <c r="I70" s="58"/>
      <c r="J70" s="59">
        <v>1</v>
      </c>
      <c r="K70" s="60"/>
      <c r="L70" s="51"/>
      <c r="M70" s="52"/>
      <c r="N70" s="51"/>
    </row>
    <row r="71" spans="1:14" ht="14.25" x14ac:dyDescent="0.2">
      <c r="A71" s="61" t="s">
        <v>47</v>
      </c>
      <c r="B71" s="62" t="s">
        <v>141</v>
      </c>
      <c r="C71" s="62" t="s">
        <v>150</v>
      </c>
      <c r="D71" s="63" t="s">
        <v>151</v>
      </c>
      <c r="E71" s="64" t="s">
        <v>152</v>
      </c>
      <c r="F71" s="46">
        <v>3633</v>
      </c>
      <c r="G71" s="57" t="s">
        <v>53</v>
      </c>
      <c r="H71" s="57">
        <v>8</v>
      </c>
      <c r="I71" s="57" t="s">
        <v>57</v>
      </c>
      <c r="J71" s="57">
        <v>1</v>
      </c>
      <c r="K71" s="60">
        <v>1</v>
      </c>
      <c r="L71" s="51"/>
      <c r="M71" s="52"/>
      <c r="N71" s="65">
        <f>F71*K71</f>
        <v>3633</v>
      </c>
    </row>
    <row r="72" spans="1:14" ht="14.25" x14ac:dyDescent="0.2">
      <c r="A72" s="61" t="s">
        <v>47</v>
      </c>
      <c r="B72" s="62" t="s">
        <v>141</v>
      </c>
      <c r="C72" s="62" t="s">
        <v>150</v>
      </c>
      <c r="D72" s="63" t="s">
        <v>153</v>
      </c>
      <c r="E72" s="64" t="s">
        <v>152</v>
      </c>
      <c r="F72" s="46">
        <v>4875</v>
      </c>
      <c r="G72" s="57" t="s">
        <v>53</v>
      </c>
      <c r="H72" s="57">
        <v>8</v>
      </c>
      <c r="I72" s="57" t="s">
        <v>57</v>
      </c>
      <c r="J72" s="57">
        <v>1</v>
      </c>
      <c r="K72" s="60">
        <v>1</v>
      </c>
      <c r="L72" s="51"/>
      <c r="M72" s="52"/>
      <c r="N72" s="65">
        <f t="shared" ref="N72:N82" si="5">F72*K72</f>
        <v>4875</v>
      </c>
    </row>
    <row r="73" spans="1:14" ht="14.25" x14ac:dyDescent="0.2">
      <c r="A73" s="61" t="s">
        <v>47</v>
      </c>
      <c r="B73" s="62" t="s">
        <v>141</v>
      </c>
      <c r="C73" s="62" t="s">
        <v>150</v>
      </c>
      <c r="D73" s="63" t="s">
        <v>154</v>
      </c>
      <c r="E73" s="64" t="s">
        <v>155</v>
      </c>
      <c r="F73" s="46">
        <v>6226</v>
      </c>
      <c r="G73" s="57" t="s">
        <v>53</v>
      </c>
      <c r="H73" s="57">
        <v>10</v>
      </c>
      <c r="I73" s="57" t="s">
        <v>57</v>
      </c>
      <c r="J73" s="57">
        <v>1</v>
      </c>
      <c r="K73" s="60">
        <v>1</v>
      </c>
      <c r="L73" s="51"/>
      <c r="M73" s="52"/>
      <c r="N73" s="65">
        <f t="shared" si="5"/>
        <v>6226</v>
      </c>
    </row>
    <row r="74" spans="1:14" ht="14.25" x14ac:dyDescent="0.2">
      <c r="A74" s="61" t="s">
        <v>47</v>
      </c>
      <c r="B74" s="62" t="s">
        <v>141</v>
      </c>
      <c r="C74" s="62" t="s">
        <v>150</v>
      </c>
      <c r="D74" s="63" t="s">
        <v>147</v>
      </c>
      <c r="E74" s="64" t="s">
        <v>98</v>
      </c>
      <c r="F74" s="46">
        <v>43</v>
      </c>
      <c r="G74" s="57" t="s">
        <v>53</v>
      </c>
      <c r="H74" s="57">
        <v>8</v>
      </c>
      <c r="I74" s="57" t="s">
        <v>57</v>
      </c>
      <c r="J74" s="57">
        <v>8</v>
      </c>
      <c r="K74" s="60">
        <v>2</v>
      </c>
      <c r="L74" s="51"/>
      <c r="M74" s="52"/>
      <c r="N74" s="65">
        <f t="shared" si="5"/>
        <v>86</v>
      </c>
    </row>
    <row r="75" spans="1:14" ht="14.25" x14ac:dyDescent="0.2">
      <c r="A75" s="61" t="s">
        <v>47</v>
      </c>
      <c r="B75" s="62" t="s">
        <v>141</v>
      </c>
      <c r="C75" s="62" t="s">
        <v>150</v>
      </c>
      <c r="D75" s="63" t="s">
        <v>156</v>
      </c>
      <c r="E75" s="64" t="s">
        <v>157</v>
      </c>
      <c r="F75" s="46">
        <v>34</v>
      </c>
      <c r="G75" s="57" t="s">
        <v>53</v>
      </c>
      <c r="H75" s="57">
        <v>4</v>
      </c>
      <c r="I75" s="57" t="s">
        <v>54</v>
      </c>
      <c r="J75" s="57">
        <v>28</v>
      </c>
      <c r="K75" s="60">
        <v>3</v>
      </c>
      <c r="L75" s="51"/>
      <c r="M75" s="52"/>
      <c r="N75" s="65">
        <f t="shared" si="5"/>
        <v>102</v>
      </c>
    </row>
    <row r="76" spans="1:14" ht="14.25" x14ac:dyDescent="0.2">
      <c r="A76" s="61" t="s">
        <v>47</v>
      </c>
      <c r="B76" s="62" t="s">
        <v>141</v>
      </c>
      <c r="C76" s="62" t="s">
        <v>150</v>
      </c>
      <c r="D76" s="63" t="s">
        <v>85</v>
      </c>
      <c r="E76" s="64" t="s">
        <v>86</v>
      </c>
      <c r="F76" s="46">
        <v>33</v>
      </c>
      <c r="G76" s="57" t="s">
        <v>53</v>
      </c>
      <c r="H76" s="57">
        <v>4</v>
      </c>
      <c r="I76" s="57" t="s">
        <v>54</v>
      </c>
      <c r="J76" s="57">
        <v>1</v>
      </c>
      <c r="K76" s="60">
        <v>1</v>
      </c>
      <c r="L76" s="51"/>
      <c r="M76" s="52"/>
      <c r="N76" s="65">
        <f t="shared" si="5"/>
        <v>33</v>
      </c>
    </row>
    <row r="77" spans="1:14" ht="14.25" x14ac:dyDescent="0.2">
      <c r="A77" s="61" t="s">
        <v>47</v>
      </c>
      <c r="B77" s="62" t="s">
        <v>141</v>
      </c>
      <c r="C77" s="62" t="s">
        <v>150</v>
      </c>
      <c r="D77" s="63" t="s">
        <v>158</v>
      </c>
      <c r="E77" s="64" t="s">
        <v>91</v>
      </c>
      <c r="F77" s="46">
        <v>71</v>
      </c>
      <c r="G77" s="57" t="s">
        <v>53</v>
      </c>
      <c r="H77" s="57">
        <v>10</v>
      </c>
      <c r="I77" s="57" t="s">
        <v>57</v>
      </c>
      <c r="J77" s="57">
        <v>1</v>
      </c>
      <c r="K77" s="60">
        <v>1</v>
      </c>
      <c r="L77" s="51"/>
      <c r="M77" s="52"/>
      <c r="N77" s="65">
        <f t="shared" si="5"/>
        <v>71</v>
      </c>
    </row>
    <row r="78" spans="1:14" ht="14.25" x14ac:dyDescent="0.2">
      <c r="A78" s="61" t="s">
        <v>47</v>
      </c>
      <c r="B78" s="62" t="s">
        <v>141</v>
      </c>
      <c r="C78" s="62" t="s">
        <v>150</v>
      </c>
      <c r="D78" s="63" t="s">
        <v>159</v>
      </c>
      <c r="E78" s="64" t="s">
        <v>84</v>
      </c>
      <c r="F78" s="46">
        <v>82</v>
      </c>
      <c r="G78" s="57" t="s">
        <v>53</v>
      </c>
      <c r="H78" s="57">
        <v>8</v>
      </c>
      <c r="I78" s="57" t="s">
        <v>57</v>
      </c>
      <c r="J78" s="57">
        <v>2</v>
      </c>
      <c r="K78" s="60">
        <v>1</v>
      </c>
      <c r="L78" s="51"/>
      <c r="M78" s="52"/>
      <c r="N78" s="65">
        <f t="shared" si="5"/>
        <v>82</v>
      </c>
    </row>
    <row r="79" spans="1:14" ht="14.25" x14ac:dyDescent="0.2">
      <c r="A79" s="61" t="s">
        <v>47</v>
      </c>
      <c r="B79" s="62" t="s">
        <v>141</v>
      </c>
      <c r="C79" s="62" t="s">
        <v>150</v>
      </c>
      <c r="D79" s="66" t="s">
        <v>160</v>
      </c>
      <c r="E79" s="64" t="s">
        <v>52</v>
      </c>
      <c r="F79" s="46">
        <v>58</v>
      </c>
      <c r="G79" s="57" t="s">
        <v>53</v>
      </c>
      <c r="H79" s="57">
        <v>1</v>
      </c>
      <c r="I79" s="57" t="s">
        <v>54</v>
      </c>
      <c r="J79" s="57">
        <v>2</v>
      </c>
      <c r="K79" s="60">
        <v>1</v>
      </c>
      <c r="L79" s="51"/>
      <c r="M79" s="52"/>
      <c r="N79" s="65">
        <f t="shared" si="5"/>
        <v>58</v>
      </c>
    </row>
    <row r="80" spans="1:14" ht="14.25" x14ac:dyDescent="0.2">
      <c r="A80" s="61" t="s">
        <v>47</v>
      </c>
      <c r="B80" s="62" t="s">
        <v>141</v>
      </c>
      <c r="C80" s="62" t="s">
        <v>150</v>
      </c>
      <c r="D80" s="66" t="s">
        <v>161</v>
      </c>
      <c r="E80" s="64" t="s">
        <v>79</v>
      </c>
      <c r="F80" s="46">
        <v>63</v>
      </c>
      <c r="G80" s="57" t="s">
        <v>53</v>
      </c>
      <c r="H80" s="57">
        <v>6</v>
      </c>
      <c r="I80" s="57" t="s">
        <v>54</v>
      </c>
      <c r="J80" s="57">
        <v>2</v>
      </c>
      <c r="K80" s="60">
        <v>1</v>
      </c>
      <c r="L80" s="51"/>
      <c r="M80" s="52"/>
      <c r="N80" s="65">
        <f t="shared" si="5"/>
        <v>63</v>
      </c>
    </row>
    <row r="81" spans="1:14" ht="14.25" x14ac:dyDescent="0.2">
      <c r="A81" s="61" t="s">
        <v>47</v>
      </c>
      <c r="B81" s="62" t="s">
        <v>141</v>
      </c>
      <c r="C81" s="62" t="s">
        <v>150</v>
      </c>
      <c r="D81" s="63" t="s">
        <v>162</v>
      </c>
      <c r="E81" s="64" t="s">
        <v>163</v>
      </c>
      <c r="F81" s="46">
        <v>50</v>
      </c>
      <c r="G81" s="57" t="s">
        <v>53</v>
      </c>
      <c r="H81" s="57">
        <v>4</v>
      </c>
      <c r="I81" s="57" t="s">
        <v>54</v>
      </c>
      <c r="J81" s="57">
        <v>1</v>
      </c>
      <c r="K81" s="60">
        <v>1</v>
      </c>
      <c r="L81" s="51"/>
      <c r="M81" s="52"/>
      <c r="N81" s="65">
        <f t="shared" si="5"/>
        <v>50</v>
      </c>
    </row>
    <row r="82" spans="1:14" ht="14.25" x14ac:dyDescent="0.2">
      <c r="A82" s="61" t="s">
        <v>47</v>
      </c>
      <c r="B82" s="62" t="s">
        <v>141</v>
      </c>
      <c r="C82" s="62" t="s">
        <v>150</v>
      </c>
      <c r="D82" s="63" t="s">
        <v>164</v>
      </c>
      <c r="E82" s="64" t="s">
        <v>71</v>
      </c>
      <c r="F82" s="46">
        <v>23</v>
      </c>
      <c r="G82" s="57" t="s">
        <v>53</v>
      </c>
      <c r="H82" s="57">
        <v>6</v>
      </c>
      <c r="I82" s="57" t="s">
        <v>57</v>
      </c>
      <c r="J82" s="57">
        <v>6</v>
      </c>
      <c r="K82" s="60">
        <v>2</v>
      </c>
      <c r="L82" s="51"/>
      <c r="M82" s="52"/>
      <c r="N82" s="65">
        <f t="shared" si="5"/>
        <v>46</v>
      </c>
    </row>
    <row r="83" spans="1:14" ht="14.25" x14ac:dyDescent="0.2">
      <c r="A83" s="53" t="s">
        <v>47</v>
      </c>
      <c r="B83" s="54" t="s">
        <v>165</v>
      </c>
      <c r="C83" s="54" t="s">
        <v>166</v>
      </c>
      <c r="D83" s="55" t="s">
        <v>165</v>
      </c>
      <c r="E83" s="56" t="s">
        <v>166</v>
      </c>
      <c r="F83" s="46"/>
      <c r="G83" s="58"/>
      <c r="H83" s="58"/>
      <c r="I83" s="58"/>
      <c r="J83" s="59">
        <v>1</v>
      </c>
      <c r="K83" s="60"/>
      <c r="L83" s="51"/>
      <c r="M83" s="52"/>
      <c r="N83" s="51"/>
    </row>
    <row r="84" spans="1:14" ht="14.25" x14ac:dyDescent="0.2">
      <c r="A84" s="61" t="s">
        <v>47</v>
      </c>
      <c r="B84" s="62" t="s">
        <v>165</v>
      </c>
      <c r="C84" s="62" t="s">
        <v>166</v>
      </c>
      <c r="D84" s="63" t="s">
        <v>167</v>
      </c>
      <c r="E84" s="64" t="s">
        <v>168</v>
      </c>
      <c r="F84" s="46">
        <v>40</v>
      </c>
      <c r="G84" s="57" t="s">
        <v>53</v>
      </c>
      <c r="H84" s="57">
        <v>4</v>
      </c>
      <c r="I84" s="57" t="s">
        <v>57</v>
      </c>
      <c r="J84" s="57">
        <v>20</v>
      </c>
      <c r="K84" s="60">
        <v>2</v>
      </c>
      <c r="L84" s="51"/>
      <c r="M84" s="52"/>
      <c r="N84" s="65">
        <f>F84*K84</f>
        <v>80</v>
      </c>
    </row>
    <row r="85" spans="1:14" ht="14.25" x14ac:dyDescent="0.2">
      <c r="A85" s="61" t="s">
        <v>47</v>
      </c>
      <c r="B85" s="62" t="s">
        <v>165</v>
      </c>
      <c r="C85" s="62" t="s">
        <v>166</v>
      </c>
      <c r="D85" s="63" t="s">
        <v>169</v>
      </c>
      <c r="E85" s="64" t="s">
        <v>170</v>
      </c>
      <c r="F85" s="46">
        <v>19</v>
      </c>
      <c r="G85" s="57" t="s">
        <v>53</v>
      </c>
      <c r="H85" s="57">
        <v>4</v>
      </c>
      <c r="I85" s="57" t="s">
        <v>57</v>
      </c>
      <c r="J85" s="57">
        <v>2</v>
      </c>
      <c r="K85" s="60">
        <v>1</v>
      </c>
      <c r="L85" s="51"/>
      <c r="M85" s="52"/>
      <c r="N85" s="65">
        <f t="shared" ref="N85:N97" si="6">F85*K85</f>
        <v>19</v>
      </c>
    </row>
    <row r="86" spans="1:14" ht="14.25" x14ac:dyDescent="0.2">
      <c r="A86" s="61" t="s">
        <v>47</v>
      </c>
      <c r="B86" s="62" t="s">
        <v>165</v>
      </c>
      <c r="C86" s="62" t="s">
        <v>166</v>
      </c>
      <c r="D86" s="63" t="s">
        <v>171</v>
      </c>
      <c r="E86" s="64" t="s">
        <v>172</v>
      </c>
      <c r="F86" s="46">
        <v>53</v>
      </c>
      <c r="G86" s="57" t="s">
        <v>53</v>
      </c>
      <c r="H86" s="57">
        <v>4</v>
      </c>
      <c r="I86" s="57" t="s">
        <v>57</v>
      </c>
      <c r="J86" s="57">
        <v>1</v>
      </c>
      <c r="K86" s="60">
        <v>1</v>
      </c>
      <c r="L86" s="51"/>
      <c r="M86" s="52"/>
      <c r="N86" s="65">
        <f t="shared" si="6"/>
        <v>53</v>
      </c>
    </row>
    <row r="87" spans="1:14" ht="14.25" x14ac:dyDescent="0.2">
      <c r="A87" s="61" t="s">
        <v>47</v>
      </c>
      <c r="B87" s="62" t="s">
        <v>165</v>
      </c>
      <c r="C87" s="62" t="s">
        <v>166</v>
      </c>
      <c r="D87" s="63" t="s">
        <v>173</v>
      </c>
      <c r="E87" s="64" t="s">
        <v>174</v>
      </c>
      <c r="F87" s="46">
        <v>232</v>
      </c>
      <c r="G87" s="57" t="s">
        <v>53</v>
      </c>
      <c r="H87" s="57">
        <v>4</v>
      </c>
      <c r="I87" s="57" t="s">
        <v>54</v>
      </c>
      <c r="J87" s="57">
        <v>8</v>
      </c>
      <c r="K87" s="60">
        <v>8</v>
      </c>
      <c r="L87" s="51"/>
      <c r="M87" s="52"/>
      <c r="N87" s="65">
        <f t="shared" si="6"/>
        <v>1856</v>
      </c>
    </row>
    <row r="88" spans="1:14" ht="14.25" x14ac:dyDescent="0.2">
      <c r="A88" s="61" t="s">
        <v>47</v>
      </c>
      <c r="B88" s="62" t="s">
        <v>165</v>
      </c>
      <c r="C88" s="62" t="s">
        <v>166</v>
      </c>
      <c r="D88" s="63" t="s">
        <v>175</v>
      </c>
      <c r="E88" s="64" t="s">
        <v>176</v>
      </c>
      <c r="F88" s="46">
        <v>129</v>
      </c>
      <c r="G88" s="57" t="s">
        <v>53</v>
      </c>
      <c r="H88" s="57">
        <v>4</v>
      </c>
      <c r="I88" s="57" t="s">
        <v>57</v>
      </c>
      <c r="J88" s="57">
        <v>4</v>
      </c>
      <c r="K88" s="60">
        <v>1</v>
      </c>
      <c r="L88" s="51"/>
      <c r="M88" s="52"/>
      <c r="N88" s="65">
        <f t="shared" si="6"/>
        <v>129</v>
      </c>
    </row>
    <row r="89" spans="1:14" ht="14.25" x14ac:dyDescent="0.2">
      <c r="A89" s="61" t="s">
        <v>47</v>
      </c>
      <c r="B89" s="62" t="s">
        <v>165</v>
      </c>
      <c r="C89" s="62" t="s">
        <v>166</v>
      </c>
      <c r="D89" s="63" t="s">
        <v>177</v>
      </c>
      <c r="E89" s="64" t="s">
        <v>178</v>
      </c>
      <c r="F89" s="46">
        <v>56</v>
      </c>
      <c r="G89" s="57" t="s">
        <v>53</v>
      </c>
      <c r="H89" s="57">
        <v>4</v>
      </c>
      <c r="I89" s="57" t="s">
        <v>54</v>
      </c>
      <c r="J89" s="57">
        <v>2</v>
      </c>
      <c r="K89" s="60">
        <v>1</v>
      </c>
      <c r="L89" s="51"/>
      <c r="M89" s="52"/>
      <c r="N89" s="65">
        <f t="shared" si="6"/>
        <v>56</v>
      </c>
    </row>
    <row r="90" spans="1:14" ht="14.25" x14ac:dyDescent="0.2">
      <c r="A90" s="61" t="s">
        <v>47</v>
      </c>
      <c r="B90" s="62" t="s">
        <v>165</v>
      </c>
      <c r="C90" s="62" t="s">
        <v>166</v>
      </c>
      <c r="D90" s="63" t="s">
        <v>179</v>
      </c>
      <c r="E90" s="64" t="s">
        <v>180</v>
      </c>
      <c r="F90" s="46">
        <v>43</v>
      </c>
      <c r="G90" s="57" t="s">
        <v>53</v>
      </c>
      <c r="H90" s="57">
        <v>4</v>
      </c>
      <c r="I90" s="57" t="s">
        <v>54</v>
      </c>
      <c r="J90" s="57">
        <v>1</v>
      </c>
      <c r="K90" s="60">
        <v>1</v>
      </c>
      <c r="L90" s="51"/>
      <c r="M90" s="52"/>
      <c r="N90" s="65">
        <f t="shared" si="6"/>
        <v>43</v>
      </c>
    </row>
    <row r="91" spans="1:14" ht="14.25" x14ac:dyDescent="0.2">
      <c r="A91" s="61" t="s">
        <v>47</v>
      </c>
      <c r="B91" s="62" t="s">
        <v>165</v>
      </c>
      <c r="C91" s="62" t="s">
        <v>166</v>
      </c>
      <c r="D91" s="63" t="s">
        <v>181</v>
      </c>
      <c r="E91" s="64" t="s">
        <v>182</v>
      </c>
      <c r="F91" s="46">
        <v>37</v>
      </c>
      <c r="G91" s="57" t="s">
        <v>53</v>
      </c>
      <c r="H91" s="57">
        <v>5</v>
      </c>
      <c r="I91" s="57" t="s">
        <v>57</v>
      </c>
      <c r="J91" s="57">
        <v>4</v>
      </c>
      <c r="K91" s="60">
        <v>1</v>
      </c>
      <c r="L91" s="51"/>
      <c r="M91" s="52"/>
      <c r="N91" s="65">
        <f t="shared" si="6"/>
        <v>37</v>
      </c>
    </row>
    <row r="92" spans="1:14" ht="14.25" x14ac:dyDescent="0.2">
      <c r="A92" s="61" t="s">
        <v>47</v>
      </c>
      <c r="B92" s="62" t="s">
        <v>165</v>
      </c>
      <c r="C92" s="62" t="s">
        <v>166</v>
      </c>
      <c r="D92" s="63" t="s">
        <v>183</v>
      </c>
      <c r="E92" s="64" t="s">
        <v>184</v>
      </c>
      <c r="F92" s="46">
        <v>19</v>
      </c>
      <c r="G92" s="57" t="s">
        <v>53</v>
      </c>
      <c r="H92" s="57">
        <v>5</v>
      </c>
      <c r="I92" s="57" t="s">
        <v>57</v>
      </c>
      <c r="J92" s="57">
        <v>12</v>
      </c>
      <c r="K92" s="60">
        <v>3</v>
      </c>
      <c r="L92" s="51"/>
      <c r="M92" s="52"/>
      <c r="N92" s="65">
        <f t="shared" si="6"/>
        <v>57</v>
      </c>
    </row>
    <row r="93" spans="1:14" ht="14.25" x14ac:dyDescent="0.2">
      <c r="A93" s="61" t="s">
        <v>47</v>
      </c>
      <c r="B93" s="62" t="s">
        <v>165</v>
      </c>
      <c r="C93" s="62" t="s">
        <v>166</v>
      </c>
      <c r="D93" s="63" t="s">
        <v>185</v>
      </c>
      <c r="E93" s="64" t="s">
        <v>178</v>
      </c>
      <c r="F93" s="46">
        <v>267</v>
      </c>
      <c r="G93" s="57" t="s">
        <v>53</v>
      </c>
      <c r="H93" s="57">
        <v>6</v>
      </c>
      <c r="I93" s="57" t="s">
        <v>57</v>
      </c>
      <c r="J93" s="57">
        <v>2</v>
      </c>
      <c r="K93" s="60">
        <v>1</v>
      </c>
      <c r="L93" s="51"/>
      <c r="M93" s="52"/>
      <c r="N93" s="65">
        <f t="shared" si="6"/>
        <v>267</v>
      </c>
    </row>
    <row r="94" spans="1:14" ht="14.25" x14ac:dyDescent="0.2">
      <c r="A94" s="61" t="s">
        <v>47</v>
      </c>
      <c r="B94" s="62" t="s">
        <v>165</v>
      </c>
      <c r="C94" s="62" t="s">
        <v>166</v>
      </c>
      <c r="D94" s="63" t="s">
        <v>186</v>
      </c>
      <c r="E94" s="64" t="s">
        <v>86</v>
      </c>
      <c r="F94" s="46">
        <v>56</v>
      </c>
      <c r="G94" s="57" t="s">
        <v>187</v>
      </c>
      <c r="H94" s="57">
        <v>3</v>
      </c>
      <c r="I94" s="57" t="s">
        <v>57</v>
      </c>
      <c r="J94" s="57">
        <v>1</v>
      </c>
      <c r="K94" s="60">
        <v>1</v>
      </c>
      <c r="L94" s="51"/>
      <c r="M94" s="52"/>
      <c r="N94" s="65">
        <f t="shared" si="6"/>
        <v>56</v>
      </c>
    </row>
    <row r="95" spans="1:14" ht="14.25" x14ac:dyDescent="0.2">
      <c r="A95" s="61" t="s">
        <v>47</v>
      </c>
      <c r="B95" s="62" t="s">
        <v>165</v>
      </c>
      <c r="C95" s="62" t="s">
        <v>166</v>
      </c>
      <c r="D95" s="63" t="s">
        <v>188</v>
      </c>
      <c r="E95" s="64" t="s">
        <v>184</v>
      </c>
      <c r="F95" s="46">
        <v>155</v>
      </c>
      <c r="G95" s="57" t="s">
        <v>53</v>
      </c>
      <c r="H95" s="57">
        <v>4</v>
      </c>
      <c r="I95" s="57" t="s">
        <v>54</v>
      </c>
      <c r="J95" s="57">
        <v>2</v>
      </c>
      <c r="K95" s="60">
        <v>1</v>
      </c>
      <c r="L95" s="51"/>
      <c r="M95" s="52"/>
      <c r="N95" s="65">
        <f t="shared" si="6"/>
        <v>155</v>
      </c>
    </row>
    <row r="96" spans="1:14" ht="14.25" x14ac:dyDescent="0.2">
      <c r="A96" s="61" t="s">
        <v>47</v>
      </c>
      <c r="B96" s="62" t="s">
        <v>165</v>
      </c>
      <c r="C96" s="62" t="s">
        <v>166</v>
      </c>
      <c r="D96" s="63" t="s">
        <v>189</v>
      </c>
      <c r="E96" s="64" t="s">
        <v>190</v>
      </c>
      <c r="F96" s="46">
        <v>886</v>
      </c>
      <c r="G96" s="57" t="s">
        <v>53</v>
      </c>
      <c r="H96" s="57">
        <v>5</v>
      </c>
      <c r="I96" s="57" t="s">
        <v>57</v>
      </c>
      <c r="J96" s="57">
        <v>2</v>
      </c>
      <c r="K96" s="60">
        <v>1</v>
      </c>
      <c r="L96" s="51"/>
      <c r="M96" s="52"/>
      <c r="N96" s="65">
        <f t="shared" si="6"/>
        <v>886</v>
      </c>
    </row>
    <row r="97" spans="1:14" ht="14.25" x14ac:dyDescent="0.2">
      <c r="A97" s="61" t="s">
        <v>47</v>
      </c>
      <c r="B97" s="62" t="s">
        <v>165</v>
      </c>
      <c r="C97" s="62" t="s">
        <v>166</v>
      </c>
      <c r="D97" s="63" t="s">
        <v>191</v>
      </c>
      <c r="E97" s="64" t="s">
        <v>192</v>
      </c>
      <c r="F97" s="46">
        <v>340</v>
      </c>
      <c r="G97" s="57" t="s">
        <v>53</v>
      </c>
      <c r="H97" s="57">
        <v>5</v>
      </c>
      <c r="I97" s="57" t="s">
        <v>57</v>
      </c>
      <c r="J97" s="57">
        <v>2</v>
      </c>
      <c r="K97" s="60">
        <v>2</v>
      </c>
      <c r="L97" s="51"/>
      <c r="M97" s="52"/>
      <c r="N97" s="65">
        <f t="shared" si="6"/>
        <v>680</v>
      </c>
    </row>
    <row r="98" spans="1:14" ht="14.25" x14ac:dyDescent="0.2">
      <c r="A98" s="53" t="s">
        <v>47</v>
      </c>
      <c r="B98" s="54" t="s">
        <v>47</v>
      </c>
      <c r="C98" s="54" t="s">
        <v>193</v>
      </c>
      <c r="D98" s="55" t="s">
        <v>47</v>
      </c>
      <c r="E98" s="56" t="s">
        <v>193</v>
      </c>
      <c r="F98" s="46"/>
      <c r="G98" s="57"/>
      <c r="H98" s="58"/>
      <c r="I98" s="58"/>
      <c r="J98" s="59">
        <v>1</v>
      </c>
      <c r="K98" s="60"/>
      <c r="L98" s="51"/>
      <c r="M98" s="52"/>
      <c r="N98" s="51"/>
    </row>
    <row r="99" spans="1:14" ht="14.25" x14ac:dyDescent="0.2">
      <c r="A99" s="53" t="s">
        <v>47</v>
      </c>
      <c r="B99" s="54" t="s">
        <v>194</v>
      </c>
      <c r="C99" s="54" t="s">
        <v>195</v>
      </c>
      <c r="D99" s="55" t="s">
        <v>194</v>
      </c>
      <c r="E99" s="56" t="s">
        <v>195</v>
      </c>
      <c r="F99" s="46"/>
      <c r="G99" s="57"/>
      <c r="H99" s="58"/>
      <c r="I99" s="58"/>
      <c r="J99" s="59">
        <v>1</v>
      </c>
      <c r="K99" s="60"/>
      <c r="L99" s="51"/>
      <c r="M99" s="52"/>
      <c r="N99" s="51"/>
    </row>
    <row r="100" spans="1:14" ht="14.25" x14ac:dyDescent="0.2">
      <c r="A100" s="61" t="s">
        <v>47</v>
      </c>
      <c r="B100" s="62" t="s">
        <v>194</v>
      </c>
      <c r="C100" s="62" t="s">
        <v>195</v>
      </c>
      <c r="D100" s="63" t="s">
        <v>196</v>
      </c>
      <c r="E100" s="64" t="s">
        <v>197</v>
      </c>
      <c r="F100" s="46">
        <v>96</v>
      </c>
      <c r="G100" s="57" t="s">
        <v>53</v>
      </c>
      <c r="H100" s="57">
        <v>4</v>
      </c>
      <c r="I100" s="57" t="s">
        <v>54</v>
      </c>
      <c r="J100" s="57">
        <v>1</v>
      </c>
      <c r="K100" s="60">
        <v>1</v>
      </c>
      <c r="L100" s="51"/>
      <c r="M100" s="52"/>
      <c r="N100" s="65">
        <f>F100*K100</f>
        <v>96</v>
      </c>
    </row>
    <row r="101" spans="1:14" ht="14.25" x14ac:dyDescent="0.2">
      <c r="A101" s="61" t="s">
        <v>47</v>
      </c>
      <c r="B101" s="62" t="s">
        <v>194</v>
      </c>
      <c r="C101" s="62" t="s">
        <v>195</v>
      </c>
      <c r="D101" s="63" t="s">
        <v>70</v>
      </c>
      <c r="E101" s="64" t="s">
        <v>71</v>
      </c>
      <c r="F101" s="46">
        <v>5</v>
      </c>
      <c r="G101" s="57" t="s">
        <v>53</v>
      </c>
      <c r="H101" s="57">
        <v>5</v>
      </c>
      <c r="I101" s="57" t="s">
        <v>57</v>
      </c>
      <c r="J101" s="57">
        <v>8</v>
      </c>
      <c r="K101" s="60">
        <v>2</v>
      </c>
      <c r="L101" s="51"/>
      <c r="M101" s="52"/>
      <c r="N101" s="65">
        <f t="shared" ref="N101:N118" si="7">F101*K101</f>
        <v>10</v>
      </c>
    </row>
    <row r="102" spans="1:14" ht="14.25" x14ac:dyDescent="0.2">
      <c r="A102" s="61" t="s">
        <v>47</v>
      </c>
      <c r="B102" s="62" t="s">
        <v>194</v>
      </c>
      <c r="C102" s="62" t="s">
        <v>195</v>
      </c>
      <c r="D102" s="63" t="s">
        <v>198</v>
      </c>
      <c r="E102" s="64" t="s">
        <v>71</v>
      </c>
      <c r="F102" s="46">
        <v>0.7</v>
      </c>
      <c r="G102" s="57" t="s">
        <v>53</v>
      </c>
      <c r="H102" s="57">
        <v>6</v>
      </c>
      <c r="I102" s="57" t="s">
        <v>57</v>
      </c>
      <c r="J102" s="57">
        <v>2</v>
      </c>
      <c r="K102" s="60">
        <v>1</v>
      </c>
      <c r="L102" s="51"/>
      <c r="M102" s="52"/>
      <c r="N102" s="65">
        <f t="shared" si="7"/>
        <v>0.7</v>
      </c>
    </row>
    <row r="103" spans="1:14" ht="14.25" x14ac:dyDescent="0.2">
      <c r="A103" s="61" t="s">
        <v>47</v>
      </c>
      <c r="B103" s="62" t="s">
        <v>194</v>
      </c>
      <c r="C103" s="62" t="s">
        <v>195</v>
      </c>
      <c r="D103" s="63" t="s">
        <v>199</v>
      </c>
      <c r="E103" s="64" t="s">
        <v>200</v>
      </c>
      <c r="F103" s="46">
        <v>6.5</v>
      </c>
      <c r="G103" s="57" t="s">
        <v>53</v>
      </c>
      <c r="H103" s="57">
        <v>10</v>
      </c>
      <c r="I103" s="57" t="s">
        <v>57</v>
      </c>
      <c r="J103" s="57">
        <v>38</v>
      </c>
      <c r="K103" s="60">
        <v>38</v>
      </c>
      <c r="L103" s="51"/>
      <c r="M103" s="52"/>
      <c r="N103" s="65">
        <f t="shared" si="7"/>
        <v>247</v>
      </c>
    </row>
    <row r="104" spans="1:14" ht="14.25" x14ac:dyDescent="0.2">
      <c r="A104" s="61" t="s">
        <v>47</v>
      </c>
      <c r="B104" s="62" t="s">
        <v>194</v>
      </c>
      <c r="C104" s="62" t="s">
        <v>195</v>
      </c>
      <c r="D104" s="63" t="s">
        <v>201</v>
      </c>
      <c r="E104" s="64" t="s">
        <v>202</v>
      </c>
      <c r="F104" s="46">
        <v>1785</v>
      </c>
      <c r="G104" s="57" t="s">
        <v>53</v>
      </c>
      <c r="H104" s="57">
        <v>4</v>
      </c>
      <c r="I104" s="57" t="s">
        <v>57</v>
      </c>
      <c r="J104" s="57">
        <v>76</v>
      </c>
      <c r="K104" s="60">
        <v>8</v>
      </c>
      <c r="L104" s="51"/>
      <c r="M104" s="52"/>
      <c r="N104" s="65">
        <f t="shared" si="7"/>
        <v>14280</v>
      </c>
    </row>
    <row r="105" spans="1:14" ht="14.25" x14ac:dyDescent="0.2">
      <c r="A105" s="61" t="s">
        <v>47</v>
      </c>
      <c r="B105" s="62" t="s">
        <v>194</v>
      </c>
      <c r="C105" s="62" t="s">
        <v>195</v>
      </c>
      <c r="D105" s="63" t="s">
        <v>203</v>
      </c>
      <c r="E105" s="64" t="s">
        <v>204</v>
      </c>
      <c r="F105" s="46">
        <v>675</v>
      </c>
      <c r="G105" s="57" t="s">
        <v>53</v>
      </c>
      <c r="H105" s="57">
        <v>6</v>
      </c>
      <c r="I105" s="57" t="s">
        <v>54</v>
      </c>
      <c r="J105" s="57">
        <v>1</v>
      </c>
      <c r="K105" s="60">
        <v>1</v>
      </c>
      <c r="L105" s="51"/>
      <c r="M105" s="52"/>
      <c r="N105" s="65">
        <f t="shared" si="7"/>
        <v>675</v>
      </c>
    </row>
    <row r="106" spans="1:14" ht="14.25" x14ac:dyDescent="0.2">
      <c r="A106" s="61" t="s">
        <v>47</v>
      </c>
      <c r="B106" s="62" t="s">
        <v>194</v>
      </c>
      <c r="C106" s="62" t="s">
        <v>195</v>
      </c>
      <c r="D106" s="63" t="s">
        <v>205</v>
      </c>
      <c r="E106" s="64" t="s">
        <v>206</v>
      </c>
      <c r="F106" s="46">
        <v>2027</v>
      </c>
      <c r="G106" s="57" t="s">
        <v>53</v>
      </c>
      <c r="H106" s="57">
        <v>6</v>
      </c>
      <c r="I106" s="57" t="s">
        <v>54</v>
      </c>
      <c r="J106" s="57">
        <v>35</v>
      </c>
      <c r="K106" s="60">
        <v>4</v>
      </c>
      <c r="L106" s="51"/>
      <c r="M106" s="52"/>
      <c r="N106" s="65">
        <f t="shared" si="7"/>
        <v>8108</v>
      </c>
    </row>
    <row r="107" spans="1:14" ht="14.25" x14ac:dyDescent="0.2">
      <c r="A107" s="61" t="s">
        <v>47</v>
      </c>
      <c r="B107" s="62" t="s">
        <v>194</v>
      </c>
      <c r="C107" s="62" t="s">
        <v>195</v>
      </c>
      <c r="D107" s="63" t="s">
        <v>207</v>
      </c>
      <c r="E107" s="64" t="s">
        <v>208</v>
      </c>
      <c r="F107" s="46">
        <v>4063</v>
      </c>
      <c r="G107" s="57" t="s">
        <v>53</v>
      </c>
      <c r="H107" s="57">
        <v>6</v>
      </c>
      <c r="I107" s="57" t="s">
        <v>54</v>
      </c>
      <c r="J107" s="57">
        <v>3</v>
      </c>
      <c r="K107" s="60">
        <v>1</v>
      </c>
      <c r="L107" s="51"/>
      <c r="M107" s="52"/>
      <c r="N107" s="65">
        <f t="shared" si="7"/>
        <v>4063</v>
      </c>
    </row>
    <row r="108" spans="1:14" ht="14.25" x14ac:dyDescent="0.2">
      <c r="A108" s="61" t="s">
        <v>47</v>
      </c>
      <c r="B108" s="62" t="s">
        <v>194</v>
      </c>
      <c r="C108" s="62" t="s">
        <v>195</v>
      </c>
      <c r="D108" s="63" t="s">
        <v>209</v>
      </c>
      <c r="E108" s="64" t="s">
        <v>210</v>
      </c>
      <c r="F108" s="46">
        <v>585</v>
      </c>
      <c r="G108" s="57" t="s">
        <v>53</v>
      </c>
      <c r="H108" s="57">
        <v>6</v>
      </c>
      <c r="I108" s="57" t="s">
        <v>54</v>
      </c>
      <c r="J108" s="57">
        <v>34</v>
      </c>
      <c r="K108" s="60">
        <v>4</v>
      </c>
      <c r="L108" s="51"/>
      <c r="M108" s="52"/>
      <c r="N108" s="65">
        <f t="shared" si="7"/>
        <v>2340</v>
      </c>
    </row>
    <row r="109" spans="1:14" ht="14.25" x14ac:dyDescent="0.2">
      <c r="A109" s="61" t="s">
        <v>47</v>
      </c>
      <c r="B109" s="62" t="s">
        <v>194</v>
      </c>
      <c r="C109" s="62" t="s">
        <v>195</v>
      </c>
      <c r="D109" s="63" t="s">
        <v>211</v>
      </c>
      <c r="E109" s="64" t="s">
        <v>212</v>
      </c>
      <c r="F109" s="46">
        <v>675</v>
      </c>
      <c r="G109" s="57" t="s">
        <v>53</v>
      </c>
      <c r="H109" s="57">
        <v>6</v>
      </c>
      <c r="I109" s="57" t="s">
        <v>54</v>
      </c>
      <c r="J109" s="57">
        <v>3</v>
      </c>
      <c r="K109" s="60">
        <v>1</v>
      </c>
      <c r="L109" s="51"/>
      <c r="M109" s="52"/>
      <c r="N109" s="65">
        <f t="shared" si="7"/>
        <v>675</v>
      </c>
    </row>
    <row r="110" spans="1:14" ht="14.25" x14ac:dyDescent="0.2">
      <c r="A110" s="61" t="s">
        <v>47</v>
      </c>
      <c r="B110" s="62" t="s">
        <v>194</v>
      </c>
      <c r="C110" s="62" t="s">
        <v>195</v>
      </c>
      <c r="D110" s="63" t="s">
        <v>213</v>
      </c>
      <c r="E110" s="64" t="s">
        <v>214</v>
      </c>
      <c r="F110" s="46">
        <v>54</v>
      </c>
      <c r="G110" s="57" t="s">
        <v>53</v>
      </c>
      <c r="H110" s="57">
        <v>10</v>
      </c>
      <c r="I110" s="57" t="s">
        <v>54</v>
      </c>
      <c r="J110" s="57">
        <v>4</v>
      </c>
      <c r="K110" s="60">
        <v>1</v>
      </c>
      <c r="L110" s="51"/>
      <c r="M110" s="52"/>
      <c r="N110" s="65">
        <f t="shared" si="7"/>
        <v>54</v>
      </c>
    </row>
    <row r="111" spans="1:14" ht="14.25" x14ac:dyDescent="0.2">
      <c r="A111" s="61" t="s">
        <v>47</v>
      </c>
      <c r="B111" s="62" t="s">
        <v>194</v>
      </c>
      <c r="C111" s="62" t="s">
        <v>195</v>
      </c>
      <c r="D111" s="63" t="s">
        <v>215</v>
      </c>
      <c r="E111" s="64" t="s">
        <v>52</v>
      </c>
      <c r="F111" s="46">
        <v>6</v>
      </c>
      <c r="G111" s="57" t="s">
        <v>53</v>
      </c>
      <c r="H111" s="57">
        <v>12</v>
      </c>
      <c r="I111" s="57" t="s">
        <v>57</v>
      </c>
      <c r="J111" s="57">
        <v>4</v>
      </c>
      <c r="K111" s="60">
        <v>1</v>
      </c>
      <c r="L111" s="51"/>
      <c r="M111" s="52"/>
      <c r="N111" s="65">
        <f t="shared" si="7"/>
        <v>6</v>
      </c>
    </row>
    <row r="112" spans="1:14" ht="14.25" x14ac:dyDescent="0.2">
      <c r="A112" s="61" t="s">
        <v>47</v>
      </c>
      <c r="B112" s="62" t="s">
        <v>194</v>
      </c>
      <c r="C112" s="62" t="s">
        <v>195</v>
      </c>
      <c r="D112" s="63" t="s">
        <v>216</v>
      </c>
      <c r="E112" s="64" t="s">
        <v>217</v>
      </c>
      <c r="F112" s="46">
        <v>30</v>
      </c>
      <c r="G112" s="57" t="s">
        <v>53</v>
      </c>
      <c r="H112" s="57">
        <v>6</v>
      </c>
      <c r="I112" s="57" t="s">
        <v>54</v>
      </c>
      <c r="J112" s="57">
        <v>4</v>
      </c>
      <c r="K112" s="60">
        <v>1</v>
      </c>
      <c r="L112" s="51"/>
      <c r="M112" s="52"/>
      <c r="N112" s="65">
        <f t="shared" si="7"/>
        <v>30</v>
      </c>
    </row>
    <row r="113" spans="1:14" ht="14.25" x14ac:dyDescent="0.2">
      <c r="A113" s="61" t="s">
        <v>47</v>
      </c>
      <c r="B113" s="62" t="s">
        <v>194</v>
      </c>
      <c r="C113" s="62" t="s">
        <v>195</v>
      </c>
      <c r="D113" s="63" t="s">
        <v>218</v>
      </c>
      <c r="E113" s="64" t="s">
        <v>219</v>
      </c>
      <c r="F113" s="46">
        <v>4</v>
      </c>
      <c r="G113" s="57" t="s">
        <v>53</v>
      </c>
      <c r="H113" s="57">
        <v>10</v>
      </c>
      <c r="I113" s="57" t="s">
        <v>57</v>
      </c>
      <c r="J113" s="57">
        <v>4</v>
      </c>
      <c r="K113" s="60">
        <v>1</v>
      </c>
      <c r="L113" s="51"/>
      <c r="M113" s="52"/>
      <c r="N113" s="65">
        <f t="shared" si="7"/>
        <v>4</v>
      </c>
    </row>
    <row r="114" spans="1:14" ht="14.25" x14ac:dyDescent="0.2">
      <c r="A114" s="61" t="s">
        <v>47</v>
      </c>
      <c r="B114" s="62" t="s">
        <v>194</v>
      </c>
      <c r="C114" s="62" t="s">
        <v>195</v>
      </c>
      <c r="D114" s="63" t="s">
        <v>220</v>
      </c>
      <c r="E114" s="64" t="s">
        <v>221</v>
      </c>
      <c r="F114" s="46">
        <v>227</v>
      </c>
      <c r="G114" s="57" t="s">
        <v>53</v>
      </c>
      <c r="H114" s="57">
        <v>6</v>
      </c>
      <c r="I114" s="57" t="s">
        <v>54</v>
      </c>
      <c r="J114" s="57">
        <v>6</v>
      </c>
      <c r="K114" s="60">
        <v>2</v>
      </c>
      <c r="L114" s="51"/>
      <c r="M114" s="52"/>
      <c r="N114" s="65">
        <f t="shared" si="7"/>
        <v>454</v>
      </c>
    </row>
    <row r="115" spans="1:14" ht="14.25" x14ac:dyDescent="0.2">
      <c r="A115" s="61" t="s">
        <v>47</v>
      </c>
      <c r="B115" s="62" t="s">
        <v>194</v>
      </c>
      <c r="C115" s="62" t="s">
        <v>195</v>
      </c>
      <c r="D115" s="63" t="s">
        <v>222</v>
      </c>
      <c r="E115" s="64" t="s">
        <v>223</v>
      </c>
      <c r="F115" s="46">
        <v>228</v>
      </c>
      <c r="G115" s="57" t="s">
        <v>53</v>
      </c>
      <c r="H115" s="57">
        <v>8</v>
      </c>
      <c r="I115" s="57" t="s">
        <v>54</v>
      </c>
      <c r="J115" s="57">
        <v>1</v>
      </c>
      <c r="K115" s="60">
        <v>1</v>
      </c>
      <c r="L115" s="51"/>
      <c r="M115" s="52"/>
      <c r="N115" s="65">
        <f t="shared" si="7"/>
        <v>228</v>
      </c>
    </row>
    <row r="116" spans="1:14" ht="14.25" x14ac:dyDescent="0.2">
      <c r="A116" s="61" t="s">
        <v>47</v>
      </c>
      <c r="B116" s="62" t="s">
        <v>194</v>
      </c>
      <c r="C116" s="62" t="s">
        <v>195</v>
      </c>
      <c r="D116" s="63" t="s">
        <v>224</v>
      </c>
      <c r="E116" s="64" t="s">
        <v>225</v>
      </c>
      <c r="F116" s="46">
        <v>72</v>
      </c>
      <c r="G116" s="57" t="s">
        <v>53</v>
      </c>
      <c r="H116" s="57">
        <v>19</v>
      </c>
      <c r="I116" s="57" t="s">
        <v>54</v>
      </c>
      <c r="J116" s="57">
        <v>1</v>
      </c>
      <c r="K116" s="60">
        <v>1</v>
      </c>
      <c r="L116" s="51"/>
      <c r="M116" s="52"/>
      <c r="N116" s="65">
        <f t="shared" si="7"/>
        <v>72</v>
      </c>
    </row>
    <row r="117" spans="1:14" ht="14.25" x14ac:dyDescent="0.2">
      <c r="A117" s="61" t="s">
        <v>47</v>
      </c>
      <c r="B117" s="62" t="s">
        <v>194</v>
      </c>
      <c r="C117" s="62" t="s">
        <v>195</v>
      </c>
      <c r="D117" s="63" t="s">
        <v>226</v>
      </c>
      <c r="E117" s="64" t="s">
        <v>223</v>
      </c>
      <c r="F117" s="46">
        <v>345</v>
      </c>
      <c r="G117" s="57" t="s">
        <v>53</v>
      </c>
      <c r="H117" s="57">
        <v>8</v>
      </c>
      <c r="I117" s="57" t="s">
        <v>54</v>
      </c>
      <c r="J117" s="57">
        <v>1</v>
      </c>
      <c r="K117" s="60">
        <v>1</v>
      </c>
      <c r="L117" s="51"/>
      <c r="M117" s="52"/>
      <c r="N117" s="65">
        <f t="shared" si="7"/>
        <v>345</v>
      </c>
    </row>
    <row r="118" spans="1:14" ht="14.25" x14ac:dyDescent="0.2">
      <c r="A118" s="61" t="s">
        <v>47</v>
      </c>
      <c r="B118" s="62" t="s">
        <v>194</v>
      </c>
      <c r="C118" s="62" t="s">
        <v>195</v>
      </c>
      <c r="D118" s="63" t="s">
        <v>227</v>
      </c>
      <c r="E118" s="64" t="s">
        <v>71</v>
      </c>
      <c r="F118" s="46">
        <v>5</v>
      </c>
      <c r="G118" s="57" t="s">
        <v>53</v>
      </c>
      <c r="H118" s="57">
        <v>1</v>
      </c>
      <c r="I118" s="57" t="s">
        <v>54</v>
      </c>
      <c r="J118" s="57">
        <v>4</v>
      </c>
      <c r="K118" s="60">
        <v>1</v>
      </c>
      <c r="L118" s="51"/>
      <c r="M118" s="52"/>
      <c r="N118" s="65">
        <f t="shared" si="7"/>
        <v>5</v>
      </c>
    </row>
    <row r="119" spans="1:14" ht="14.25" x14ac:dyDescent="0.2">
      <c r="A119" s="53" t="s">
        <v>47</v>
      </c>
      <c r="B119" s="54" t="s">
        <v>194</v>
      </c>
      <c r="C119" s="54" t="s">
        <v>228</v>
      </c>
      <c r="D119" s="55" t="s">
        <v>194</v>
      </c>
      <c r="E119" s="56" t="s">
        <v>228</v>
      </c>
      <c r="F119" s="46"/>
      <c r="G119" s="57"/>
      <c r="H119" s="58"/>
      <c r="I119" s="58"/>
      <c r="J119" s="59">
        <v>1</v>
      </c>
      <c r="K119" s="60"/>
      <c r="L119" s="51"/>
      <c r="M119" s="52"/>
      <c r="N119" s="51"/>
    </row>
    <row r="120" spans="1:14" ht="14.25" x14ac:dyDescent="0.2">
      <c r="A120" s="61" t="s">
        <v>47</v>
      </c>
      <c r="B120" s="62" t="s">
        <v>194</v>
      </c>
      <c r="C120" s="62" t="s">
        <v>228</v>
      </c>
      <c r="D120" s="63" t="s">
        <v>229</v>
      </c>
      <c r="E120" s="64" t="s">
        <v>230</v>
      </c>
      <c r="F120" s="46">
        <v>207</v>
      </c>
      <c r="G120" s="57" t="s">
        <v>53</v>
      </c>
      <c r="H120" s="57">
        <v>10</v>
      </c>
      <c r="I120" s="57" t="s">
        <v>57</v>
      </c>
      <c r="J120" s="57">
        <v>38</v>
      </c>
      <c r="K120" s="60">
        <v>10</v>
      </c>
      <c r="L120" s="51"/>
      <c r="M120" s="52"/>
      <c r="N120" s="65">
        <f t="shared" ref="N120:N125" si="8">F120*K120</f>
        <v>2070</v>
      </c>
    </row>
    <row r="121" spans="1:14" ht="14.25" x14ac:dyDescent="0.2">
      <c r="A121" s="61" t="s">
        <v>47</v>
      </c>
      <c r="B121" s="62" t="s">
        <v>194</v>
      </c>
      <c r="C121" s="62" t="s">
        <v>228</v>
      </c>
      <c r="D121" s="63" t="s">
        <v>231</v>
      </c>
      <c r="E121" s="64" t="s">
        <v>232</v>
      </c>
      <c r="F121" s="46">
        <v>61</v>
      </c>
      <c r="G121" s="57" t="s">
        <v>53</v>
      </c>
      <c r="H121" s="57">
        <v>8</v>
      </c>
      <c r="I121" s="57" t="s">
        <v>57</v>
      </c>
      <c r="J121" s="57">
        <v>38</v>
      </c>
      <c r="K121" s="60">
        <v>10</v>
      </c>
      <c r="L121" s="51"/>
      <c r="M121" s="52"/>
      <c r="N121" s="65">
        <f t="shared" si="8"/>
        <v>610</v>
      </c>
    </row>
    <row r="122" spans="1:14" ht="14.25" x14ac:dyDescent="0.2">
      <c r="A122" s="61" t="s">
        <v>47</v>
      </c>
      <c r="B122" s="62" t="s">
        <v>194</v>
      </c>
      <c r="C122" s="62" t="s">
        <v>228</v>
      </c>
      <c r="D122" s="63" t="s">
        <v>233</v>
      </c>
      <c r="E122" s="64" t="s">
        <v>234</v>
      </c>
      <c r="F122" s="46">
        <v>3.4</v>
      </c>
      <c r="G122" s="57" t="s">
        <v>53</v>
      </c>
      <c r="H122" s="57">
        <v>4</v>
      </c>
      <c r="I122" s="57" t="s">
        <v>57</v>
      </c>
      <c r="J122" s="57">
        <v>38</v>
      </c>
      <c r="K122" s="60">
        <v>38</v>
      </c>
      <c r="L122" s="51"/>
      <c r="M122" s="52"/>
      <c r="N122" s="65">
        <f t="shared" si="8"/>
        <v>129.19999999999999</v>
      </c>
    </row>
    <row r="123" spans="1:14" ht="14.25" x14ac:dyDescent="0.2">
      <c r="A123" s="61" t="s">
        <v>47</v>
      </c>
      <c r="B123" s="62" t="s">
        <v>194</v>
      </c>
      <c r="C123" s="62" t="s">
        <v>228</v>
      </c>
      <c r="D123" s="63" t="s">
        <v>235</v>
      </c>
      <c r="E123" s="64" t="s">
        <v>236</v>
      </c>
      <c r="F123" s="46">
        <v>1527</v>
      </c>
      <c r="G123" s="57" t="s">
        <v>53</v>
      </c>
      <c r="H123" s="57">
        <v>12</v>
      </c>
      <c r="I123" s="57" t="s">
        <v>57</v>
      </c>
      <c r="J123" s="57">
        <v>76</v>
      </c>
      <c r="K123" s="60">
        <v>19</v>
      </c>
      <c r="L123" s="51"/>
      <c r="M123" s="52"/>
      <c r="N123" s="65">
        <f t="shared" si="8"/>
        <v>29013</v>
      </c>
    </row>
    <row r="124" spans="1:14" ht="14.25" x14ac:dyDescent="0.2">
      <c r="A124" s="61" t="s">
        <v>47</v>
      </c>
      <c r="B124" s="62" t="s">
        <v>194</v>
      </c>
      <c r="C124" s="62" t="s">
        <v>228</v>
      </c>
      <c r="D124" s="63" t="s">
        <v>237</v>
      </c>
      <c r="E124" s="64" t="s">
        <v>234</v>
      </c>
      <c r="F124" s="46">
        <v>3.3</v>
      </c>
      <c r="G124" s="57" t="s">
        <v>53</v>
      </c>
      <c r="H124" s="57">
        <v>4</v>
      </c>
      <c r="I124" s="57" t="s">
        <v>57</v>
      </c>
      <c r="J124" s="57">
        <v>38</v>
      </c>
      <c r="K124" s="60">
        <v>38</v>
      </c>
      <c r="L124" s="51"/>
      <c r="M124" s="52"/>
      <c r="N124" s="65">
        <f t="shared" si="8"/>
        <v>125.39999999999999</v>
      </c>
    </row>
    <row r="125" spans="1:14" ht="14.25" x14ac:dyDescent="0.2">
      <c r="A125" s="61" t="s">
        <v>47</v>
      </c>
      <c r="B125" s="62" t="s">
        <v>194</v>
      </c>
      <c r="C125" s="62" t="s">
        <v>228</v>
      </c>
      <c r="D125" s="63" t="s">
        <v>238</v>
      </c>
      <c r="E125" s="64" t="s">
        <v>234</v>
      </c>
      <c r="F125" s="46">
        <v>13</v>
      </c>
      <c r="G125" s="57" t="s">
        <v>53</v>
      </c>
      <c r="H125" s="57">
        <v>4</v>
      </c>
      <c r="I125" s="57" t="s">
        <v>57</v>
      </c>
      <c r="J125" s="57">
        <v>38</v>
      </c>
      <c r="K125" s="60">
        <v>38</v>
      </c>
      <c r="L125" s="51"/>
      <c r="M125" s="52"/>
      <c r="N125" s="65">
        <f t="shared" si="8"/>
        <v>494</v>
      </c>
    </row>
    <row r="126" spans="1:14" ht="14.25" x14ac:dyDescent="0.2">
      <c r="A126" s="53" t="s">
        <v>47</v>
      </c>
      <c r="B126" s="54" t="s">
        <v>194</v>
      </c>
      <c r="C126" s="54" t="s">
        <v>239</v>
      </c>
      <c r="D126" s="55" t="s">
        <v>194</v>
      </c>
      <c r="E126" s="56" t="s">
        <v>239</v>
      </c>
      <c r="F126" s="46"/>
      <c r="G126" s="57"/>
      <c r="H126" s="58"/>
      <c r="I126" s="58"/>
      <c r="J126" s="59">
        <v>1</v>
      </c>
      <c r="K126" s="60"/>
      <c r="L126" s="51"/>
      <c r="M126" s="52"/>
      <c r="N126" s="51"/>
    </row>
    <row r="127" spans="1:14" ht="14.25" x14ac:dyDescent="0.2">
      <c r="A127" s="61" t="s">
        <v>47</v>
      </c>
      <c r="B127" s="62" t="s">
        <v>194</v>
      </c>
      <c r="C127" s="62" t="s">
        <v>239</v>
      </c>
      <c r="D127" s="63" t="s">
        <v>240</v>
      </c>
      <c r="E127" s="64" t="s">
        <v>91</v>
      </c>
      <c r="F127" s="46">
        <v>54</v>
      </c>
      <c r="G127" s="57" t="s">
        <v>53</v>
      </c>
      <c r="H127" s="57">
        <v>9</v>
      </c>
      <c r="I127" s="57" t="s">
        <v>57</v>
      </c>
      <c r="J127" s="57">
        <v>4</v>
      </c>
      <c r="K127" s="60">
        <v>1</v>
      </c>
      <c r="L127" s="51"/>
      <c r="M127" s="52"/>
      <c r="N127" s="65">
        <f>F127*K127</f>
        <v>54</v>
      </c>
    </row>
    <row r="128" spans="1:14" ht="14.25" x14ac:dyDescent="0.2">
      <c r="A128" s="61" t="s">
        <v>47</v>
      </c>
      <c r="B128" s="62" t="s">
        <v>194</v>
      </c>
      <c r="C128" s="62" t="s">
        <v>239</v>
      </c>
      <c r="D128" s="63" t="s">
        <v>241</v>
      </c>
      <c r="E128" s="64" t="s">
        <v>71</v>
      </c>
      <c r="F128" s="46">
        <v>288</v>
      </c>
      <c r="G128" s="57" t="s">
        <v>53</v>
      </c>
      <c r="H128" s="57">
        <v>7</v>
      </c>
      <c r="I128" s="57" t="s">
        <v>57</v>
      </c>
      <c r="J128" s="57">
        <v>3</v>
      </c>
      <c r="K128" s="60">
        <v>1</v>
      </c>
      <c r="L128" s="51"/>
      <c r="M128" s="52"/>
      <c r="N128" s="65">
        <f>F128*K128</f>
        <v>288</v>
      </c>
    </row>
    <row r="129" spans="1:14" ht="14.25" x14ac:dyDescent="0.2">
      <c r="A129" s="61" t="s">
        <v>47</v>
      </c>
      <c r="B129" s="62" t="s">
        <v>194</v>
      </c>
      <c r="C129" s="62" t="s">
        <v>239</v>
      </c>
      <c r="D129" s="63" t="s">
        <v>242</v>
      </c>
      <c r="E129" s="64" t="s">
        <v>71</v>
      </c>
      <c r="F129" s="46">
        <v>55</v>
      </c>
      <c r="G129" s="57" t="s">
        <v>53</v>
      </c>
      <c r="H129" s="57">
        <v>7</v>
      </c>
      <c r="I129" s="57" t="s">
        <v>57</v>
      </c>
      <c r="J129" s="57">
        <v>2</v>
      </c>
      <c r="K129" s="60">
        <v>1</v>
      </c>
      <c r="L129" s="51"/>
      <c r="M129" s="52"/>
      <c r="N129" s="65">
        <f>F129*K129</f>
        <v>55</v>
      </c>
    </row>
    <row r="130" spans="1:14" ht="14.25" x14ac:dyDescent="0.2">
      <c r="A130" s="61" t="s">
        <v>47</v>
      </c>
      <c r="B130" s="62" t="s">
        <v>194</v>
      </c>
      <c r="C130" s="62" t="s">
        <v>239</v>
      </c>
      <c r="D130" s="63" t="s">
        <v>243</v>
      </c>
      <c r="E130" s="64" t="s">
        <v>244</v>
      </c>
      <c r="F130" s="46">
        <v>37</v>
      </c>
      <c r="G130" s="57" t="s">
        <v>53</v>
      </c>
      <c r="H130" s="57">
        <v>6</v>
      </c>
      <c r="I130" s="57" t="s">
        <v>57</v>
      </c>
      <c r="J130" s="57">
        <v>2</v>
      </c>
      <c r="K130" s="60">
        <v>2</v>
      </c>
      <c r="L130" s="51"/>
      <c r="M130" s="52"/>
      <c r="N130" s="65">
        <f>F130*K130</f>
        <v>74</v>
      </c>
    </row>
    <row r="131" spans="1:14" ht="14.25" x14ac:dyDescent="0.2">
      <c r="A131" s="53" t="s">
        <v>47</v>
      </c>
      <c r="B131" s="54" t="s">
        <v>66</v>
      </c>
      <c r="C131" s="54" t="s">
        <v>245</v>
      </c>
      <c r="D131" s="55" t="s">
        <v>66</v>
      </c>
      <c r="E131" s="56" t="s">
        <v>245</v>
      </c>
      <c r="F131" s="46"/>
      <c r="G131" s="57"/>
      <c r="H131" s="58"/>
      <c r="I131" s="58"/>
      <c r="J131" s="59">
        <v>1</v>
      </c>
      <c r="K131" s="60"/>
      <c r="L131" s="51"/>
      <c r="M131" s="52"/>
      <c r="N131" s="51"/>
    </row>
    <row r="132" spans="1:14" ht="14.25" x14ac:dyDescent="0.2">
      <c r="A132" s="61" t="s">
        <v>47</v>
      </c>
      <c r="B132" s="62" t="s">
        <v>66</v>
      </c>
      <c r="C132" s="62" t="s">
        <v>245</v>
      </c>
      <c r="D132" s="63" t="s">
        <v>246</v>
      </c>
      <c r="E132" s="64" t="s">
        <v>247</v>
      </c>
      <c r="F132" s="46">
        <v>4</v>
      </c>
      <c r="G132" s="57" t="s">
        <v>53</v>
      </c>
      <c r="H132" s="57">
        <v>5</v>
      </c>
      <c r="I132" s="57" t="s">
        <v>57</v>
      </c>
      <c r="J132" s="57">
        <v>9</v>
      </c>
      <c r="K132" s="60">
        <v>1</v>
      </c>
      <c r="L132" s="51"/>
      <c r="M132" s="52"/>
      <c r="N132" s="65">
        <f>F132*K132</f>
        <v>4</v>
      </c>
    </row>
    <row r="133" spans="1:14" ht="14.25" x14ac:dyDescent="0.2">
      <c r="A133" s="61" t="s">
        <v>47</v>
      </c>
      <c r="B133" s="62" t="s">
        <v>66</v>
      </c>
      <c r="C133" s="62" t="s">
        <v>245</v>
      </c>
      <c r="D133" s="63" t="s">
        <v>248</v>
      </c>
      <c r="E133" s="64" t="s">
        <v>249</v>
      </c>
      <c r="F133" s="46">
        <v>713</v>
      </c>
      <c r="G133" s="57" t="s">
        <v>53</v>
      </c>
      <c r="H133" s="57">
        <v>5</v>
      </c>
      <c r="I133" s="57" t="s">
        <v>54</v>
      </c>
      <c r="J133" s="57">
        <v>9</v>
      </c>
      <c r="K133" s="60">
        <v>3</v>
      </c>
      <c r="L133" s="51"/>
      <c r="M133" s="52"/>
      <c r="N133" s="65">
        <f t="shared" ref="N133:N144" si="9">F133*K133</f>
        <v>2139</v>
      </c>
    </row>
    <row r="134" spans="1:14" ht="14.25" x14ac:dyDescent="0.2">
      <c r="A134" s="61" t="s">
        <v>47</v>
      </c>
      <c r="B134" s="62" t="s">
        <v>66</v>
      </c>
      <c r="C134" s="62" t="s">
        <v>245</v>
      </c>
      <c r="D134" s="63" t="s">
        <v>250</v>
      </c>
      <c r="E134" s="64" t="s">
        <v>251</v>
      </c>
      <c r="F134" s="46">
        <v>613</v>
      </c>
      <c r="G134" s="57" t="s">
        <v>53</v>
      </c>
      <c r="H134" s="57">
        <v>10</v>
      </c>
      <c r="I134" s="57" t="s">
        <v>54</v>
      </c>
      <c r="J134" s="57">
        <v>9</v>
      </c>
      <c r="K134" s="60">
        <v>1</v>
      </c>
      <c r="L134" s="51"/>
      <c r="M134" s="52"/>
      <c r="N134" s="65">
        <f t="shared" si="9"/>
        <v>613</v>
      </c>
    </row>
    <row r="135" spans="1:14" ht="14.25" x14ac:dyDescent="0.2">
      <c r="A135" s="61" t="s">
        <v>47</v>
      </c>
      <c r="B135" s="62" t="s">
        <v>66</v>
      </c>
      <c r="C135" s="62" t="s">
        <v>245</v>
      </c>
      <c r="D135" s="63" t="s">
        <v>252</v>
      </c>
      <c r="E135" s="64" t="s">
        <v>253</v>
      </c>
      <c r="F135" s="46">
        <v>28</v>
      </c>
      <c r="G135" s="57" t="s">
        <v>53</v>
      </c>
      <c r="H135" s="57">
        <v>7</v>
      </c>
      <c r="I135" s="57" t="s">
        <v>57</v>
      </c>
      <c r="J135" s="57">
        <v>9</v>
      </c>
      <c r="K135" s="60">
        <v>3</v>
      </c>
      <c r="L135" s="51"/>
      <c r="M135" s="52"/>
      <c r="N135" s="65">
        <f t="shared" si="9"/>
        <v>84</v>
      </c>
    </row>
    <row r="136" spans="1:14" ht="14.25" x14ac:dyDescent="0.2">
      <c r="A136" s="61" t="s">
        <v>47</v>
      </c>
      <c r="B136" s="62" t="s">
        <v>66</v>
      </c>
      <c r="C136" s="62" t="s">
        <v>245</v>
      </c>
      <c r="D136" s="63" t="s">
        <v>254</v>
      </c>
      <c r="E136" s="64" t="s">
        <v>52</v>
      </c>
      <c r="F136" s="46">
        <v>1.7</v>
      </c>
      <c r="G136" s="57" t="s">
        <v>53</v>
      </c>
      <c r="H136" s="57">
        <v>5</v>
      </c>
      <c r="I136" s="57" t="s">
        <v>57</v>
      </c>
      <c r="J136" s="57">
        <v>9</v>
      </c>
      <c r="K136" s="60">
        <v>3</v>
      </c>
      <c r="L136" s="51"/>
      <c r="M136" s="52"/>
      <c r="N136" s="65">
        <f t="shared" si="9"/>
        <v>5.0999999999999996</v>
      </c>
    </row>
    <row r="137" spans="1:14" ht="14.25" x14ac:dyDescent="0.2">
      <c r="A137" s="61" t="s">
        <v>47</v>
      </c>
      <c r="B137" s="62" t="s">
        <v>66</v>
      </c>
      <c r="C137" s="62" t="s">
        <v>245</v>
      </c>
      <c r="D137" s="63" t="s">
        <v>255</v>
      </c>
      <c r="E137" s="64" t="s">
        <v>64</v>
      </c>
      <c r="F137" s="46">
        <v>26</v>
      </c>
      <c r="G137" s="57" t="s">
        <v>53</v>
      </c>
      <c r="H137" s="57">
        <v>6</v>
      </c>
      <c r="I137" s="57" t="s">
        <v>57</v>
      </c>
      <c r="J137" s="57">
        <v>9</v>
      </c>
      <c r="K137" s="60">
        <v>3</v>
      </c>
      <c r="L137" s="51"/>
      <c r="M137" s="52"/>
      <c r="N137" s="65">
        <f t="shared" si="9"/>
        <v>78</v>
      </c>
    </row>
    <row r="138" spans="1:14" ht="14.25" x14ac:dyDescent="0.2">
      <c r="A138" s="61" t="s">
        <v>47</v>
      </c>
      <c r="B138" s="62" t="s">
        <v>66</v>
      </c>
      <c r="C138" s="62" t="s">
        <v>245</v>
      </c>
      <c r="D138" s="63" t="s">
        <v>256</v>
      </c>
      <c r="E138" s="64" t="s">
        <v>253</v>
      </c>
      <c r="F138" s="46">
        <v>74</v>
      </c>
      <c r="G138" s="57" t="s">
        <v>53</v>
      </c>
      <c r="H138" s="57">
        <v>10</v>
      </c>
      <c r="I138" s="57" t="s">
        <v>57</v>
      </c>
      <c r="J138" s="57">
        <v>9</v>
      </c>
      <c r="K138" s="60">
        <v>3</v>
      </c>
      <c r="L138" s="51"/>
      <c r="M138" s="52"/>
      <c r="N138" s="65">
        <f t="shared" si="9"/>
        <v>222</v>
      </c>
    </row>
    <row r="139" spans="1:14" ht="14.25" x14ac:dyDescent="0.2">
      <c r="A139" s="61" t="s">
        <v>47</v>
      </c>
      <c r="B139" s="62" t="s">
        <v>66</v>
      </c>
      <c r="C139" s="62" t="s">
        <v>245</v>
      </c>
      <c r="D139" s="63" t="s">
        <v>257</v>
      </c>
      <c r="E139" s="64" t="s">
        <v>61</v>
      </c>
      <c r="F139" s="46">
        <v>85</v>
      </c>
      <c r="G139" s="57" t="s">
        <v>53</v>
      </c>
      <c r="H139" s="57">
        <v>10</v>
      </c>
      <c r="I139" s="57" t="s">
        <v>57</v>
      </c>
      <c r="J139" s="57">
        <v>9</v>
      </c>
      <c r="K139" s="60">
        <v>3</v>
      </c>
      <c r="L139" s="51"/>
      <c r="M139" s="52"/>
      <c r="N139" s="65">
        <f t="shared" si="9"/>
        <v>255</v>
      </c>
    </row>
    <row r="140" spans="1:14" ht="14.25" x14ac:dyDescent="0.2">
      <c r="A140" s="61" t="s">
        <v>47</v>
      </c>
      <c r="B140" s="62" t="s">
        <v>66</v>
      </c>
      <c r="C140" s="62" t="s">
        <v>245</v>
      </c>
      <c r="D140" s="63" t="s">
        <v>258</v>
      </c>
      <c r="E140" s="64" t="s">
        <v>259</v>
      </c>
      <c r="F140" s="46">
        <v>45</v>
      </c>
      <c r="G140" s="57" t="s">
        <v>53</v>
      </c>
      <c r="H140" s="57">
        <v>7</v>
      </c>
      <c r="I140" s="57" t="s">
        <v>57</v>
      </c>
      <c r="J140" s="57">
        <v>9</v>
      </c>
      <c r="K140" s="60">
        <v>3</v>
      </c>
      <c r="L140" s="51"/>
      <c r="M140" s="52"/>
      <c r="N140" s="65">
        <f t="shared" si="9"/>
        <v>135</v>
      </c>
    </row>
    <row r="141" spans="1:14" ht="14.25" x14ac:dyDescent="0.2">
      <c r="A141" s="61" t="s">
        <v>47</v>
      </c>
      <c r="B141" s="62" t="s">
        <v>66</v>
      </c>
      <c r="C141" s="62" t="s">
        <v>245</v>
      </c>
      <c r="D141" s="63" t="s">
        <v>260</v>
      </c>
      <c r="E141" s="64" t="s">
        <v>261</v>
      </c>
      <c r="F141" s="46">
        <v>127</v>
      </c>
      <c r="G141" s="57" t="s">
        <v>53</v>
      </c>
      <c r="H141" s="57">
        <v>7</v>
      </c>
      <c r="I141" s="57" t="s">
        <v>54</v>
      </c>
      <c r="J141" s="57">
        <v>4</v>
      </c>
      <c r="K141" s="60">
        <v>1</v>
      </c>
      <c r="L141" s="51"/>
      <c r="M141" s="52"/>
      <c r="N141" s="65">
        <f t="shared" si="9"/>
        <v>127</v>
      </c>
    </row>
    <row r="142" spans="1:14" ht="14.25" x14ac:dyDescent="0.2">
      <c r="A142" s="61" t="s">
        <v>47</v>
      </c>
      <c r="B142" s="62" t="s">
        <v>66</v>
      </c>
      <c r="C142" s="62" t="s">
        <v>245</v>
      </c>
      <c r="D142" s="63" t="s">
        <v>262</v>
      </c>
      <c r="E142" s="64" t="s">
        <v>263</v>
      </c>
      <c r="F142" s="46">
        <v>197</v>
      </c>
      <c r="G142" s="57" t="s">
        <v>53</v>
      </c>
      <c r="H142" s="57">
        <v>7</v>
      </c>
      <c r="I142" s="57" t="s">
        <v>54</v>
      </c>
      <c r="J142" s="57">
        <v>4</v>
      </c>
      <c r="K142" s="60">
        <v>1</v>
      </c>
      <c r="L142" s="51"/>
      <c r="M142" s="52"/>
      <c r="N142" s="65">
        <f t="shared" si="9"/>
        <v>197</v>
      </c>
    </row>
    <row r="143" spans="1:14" ht="14.25" x14ac:dyDescent="0.2">
      <c r="A143" s="61" t="s">
        <v>47</v>
      </c>
      <c r="B143" s="62" t="s">
        <v>66</v>
      </c>
      <c r="C143" s="62" t="s">
        <v>245</v>
      </c>
      <c r="D143" s="63" t="s">
        <v>264</v>
      </c>
      <c r="E143" s="64" t="s">
        <v>265</v>
      </c>
      <c r="F143" s="46">
        <v>99</v>
      </c>
      <c r="G143" s="57" t="s">
        <v>53</v>
      </c>
      <c r="H143" s="57">
        <v>67</v>
      </c>
      <c r="I143" s="57" t="s">
        <v>57</v>
      </c>
      <c r="J143" s="57">
        <v>8</v>
      </c>
      <c r="K143" s="60">
        <v>2</v>
      </c>
      <c r="L143" s="51"/>
      <c r="M143" s="52"/>
      <c r="N143" s="65">
        <f t="shared" si="9"/>
        <v>198</v>
      </c>
    </row>
    <row r="144" spans="1:14" ht="14.25" x14ac:dyDescent="0.2">
      <c r="A144" s="61" t="s">
        <v>47</v>
      </c>
      <c r="B144" s="62" t="s">
        <v>66</v>
      </c>
      <c r="C144" s="62" t="s">
        <v>245</v>
      </c>
      <c r="D144" s="63" t="s">
        <v>266</v>
      </c>
      <c r="E144" s="64" t="s">
        <v>267</v>
      </c>
      <c r="F144" s="46">
        <v>67</v>
      </c>
      <c r="G144" s="57" t="s">
        <v>53</v>
      </c>
      <c r="H144" s="57">
        <v>7</v>
      </c>
      <c r="I144" s="57" t="s">
        <v>57</v>
      </c>
      <c r="J144" s="57">
        <v>4</v>
      </c>
      <c r="K144" s="60">
        <v>1</v>
      </c>
      <c r="L144" s="51"/>
      <c r="M144" s="52"/>
      <c r="N144" s="65">
        <f t="shared" si="9"/>
        <v>67</v>
      </c>
    </row>
    <row r="145" spans="1:14" ht="14.25" x14ac:dyDescent="0.2">
      <c r="A145" s="53" t="s">
        <v>47</v>
      </c>
      <c r="B145" s="54" t="s">
        <v>47</v>
      </c>
      <c r="C145" s="54" t="s">
        <v>268</v>
      </c>
      <c r="D145" s="55" t="s">
        <v>47</v>
      </c>
      <c r="E145" s="56" t="s">
        <v>268</v>
      </c>
      <c r="F145" s="46"/>
      <c r="G145" s="57"/>
      <c r="H145" s="58"/>
      <c r="I145" s="58"/>
      <c r="J145" s="59">
        <v>1</v>
      </c>
      <c r="K145" s="60"/>
      <c r="L145" s="51"/>
      <c r="M145" s="52"/>
      <c r="N145" s="51"/>
    </row>
    <row r="146" spans="1:14" ht="14.25" x14ac:dyDescent="0.2">
      <c r="A146" s="53" t="s">
        <v>47</v>
      </c>
      <c r="B146" s="54" t="s">
        <v>47</v>
      </c>
      <c r="C146" s="54" t="s">
        <v>269</v>
      </c>
      <c r="D146" s="55" t="s">
        <v>47</v>
      </c>
      <c r="E146" s="56" t="s">
        <v>269</v>
      </c>
      <c r="F146" s="46"/>
      <c r="G146" s="57"/>
      <c r="H146" s="58"/>
      <c r="I146" s="58"/>
      <c r="J146" s="59">
        <v>1</v>
      </c>
      <c r="K146" s="60"/>
      <c r="L146" s="51"/>
      <c r="M146" s="52"/>
      <c r="N146" s="51"/>
    </row>
    <row r="147" spans="1:14" ht="14.25" x14ac:dyDescent="0.2">
      <c r="A147" s="53" t="s">
        <v>47</v>
      </c>
      <c r="B147" s="54" t="s">
        <v>270</v>
      </c>
      <c r="C147" s="54" t="s">
        <v>271</v>
      </c>
      <c r="D147" s="55" t="s">
        <v>270</v>
      </c>
      <c r="E147" s="56" t="s">
        <v>271</v>
      </c>
      <c r="F147" s="46"/>
      <c r="G147" s="57"/>
      <c r="H147" s="58"/>
      <c r="I147" s="58"/>
      <c r="J147" s="59">
        <v>1</v>
      </c>
      <c r="K147" s="60"/>
      <c r="L147" s="51"/>
      <c r="M147" s="52"/>
      <c r="N147" s="51"/>
    </row>
    <row r="148" spans="1:14" ht="14.25" x14ac:dyDescent="0.2">
      <c r="A148" s="61" t="s">
        <v>47</v>
      </c>
      <c r="B148" s="62" t="s">
        <v>270</v>
      </c>
      <c r="C148" s="62" t="s">
        <v>271</v>
      </c>
      <c r="D148" s="63" t="s">
        <v>272</v>
      </c>
      <c r="E148" s="64" t="s">
        <v>273</v>
      </c>
      <c r="F148" s="46">
        <v>133</v>
      </c>
      <c r="G148" s="57" t="s">
        <v>53</v>
      </c>
      <c r="H148" s="57">
        <v>5</v>
      </c>
      <c r="I148" s="57" t="s">
        <v>54</v>
      </c>
      <c r="J148" s="57">
        <v>16</v>
      </c>
      <c r="K148" s="60">
        <v>4</v>
      </c>
      <c r="L148" s="51"/>
      <c r="M148" s="52"/>
      <c r="N148" s="65">
        <f>F148*K148</f>
        <v>532</v>
      </c>
    </row>
    <row r="149" spans="1:14" ht="14.25" x14ac:dyDescent="0.2">
      <c r="A149" s="61" t="s">
        <v>47</v>
      </c>
      <c r="B149" s="62" t="s">
        <v>270</v>
      </c>
      <c r="C149" s="62" t="s">
        <v>271</v>
      </c>
      <c r="D149" s="63" t="s">
        <v>274</v>
      </c>
      <c r="E149" s="64" t="s">
        <v>214</v>
      </c>
      <c r="F149" s="46">
        <v>36</v>
      </c>
      <c r="G149" s="57" t="s">
        <v>53</v>
      </c>
      <c r="H149" s="57">
        <v>10</v>
      </c>
      <c r="I149" s="57" t="s">
        <v>54</v>
      </c>
      <c r="J149" s="57">
        <v>12</v>
      </c>
      <c r="K149" s="60">
        <v>3</v>
      </c>
      <c r="L149" s="51"/>
      <c r="M149" s="52"/>
      <c r="N149" s="65">
        <f t="shared" ref="N149:N158" si="10">F149*K149</f>
        <v>108</v>
      </c>
    </row>
    <row r="150" spans="1:14" ht="14.25" x14ac:dyDescent="0.2">
      <c r="A150" s="61" t="s">
        <v>47</v>
      </c>
      <c r="B150" s="62" t="s">
        <v>270</v>
      </c>
      <c r="C150" s="62" t="s">
        <v>271</v>
      </c>
      <c r="D150" s="63" t="s">
        <v>275</v>
      </c>
      <c r="E150" s="64" t="s">
        <v>276</v>
      </c>
      <c r="F150" s="46">
        <v>71</v>
      </c>
      <c r="G150" s="57" t="s">
        <v>53</v>
      </c>
      <c r="H150" s="57">
        <v>8</v>
      </c>
      <c r="I150" s="57" t="s">
        <v>57</v>
      </c>
      <c r="J150" s="57">
        <v>28</v>
      </c>
      <c r="K150" s="60">
        <v>7</v>
      </c>
      <c r="L150" s="51"/>
      <c r="M150" s="52"/>
      <c r="N150" s="65">
        <f t="shared" si="10"/>
        <v>497</v>
      </c>
    </row>
    <row r="151" spans="1:14" ht="14.25" x14ac:dyDescent="0.2">
      <c r="A151" s="61" t="s">
        <v>47</v>
      </c>
      <c r="B151" s="62" t="s">
        <v>270</v>
      </c>
      <c r="C151" s="62" t="s">
        <v>271</v>
      </c>
      <c r="D151" s="63" t="s">
        <v>277</v>
      </c>
      <c r="E151" s="64" t="s">
        <v>52</v>
      </c>
      <c r="F151" s="46">
        <v>8</v>
      </c>
      <c r="G151" s="57" t="s">
        <v>53</v>
      </c>
      <c r="H151" s="57">
        <v>10</v>
      </c>
      <c r="I151" s="57" t="s">
        <v>54</v>
      </c>
      <c r="J151" s="57">
        <v>12</v>
      </c>
      <c r="K151" s="60">
        <v>3</v>
      </c>
      <c r="L151" s="51"/>
      <c r="M151" s="52"/>
      <c r="N151" s="65">
        <f t="shared" si="10"/>
        <v>24</v>
      </c>
    </row>
    <row r="152" spans="1:14" ht="14.25" x14ac:dyDescent="0.2">
      <c r="A152" s="61" t="s">
        <v>47</v>
      </c>
      <c r="B152" s="62" t="s">
        <v>270</v>
      </c>
      <c r="C152" s="62" t="s">
        <v>271</v>
      </c>
      <c r="D152" s="63" t="s">
        <v>278</v>
      </c>
      <c r="E152" s="64" t="s">
        <v>71</v>
      </c>
      <c r="F152" s="46">
        <v>470</v>
      </c>
      <c r="G152" s="57" t="s">
        <v>53</v>
      </c>
      <c r="H152" s="57">
        <v>3</v>
      </c>
      <c r="I152" s="57" t="s">
        <v>54</v>
      </c>
      <c r="J152" s="57">
        <v>4</v>
      </c>
      <c r="K152" s="60">
        <v>1</v>
      </c>
      <c r="L152" s="51"/>
      <c r="M152" s="52"/>
      <c r="N152" s="65">
        <f t="shared" si="10"/>
        <v>470</v>
      </c>
    </row>
    <row r="153" spans="1:14" ht="14.25" x14ac:dyDescent="0.2">
      <c r="A153" s="61" t="s">
        <v>47</v>
      </c>
      <c r="B153" s="62" t="s">
        <v>270</v>
      </c>
      <c r="C153" s="62" t="s">
        <v>271</v>
      </c>
      <c r="D153" s="63" t="s">
        <v>279</v>
      </c>
      <c r="E153" s="64" t="s">
        <v>52</v>
      </c>
      <c r="F153" s="46">
        <v>13680</v>
      </c>
      <c r="G153" s="57" t="s">
        <v>53</v>
      </c>
      <c r="H153" s="57">
        <v>10</v>
      </c>
      <c r="I153" s="57" t="s">
        <v>54</v>
      </c>
      <c r="J153" s="57">
        <v>10</v>
      </c>
      <c r="K153" s="60">
        <v>3</v>
      </c>
      <c r="L153" s="51"/>
      <c r="M153" s="52"/>
      <c r="N153" s="65">
        <f t="shared" si="10"/>
        <v>41040</v>
      </c>
    </row>
    <row r="154" spans="1:14" ht="14.25" x14ac:dyDescent="0.2">
      <c r="A154" s="61" t="s">
        <v>47</v>
      </c>
      <c r="B154" s="62" t="s">
        <v>270</v>
      </c>
      <c r="C154" s="62" t="s">
        <v>271</v>
      </c>
      <c r="D154" s="63" t="s">
        <v>280</v>
      </c>
      <c r="E154" s="64" t="s">
        <v>281</v>
      </c>
      <c r="F154" s="46">
        <v>521</v>
      </c>
      <c r="G154" s="57" t="s">
        <v>53</v>
      </c>
      <c r="H154" s="57">
        <v>3</v>
      </c>
      <c r="I154" s="57" t="s">
        <v>54</v>
      </c>
      <c r="J154" s="57">
        <v>16</v>
      </c>
      <c r="K154" s="60">
        <v>16</v>
      </c>
      <c r="L154" s="51"/>
      <c r="M154" s="52"/>
      <c r="N154" s="65">
        <f t="shared" si="10"/>
        <v>8336</v>
      </c>
    </row>
    <row r="155" spans="1:14" ht="14.25" x14ac:dyDescent="0.2">
      <c r="A155" s="61" t="s">
        <v>47</v>
      </c>
      <c r="B155" s="62" t="s">
        <v>270</v>
      </c>
      <c r="C155" s="62" t="s">
        <v>271</v>
      </c>
      <c r="D155" s="63" t="s">
        <v>282</v>
      </c>
      <c r="E155" s="64" t="s">
        <v>283</v>
      </c>
      <c r="F155" s="46">
        <v>15105</v>
      </c>
      <c r="G155" s="57" t="s">
        <v>53</v>
      </c>
      <c r="H155" s="57">
        <v>10</v>
      </c>
      <c r="I155" s="57" t="s">
        <v>54</v>
      </c>
      <c r="J155" s="57">
        <v>6</v>
      </c>
      <c r="K155" s="60">
        <v>2</v>
      </c>
      <c r="L155" s="51"/>
      <c r="M155" s="52"/>
      <c r="N155" s="65">
        <f t="shared" si="10"/>
        <v>30210</v>
      </c>
    </row>
    <row r="156" spans="1:14" ht="14.25" x14ac:dyDescent="0.2">
      <c r="A156" s="61" t="s">
        <v>47</v>
      </c>
      <c r="B156" s="62" t="s">
        <v>270</v>
      </c>
      <c r="C156" s="62" t="s">
        <v>271</v>
      </c>
      <c r="D156" s="63" t="s">
        <v>284</v>
      </c>
      <c r="E156" s="64" t="s">
        <v>285</v>
      </c>
      <c r="F156" s="46">
        <v>150</v>
      </c>
      <c r="G156" s="57" t="s">
        <v>53</v>
      </c>
      <c r="H156" s="57">
        <v>10</v>
      </c>
      <c r="I156" s="57" t="s">
        <v>54</v>
      </c>
      <c r="J156" s="57">
        <v>2</v>
      </c>
      <c r="K156" s="60">
        <v>1</v>
      </c>
      <c r="L156" s="51"/>
      <c r="M156" s="52"/>
      <c r="N156" s="65">
        <f t="shared" si="10"/>
        <v>150</v>
      </c>
    </row>
    <row r="157" spans="1:14" ht="14.25" x14ac:dyDescent="0.2">
      <c r="A157" s="61" t="s">
        <v>47</v>
      </c>
      <c r="B157" s="62" t="s">
        <v>270</v>
      </c>
      <c r="C157" s="62" t="s">
        <v>271</v>
      </c>
      <c r="D157" s="63" t="s">
        <v>286</v>
      </c>
      <c r="E157" s="64" t="s">
        <v>287</v>
      </c>
      <c r="F157" s="46">
        <v>3688</v>
      </c>
      <c r="G157" s="57" t="s">
        <v>53</v>
      </c>
      <c r="H157" s="57">
        <v>6</v>
      </c>
      <c r="I157" s="57" t="s">
        <v>54</v>
      </c>
      <c r="J157" s="57">
        <v>2</v>
      </c>
      <c r="K157" s="60">
        <v>1</v>
      </c>
      <c r="L157" s="51"/>
      <c r="M157" s="52"/>
      <c r="N157" s="65">
        <f t="shared" si="10"/>
        <v>3688</v>
      </c>
    </row>
    <row r="158" spans="1:14" ht="14.25" x14ac:dyDescent="0.2">
      <c r="A158" s="61" t="s">
        <v>47</v>
      </c>
      <c r="B158" s="62" t="s">
        <v>270</v>
      </c>
      <c r="C158" s="62" t="s">
        <v>271</v>
      </c>
      <c r="D158" s="63" t="s">
        <v>288</v>
      </c>
      <c r="E158" s="64" t="s">
        <v>289</v>
      </c>
      <c r="F158" s="46">
        <v>1401</v>
      </c>
      <c r="G158" s="57" t="s">
        <v>53</v>
      </c>
      <c r="H158" s="57">
        <v>5</v>
      </c>
      <c r="I158" s="57" t="s">
        <v>54</v>
      </c>
      <c r="J158" s="57">
        <v>4</v>
      </c>
      <c r="K158" s="60">
        <v>1</v>
      </c>
      <c r="L158" s="51"/>
      <c r="M158" s="52"/>
      <c r="N158" s="65">
        <f t="shared" si="10"/>
        <v>1401</v>
      </c>
    </row>
    <row r="159" spans="1:14" ht="14.25" x14ac:dyDescent="0.2">
      <c r="A159" s="53" t="s">
        <v>47</v>
      </c>
      <c r="B159" s="54" t="s">
        <v>290</v>
      </c>
      <c r="C159" s="54" t="s">
        <v>291</v>
      </c>
      <c r="D159" s="55" t="s">
        <v>290</v>
      </c>
      <c r="E159" s="56" t="s">
        <v>291</v>
      </c>
      <c r="F159" s="46"/>
      <c r="G159" s="57"/>
      <c r="H159" s="58"/>
      <c r="I159" s="58"/>
      <c r="J159" s="59">
        <v>1</v>
      </c>
      <c r="K159" s="60"/>
      <c r="L159" s="51"/>
      <c r="M159" s="52"/>
      <c r="N159" s="51"/>
    </row>
    <row r="160" spans="1:14" ht="14.25" x14ac:dyDescent="0.2">
      <c r="A160" s="61" t="s">
        <v>47</v>
      </c>
      <c r="B160" s="62" t="s">
        <v>290</v>
      </c>
      <c r="C160" s="62" t="s">
        <v>291</v>
      </c>
      <c r="D160" s="63" t="s">
        <v>292</v>
      </c>
      <c r="E160" s="64" t="s">
        <v>293</v>
      </c>
      <c r="F160" s="46">
        <v>28</v>
      </c>
      <c r="G160" s="57" t="s">
        <v>53</v>
      </c>
      <c r="H160" s="57">
        <v>6</v>
      </c>
      <c r="I160" s="57" t="s">
        <v>57</v>
      </c>
      <c r="J160" s="57">
        <v>12</v>
      </c>
      <c r="K160" s="60">
        <v>3</v>
      </c>
      <c r="L160" s="51"/>
      <c r="M160" s="52"/>
      <c r="N160" s="65">
        <f>F160*K160</f>
        <v>84</v>
      </c>
    </row>
    <row r="161" spans="1:14" ht="14.25" x14ac:dyDescent="0.2">
      <c r="A161" s="61" t="s">
        <v>47</v>
      </c>
      <c r="B161" s="62" t="s">
        <v>290</v>
      </c>
      <c r="C161" s="62" t="s">
        <v>291</v>
      </c>
      <c r="D161" s="63" t="s">
        <v>294</v>
      </c>
      <c r="E161" s="64" t="s">
        <v>56</v>
      </c>
      <c r="F161" s="46">
        <v>14</v>
      </c>
      <c r="G161" s="57" t="s">
        <v>53</v>
      </c>
      <c r="H161" s="57">
        <v>4</v>
      </c>
      <c r="I161" s="57" t="s">
        <v>54</v>
      </c>
      <c r="J161" s="57">
        <v>8</v>
      </c>
      <c r="K161" s="60">
        <v>8</v>
      </c>
      <c r="L161" s="51"/>
      <c r="M161" s="52"/>
      <c r="N161" s="65">
        <f t="shared" ref="N161:N174" si="11">F161*K161</f>
        <v>112</v>
      </c>
    </row>
    <row r="162" spans="1:14" ht="14.25" x14ac:dyDescent="0.2">
      <c r="A162" s="61" t="s">
        <v>47</v>
      </c>
      <c r="B162" s="62" t="s">
        <v>290</v>
      </c>
      <c r="C162" s="62" t="s">
        <v>291</v>
      </c>
      <c r="D162" s="63" t="s">
        <v>295</v>
      </c>
      <c r="E162" s="64" t="s">
        <v>56</v>
      </c>
      <c r="F162" s="46">
        <v>12</v>
      </c>
      <c r="G162" s="57" t="s">
        <v>53</v>
      </c>
      <c r="H162" s="57">
        <v>4</v>
      </c>
      <c r="I162" s="57" t="s">
        <v>57</v>
      </c>
      <c r="J162" s="57">
        <v>8</v>
      </c>
      <c r="K162" s="60">
        <v>8</v>
      </c>
      <c r="L162" s="51"/>
      <c r="M162" s="52"/>
      <c r="N162" s="65">
        <f t="shared" si="11"/>
        <v>96</v>
      </c>
    </row>
    <row r="163" spans="1:14" ht="14.25" x14ac:dyDescent="0.2">
      <c r="A163" s="61" t="s">
        <v>47</v>
      </c>
      <c r="B163" s="62" t="s">
        <v>290</v>
      </c>
      <c r="C163" s="62" t="s">
        <v>291</v>
      </c>
      <c r="D163" s="63" t="s">
        <v>296</v>
      </c>
      <c r="E163" s="64" t="s">
        <v>293</v>
      </c>
      <c r="F163" s="46">
        <v>53</v>
      </c>
      <c r="G163" s="57" t="s">
        <v>53</v>
      </c>
      <c r="H163" s="57">
        <v>6</v>
      </c>
      <c r="I163" s="57" t="s">
        <v>57</v>
      </c>
      <c r="J163" s="57">
        <v>8</v>
      </c>
      <c r="K163" s="60">
        <v>8</v>
      </c>
      <c r="L163" s="51"/>
      <c r="M163" s="52"/>
      <c r="N163" s="65">
        <f t="shared" si="11"/>
        <v>424</v>
      </c>
    </row>
    <row r="164" spans="1:14" ht="14.25" x14ac:dyDescent="0.2">
      <c r="A164" s="61" t="s">
        <v>47</v>
      </c>
      <c r="B164" s="62" t="s">
        <v>290</v>
      </c>
      <c r="C164" s="62" t="s">
        <v>291</v>
      </c>
      <c r="D164" s="63" t="s">
        <v>297</v>
      </c>
      <c r="E164" s="64" t="s">
        <v>298</v>
      </c>
      <c r="F164" s="46">
        <v>157</v>
      </c>
      <c r="G164" s="57" t="s">
        <v>53</v>
      </c>
      <c r="H164" s="57">
        <v>7</v>
      </c>
      <c r="I164" s="57" t="s">
        <v>54</v>
      </c>
      <c r="J164" s="57">
        <v>30</v>
      </c>
      <c r="K164" s="60">
        <v>8</v>
      </c>
      <c r="L164" s="51"/>
      <c r="M164" s="52"/>
      <c r="N164" s="65">
        <f t="shared" si="11"/>
        <v>1256</v>
      </c>
    </row>
    <row r="165" spans="1:14" ht="14.25" x14ac:dyDescent="0.2">
      <c r="A165" s="61" t="s">
        <v>47</v>
      </c>
      <c r="B165" s="62" t="s">
        <v>290</v>
      </c>
      <c r="C165" s="62" t="s">
        <v>291</v>
      </c>
      <c r="D165" s="63" t="s">
        <v>299</v>
      </c>
      <c r="E165" s="64" t="s">
        <v>300</v>
      </c>
      <c r="F165" s="46">
        <v>298</v>
      </c>
      <c r="G165" s="57" t="s">
        <v>53</v>
      </c>
      <c r="H165" s="57">
        <v>7</v>
      </c>
      <c r="I165" s="57" t="s">
        <v>54</v>
      </c>
      <c r="J165" s="57">
        <v>30</v>
      </c>
      <c r="K165" s="60">
        <v>8</v>
      </c>
      <c r="L165" s="51"/>
      <c r="M165" s="52"/>
      <c r="N165" s="65">
        <f t="shared" si="11"/>
        <v>2384</v>
      </c>
    </row>
    <row r="166" spans="1:14" ht="14.25" x14ac:dyDescent="0.2">
      <c r="A166" s="61" t="s">
        <v>47</v>
      </c>
      <c r="B166" s="62" t="s">
        <v>290</v>
      </c>
      <c r="C166" s="62" t="s">
        <v>291</v>
      </c>
      <c r="D166" s="63" t="s">
        <v>301</v>
      </c>
      <c r="E166" s="64" t="s">
        <v>302</v>
      </c>
      <c r="F166" s="46">
        <v>4</v>
      </c>
      <c r="G166" s="57" t="s">
        <v>53</v>
      </c>
      <c r="H166" s="57">
        <v>10</v>
      </c>
      <c r="I166" s="57" t="s">
        <v>54</v>
      </c>
      <c r="J166" s="57">
        <v>30</v>
      </c>
      <c r="K166" s="60">
        <v>8</v>
      </c>
      <c r="L166" s="51"/>
      <c r="M166" s="52"/>
      <c r="N166" s="65">
        <f t="shared" si="11"/>
        <v>32</v>
      </c>
    </row>
    <row r="167" spans="1:14" ht="14.25" x14ac:dyDescent="0.2">
      <c r="A167" s="61" t="s">
        <v>47</v>
      </c>
      <c r="B167" s="62" t="s">
        <v>290</v>
      </c>
      <c r="C167" s="62" t="s">
        <v>291</v>
      </c>
      <c r="D167" s="63" t="s">
        <v>303</v>
      </c>
      <c r="E167" s="64" t="s">
        <v>304</v>
      </c>
      <c r="F167" s="46">
        <v>117</v>
      </c>
      <c r="G167" s="57" t="s">
        <v>53</v>
      </c>
      <c r="H167" s="57">
        <v>10</v>
      </c>
      <c r="I167" s="57" t="s">
        <v>54</v>
      </c>
      <c r="J167" s="57">
        <v>6</v>
      </c>
      <c r="K167" s="60">
        <v>1</v>
      </c>
      <c r="L167" s="51"/>
      <c r="M167" s="52"/>
      <c r="N167" s="65">
        <f t="shared" si="11"/>
        <v>117</v>
      </c>
    </row>
    <row r="168" spans="1:14" ht="14.25" x14ac:dyDescent="0.2">
      <c r="A168" s="61" t="s">
        <v>47</v>
      </c>
      <c r="B168" s="62" t="s">
        <v>290</v>
      </c>
      <c r="C168" s="62" t="s">
        <v>291</v>
      </c>
      <c r="D168" s="63" t="s">
        <v>305</v>
      </c>
      <c r="E168" s="64" t="s">
        <v>306</v>
      </c>
      <c r="F168" s="46">
        <v>164</v>
      </c>
      <c r="G168" s="57" t="s">
        <v>53</v>
      </c>
      <c r="H168" s="57">
        <v>10</v>
      </c>
      <c r="I168" s="57" t="s">
        <v>54</v>
      </c>
      <c r="J168" s="57">
        <v>6</v>
      </c>
      <c r="K168" s="60">
        <v>1</v>
      </c>
      <c r="L168" s="51"/>
      <c r="M168" s="52"/>
      <c r="N168" s="65">
        <f t="shared" si="11"/>
        <v>164</v>
      </c>
    </row>
    <row r="169" spans="1:14" ht="14.25" x14ac:dyDescent="0.2">
      <c r="A169" s="61" t="s">
        <v>47</v>
      </c>
      <c r="B169" s="62" t="s">
        <v>290</v>
      </c>
      <c r="C169" s="62" t="s">
        <v>291</v>
      </c>
      <c r="D169" s="63" t="s">
        <v>307</v>
      </c>
      <c r="E169" s="64" t="s">
        <v>306</v>
      </c>
      <c r="F169" s="46">
        <v>164</v>
      </c>
      <c r="G169" s="57" t="s">
        <v>53</v>
      </c>
      <c r="H169" s="57">
        <v>10</v>
      </c>
      <c r="I169" s="57" t="s">
        <v>54</v>
      </c>
      <c r="J169" s="57">
        <v>6</v>
      </c>
      <c r="K169" s="60">
        <v>1</v>
      </c>
      <c r="L169" s="51"/>
      <c r="M169" s="52"/>
      <c r="N169" s="65">
        <f t="shared" si="11"/>
        <v>164</v>
      </c>
    </row>
    <row r="170" spans="1:14" ht="14.25" x14ac:dyDescent="0.2">
      <c r="A170" s="61" t="s">
        <v>47</v>
      </c>
      <c r="B170" s="62" t="s">
        <v>290</v>
      </c>
      <c r="C170" s="62" t="s">
        <v>291</v>
      </c>
      <c r="D170" s="63" t="s">
        <v>308</v>
      </c>
      <c r="E170" s="64" t="s">
        <v>306</v>
      </c>
      <c r="F170" s="46">
        <v>168</v>
      </c>
      <c r="G170" s="57" t="s">
        <v>53</v>
      </c>
      <c r="H170" s="57">
        <v>10</v>
      </c>
      <c r="I170" s="57" t="s">
        <v>54</v>
      </c>
      <c r="J170" s="57">
        <v>6</v>
      </c>
      <c r="K170" s="60">
        <v>1</v>
      </c>
      <c r="L170" s="51"/>
      <c r="M170" s="52"/>
      <c r="N170" s="65">
        <f t="shared" si="11"/>
        <v>168</v>
      </c>
    </row>
    <row r="171" spans="1:14" ht="14.25" x14ac:dyDescent="0.2">
      <c r="A171" s="61" t="s">
        <v>47</v>
      </c>
      <c r="B171" s="62" t="s">
        <v>290</v>
      </c>
      <c r="C171" s="62" t="s">
        <v>291</v>
      </c>
      <c r="D171" s="63" t="s">
        <v>309</v>
      </c>
      <c r="E171" s="64" t="s">
        <v>306</v>
      </c>
      <c r="F171" s="46">
        <v>159</v>
      </c>
      <c r="G171" s="57" t="s">
        <v>53</v>
      </c>
      <c r="H171" s="57">
        <v>10</v>
      </c>
      <c r="I171" s="57" t="s">
        <v>54</v>
      </c>
      <c r="J171" s="57">
        <v>6</v>
      </c>
      <c r="K171" s="60">
        <v>1</v>
      </c>
      <c r="L171" s="51"/>
      <c r="M171" s="52"/>
      <c r="N171" s="65">
        <f t="shared" si="11"/>
        <v>159</v>
      </c>
    </row>
    <row r="172" spans="1:14" ht="14.25" x14ac:dyDescent="0.2">
      <c r="A172" s="61" t="s">
        <v>47</v>
      </c>
      <c r="B172" s="62" t="s">
        <v>290</v>
      </c>
      <c r="C172" s="62" t="s">
        <v>291</v>
      </c>
      <c r="D172" s="63" t="s">
        <v>310</v>
      </c>
      <c r="E172" s="64" t="s">
        <v>311</v>
      </c>
      <c r="F172" s="46">
        <v>1</v>
      </c>
      <c r="G172" s="57" t="s">
        <v>53</v>
      </c>
      <c r="H172" s="57">
        <v>10</v>
      </c>
      <c r="I172" s="57" t="s">
        <v>57</v>
      </c>
      <c r="J172" s="57">
        <v>4</v>
      </c>
      <c r="K172" s="60">
        <v>1</v>
      </c>
      <c r="L172" s="51"/>
      <c r="M172" s="52"/>
      <c r="N172" s="65">
        <f t="shared" si="11"/>
        <v>1</v>
      </c>
    </row>
    <row r="173" spans="1:14" ht="14.25" x14ac:dyDescent="0.2">
      <c r="A173" s="61" t="s">
        <v>47</v>
      </c>
      <c r="B173" s="62" t="s">
        <v>290</v>
      </c>
      <c r="C173" s="62" t="s">
        <v>291</v>
      </c>
      <c r="D173" s="63" t="s">
        <v>312</v>
      </c>
      <c r="E173" s="64" t="s">
        <v>313</v>
      </c>
      <c r="F173" s="46">
        <v>1230</v>
      </c>
      <c r="G173" s="57" t="s">
        <v>53</v>
      </c>
      <c r="H173" s="57">
        <v>20</v>
      </c>
      <c r="I173" s="57" t="s">
        <v>57</v>
      </c>
      <c r="J173" s="57">
        <v>2</v>
      </c>
      <c r="K173" s="60">
        <v>1</v>
      </c>
      <c r="L173" s="51"/>
      <c r="M173" s="52"/>
      <c r="N173" s="65">
        <f t="shared" si="11"/>
        <v>1230</v>
      </c>
    </row>
    <row r="174" spans="1:14" ht="14.25" x14ac:dyDescent="0.2">
      <c r="A174" s="61" t="s">
        <v>47</v>
      </c>
      <c r="B174" s="62" t="s">
        <v>290</v>
      </c>
      <c r="C174" s="62" t="s">
        <v>291</v>
      </c>
      <c r="D174" s="63" t="s">
        <v>314</v>
      </c>
      <c r="E174" s="64" t="s">
        <v>315</v>
      </c>
      <c r="F174" s="46">
        <v>25</v>
      </c>
      <c r="G174" s="57" t="s">
        <v>53</v>
      </c>
      <c r="H174" s="57">
        <v>10</v>
      </c>
      <c r="I174" s="57" t="s">
        <v>57</v>
      </c>
      <c r="J174" s="57">
        <v>2</v>
      </c>
      <c r="K174" s="60">
        <v>2</v>
      </c>
      <c r="L174" s="51"/>
      <c r="M174" s="52"/>
      <c r="N174" s="65">
        <f t="shared" si="11"/>
        <v>50</v>
      </c>
    </row>
    <row r="175" spans="1:14" ht="14.25" x14ac:dyDescent="0.2">
      <c r="A175" s="53" t="s">
        <v>47</v>
      </c>
      <c r="B175" s="54" t="s">
        <v>316</v>
      </c>
      <c r="C175" s="54" t="s">
        <v>317</v>
      </c>
      <c r="D175" s="55" t="s">
        <v>316</v>
      </c>
      <c r="E175" s="56" t="s">
        <v>317</v>
      </c>
      <c r="F175" s="46"/>
      <c r="G175" s="57"/>
      <c r="H175" s="58"/>
      <c r="I175" s="58"/>
      <c r="J175" s="59">
        <v>1</v>
      </c>
      <c r="K175" s="60"/>
      <c r="L175" s="51"/>
      <c r="M175" s="52"/>
      <c r="N175" s="51"/>
    </row>
    <row r="176" spans="1:14" ht="14.25" x14ac:dyDescent="0.2">
      <c r="A176" s="61" t="s">
        <v>47</v>
      </c>
      <c r="B176" s="62" t="s">
        <v>316</v>
      </c>
      <c r="C176" s="62" t="s">
        <v>317</v>
      </c>
      <c r="D176" s="63" t="s">
        <v>318</v>
      </c>
      <c r="E176" s="64" t="s">
        <v>319</v>
      </c>
      <c r="F176" s="46">
        <v>386</v>
      </c>
      <c r="G176" s="57" t="s">
        <v>53</v>
      </c>
      <c r="H176" s="57">
        <v>10</v>
      </c>
      <c r="I176" s="57" t="s">
        <v>54</v>
      </c>
      <c r="J176" s="57">
        <v>12</v>
      </c>
      <c r="K176" s="60">
        <v>3</v>
      </c>
      <c r="L176" s="51"/>
      <c r="M176" s="52"/>
      <c r="N176" s="65">
        <f>F176*K176</f>
        <v>1158</v>
      </c>
    </row>
    <row r="177" spans="1:14" ht="14.25" x14ac:dyDescent="0.2">
      <c r="A177" s="61" t="s">
        <v>47</v>
      </c>
      <c r="B177" s="62" t="s">
        <v>316</v>
      </c>
      <c r="C177" s="62" t="s">
        <v>317</v>
      </c>
      <c r="D177" s="63" t="s">
        <v>320</v>
      </c>
      <c r="E177" s="64" t="s">
        <v>319</v>
      </c>
      <c r="F177" s="46">
        <v>349</v>
      </c>
      <c r="G177" s="57" t="s">
        <v>53</v>
      </c>
      <c r="H177" s="57">
        <v>10</v>
      </c>
      <c r="I177" s="57" t="s">
        <v>54</v>
      </c>
      <c r="J177" s="57">
        <v>32</v>
      </c>
      <c r="K177" s="60">
        <v>8</v>
      </c>
      <c r="L177" s="51"/>
      <c r="M177" s="52"/>
      <c r="N177" s="65">
        <f t="shared" ref="N177:N184" si="12">F177*K177</f>
        <v>2792</v>
      </c>
    </row>
    <row r="178" spans="1:14" ht="14.25" x14ac:dyDescent="0.2">
      <c r="A178" s="61" t="s">
        <v>47</v>
      </c>
      <c r="B178" s="62" t="s">
        <v>316</v>
      </c>
      <c r="C178" s="62" t="s">
        <v>317</v>
      </c>
      <c r="D178" s="63" t="s">
        <v>321</v>
      </c>
      <c r="E178" s="64" t="s">
        <v>322</v>
      </c>
      <c r="F178" s="46">
        <v>250</v>
      </c>
      <c r="G178" s="57" t="s">
        <v>53</v>
      </c>
      <c r="H178" s="57">
        <v>7</v>
      </c>
      <c r="I178" s="57" t="s">
        <v>54</v>
      </c>
      <c r="J178" s="57">
        <v>32</v>
      </c>
      <c r="K178" s="60">
        <v>8</v>
      </c>
      <c r="L178" s="51"/>
      <c r="M178" s="52"/>
      <c r="N178" s="65">
        <f t="shared" si="12"/>
        <v>2000</v>
      </c>
    </row>
    <row r="179" spans="1:14" ht="14.25" x14ac:dyDescent="0.2">
      <c r="A179" s="61" t="s">
        <v>47</v>
      </c>
      <c r="B179" s="62" t="s">
        <v>316</v>
      </c>
      <c r="C179" s="62" t="s">
        <v>317</v>
      </c>
      <c r="D179" s="63" t="s">
        <v>323</v>
      </c>
      <c r="E179" s="64" t="s">
        <v>322</v>
      </c>
      <c r="F179" s="46">
        <v>532</v>
      </c>
      <c r="G179" s="57" t="s">
        <v>53</v>
      </c>
      <c r="H179" s="57">
        <v>10</v>
      </c>
      <c r="I179" s="57" t="s">
        <v>54</v>
      </c>
      <c r="J179" s="57">
        <v>12</v>
      </c>
      <c r="K179" s="60">
        <v>3</v>
      </c>
      <c r="L179" s="51"/>
      <c r="M179" s="52"/>
      <c r="N179" s="65">
        <f t="shared" si="12"/>
        <v>1596</v>
      </c>
    </row>
    <row r="180" spans="1:14" ht="14.25" x14ac:dyDescent="0.2">
      <c r="A180" s="61" t="s">
        <v>47</v>
      </c>
      <c r="B180" s="62" t="s">
        <v>316</v>
      </c>
      <c r="C180" s="62" t="s">
        <v>317</v>
      </c>
      <c r="D180" s="63" t="s">
        <v>324</v>
      </c>
      <c r="E180" s="64" t="s">
        <v>325</v>
      </c>
      <c r="F180" s="46">
        <v>113</v>
      </c>
      <c r="G180" s="57" t="s">
        <v>53</v>
      </c>
      <c r="H180" s="57">
        <v>6</v>
      </c>
      <c r="I180" s="57" t="s">
        <v>54</v>
      </c>
      <c r="J180" s="57">
        <v>12</v>
      </c>
      <c r="K180" s="60">
        <v>2</v>
      </c>
      <c r="L180" s="51"/>
      <c r="M180" s="52"/>
      <c r="N180" s="65">
        <f t="shared" si="12"/>
        <v>226</v>
      </c>
    </row>
    <row r="181" spans="1:14" ht="14.25" x14ac:dyDescent="0.2">
      <c r="A181" s="61" t="s">
        <v>47</v>
      </c>
      <c r="B181" s="62" t="s">
        <v>316</v>
      </c>
      <c r="C181" s="62" t="s">
        <v>317</v>
      </c>
      <c r="D181" s="63" t="s">
        <v>326</v>
      </c>
      <c r="E181" s="64" t="s">
        <v>325</v>
      </c>
      <c r="F181" s="46">
        <v>108</v>
      </c>
      <c r="G181" s="57" t="s">
        <v>53</v>
      </c>
      <c r="H181" s="57">
        <v>6</v>
      </c>
      <c r="I181" s="57" t="s">
        <v>54</v>
      </c>
      <c r="J181" s="57">
        <v>32</v>
      </c>
      <c r="K181" s="60">
        <v>4</v>
      </c>
      <c r="L181" s="51"/>
      <c r="M181" s="52"/>
      <c r="N181" s="65">
        <f t="shared" si="12"/>
        <v>432</v>
      </c>
    </row>
    <row r="182" spans="1:14" ht="14.25" x14ac:dyDescent="0.2">
      <c r="A182" s="61" t="s">
        <v>47</v>
      </c>
      <c r="B182" s="62" t="s">
        <v>316</v>
      </c>
      <c r="C182" s="62" t="s">
        <v>317</v>
      </c>
      <c r="D182" s="63" t="s">
        <v>327</v>
      </c>
      <c r="E182" s="64" t="s">
        <v>283</v>
      </c>
      <c r="F182" s="46">
        <v>58</v>
      </c>
      <c r="G182" s="57" t="s">
        <v>53</v>
      </c>
      <c r="H182" s="57">
        <v>4</v>
      </c>
      <c r="I182" s="57" t="s">
        <v>54</v>
      </c>
      <c r="J182" s="57">
        <v>44</v>
      </c>
      <c r="K182" s="60">
        <v>11</v>
      </c>
      <c r="L182" s="51"/>
      <c r="M182" s="52"/>
      <c r="N182" s="65">
        <f t="shared" si="12"/>
        <v>638</v>
      </c>
    </row>
    <row r="183" spans="1:14" ht="14.25" x14ac:dyDescent="0.2">
      <c r="A183" s="61" t="s">
        <v>47</v>
      </c>
      <c r="B183" s="62" t="s">
        <v>316</v>
      </c>
      <c r="C183" s="62" t="s">
        <v>317</v>
      </c>
      <c r="D183" s="63" t="s">
        <v>328</v>
      </c>
      <c r="E183" s="64" t="s">
        <v>281</v>
      </c>
      <c r="F183" s="46">
        <v>10</v>
      </c>
      <c r="G183" s="57" t="s">
        <v>53</v>
      </c>
      <c r="H183" s="57">
        <v>3</v>
      </c>
      <c r="I183" s="57" t="s">
        <v>54</v>
      </c>
      <c r="J183" s="57">
        <v>44</v>
      </c>
      <c r="K183" s="60">
        <v>44</v>
      </c>
      <c r="L183" s="51"/>
      <c r="M183" s="52"/>
      <c r="N183" s="65">
        <f t="shared" si="12"/>
        <v>440</v>
      </c>
    </row>
    <row r="184" spans="1:14" ht="14.25" x14ac:dyDescent="0.2">
      <c r="A184" s="61" t="s">
        <v>47</v>
      </c>
      <c r="B184" s="62" t="s">
        <v>316</v>
      </c>
      <c r="C184" s="62" t="s">
        <v>317</v>
      </c>
      <c r="D184" s="63" t="s">
        <v>329</v>
      </c>
      <c r="E184" s="64" t="s">
        <v>273</v>
      </c>
      <c r="F184" s="46">
        <v>565</v>
      </c>
      <c r="G184" s="57" t="s">
        <v>53</v>
      </c>
      <c r="H184" s="57">
        <v>10</v>
      </c>
      <c r="I184" s="57" t="s">
        <v>54</v>
      </c>
      <c r="J184" s="57">
        <v>6</v>
      </c>
      <c r="K184" s="60">
        <v>2</v>
      </c>
      <c r="L184" s="51"/>
      <c r="M184" s="52"/>
      <c r="N184" s="65">
        <f t="shared" si="12"/>
        <v>1130</v>
      </c>
    </row>
    <row r="185" spans="1:14" ht="14.25" x14ac:dyDescent="0.2">
      <c r="A185" s="53" t="s">
        <v>47</v>
      </c>
      <c r="B185" s="54" t="s">
        <v>330</v>
      </c>
      <c r="C185" s="54" t="s">
        <v>331</v>
      </c>
      <c r="D185" s="55" t="s">
        <v>330</v>
      </c>
      <c r="E185" s="56" t="s">
        <v>331</v>
      </c>
      <c r="F185" s="46"/>
      <c r="G185" s="58"/>
      <c r="H185" s="58"/>
      <c r="I185" s="58"/>
      <c r="J185" s="59">
        <v>1</v>
      </c>
      <c r="K185" s="60"/>
      <c r="L185" s="51"/>
      <c r="M185" s="52"/>
      <c r="N185" s="51"/>
    </row>
    <row r="186" spans="1:14" ht="14.25" x14ac:dyDescent="0.2">
      <c r="A186" s="61" t="s">
        <v>47</v>
      </c>
      <c r="B186" s="62" t="s">
        <v>330</v>
      </c>
      <c r="C186" s="62" t="s">
        <v>331</v>
      </c>
      <c r="D186" s="63" t="s">
        <v>332</v>
      </c>
      <c r="E186" s="64" t="s">
        <v>64</v>
      </c>
      <c r="F186" s="46">
        <v>330</v>
      </c>
      <c r="G186" s="57" t="s">
        <v>53</v>
      </c>
      <c r="H186" s="57">
        <v>6</v>
      </c>
      <c r="I186" s="57" t="s">
        <v>57</v>
      </c>
      <c r="J186" s="57">
        <v>68</v>
      </c>
      <c r="K186" s="60">
        <v>17</v>
      </c>
      <c r="L186" s="51"/>
      <c r="M186" s="52"/>
      <c r="N186" s="65">
        <f>F186*K186</f>
        <v>5610</v>
      </c>
    </row>
    <row r="187" spans="1:14" ht="14.25" x14ac:dyDescent="0.2">
      <c r="A187" s="61" t="s">
        <v>47</v>
      </c>
      <c r="B187" s="62" t="s">
        <v>330</v>
      </c>
      <c r="C187" s="62" t="s">
        <v>331</v>
      </c>
      <c r="D187" s="63" t="s">
        <v>333</v>
      </c>
      <c r="E187" s="64" t="s">
        <v>334</v>
      </c>
      <c r="F187" s="46">
        <v>162</v>
      </c>
      <c r="G187" s="57" t="s">
        <v>53</v>
      </c>
      <c r="H187" s="57">
        <v>28</v>
      </c>
      <c r="I187" s="57" t="s">
        <v>57</v>
      </c>
      <c r="J187" s="57">
        <v>34</v>
      </c>
      <c r="K187" s="60">
        <v>4</v>
      </c>
      <c r="L187" s="51"/>
      <c r="M187" s="52"/>
      <c r="N187" s="65">
        <f t="shared" ref="N187:N202" si="13">F187*K187</f>
        <v>648</v>
      </c>
    </row>
    <row r="188" spans="1:14" ht="14.25" x14ac:dyDescent="0.2">
      <c r="A188" s="61" t="s">
        <v>47</v>
      </c>
      <c r="B188" s="62" t="s">
        <v>330</v>
      </c>
      <c r="C188" s="62" t="s">
        <v>331</v>
      </c>
      <c r="D188" s="63" t="s">
        <v>335</v>
      </c>
      <c r="E188" s="64" t="s">
        <v>336</v>
      </c>
      <c r="F188" s="46">
        <v>6</v>
      </c>
      <c r="G188" s="57" t="s">
        <v>53</v>
      </c>
      <c r="H188" s="57">
        <v>14</v>
      </c>
      <c r="I188" s="57" t="s">
        <v>57</v>
      </c>
      <c r="J188" s="57">
        <v>68</v>
      </c>
      <c r="K188" s="60">
        <v>17</v>
      </c>
      <c r="L188" s="51"/>
      <c r="M188" s="52"/>
      <c r="N188" s="65">
        <f t="shared" si="13"/>
        <v>102</v>
      </c>
    </row>
    <row r="189" spans="1:14" ht="14.25" x14ac:dyDescent="0.2">
      <c r="A189" s="61" t="s">
        <v>47</v>
      </c>
      <c r="B189" s="62" t="s">
        <v>330</v>
      </c>
      <c r="C189" s="62" t="s">
        <v>331</v>
      </c>
      <c r="D189" s="63" t="s">
        <v>337</v>
      </c>
      <c r="E189" s="64" t="s">
        <v>336</v>
      </c>
      <c r="F189" s="46">
        <v>1</v>
      </c>
      <c r="G189" s="57" t="s">
        <v>53</v>
      </c>
      <c r="H189" s="57">
        <v>19</v>
      </c>
      <c r="I189" s="57" t="s">
        <v>57</v>
      </c>
      <c r="J189" s="57">
        <v>34</v>
      </c>
      <c r="K189" s="60">
        <v>9</v>
      </c>
      <c r="L189" s="51"/>
      <c r="M189" s="52"/>
      <c r="N189" s="65">
        <f t="shared" si="13"/>
        <v>9</v>
      </c>
    </row>
    <row r="190" spans="1:14" ht="14.25" x14ac:dyDescent="0.2">
      <c r="A190" s="61" t="s">
        <v>47</v>
      </c>
      <c r="B190" s="62" t="s">
        <v>330</v>
      </c>
      <c r="C190" s="62" t="s">
        <v>331</v>
      </c>
      <c r="D190" s="63" t="s">
        <v>338</v>
      </c>
      <c r="E190" s="64" t="s">
        <v>336</v>
      </c>
      <c r="F190" s="46">
        <v>4</v>
      </c>
      <c r="G190" s="57" t="s">
        <v>53</v>
      </c>
      <c r="H190" s="57">
        <v>10</v>
      </c>
      <c r="I190" s="57" t="s">
        <v>57</v>
      </c>
      <c r="J190" s="57">
        <v>34</v>
      </c>
      <c r="K190" s="60">
        <v>9</v>
      </c>
      <c r="L190" s="51"/>
      <c r="M190" s="52"/>
      <c r="N190" s="65">
        <f t="shared" si="13"/>
        <v>36</v>
      </c>
    </row>
    <row r="191" spans="1:14" ht="14.25" x14ac:dyDescent="0.2">
      <c r="A191" s="61" t="s">
        <v>47</v>
      </c>
      <c r="B191" s="62" t="s">
        <v>330</v>
      </c>
      <c r="C191" s="62" t="s">
        <v>331</v>
      </c>
      <c r="D191" s="63" t="s">
        <v>339</v>
      </c>
      <c r="E191" s="64" t="s">
        <v>244</v>
      </c>
      <c r="F191" s="46">
        <v>19</v>
      </c>
      <c r="G191" s="57" t="s">
        <v>53</v>
      </c>
      <c r="H191" s="57">
        <v>7</v>
      </c>
      <c r="I191" s="57" t="s">
        <v>54</v>
      </c>
      <c r="J191" s="57">
        <v>68</v>
      </c>
      <c r="K191" s="60">
        <v>68</v>
      </c>
      <c r="L191" s="51"/>
      <c r="M191" s="52"/>
      <c r="N191" s="65">
        <f t="shared" si="13"/>
        <v>1292</v>
      </c>
    </row>
    <row r="192" spans="1:14" ht="14.25" x14ac:dyDescent="0.2">
      <c r="A192" s="61" t="s">
        <v>47</v>
      </c>
      <c r="B192" s="62" t="s">
        <v>330</v>
      </c>
      <c r="C192" s="62" t="s">
        <v>331</v>
      </c>
      <c r="D192" s="63" t="s">
        <v>340</v>
      </c>
      <c r="E192" s="64" t="s">
        <v>341</v>
      </c>
      <c r="F192" s="46">
        <v>0.5</v>
      </c>
      <c r="G192" s="57" t="s">
        <v>53</v>
      </c>
      <c r="H192" s="57">
        <v>3</v>
      </c>
      <c r="I192" s="57" t="s">
        <v>54</v>
      </c>
      <c r="J192" s="57">
        <v>68</v>
      </c>
      <c r="K192" s="60">
        <v>17</v>
      </c>
      <c r="L192" s="51"/>
      <c r="M192" s="52"/>
      <c r="N192" s="65">
        <f t="shared" si="13"/>
        <v>8.5</v>
      </c>
    </row>
    <row r="193" spans="1:14" ht="14.25" x14ac:dyDescent="0.2">
      <c r="A193" s="61" t="s">
        <v>47</v>
      </c>
      <c r="B193" s="62" t="s">
        <v>330</v>
      </c>
      <c r="C193" s="62" t="s">
        <v>331</v>
      </c>
      <c r="D193" s="63" t="s">
        <v>328</v>
      </c>
      <c r="E193" s="64" t="s">
        <v>342</v>
      </c>
      <c r="F193" s="46">
        <v>10</v>
      </c>
      <c r="G193" s="57" t="s">
        <v>53</v>
      </c>
      <c r="H193" s="57">
        <v>3</v>
      </c>
      <c r="I193" s="57" t="s">
        <v>54</v>
      </c>
      <c r="J193" s="57">
        <v>68</v>
      </c>
      <c r="K193" s="60">
        <v>68</v>
      </c>
      <c r="L193" s="51"/>
      <c r="M193" s="52"/>
      <c r="N193" s="65">
        <f t="shared" si="13"/>
        <v>680</v>
      </c>
    </row>
    <row r="194" spans="1:14" ht="14.25" x14ac:dyDescent="0.2">
      <c r="A194" s="61" t="s">
        <v>47</v>
      </c>
      <c r="B194" s="62" t="s">
        <v>330</v>
      </c>
      <c r="C194" s="62" t="s">
        <v>331</v>
      </c>
      <c r="D194" s="63" t="s">
        <v>343</v>
      </c>
      <c r="E194" s="64" t="s">
        <v>184</v>
      </c>
      <c r="F194" s="46">
        <v>1</v>
      </c>
      <c r="G194" s="57" t="s">
        <v>53</v>
      </c>
      <c r="H194" s="57">
        <v>11</v>
      </c>
      <c r="I194" s="57" t="s">
        <v>57</v>
      </c>
      <c r="J194" s="57">
        <v>68</v>
      </c>
      <c r="K194" s="60">
        <v>17</v>
      </c>
      <c r="L194" s="51"/>
      <c r="M194" s="52"/>
      <c r="N194" s="65">
        <f t="shared" si="13"/>
        <v>17</v>
      </c>
    </row>
    <row r="195" spans="1:14" ht="14.25" x14ac:dyDescent="0.2">
      <c r="A195" s="61" t="s">
        <v>47</v>
      </c>
      <c r="B195" s="62" t="s">
        <v>330</v>
      </c>
      <c r="C195" s="62" t="s">
        <v>331</v>
      </c>
      <c r="D195" s="63" t="s">
        <v>344</v>
      </c>
      <c r="E195" s="64" t="s">
        <v>334</v>
      </c>
      <c r="F195" s="46">
        <v>162</v>
      </c>
      <c r="G195" s="57" t="s">
        <v>53</v>
      </c>
      <c r="H195" s="57">
        <v>28</v>
      </c>
      <c r="I195" s="57" t="s">
        <v>57</v>
      </c>
      <c r="J195" s="57">
        <v>34</v>
      </c>
      <c r="K195" s="60">
        <v>4</v>
      </c>
      <c r="L195" s="51"/>
      <c r="M195" s="52"/>
      <c r="N195" s="65">
        <f t="shared" si="13"/>
        <v>648</v>
      </c>
    </row>
    <row r="196" spans="1:14" ht="14.25" x14ac:dyDescent="0.2">
      <c r="A196" s="61" t="s">
        <v>47</v>
      </c>
      <c r="B196" s="62" t="s">
        <v>330</v>
      </c>
      <c r="C196" s="62" t="s">
        <v>331</v>
      </c>
      <c r="D196" s="63" t="s">
        <v>345</v>
      </c>
      <c r="E196" s="64" t="s">
        <v>346</v>
      </c>
      <c r="F196" s="46">
        <v>9</v>
      </c>
      <c r="G196" s="57" t="s">
        <v>53</v>
      </c>
      <c r="H196" s="57">
        <v>24</v>
      </c>
      <c r="I196" s="57" t="s">
        <v>57</v>
      </c>
      <c r="J196" s="57">
        <v>34</v>
      </c>
      <c r="K196" s="60">
        <v>9</v>
      </c>
      <c r="L196" s="51"/>
      <c r="M196" s="52"/>
      <c r="N196" s="65">
        <f t="shared" si="13"/>
        <v>81</v>
      </c>
    </row>
    <row r="197" spans="1:14" ht="14.25" x14ac:dyDescent="0.2">
      <c r="A197" s="61" t="s">
        <v>47</v>
      </c>
      <c r="B197" s="62" t="s">
        <v>330</v>
      </c>
      <c r="C197" s="62" t="s">
        <v>331</v>
      </c>
      <c r="D197" s="63" t="s">
        <v>347</v>
      </c>
      <c r="E197" s="64" t="s">
        <v>64</v>
      </c>
      <c r="F197" s="46">
        <v>198</v>
      </c>
      <c r="G197" s="57" t="s">
        <v>53</v>
      </c>
      <c r="H197" s="57">
        <v>7</v>
      </c>
      <c r="I197" s="57" t="s">
        <v>57</v>
      </c>
      <c r="J197" s="57">
        <v>32</v>
      </c>
      <c r="K197" s="60">
        <v>8</v>
      </c>
      <c r="L197" s="51"/>
      <c r="M197" s="52"/>
      <c r="N197" s="65">
        <f t="shared" si="13"/>
        <v>1584</v>
      </c>
    </row>
    <row r="198" spans="1:14" ht="14.25" x14ac:dyDescent="0.2">
      <c r="A198" s="61" t="s">
        <v>47</v>
      </c>
      <c r="B198" s="62" t="s">
        <v>330</v>
      </c>
      <c r="C198" s="62" t="s">
        <v>331</v>
      </c>
      <c r="D198" s="63" t="s">
        <v>348</v>
      </c>
      <c r="E198" s="64" t="s">
        <v>342</v>
      </c>
      <c r="F198" s="46">
        <v>87</v>
      </c>
      <c r="G198" s="57" t="s">
        <v>53</v>
      </c>
      <c r="H198" s="57">
        <v>3</v>
      </c>
      <c r="I198" s="57" t="s">
        <v>57</v>
      </c>
      <c r="J198" s="57">
        <v>36</v>
      </c>
      <c r="K198" s="60">
        <v>36</v>
      </c>
      <c r="L198" s="51"/>
      <c r="M198" s="52"/>
      <c r="N198" s="65">
        <f t="shared" si="13"/>
        <v>3132</v>
      </c>
    </row>
    <row r="199" spans="1:14" ht="14.25" x14ac:dyDescent="0.2">
      <c r="A199" s="61" t="s">
        <v>47</v>
      </c>
      <c r="B199" s="62" t="s">
        <v>330</v>
      </c>
      <c r="C199" s="62" t="s">
        <v>331</v>
      </c>
      <c r="D199" s="63" t="s">
        <v>349</v>
      </c>
      <c r="E199" s="64" t="s">
        <v>350</v>
      </c>
      <c r="F199" s="46">
        <v>943</v>
      </c>
      <c r="G199" s="57" t="s">
        <v>53</v>
      </c>
      <c r="H199" s="57">
        <v>25</v>
      </c>
      <c r="I199" s="57" t="s">
        <v>57</v>
      </c>
      <c r="J199" s="57">
        <v>32</v>
      </c>
      <c r="K199" s="60">
        <v>4</v>
      </c>
      <c r="L199" s="51"/>
      <c r="M199" s="52"/>
      <c r="N199" s="65">
        <f t="shared" si="13"/>
        <v>3772</v>
      </c>
    </row>
    <row r="200" spans="1:14" ht="14.25" x14ac:dyDescent="0.2">
      <c r="A200" s="61" t="s">
        <v>47</v>
      </c>
      <c r="B200" s="62" t="s">
        <v>330</v>
      </c>
      <c r="C200" s="62" t="s">
        <v>331</v>
      </c>
      <c r="D200" s="63" t="s">
        <v>351</v>
      </c>
      <c r="E200" s="64" t="s">
        <v>352</v>
      </c>
      <c r="F200" s="46">
        <v>11</v>
      </c>
      <c r="G200" s="57" t="s">
        <v>53</v>
      </c>
      <c r="H200" s="57">
        <v>4</v>
      </c>
      <c r="I200" s="57" t="s">
        <v>57</v>
      </c>
      <c r="J200" s="57">
        <v>392</v>
      </c>
      <c r="K200" s="60">
        <v>40</v>
      </c>
      <c r="L200" s="51"/>
      <c r="M200" s="52"/>
      <c r="N200" s="65">
        <f t="shared" si="13"/>
        <v>440</v>
      </c>
    </row>
    <row r="201" spans="1:14" ht="14.25" x14ac:dyDescent="0.2">
      <c r="A201" s="61" t="s">
        <v>47</v>
      </c>
      <c r="B201" s="62" t="s">
        <v>330</v>
      </c>
      <c r="C201" s="62" t="s">
        <v>331</v>
      </c>
      <c r="D201" s="63" t="s">
        <v>353</v>
      </c>
      <c r="E201" s="64" t="s">
        <v>354</v>
      </c>
      <c r="F201" s="46">
        <v>180</v>
      </c>
      <c r="G201" s="57" t="s">
        <v>53</v>
      </c>
      <c r="H201" s="57">
        <v>12</v>
      </c>
      <c r="I201" s="57" t="s">
        <v>57</v>
      </c>
      <c r="J201" s="57">
        <v>8</v>
      </c>
      <c r="K201" s="60">
        <v>1</v>
      </c>
      <c r="L201" s="51"/>
      <c r="M201" s="52"/>
      <c r="N201" s="65">
        <f t="shared" si="13"/>
        <v>180</v>
      </c>
    </row>
    <row r="202" spans="1:14" ht="14.25" x14ac:dyDescent="0.2">
      <c r="A202" s="61" t="s">
        <v>47</v>
      </c>
      <c r="B202" s="62" t="s">
        <v>330</v>
      </c>
      <c r="C202" s="62" t="s">
        <v>331</v>
      </c>
      <c r="D202" s="63" t="s">
        <v>355</v>
      </c>
      <c r="E202" s="64" t="s">
        <v>356</v>
      </c>
      <c r="F202" s="46">
        <v>4988</v>
      </c>
      <c r="G202" s="57" t="s">
        <v>53</v>
      </c>
      <c r="H202" s="57">
        <v>16</v>
      </c>
      <c r="I202" s="57" t="s">
        <v>57</v>
      </c>
      <c r="J202" s="57">
        <v>8</v>
      </c>
      <c r="K202" s="60">
        <v>1</v>
      </c>
      <c r="L202" s="51"/>
      <c r="M202" s="52"/>
      <c r="N202" s="65">
        <f t="shared" si="13"/>
        <v>4988</v>
      </c>
    </row>
    <row r="203" spans="1:14" ht="14.25" x14ac:dyDescent="0.2">
      <c r="A203" s="53" t="s">
        <v>47</v>
      </c>
      <c r="B203" s="54" t="s">
        <v>357</v>
      </c>
      <c r="C203" s="54" t="s">
        <v>358</v>
      </c>
      <c r="D203" s="55" t="s">
        <v>357</v>
      </c>
      <c r="E203" s="56" t="s">
        <v>358</v>
      </c>
      <c r="F203" s="46"/>
      <c r="G203" s="58"/>
      <c r="H203" s="58"/>
      <c r="I203" s="58"/>
      <c r="J203" s="59">
        <v>1</v>
      </c>
      <c r="K203" s="60"/>
      <c r="L203" s="51"/>
      <c r="M203" s="52"/>
      <c r="N203" s="51"/>
    </row>
    <row r="204" spans="1:14" ht="14.25" x14ac:dyDescent="0.2">
      <c r="A204" s="61" t="s">
        <v>47</v>
      </c>
      <c r="B204" s="62" t="s">
        <v>357</v>
      </c>
      <c r="C204" s="62" t="s">
        <v>358</v>
      </c>
      <c r="D204" s="63" t="s">
        <v>332</v>
      </c>
      <c r="E204" s="64" t="s">
        <v>64</v>
      </c>
      <c r="F204" s="46">
        <v>330</v>
      </c>
      <c r="G204" s="57" t="s">
        <v>53</v>
      </c>
      <c r="H204" s="57">
        <v>6</v>
      </c>
      <c r="I204" s="57" t="s">
        <v>57</v>
      </c>
      <c r="J204" s="57">
        <v>88</v>
      </c>
      <c r="K204" s="60">
        <v>22</v>
      </c>
      <c r="L204" s="51"/>
      <c r="M204" s="52"/>
      <c r="N204" s="65">
        <f>F204*K204</f>
        <v>7260</v>
      </c>
    </row>
    <row r="205" spans="1:14" ht="14.25" x14ac:dyDescent="0.2">
      <c r="A205" s="61" t="s">
        <v>47</v>
      </c>
      <c r="B205" s="62" t="s">
        <v>357</v>
      </c>
      <c r="C205" s="62" t="s">
        <v>358</v>
      </c>
      <c r="D205" s="63" t="s">
        <v>333</v>
      </c>
      <c r="E205" s="64" t="s">
        <v>334</v>
      </c>
      <c r="F205" s="46">
        <v>162</v>
      </c>
      <c r="G205" s="57" t="s">
        <v>53</v>
      </c>
      <c r="H205" s="57">
        <v>28</v>
      </c>
      <c r="I205" s="57" t="s">
        <v>57</v>
      </c>
      <c r="J205" s="57">
        <v>44</v>
      </c>
      <c r="K205" s="60">
        <v>5</v>
      </c>
      <c r="L205" s="51"/>
      <c r="M205" s="52"/>
      <c r="N205" s="65">
        <f t="shared" ref="N205:N220" si="14">F205*K205</f>
        <v>810</v>
      </c>
    </row>
    <row r="206" spans="1:14" ht="14.25" x14ac:dyDescent="0.2">
      <c r="A206" s="61" t="s">
        <v>47</v>
      </c>
      <c r="B206" s="62" t="s">
        <v>357</v>
      </c>
      <c r="C206" s="62" t="s">
        <v>358</v>
      </c>
      <c r="D206" s="63" t="s">
        <v>335</v>
      </c>
      <c r="E206" s="64" t="s">
        <v>336</v>
      </c>
      <c r="F206" s="46">
        <v>6</v>
      </c>
      <c r="G206" s="57" t="s">
        <v>53</v>
      </c>
      <c r="H206" s="57">
        <v>14</v>
      </c>
      <c r="I206" s="57" t="s">
        <v>57</v>
      </c>
      <c r="J206" s="57">
        <v>88</v>
      </c>
      <c r="K206" s="60">
        <v>22</v>
      </c>
      <c r="L206" s="51"/>
      <c r="M206" s="52"/>
      <c r="N206" s="65">
        <f t="shared" si="14"/>
        <v>132</v>
      </c>
    </row>
    <row r="207" spans="1:14" ht="14.25" x14ac:dyDescent="0.2">
      <c r="A207" s="61" t="s">
        <v>47</v>
      </c>
      <c r="B207" s="62" t="s">
        <v>357</v>
      </c>
      <c r="C207" s="62" t="s">
        <v>358</v>
      </c>
      <c r="D207" s="63" t="s">
        <v>337</v>
      </c>
      <c r="E207" s="64" t="s">
        <v>336</v>
      </c>
      <c r="F207" s="46">
        <v>1</v>
      </c>
      <c r="G207" s="57" t="s">
        <v>53</v>
      </c>
      <c r="H207" s="57">
        <v>19</v>
      </c>
      <c r="I207" s="57" t="s">
        <v>57</v>
      </c>
      <c r="J207" s="57">
        <v>44</v>
      </c>
      <c r="K207" s="60">
        <v>11</v>
      </c>
      <c r="L207" s="51"/>
      <c r="M207" s="52"/>
      <c r="N207" s="65">
        <f t="shared" si="14"/>
        <v>11</v>
      </c>
    </row>
    <row r="208" spans="1:14" ht="14.25" x14ac:dyDescent="0.2">
      <c r="A208" s="61" t="s">
        <v>47</v>
      </c>
      <c r="B208" s="62" t="s">
        <v>357</v>
      </c>
      <c r="C208" s="62" t="s">
        <v>358</v>
      </c>
      <c r="D208" s="63" t="s">
        <v>338</v>
      </c>
      <c r="E208" s="64" t="s">
        <v>336</v>
      </c>
      <c r="F208" s="46">
        <v>4</v>
      </c>
      <c r="G208" s="57" t="s">
        <v>53</v>
      </c>
      <c r="H208" s="57">
        <v>10</v>
      </c>
      <c r="I208" s="57" t="s">
        <v>57</v>
      </c>
      <c r="J208" s="57">
        <v>44</v>
      </c>
      <c r="K208" s="60">
        <v>11</v>
      </c>
      <c r="L208" s="51"/>
      <c r="M208" s="52"/>
      <c r="N208" s="65">
        <f t="shared" si="14"/>
        <v>44</v>
      </c>
    </row>
    <row r="209" spans="1:14" ht="14.25" x14ac:dyDescent="0.2">
      <c r="A209" s="61" t="s">
        <v>47</v>
      </c>
      <c r="B209" s="62" t="s">
        <v>357</v>
      </c>
      <c r="C209" s="62" t="s">
        <v>358</v>
      </c>
      <c r="D209" s="63" t="s">
        <v>339</v>
      </c>
      <c r="E209" s="64" t="s">
        <v>244</v>
      </c>
      <c r="F209" s="46">
        <v>19</v>
      </c>
      <c r="G209" s="57" t="s">
        <v>53</v>
      </c>
      <c r="H209" s="57">
        <v>7</v>
      </c>
      <c r="I209" s="57" t="s">
        <v>54</v>
      </c>
      <c r="J209" s="57">
        <v>88</v>
      </c>
      <c r="K209" s="60">
        <v>88</v>
      </c>
      <c r="L209" s="51"/>
      <c r="M209" s="52"/>
      <c r="N209" s="65">
        <f t="shared" si="14"/>
        <v>1672</v>
      </c>
    </row>
    <row r="210" spans="1:14" ht="14.25" x14ac:dyDescent="0.2">
      <c r="A210" s="61" t="s">
        <v>47</v>
      </c>
      <c r="B210" s="62" t="s">
        <v>357</v>
      </c>
      <c r="C210" s="62" t="s">
        <v>358</v>
      </c>
      <c r="D210" s="63" t="s">
        <v>340</v>
      </c>
      <c r="E210" s="64" t="s">
        <v>341</v>
      </c>
      <c r="F210" s="46">
        <v>0.5</v>
      </c>
      <c r="G210" s="57" t="s">
        <v>53</v>
      </c>
      <c r="H210" s="57">
        <v>3</v>
      </c>
      <c r="I210" s="57" t="s">
        <v>54</v>
      </c>
      <c r="J210" s="57">
        <v>88</v>
      </c>
      <c r="K210" s="60">
        <v>22</v>
      </c>
      <c r="L210" s="51"/>
      <c r="M210" s="52"/>
      <c r="N210" s="65">
        <f t="shared" si="14"/>
        <v>11</v>
      </c>
    </row>
    <row r="211" spans="1:14" ht="14.25" x14ac:dyDescent="0.2">
      <c r="A211" s="61" t="s">
        <v>47</v>
      </c>
      <c r="B211" s="62" t="s">
        <v>357</v>
      </c>
      <c r="C211" s="62" t="s">
        <v>358</v>
      </c>
      <c r="D211" s="63" t="s">
        <v>328</v>
      </c>
      <c r="E211" s="64" t="s">
        <v>342</v>
      </c>
      <c r="F211" s="46">
        <v>10</v>
      </c>
      <c r="G211" s="57" t="s">
        <v>53</v>
      </c>
      <c r="H211" s="57">
        <v>3</v>
      </c>
      <c r="I211" s="57" t="s">
        <v>54</v>
      </c>
      <c r="J211" s="57">
        <v>88</v>
      </c>
      <c r="K211" s="60">
        <v>88</v>
      </c>
      <c r="L211" s="51"/>
      <c r="M211" s="52"/>
      <c r="N211" s="65">
        <f t="shared" si="14"/>
        <v>880</v>
      </c>
    </row>
    <row r="212" spans="1:14" ht="14.25" x14ac:dyDescent="0.2">
      <c r="A212" s="61" t="s">
        <v>47</v>
      </c>
      <c r="B212" s="62" t="s">
        <v>357</v>
      </c>
      <c r="C212" s="62" t="s">
        <v>358</v>
      </c>
      <c r="D212" s="63" t="s">
        <v>343</v>
      </c>
      <c r="E212" s="64" t="s">
        <v>184</v>
      </c>
      <c r="F212" s="46">
        <v>1</v>
      </c>
      <c r="G212" s="57" t="s">
        <v>53</v>
      </c>
      <c r="H212" s="57">
        <v>11</v>
      </c>
      <c r="I212" s="57" t="s">
        <v>57</v>
      </c>
      <c r="J212" s="57">
        <v>88</v>
      </c>
      <c r="K212" s="60">
        <v>22</v>
      </c>
      <c r="L212" s="51"/>
      <c r="M212" s="52"/>
      <c r="N212" s="65">
        <f t="shared" si="14"/>
        <v>22</v>
      </c>
    </row>
    <row r="213" spans="1:14" ht="14.25" x14ac:dyDescent="0.2">
      <c r="A213" s="61" t="s">
        <v>47</v>
      </c>
      <c r="B213" s="62" t="s">
        <v>357</v>
      </c>
      <c r="C213" s="62" t="s">
        <v>358</v>
      </c>
      <c r="D213" s="63" t="s">
        <v>344</v>
      </c>
      <c r="E213" s="64" t="s">
        <v>334</v>
      </c>
      <c r="F213" s="46">
        <v>162</v>
      </c>
      <c r="G213" s="57" t="s">
        <v>53</v>
      </c>
      <c r="H213" s="57">
        <v>28</v>
      </c>
      <c r="I213" s="57" t="s">
        <v>57</v>
      </c>
      <c r="J213" s="57">
        <v>44</v>
      </c>
      <c r="K213" s="60">
        <v>5</v>
      </c>
      <c r="L213" s="51"/>
      <c r="M213" s="52"/>
      <c r="N213" s="65">
        <f t="shared" si="14"/>
        <v>810</v>
      </c>
    </row>
    <row r="214" spans="1:14" ht="14.25" x14ac:dyDescent="0.2">
      <c r="A214" s="61" t="s">
        <v>47</v>
      </c>
      <c r="B214" s="62" t="s">
        <v>357</v>
      </c>
      <c r="C214" s="62" t="s">
        <v>358</v>
      </c>
      <c r="D214" s="63" t="s">
        <v>345</v>
      </c>
      <c r="E214" s="64" t="s">
        <v>346</v>
      </c>
      <c r="F214" s="46">
        <v>9</v>
      </c>
      <c r="G214" s="57" t="s">
        <v>53</v>
      </c>
      <c r="H214" s="57">
        <v>24</v>
      </c>
      <c r="I214" s="57" t="s">
        <v>57</v>
      </c>
      <c r="J214" s="57">
        <v>44</v>
      </c>
      <c r="K214" s="60">
        <v>11</v>
      </c>
      <c r="L214" s="51"/>
      <c r="M214" s="52"/>
      <c r="N214" s="65">
        <f t="shared" si="14"/>
        <v>99</v>
      </c>
    </row>
    <row r="215" spans="1:14" ht="14.25" x14ac:dyDescent="0.2">
      <c r="A215" s="61" t="s">
        <v>47</v>
      </c>
      <c r="B215" s="62" t="s">
        <v>357</v>
      </c>
      <c r="C215" s="62" t="s">
        <v>358</v>
      </c>
      <c r="D215" s="63" t="s">
        <v>347</v>
      </c>
      <c r="E215" s="64" t="s">
        <v>64</v>
      </c>
      <c r="F215" s="46">
        <v>198</v>
      </c>
      <c r="G215" s="57" t="s">
        <v>53</v>
      </c>
      <c r="H215" s="57">
        <v>7</v>
      </c>
      <c r="I215" s="57" t="s">
        <v>57</v>
      </c>
      <c r="J215" s="57">
        <v>32</v>
      </c>
      <c r="K215" s="60">
        <v>8</v>
      </c>
      <c r="L215" s="51"/>
      <c r="M215" s="52"/>
      <c r="N215" s="65">
        <f t="shared" si="14"/>
        <v>1584</v>
      </c>
    </row>
    <row r="216" spans="1:14" ht="14.25" x14ac:dyDescent="0.2">
      <c r="A216" s="61" t="s">
        <v>47</v>
      </c>
      <c r="B216" s="62" t="s">
        <v>357</v>
      </c>
      <c r="C216" s="62" t="s">
        <v>358</v>
      </c>
      <c r="D216" s="63" t="s">
        <v>348</v>
      </c>
      <c r="E216" s="64" t="s">
        <v>342</v>
      </c>
      <c r="F216" s="46">
        <v>87</v>
      </c>
      <c r="G216" s="57" t="s">
        <v>53</v>
      </c>
      <c r="H216" s="57">
        <v>3</v>
      </c>
      <c r="I216" s="57" t="s">
        <v>57</v>
      </c>
      <c r="J216" s="57">
        <v>36</v>
      </c>
      <c r="K216" s="60">
        <v>36</v>
      </c>
      <c r="L216" s="51"/>
      <c r="M216" s="52"/>
      <c r="N216" s="65">
        <f t="shared" si="14"/>
        <v>3132</v>
      </c>
    </row>
    <row r="217" spans="1:14" ht="14.25" x14ac:dyDescent="0.2">
      <c r="A217" s="61" t="s">
        <v>47</v>
      </c>
      <c r="B217" s="62" t="s">
        <v>357</v>
      </c>
      <c r="C217" s="62" t="s">
        <v>358</v>
      </c>
      <c r="D217" s="63" t="s">
        <v>349</v>
      </c>
      <c r="E217" s="64" t="s">
        <v>350</v>
      </c>
      <c r="F217" s="46">
        <v>943</v>
      </c>
      <c r="G217" s="57" t="s">
        <v>53</v>
      </c>
      <c r="H217" s="57">
        <v>25</v>
      </c>
      <c r="I217" s="57" t="s">
        <v>57</v>
      </c>
      <c r="J217" s="57">
        <v>32</v>
      </c>
      <c r="K217" s="60">
        <v>4</v>
      </c>
      <c r="L217" s="51"/>
      <c r="M217" s="52"/>
      <c r="N217" s="65">
        <f t="shared" si="14"/>
        <v>3772</v>
      </c>
    </row>
    <row r="218" spans="1:14" ht="14.25" x14ac:dyDescent="0.2">
      <c r="A218" s="61" t="s">
        <v>47</v>
      </c>
      <c r="B218" s="62" t="s">
        <v>357</v>
      </c>
      <c r="C218" s="62" t="s">
        <v>358</v>
      </c>
      <c r="D218" s="63" t="s">
        <v>351</v>
      </c>
      <c r="E218" s="64" t="s">
        <v>352</v>
      </c>
      <c r="F218" s="46">
        <v>11</v>
      </c>
      <c r="G218" s="57" t="s">
        <v>53</v>
      </c>
      <c r="H218" s="57">
        <v>4</v>
      </c>
      <c r="I218" s="57" t="s">
        <v>57</v>
      </c>
      <c r="J218" s="57">
        <v>392</v>
      </c>
      <c r="K218" s="60">
        <v>98</v>
      </c>
      <c r="L218" s="51"/>
      <c r="M218" s="52"/>
      <c r="N218" s="65">
        <f t="shared" si="14"/>
        <v>1078</v>
      </c>
    </row>
    <row r="219" spans="1:14" ht="14.25" x14ac:dyDescent="0.2">
      <c r="A219" s="61" t="s">
        <v>47</v>
      </c>
      <c r="B219" s="62" t="s">
        <v>357</v>
      </c>
      <c r="C219" s="62" t="s">
        <v>358</v>
      </c>
      <c r="D219" s="63" t="s">
        <v>353</v>
      </c>
      <c r="E219" s="64" t="s">
        <v>354</v>
      </c>
      <c r="F219" s="46">
        <v>180</v>
      </c>
      <c r="G219" s="57" t="s">
        <v>53</v>
      </c>
      <c r="H219" s="57">
        <v>12</v>
      </c>
      <c r="I219" s="57" t="s">
        <v>57</v>
      </c>
      <c r="J219" s="57">
        <v>8</v>
      </c>
      <c r="K219" s="60">
        <v>1</v>
      </c>
      <c r="L219" s="51"/>
      <c r="M219" s="52"/>
      <c r="N219" s="65">
        <f t="shared" si="14"/>
        <v>180</v>
      </c>
    </row>
    <row r="220" spans="1:14" ht="14.25" x14ac:dyDescent="0.2">
      <c r="A220" s="61" t="s">
        <v>47</v>
      </c>
      <c r="B220" s="62" t="s">
        <v>357</v>
      </c>
      <c r="C220" s="62" t="s">
        <v>358</v>
      </c>
      <c r="D220" s="63" t="s">
        <v>355</v>
      </c>
      <c r="E220" s="64" t="s">
        <v>356</v>
      </c>
      <c r="F220" s="46">
        <v>4988</v>
      </c>
      <c r="G220" s="57" t="s">
        <v>53</v>
      </c>
      <c r="H220" s="57">
        <v>16</v>
      </c>
      <c r="I220" s="57" t="s">
        <v>57</v>
      </c>
      <c r="J220" s="57">
        <v>8</v>
      </c>
      <c r="K220" s="60">
        <v>1</v>
      </c>
      <c r="L220" s="51"/>
      <c r="M220" s="52"/>
      <c r="N220" s="65">
        <f t="shared" si="14"/>
        <v>4988</v>
      </c>
    </row>
    <row r="221" spans="1:14" ht="14.25" x14ac:dyDescent="0.2">
      <c r="A221" s="53" t="s">
        <v>47</v>
      </c>
      <c r="B221" s="54" t="s">
        <v>359</v>
      </c>
      <c r="C221" s="54" t="s">
        <v>360</v>
      </c>
      <c r="D221" s="55" t="s">
        <v>359</v>
      </c>
      <c r="E221" s="56" t="s">
        <v>360</v>
      </c>
      <c r="F221" s="46"/>
      <c r="G221" s="58"/>
      <c r="H221" s="58"/>
      <c r="I221" s="58"/>
      <c r="J221" s="59">
        <v>1</v>
      </c>
      <c r="K221" s="60"/>
      <c r="L221" s="51"/>
      <c r="M221" s="52"/>
      <c r="N221" s="51"/>
    </row>
    <row r="222" spans="1:14" ht="14.25" x14ac:dyDescent="0.2">
      <c r="A222" s="61" t="s">
        <v>47</v>
      </c>
      <c r="B222" s="62" t="s">
        <v>359</v>
      </c>
      <c r="C222" s="62" t="s">
        <v>360</v>
      </c>
      <c r="D222" s="63" t="s">
        <v>332</v>
      </c>
      <c r="E222" s="64" t="s">
        <v>64</v>
      </c>
      <c r="F222" s="46">
        <v>330</v>
      </c>
      <c r="G222" s="57" t="s">
        <v>53</v>
      </c>
      <c r="H222" s="57">
        <v>6</v>
      </c>
      <c r="I222" s="57" t="s">
        <v>57</v>
      </c>
      <c r="J222" s="57">
        <v>92</v>
      </c>
      <c r="K222" s="60">
        <v>23</v>
      </c>
      <c r="L222" s="51"/>
      <c r="M222" s="52"/>
      <c r="N222" s="65">
        <f>F222*K222</f>
        <v>7590</v>
      </c>
    </row>
    <row r="223" spans="1:14" ht="14.25" x14ac:dyDescent="0.2">
      <c r="A223" s="61" t="s">
        <v>47</v>
      </c>
      <c r="B223" s="62" t="s">
        <v>359</v>
      </c>
      <c r="C223" s="62" t="s">
        <v>360</v>
      </c>
      <c r="D223" s="63" t="s">
        <v>333</v>
      </c>
      <c r="E223" s="64" t="s">
        <v>334</v>
      </c>
      <c r="F223" s="46">
        <v>162</v>
      </c>
      <c r="G223" s="57" t="s">
        <v>53</v>
      </c>
      <c r="H223" s="57">
        <v>28</v>
      </c>
      <c r="I223" s="57" t="s">
        <v>57</v>
      </c>
      <c r="J223" s="57">
        <v>46</v>
      </c>
      <c r="K223" s="60">
        <v>5</v>
      </c>
      <c r="L223" s="51"/>
      <c r="M223" s="52"/>
      <c r="N223" s="65">
        <f t="shared" ref="N223:N238" si="15">F223*K223</f>
        <v>810</v>
      </c>
    </row>
    <row r="224" spans="1:14" ht="14.25" x14ac:dyDescent="0.2">
      <c r="A224" s="61" t="s">
        <v>47</v>
      </c>
      <c r="B224" s="62" t="s">
        <v>359</v>
      </c>
      <c r="C224" s="62" t="s">
        <v>360</v>
      </c>
      <c r="D224" s="63" t="s">
        <v>335</v>
      </c>
      <c r="E224" s="64" t="s">
        <v>336</v>
      </c>
      <c r="F224" s="46">
        <v>6</v>
      </c>
      <c r="G224" s="57" t="s">
        <v>53</v>
      </c>
      <c r="H224" s="57">
        <v>14</v>
      </c>
      <c r="I224" s="57" t="s">
        <v>57</v>
      </c>
      <c r="J224" s="57">
        <v>92</v>
      </c>
      <c r="K224" s="60">
        <v>23</v>
      </c>
      <c r="L224" s="51"/>
      <c r="M224" s="52"/>
      <c r="N224" s="65">
        <f t="shared" si="15"/>
        <v>138</v>
      </c>
    </row>
    <row r="225" spans="1:14" ht="14.25" x14ac:dyDescent="0.2">
      <c r="A225" s="61" t="s">
        <v>47</v>
      </c>
      <c r="B225" s="62" t="s">
        <v>359</v>
      </c>
      <c r="C225" s="62" t="s">
        <v>360</v>
      </c>
      <c r="D225" s="63" t="s">
        <v>337</v>
      </c>
      <c r="E225" s="64" t="s">
        <v>336</v>
      </c>
      <c r="F225" s="46">
        <v>1</v>
      </c>
      <c r="G225" s="57" t="s">
        <v>53</v>
      </c>
      <c r="H225" s="57">
        <v>19</v>
      </c>
      <c r="I225" s="57" t="s">
        <v>57</v>
      </c>
      <c r="J225" s="57">
        <v>46</v>
      </c>
      <c r="K225" s="60">
        <v>12</v>
      </c>
      <c r="L225" s="51"/>
      <c r="M225" s="52"/>
      <c r="N225" s="65">
        <f t="shared" si="15"/>
        <v>12</v>
      </c>
    </row>
    <row r="226" spans="1:14" ht="14.25" x14ac:dyDescent="0.2">
      <c r="A226" s="61" t="s">
        <v>47</v>
      </c>
      <c r="B226" s="62" t="s">
        <v>359</v>
      </c>
      <c r="C226" s="62" t="s">
        <v>360</v>
      </c>
      <c r="D226" s="63" t="s">
        <v>338</v>
      </c>
      <c r="E226" s="64" t="s">
        <v>336</v>
      </c>
      <c r="F226" s="46">
        <v>4</v>
      </c>
      <c r="G226" s="57" t="s">
        <v>53</v>
      </c>
      <c r="H226" s="57">
        <v>10</v>
      </c>
      <c r="I226" s="57" t="s">
        <v>57</v>
      </c>
      <c r="J226" s="57">
        <v>46</v>
      </c>
      <c r="K226" s="60">
        <v>12</v>
      </c>
      <c r="L226" s="51"/>
      <c r="M226" s="52"/>
      <c r="N226" s="65">
        <f t="shared" si="15"/>
        <v>48</v>
      </c>
    </row>
    <row r="227" spans="1:14" ht="14.25" x14ac:dyDescent="0.2">
      <c r="A227" s="61" t="s">
        <v>47</v>
      </c>
      <c r="B227" s="62" t="s">
        <v>359</v>
      </c>
      <c r="C227" s="62" t="s">
        <v>360</v>
      </c>
      <c r="D227" s="63" t="s">
        <v>339</v>
      </c>
      <c r="E227" s="64" t="s">
        <v>244</v>
      </c>
      <c r="F227" s="46">
        <v>19</v>
      </c>
      <c r="G227" s="57" t="s">
        <v>53</v>
      </c>
      <c r="H227" s="57">
        <v>7</v>
      </c>
      <c r="I227" s="57" t="s">
        <v>54</v>
      </c>
      <c r="J227" s="57">
        <v>92</v>
      </c>
      <c r="K227" s="60">
        <v>92</v>
      </c>
      <c r="L227" s="51"/>
      <c r="M227" s="52"/>
      <c r="N227" s="65">
        <f t="shared" si="15"/>
        <v>1748</v>
      </c>
    </row>
    <row r="228" spans="1:14" ht="14.25" x14ac:dyDescent="0.2">
      <c r="A228" s="61" t="s">
        <v>47</v>
      </c>
      <c r="B228" s="62" t="s">
        <v>359</v>
      </c>
      <c r="C228" s="62" t="s">
        <v>360</v>
      </c>
      <c r="D228" s="63" t="s">
        <v>340</v>
      </c>
      <c r="E228" s="64" t="s">
        <v>341</v>
      </c>
      <c r="F228" s="46">
        <v>0.5</v>
      </c>
      <c r="G228" s="57" t="s">
        <v>53</v>
      </c>
      <c r="H228" s="57">
        <v>3</v>
      </c>
      <c r="I228" s="57" t="s">
        <v>54</v>
      </c>
      <c r="J228" s="57">
        <v>92</v>
      </c>
      <c r="K228" s="60">
        <v>23</v>
      </c>
      <c r="L228" s="51"/>
      <c r="M228" s="52"/>
      <c r="N228" s="65">
        <f t="shared" si="15"/>
        <v>11.5</v>
      </c>
    </row>
    <row r="229" spans="1:14" ht="14.25" x14ac:dyDescent="0.2">
      <c r="A229" s="61" t="s">
        <v>47</v>
      </c>
      <c r="B229" s="62" t="s">
        <v>359</v>
      </c>
      <c r="C229" s="62" t="s">
        <v>360</v>
      </c>
      <c r="D229" s="63" t="s">
        <v>328</v>
      </c>
      <c r="E229" s="64" t="s">
        <v>342</v>
      </c>
      <c r="F229" s="46">
        <v>10</v>
      </c>
      <c r="G229" s="57" t="s">
        <v>53</v>
      </c>
      <c r="H229" s="57">
        <v>3</v>
      </c>
      <c r="I229" s="57" t="s">
        <v>54</v>
      </c>
      <c r="J229" s="57">
        <v>92</v>
      </c>
      <c r="K229" s="60">
        <v>92</v>
      </c>
      <c r="L229" s="51"/>
      <c r="M229" s="52"/>
      <c r="N229" s="65">
        <f t="shared" si="15"/>
        <v>920</v>
      </c>
    </row>
    <row r="230" spans="1:14" ht="14.25" x14ac:dyDescent="0.2">
      <c r="A230" s="61" t="s">
        <v>47</v>
      </c>
      <c r="B230" s="62" t="s">
        <v>359</v>
      </c>
      <c r="C230" s="62" t="s">
        <v>360</v>
      </c>
      <c r="D230" s="63" t="s">
        <v>343</v>
      </c>
      <c r="E230" s="64" t="s">
        <v>184</v>
      </c>
      <c r="F230" s="46">
        <v>1</v>
      </c>
      <c r="G230" s="57" t="s">
        <v>53</v>
      </c>
      <c r="H230" s="57">
        <v>11</v>
      </c>
      <c r="I230" s="57" t="s">
        <v>57</v>
      </c>
      <c r="J230" s="57">
        <v>92</v>
      </c>
      <c r="K230" s="60">
        <v>23</v>
      </c>
      <c r="L230" s="51"/>
      <c r="M230" s="52"/>
      <c r="N230" s="65">
        <f t="shared" si="15"/>
        <v>23</v>
      </c>
    </row>
    <row r="231" spans="1:14" ht="14.25" x14ac:dyDescent="0.2">
      <c r="A231" s="61" t="s">
        <v>47</v>
      </c>
      <c r="B231" s="62" t="s">
        <v>359</v>
      </c>
      <c r="C231" s="62" t="s">
        <v>360</v>
      </c>
      <c r="D231" s="63" t="s">
        <v>344</v>
      </c>
      <c r="E231" s="64" t="s">
        <v>334</v>
      </c>
      <c r="F231" s="46">
        <v>162</v>
      </c>
      <c r="G231" s="57" t="s">
        <v>53</v>
      </c>
      <c r="H231" s="57">
        <v>28</v>
      </c>
      <c r="I231" s="57" t="s">
        <v>57</v>
      </c>
      <c r="J231" s="57">
        <v>46</v>
      </c>
      <c r="K231" s="60">
        <v>5</v>
      </c>
      <c r="L231" s="51"/>
      <c r="M231" s="52"/>
      <c r="N231" s="65">
        <f t="shared" si="15"/>
        <v>810</v>
      </c>
    </row>
    <row r="232" spans="1:14" ht="14.25" x14ac:dyDescent="0.2">
      <c r="A232" s="61" t="s">
        <v>47</v>
      </c>
      <c r="B232" s="62" t="s">
        <v>359</v>
      </c>
      <c r="C232" s="62" t="s">
        <v>360</v>
      </c>
      <c r="D232" s="63" t="s">
        <v>345</v>
      </c>
      <c r="E232" s="64" t="s">
        <v>346</v>
      </c>
      <c r="F232" s="46">
        <v>9</v>
      </c>
      <c r="G232" s="57" t="s">
        <v>53</v>
      </c>
      <c r="H232" s="57">
        <v>24</v>
      </c>
      <c r="I232" s="57" t="s">
        <v>57</v>
      </c>
      <c r="J232" s="57">
        <v>46</v>
      </c>
      <c r="K232" s="60">
        <v>12</v>
      </c>
      <c r="L232" s="51"/>
      <c r="M232" s="52"/>
      <c r="N232" s="65">
        <f t="shared" si="15"/>
        <v>108</v>
      </c>
    </row>
    <row r="233" spans="1:14" ht="14.25" x14ac:dyDescent="0.2">
      <c r="A233" s="61" t="s">
        <v>47</v>
      </c>
      <c r="B233" s="62" t="s">
        <v>359</v>
      </c>
      <c r="C233" s="62" t="s">
        <v>360</v>
      </c>
      <c r="D233" s="63" t="s">
        <v>347</v>
      </c>
      <c r="E233" s="64" t="s">
        <v>64</v>
      </c>
      <c r="F233" s="46">
        <v>198</v>
      </c>
      <c r="G233" s="57" t="s">
        <v>53</v>
      </c>
      <c r="H233" s="57">
        <v>7</v>
      </c>
      <c r="I233" s="57" t="s">
        <v>57</v>
      </c>
      <c r="J233" s="57">
        <v>32</v>
      </c>
      <c r="K233" s="60">
        <v>8</v>
      </c>
      <c r="L233" s="51"/>
      <c r="M233" s="52"/>
      <c r="N233" s="65">
        <f t="shared" si="15"/>
        <v>1584</v>
      </c>
    </row>
    <row r="234" spans="1:14" ht="14.25" x14ac:dyDescent="0.2">
      <c r="A234" s="61" t="s">
        <v>47</v>
      </c>
      <c r="B234" s="62" t="s">
        <v>359</v>
      </c>
      <c r="C234" s="62" t="s">
        <v>360</v>
      </c>
      <c r="D234" s="63" t="s">
        <v>348</v>
      </c>
      <c r="E234" s="64" t="s">
        <v>342</v>
      </c>
      <c r="F234" s="46">
        <v>87</v>
      </c>
      <c r="G234" s="57" t="s">
        <v>53</v>
      </c>
      <c r="H234" s="57">
        <v>3</v>
      </c>
      <c r="I234" s="57" t="s">
        <v>57</v>
      </c>
      <c r="J234" s="57">
        <v>92</v>
      </c>
      <c r="K234" s="60">
        <v>92</v>
      </c>
      <c r="L234" s="51"/>
      <c r="M234" s="52"/>
      <c r="N234" s="65">
        <f t="shared" si="15"/>
        <v>8004</v>
      </c>
    </row>
    <row r="235" spans="1:14" ht="14.25" x14ac:dyDescent="0.2">
      <c r="A235" s="61" t="s">
        <v>47</v>
      </c>
      <c r="B235" s="62" t="s">
        <v>359</v>
      </c>
      <c r="C235" s="62" t="s">
        <v>360</v>
      </c>
      <c r="D235" s="63" t="s">
        <v>349</v>
      </c>
      <c r="E235" s="64" t="s">
        <v>350</v>
      </c>
      <c r="F235" s="46">
        <v>943</v>
      </c>
      <c r="G235" s="57" t="s">
        <v>53</v>
      </c>
      <c r="H235" s="57">
        <v>25</v>
      </c>
      <c r="I235" s="57" t="s">
        <v>57</v>
      </c>
      <c r="J235" s="57">
        <v>32</v>
      </c>
      <c r="K235" s="60">
        <v>4</v>
      </c>
      <c r="L235" s="51"/>
      <c r="M235" s="52"/>
      <c r="N235" s="65">
        <f t="shared" si="15"/>
        <v>3772</v>
      </c>
    </row>
    <row r="236" spans="1:14" ht="14.25" x14ac:dyDescent="0.2">
      <c r="A236" s="61" t="s">
        <v>47</v>
      </c>
      <c r="B236" s="62" t="s">
        <v>359</v>
      </c>
      <c r="C236" s="62" t="s">
        <v>360</v>
      </c>
      <c r="D236" s="63" t="s">
        <v>351</v>
      </c>
      <c r="E236" s="64" t="s">
        <v>352</v>
      </c>
      <c r="F236" s="46">
        <v>11</v>
      </c>
      <c r="G236" s="57" t="s">
        <v>53</v>
      </c>
      <c r="H236" s="57">
        <v>4</v>
      </c>
      <c r="I236" s="57" t="s">
        <v>57</v>
      </c>
      <c r="J236" s="57">
        <v>392</v>
      </c>
      <c r="K236" s="60">
        <v>98</v>
      </c>
      <c r="L236" s="51"/>
      <c r="M236" s="52"/>
      <c r="N236" s="65">
        <f t="shared" si="15"/>
        <v>1078</v>
      </c>
    </row>
    <row r="237" spans="1:14" ht="14.25" x14ac:dyDescent="0.2">
      <c r="A237" s="61" t="s">
        <v>47</v>
      </c>
      <c r="B237" s="62" t="s">
        <v>359</v>
      </c>
      <c r="C237" s="62" t="s">
        <v>360</v>
      </c>
      <c r="D237" s="63" t="s">
        <v>353</v>
      </c>
      <c r="E237" s="64" t="s">
        <v>354</v>
      </c>
      <c r="F237" s="46">
        <v>180</v>
      </c>
      <c r="G237" s="57" t="s">
        <v>53</v>
      </c>
      <c r="H237" s="57">
        <v>12</v>
      </c>
      <c r="I237" s="57" t="s">
        <v>57</v>
      </c>
      <c r="J237" s="57">
        <v>8</v>
      </c>
      <c r="K237" s="60">
        <v>1</v>
      </c>
      <c r="L237" s="51"/>
      <c r="M237" s="52"/>
      <c r="N237" s="65">
        <f t="shared" si="15"/>
        <v>180</v>
      </c>
    </row>
    <row r="238" spans="1:14" ht="14.25" x14ac:dyDescent="0.2">
      <c r="A238" s="61" t="s">
        <v>47</v>
      </c>
      <c r="B238" s="62" t="s">
        <v>359</v>
      </c>
      <c r="C238" s="62" t="s">
        <v>360</v>
      </c>
      <c r="D238" s="63" t="s">
        <v>355</v>
      </c>
      <c r="E238" s="64" t="s">
        <v>356</v>
      </c>
      <c r="F238" s="46">
        <v>4988</v>
      </c>
      <c r="G238" s="57" t="s">
        <v>53</v>
      </c>
      <c r="H238" s="57">
        <v>16</v>
      </c>
      <c r="I238" s="57" t="s">
        <v>57</v>
      </c>
      <c r="J238" s="57">
        <v>8</v>
      </c>
      <c r="K238" s="60">
        <v>1</v>
      </c>
      <c r="L238" s="51"/>
      <c r="M238" s="52"/>
      <c r="N238" s="65">
        <f t="shared" si="15"/>
        <v>4988</v>
      </c>
    </row>
    <row r="239" spans="1:14" ht="14.25" x14ac:dyDescent="0.2">
      <c r="A239" s="53" t="s">
        <v>47</v>
      </c>
      <c r="B239" s="54" t="s">
        <v>47</v>
      </c>
      <c r="C239" s="54" t="s">
        <v>361</v>
      </c>
      <c r="D239" s="55" t="s">
        <v>47</v>
      </c>
      <c r="E239" s="56" t="s">
        <v>361</v>
      </c>
      <c r="F239" s="46"/>
      <c r="G239" s="57"/>
      <c r="H239" s="58"/>
      <c r="I239" s="58"/>
      <c r="J239" s="59">
        <v>1</v>
      </c>
      <c r="K239" s="60"/>
      <c r="L239" s="51"/>
      <c r="M239" s="52"/>
      <c r="N239" s="51"/>
    </row>
    <row r="240" spans="1:14" ht="14.25" x14ac:dyDescent="0.2">
      <c r="A240" s="53" t="s">
        <v>47</v>
      </c>
      <c r="B240" s="54" t="s">
        <v>362</v>
      </c>
      <c r="C240" s="54" t="s">
        <v>363</v>
      </c>
      <c r="D240" s="55" t="s">
        <v>362</v>
      </c>
      <c r="E240" s="56" t="s">
        <v>363</v>
      </c>
      <c r="F240" s="46"/>
      <c r="G240" s="58"/>
      <c r="H240" s="58"/>
      <c r="I240" s="58"/>
      <c r="J240" s="59">
        <v>1</v>
      </c>
      <c r="K240" s="60"/>
      <c r="L240" s="51"/>
      <c r="M240" s="52"/>
      <c r="N240" s="51"/>
    </row>
    <row r="241" spans="1:14" ht="14.25" x14ac:dyDescent="0.2">
      <c r="A241" s="61" t="s">
        <v>47</v>
      </c>
      <c r="B241" s="62" t="s">
        <v>362</v>
      </c>
      <c r="C241" s="62" t="s">
        <v>363</v>
      </c>
      <c r="D241" s="63" t="s">
        <v>364</v>
      </c>
      <c r="E241" s="64" t="s">
        <v>98</v>
      </c>
      <c r="F241" s="46">
        <v>450</v>
      </c>
      <c r="G241" s="57" t="s">
        <v>53</v>
      </c>
      <c r="H241" s="57">
        <v>6</v>
      </c>
      <c r="I241" s="57" t="s">
        <v>57</v>
      </c>
      <c r="J241" s="57">
        <v>12</v>
      </c>
      <c r="K241" s="60">
        <v>3</v>
      </c>
      <c r="L241" s="51"/>
      <c r="M241" s="52"/>
      <c r="N241" s="65">
        <f t="shared" ref="N241:N246" si="16">F241*K241</f>
        <v>1350</v>
      </c>
    </row>
    <row r="242" spans="1:14" ht="14.25" x14ac:dyDescent="0.2">
      <c r="A242" s="61" t="s">
        <v>47</v>
      </c>
      <c r="B242" s="62" t="s">
        <v>362</v>
      </c>
      <c r="C242" s="62" t="s">
        <v>363</v>
      </c>
      <c r="D242" s="63" t="s">
        <v>365</v>
      </c>
      <c r="E242" s="64" t="s">
        <v>71</v>
      </c>
      <c r="F242" s="46">
        <v>234</v>
      </c>
      <c r="G242" s="57" t="s">
        <v>53</v>
      </c>
      <c r="H242" s="57">
        <v>6</v>
      </c>
      <c r="I242" s="57" t="s">
        <v>57</v>
      </c>
      <c r="J242" s="57">
        <v>12</v>
      </c>
      <c r="K242" s="60">
        <v>3</v>
      </c>
      <c r="L242" s="51"/>
      <c r="M242" s="52"/>
      <c r="N242" s="65">
        <f t="shared" si="16"/>
        <v>702</v>
      </c>
    </row>
    <row r="243" spans="1:14" ht="14.25" x14ac:dyDescent="0.2">
      <c r="A243" s="61" t="s">
        <v>47</v>
      </c>
      <c r="B243" s="62" t="s">
        <v>362</v>
      </c>
      <c r="C243" s="62" t="s">
        <v>363</v>
      </c>
      <c r="D243" s="63" t="s">
        <v>366</v>
      </c>
      <c r="E243" s="64" t="s">
        <v>367</v>
      </c>
      <c r="F243" s="46">
        <v>170</v>
      </c>
      <c r="G243" s="57" t="s">
        <v>53</v>
      </c>
      <c r="H243" s="57">
        <v>6</v>
      </c>
      <c r="I243" s="57" t="s">
        <v>57</v>
      </c>
      <c r="J243" s="57">
        <v>48</v>
      </c>
      <c r="K243" s="60">
        <v>12</v>
      </c>
      <c r="L243" s="51"/>
      <c r="M243" s="52"/>
      <c r="N243" s="65">
        <f t="shared" si="16"/>
        <v>2040</v>
      </c>
    </row>
    <row r="244" spans="1:14" ht="14.25" x14ac:dyDescent="0.2">
      <c r="A244" s="61" t="s">
        <v>47</v>
      </c>
      <c r="B244" s="62" t="s">
        <v>362</v>
      </c>
      <c r="C244" s="62" t="s">
        <v>363</v>
      </c>
      <c r="D244" s="63" t="s">
        <v>292</v>
      </c>
      <c r="E244" s="64" t="s">
        <v>293</v>
      </c>
      <c r="F244" s="46">
        <v>28</v>
      </c>
      <c r="G244" s="57" t="s">
        <v>53</v>
      </c>
      <c r="H244" s="57">
        <v>6</v>
      </c>
      <c r="I244" s="57" t="s">
        <v>57</v>
      </c>
      <c r="J244" s="57">
        <v>12</v>
      </c>
      <c r="K244" s="60">
        <v>2</v>
      </c>
      <c r="L244" s="51"/>
      <c r="M244" s="52"/>
      <c r="N244" s="65">
        <f t="shared" si="16"/>
        <v>56</v>
      </c>
    </row>
    <row r="245" spans="1:14" ht="14.25" x14ac:dyDescent="0.2">
      <c r="A245" s="61" t="s">
        <v>47</v>
      </c>
      <c r="B245" s="62" t="s">
        <v>362</v>
      </c>
      <c r="C245" s="62" t="s">
        <v>363</v>
      </c>
      <c r="D245" s="63" t="s">
        <v>368</v>
      </c>
      <c r="E245" s="64" t="s">
        <v>369</v>
      </c>
      <c r="F245" s="46">
        <v>594</v>
      </c>
      <c r="G245" s="57" t="s">
        <v>53</v>
      </c>
      <c r="H245" s="57">
        <v>8</v>
      </c>
      <c r="I245" s="57" t="s">
        <v>54</v>
      </c>
      <c r="J245" s="57">
        <v>48</v>
      </c>
      <c r="K245" s="60">
        <v>5</v>
      </c>
      <c r="L245" s="51"/>
      <c r="M245" s="52"/>
      <c r="N245" s="65">
        <f t="shared" si="16"/>
        <v>2970</v>
      </c>
    </row>
    <row r="246" spans="1:14" ht="14.25" x14ac:dyDescent="0.2">
      <c r="A246" s="61" t="s">
        <v>47</v>
      </c>
      <c r="B246" s="62" t="s">
        <v>362</v>
      </c>
      <c r="C246" s="62" t="s">
        <v>363</v>
      </c>
      <c r="D246" s="63" t="s">
        <v>370</v>
      </c>
      <c r="E246" s="64" t="s">
        <v>86</v>
      </c>
      <c r="F246" s="46">
        <v>455</v>
      </c>
      <c r="G246" s="57" t="s">
        <v>53</v>
      </c>
      <c r="H246" s="57">
        <v>5</v>
      </c>
      <c r="I246" s="57" t="s">
        <v>57</v>
      </c>
      <c r="J246" s="57">
        <v>1</v>
      </c>
      <c r="K246" s="60">
        <v>1</v>
      </c>
      <c r="L246" s="51"/>
      <c r="M246" s="52"/>
      <c r="N246" s="65">
        <f t="shared" si="16"/>
        <v>455</v>
      </c>
    </row>
    <row r="247" spans="1:14" ht="14.25" x14ac:dyDescent="0.2">
      <c r="A247" s="53" t="s">
        <v>47</v>
      </c>
      <c r="B247" s="54" t="s">
        <v>371</v>
      </c>
      <c r="C247" s="54" t="s">
        <v>372</v>
      </c>
      <c r="D247" s="55" t="s">
        <v>371</v>
      </c>
      <c r="E247" s="56" t="s">
        <v>372</v>
      </c>
      <c r="F247" s="46"/>
      <c r="G247" s="57"/>
      <c r="H247" s="58"/>
      <c r="I247" s="58"/>
      <c r="J247" s="59">
        <v>1</v>
      </c>
      <c r="K247" s="60"/>
      <c r="L247" s="51"/>
      <c r="M247" s="52"/>
      <c r="N247" s="51"/>
    </row>
    <row r="248" spans="1:14" ht="14.25" x14ac:dyDescent="0.2">
      <c r="A248" s="61" t="s">
        <v>47</v>
      </c>
      <c r="B248" s="62" t="s">
        <v>371</v>
      </c>
      <c r="C248" s="62" t="s">
        <v>372</v>
      </c>
      <c r="D248" s="63" t="s">
        <v>373</v>
      </c>
      <c r="E248" s="64" t="s">
        <v>52</v>
      </c>
      <c r="F248" s="46">
        <v>44</v>
      </c>
      <c r="G248" s="57" t="s">
        <v>53</v>
      </c>
      <c r="H248" s="57">
        <v>6</v>
      </c>
      <c r="I248" s="57" t="s">
        <v>57</v>
      </c>
      <c r="J248" s="57">
        <v>8</v>
      </c>
      <c r="K248" s="60">
        <v>2</v>
      </c>
      <c r="L248" s="51"/>
      <c r="M248" s="52"/>
      <c r="N248" s="65">
        <f>F248*K248</f>
        <v>88</v>
      </c>
    </row>
    <row r="249" spans="1:14" ht="14.25" x14ac:dyDescent="0.2">
      <c r="A249" s="61" t="s">
        <v>47</v>
      </c>
      <c r="B249" s="62" t="s">
        <v>371</v>
      </c>
      <c r="C249" s="62" t="s">
        <v>372</v>
      </c>
      <c r="D249" s="63" t="s">
        <v>374</v>
      </c>
      <c r="E249" s="64" t="s">
        <v>244</v>
      </c>
      <c r="F249" s="46">
        <v>5</v>
      </c>
      <c r="G249" s="57" t="s">
        <v>53</v>
      </c>
      <c r="H249" s="57">
        <v>3</v>
      </c>
      <c r="I249" s="57" t="s">
        <v>57</v>
      </c>
      <c r="J249" s="57">
        <v>16</v>
      </c>
      <c r="K249" s="60">
        <v>16</v>
      </c>
      <c r="L249" s="51"/>
      <c r="M249" s="52"/>
      <c r="N249" s="65">
        <f t="shared" ref="N249:N265" si="17">F249*K249</f>
        <v>80</v>
      </c>
    </row>
    <row r="250" spans="1:14" ht="14.25" x14ac:dyDescent="0.2">
      <c r="A250" s="61" t="s">
        <v>47</v>
      </c>
      <c r="B250" s="62" t="s">
        <v>371</v>
      </c>
      <c r="C250" s="62" t="s">
        <v>372</v>
      </c>
      <c r="D250" s="63" t="s">
        <v>375</v>
      </c>
      <c r="E250" s="64" t="s">
        <v>64</v>
      </c>
      <c r="F250" s="46">
        <v>33</v>
      </c>
      <c r="G250" s="57" t="s">
        <v>53</v>
      </c>
      <c r="H250" s="57">
        <v>6</v>
      </c>
      <c r="I250" s="57" t="s">
        <v>57</v>
      </c>
      <c r="J250" s="57">
        <v>8</v>
      </c>
      <c r="K250" s="60">
        <v>2</v>
      </c>
      <c r="L250" s="51"/>
      <c r="M250" s="52"/>
      <c r="N250" s="65">
        <f t="shared" si="17"/>
        <v>66</v>
      </c>
    </row>
    <row r="251" spans="1:14" ht="14.25" x14ac:dyDescent="0.2">
      <c r="A251" s="61" t="s">
        <v>47</v>
      </c>
      <c r="B251" s="62" t="s">
        <v>371</v>
      </c>
      <c r="C251" s="62" t="s">
        <v>372</v>
      </c>
      <c r="D251" s="63" t="s">
        <v>376</v>
      </c>
      <c r="E251" s="64" t="s">
        <v>377</v>
      </c>
      <c r="F251" s="46">
        <v>162</v>
      </c>
      <c r="G251" s="57" t="s">
        <v>53</v>
      </c>
      <c r="H251" s="57">
        <v>7</v>
      </c>
      <c r="I251" s="57" t="s">
        <v>57</v>
      </c>
      <c r="J251" s="57">
        <v>1</v>
      </c>
      <c r="K251" s="60">
        <v>1</v>
      </c>
      <c r="L251" s="51"/>
      <c r="M251" s="52"/>
      <c r="N251" s="65">
        <f t="shared" si="17"/>
        <v>162</v>
      </c>
    </row>
    <row r="252" spans="1:14" ht="14.25" x14ac:dyDescent="0.2">
      <c r="A252" s="61" t="s">
        <v>47</v>
      </c>
      <c r="B252" s="62" t="s">
        <v>371</v>
      </c>
      <c r="C252" s="62" t="s">
        <v>372</v>
      </c>
      <c r="D252" s="63" t="s">
        <v>378</v>
      </c>
      <c r="E252" s="64" t="s">
        <v>71</v>
      </c>
      <c r="F252" s="46">
        <v>15</v>
      </c>
      <c r="G252" s="57" t="s">
        <v>53</v>
      </c>
      <c r="H252" s="57">
        <v>10</v>
      </c>
      <c r="I252" s="57" t="s">
        <v>57</v>
      </c>
      <c r="J252" s="57">
        <v>96</v>
      </c>
      <c r="K252" s="60">
        <v>96</v>
      </c>
      <c r="L252" s="65">
        <f>F252*K252</f>
        <v>1440</v>
      </c>
      <c r="M252" s="52">
        <f>F252*K252</f>
        <v>1440</v>
      </c>
      <c r="N252" s="65">
        <f t="shared" si="17"/>
        <v>1440</v>
      </c>
    </row>
    <row r="253" spans="1:14" ht="14.25" x14ac:dyDescent="0.2">
      <c r="A253" s="61" t="s">
        <v>47</v>
      </c>
      <c r="B253" s="62" t="s">
        <v>371</v>
      </c>
      <c r="C253" s="62" t="s">
        <v>372</v>
      </c>
      <c r="D253" s="63" t="s">
        <v>379</v>
      </c>
      <c r="E253" s="64" t="s">
        <v>380</v>
      </c>
      <c r="F253" s="46">
        <v>22</v>
      </c>
      <c r="G253" s="57" t="s">
        <v>53</v>
      </c>
      <c r="H253" s="57">
        <v>41</v>
      </c>
      <c r="I253" s="57" t="s">
        <v>57</v>
      </c>
      <c r="J253" s="57">
        <v>96</v>
      </c>
      <c r="K253" s="60">
        <v>24</v>
      </c>
      <c r="L253" s="65">
        <f>F253*K253</f>
        <v>528</v>
      </c>
      <c r="M253" s="52">
        <f>F253*K253</f>
        <v>528</v>
      </c>
      <c r="N253" s="65">
        <f t="shared" si="17"/>
        <v>528</v>
      </c>
    </row>
    <row r="254" spans="1:14" ht="14.25" x14ac:dyDescent="0.2">
      <c r="A254" s="61" t="s">
        <v>47</v>
      </c>
      <c r="B254" s="62" t="s">
        <v>371</v>
      </c>
      <c r="C254" s="62" t="s">
        <v>372</v>
      </c>
      <c r="D254" s="63" t="s">
        <v>381</v>
      </c>
      <c r="E254" s="64" t="s">
        <v>86</v>
      </c>
      <c r="F254" s="46">
        <v>145</v>
      </c>
      <c r="G254" s="57" t="s">
        <v>53</v>
      </c>
      <c r="H254" s="57">
        <v>3</v>
      </c>
      <c r="I254" s="57" t="s">
        <v>54</v>
      </c>
      <c r="J254" s="57">
        <v>1</v>
      </c>
      <c r="K254" s="60">
        <v>1</v>
      </c>
      <c r="L254" s="51"/>
      <c r="M254" s="52"/>
      <c r="N254" s="65">
        <f t="shared" si="17"/>
        <v>145</v>
      </c>
    </row>
    <row r="255" spans="1:14" ht="14.25" x14ac:dyDescent="0.2">
      <c r="A255" s="61" t="s">
        <v>47</v>
      </c>
      <c r="B255" s="62" t="s">
        <v>371</v>
      </c>
      <c r="C255" s="62" t="s">
        <v>372</v>
      </c>
      <c r="D255" s="63" t="s">
        <v>382</v>
      </c>
      <c r="E255" s="64" t="s">
        <v>84</v>
      </c>
      <c r="F255" s="46">
        <v>15</v>
      </c>
      <c r="G255" s="57" t="s">
        <v>53</v>
      </c>
      <c r="H255" s="57">
        <v>7</v>
      </c>
      <c r="I255" s="57" t="s">
        <v>57</v>
      </c>
      <c r="J255" s="57">
        <v>48</v>
      </c>
      <c r="K255" s="60">
        <v>12</v>
      </c>
      <c r="L255" s="51"/>
      <c r="M255" s="52"/>
      <c r="N255" s="65">
        <f t="shared" si="17"/>
        <v>180</v>
      </c>
    </row>
    <row r="256" spans="1:14" ht="14.25" x14ac:dyDescent="0.2">
      <c r="A256" s="61" t="s">
        <v>47</v>
      </c>
      <c r="B256" s="62" t="s">
        <v>371</v>
      </c>
      <c r="C256" s="62" t="s">
        <v>372</v>
      </c>
      <c r="D256" s="63" t="s">
        <v>383</v>
      </c>
      <c r="E256" s="64" t="s">
        <v>384</v>
      </c>
      <c r="F256" s="46">
        <v>189</v>
      </c>
      <c r="G256" s="57" t="s">
        <v>53</v>
      </c>
      <c r="H256" s="57">
        <v>6</v>
      </c>
      <c r="I256" s="57" t="s">
        <v>57</v>
      </c>
      <c r="J256" s="57">
        <v>8</v>
      </c>
      <c r="K256" s="60">
        <v>2</v>
      </c>
      <c r="L256" s="51"/>
      <c r="M256" s="52"/>
      <c r="N256" s="65">
        <f t="shared" si="17"/>
        <v>378</v>
      </c>
    </row>
    <row r="257" spans="1:14" ht="14.25" x14ac:dyDescent="0.2">
      <c r="A257" s="61" t="s">
        <v>47</v>
      </c>
      <c r="B257" s="62" t="s">
        <v>371</v>
      </c>
      <c r="C257" s="62" t="s">
        <v>372</v>
      </c>
      <c r="D257" s="63" t="s">
        <v>385</v>
      </c>
      <c r="E257" s="64" t="s">
        <v>386</v>
      </c>
      <c r="F257" s="46">
        <v>190</v>
      </c>
      <c r="G257" s="57" t="s">
        <v>53</v>
      </c>
      <c r="H257" s="57">
        <v>7</v>
      </c>
      <c r="I257" s="57" t="s">
        <v>57</v>
      </c>
      <c r="J257" s="57">
        <v>12</v>
      </c>
      <c r="K257" s="60">
        <v>2</v>
      </c>
      <c r="L257" s="51"/>
      <c r="M257" s="52"/>
      <c r="N257" s="65">
        <f t="shared" si="17"/>
        <v>380</v>
      </c>
    </row>
    <row r="258" spans="1:14" ht="14.25" x14ac:dyDescent="0.2">
      <c r="A258" s="61" t="s">
        <v>47</v>
      </c>
      <c r="B258" s="62" t="s">
        <v>371</v>
      </c>
      <c r="C258" s="62" t="s">
        <v>372</v>
      </c>
      <c r="D258" s="63" t="s">
        <v>387</v>
      </c>
      <c r="E258" s="64" t="s">
        <v>388</v>
      </c>
      <c r="F258" s="46">
        <v>47</v>
      </c>
      <c r="G258" s="57" t="s">
        <v>53</v>
      </c>
      <c r="H258" s="57">
        <v>8</v>
      </c>
      <c r="I258" s="57" t="s">
        <v>57</v>
      </c>
      <c r="J258" s="57">
        <v>2</v>
      </c>
      <c r="K258" s="60">
        <v>2</v>
      </c>
      <c r="L258" s="65">
        <f t="shared" ref="L258:L263" si="18">F258*K258</f>
        <v>94</v>
      </c>
      <c r="M258" s="52">
        <f t="shared" ref="M258:M263" si="19">F258*K258</f>
        <v>94</v>
      </c>
      <c r="N258" s="65">
        <f t="shared" si="17"/>
        <v>94</v>
      </c>
    </row>
    <row r="259" spans="1:14" ht="14.25" x14ac:dyDescent="0.2">
      <c r="A259" s="61" t="s">
        <v>47</v>
      </c>
      <c r="B259" s="62" t="s">
        <v>371</v>
      </c>
      <c r="C259" s="62" t="s">
        <v>372</v>
      </c>
      <c r="D259" s="63" t="s">
        <v>389</v>
      </c>
      <c r="E259" s="64" t="s">
        <v>61</v>
      </c>
      <c r="F259" s="46">
        <v>63</v>
      </c>
      <c r="G259" s="57" t="s">
        <v>53</v>
      </c>
      <c r="H259" s="57">
        <v>4</v>
      </c>
      <c r="I259" s="57" t="s">
        <v>54</v>
      </c>
      <c r="J259" s="57">
        <v>2</v>
      </c>
      <c r="K259" s="60">
        <v>1</v>
      </c>
      <c r="L259" s="65">
        <f t="shared" si="18"/>
        <v>63</v>
      </c>
      <c r="M259" s="52">
        <f t="shared" si="19"/>
        <v>63</v>
      </c>
      <c r="N259" s="65">
        <f t="shared" si="17"/>
        <v>63</v>
      </c>
    </row>
    <row r="260" spans="1:14" ht="14.25" x14ac:dyDescent="0.2">
      <c r="A260" s="61" t="s">
        <v>47</v>
      </c>
      <c r="B260" s="62" t="s">
        <v>371</v>
      </c>
      <c r="C260" s="62" t="s">
        <v>372</v>
      </c>
      <c r="D260" s="63" t="s">
        <v>390</v>
      </c>
      <c r="E260" s="64" t="s">
        <v>230</v>
      </c>
      <c r="F260" s="46">
        <v>189</v>
      </c>
      <c r="G260" s="57" t="s">
        <v>53</v>
      </c>
      <c r="H260" s="57">
        <v>8</v>
      </c>
      <c r="I260" s="57" t="s">
        <v>57</v>
      </c>
      <c r="J260" s="57">
        <v>2</v>
      </c>
      <c r="K260" s="60">
        <v>2</v>
      </c>
      <c r="L260" s="65">
        <f t="shared" si="18"/>
        <v>378</v>
      </c>
      <c r="M260" s="52">
        <f t="shared" si="19"/>
        <v>378</v>
      </c>
      <c r="N260" s="65">
        <f t="shared" si="17"/>
        <v>378</v>
      </c>
    </row>
    <row r="261" spans="1:14" ht="14.25" x14ac:dyDescent="0.2">
      <c r="A261" s="61" t="s">
        <v>47</v>
      </c>
      <c r="B261" s="62" t="s">
        <v>371</v>
      </c>
      <c r="C261" s="62" t="s">
        <v>372</v>
      </c>
      <c r="D261" s="63" t="s">
        <v>391</v>
      </c>
      <c r="E261" s="64" t="s">
        <v>392</v>
      </c>
      <c r="F261" s="46">
        <v>1085</v>
      </c>
      <c r="G261" s="57" t="s">
        <v>53</v>
      </c>
      <c r="H261" s="57">
        <v>15</v>
      </c>
      <c r="I261" s="57" t="s">
        <v>57</v>
      </c>
      <c r="J261" s="57">
        <v>2</v>
      </c>
      <c r="K261" s="60">
        <v>2</v>
      </c>
      <c r="L261" s="65">
        <f t="shared" si="18"/>
        <v>2170</v>
      </c>
      <c r="M261" s="52">
        <f t="shared" si="19"/>
        <v>2170</v>
      </c>
      <c r="N261" s="65">
        <f t="shared" si="17"/>
        <v>2170</v>
      </c>
    </row>
    <row r="262" spans="1:14" ht="14.25" x14ac:dyDescent="0.2">
      <c r="A262" s="61" t="s">
        <v>47</v>
      </c>
      <c r="B262" s="62" t="s">
        <v>371</v>
      </c>
      <c r="C262" s="62" t="s">
        <v>372</v>
      </c>
      <c r="D262" s="63" t="s">
        <v>393</v>
      </c>
      <c r="E262" s="64" t="s">
        <v>71</v>
      </c>
      <c r="F262" s="46">
        <v>11</v>
      </c>
      <c r="G262" s="57" t="s">
        <v>53</v>
      </c>
      <c r="H262" s="57">
        <v>6</v>
      </c>
      <c r="I262" s="57" t="s">
        <v>57</v>
      </c>
      <c r="J262" s="57">
        <v>8</v>
      </c>
      <c r="K262" s="60">
        <v>2</v>
      </c>
      <c r="L262" s="65">
        <f t="shared" si="18"/>
        <v>22</v>
      </c>
      <c r="M262" s="52">
        <f t="shared" si="19"/>
        <v>22</v>
      </c>
      <c r="N262" s="65">
        <f t="shared" si="17"/>
        <v>22</v>
      </c>
    </row>
    <row r="263" spans="1:14" ht="14.25" x14ac:dyDescent="0.2">
      <c r="A263" s="61" t="s">
        <v>47</v>
      </c>
      <c r="B263" s="62" t="s">
        <v>371</v>
      </c>
      <c r="C263" s="62" t="s">
        <v>372</v>
      </c>
      <c r="D263" s="63" t="s">
        <v>394</v>
      </c>
      <c r="E263" s="64" t="s">
        <v>395</v>
      </c>
      <c r="F263" s="46">
        <v>11</v>
      </c>
      <c r="G263" s="57" t="s">
        <v>53</v>
      </c>
      <c r="H263" s="57">
        <v>6</v>
      </c>
      <c r="I263" s="57" t="s">
        <v>57</v>
      </c>
      <c r="J263" s="57">
        <v>2</v>
      </c>
      <c r="K263" s="60">
        <v>2</v>
      </c>
      <c r="L263" s="65">
        <f t="shared" si="18"/>
        <v>22</v>
      </c>
      <c r="M263" s="52">
        <f t="shared" si="19"/>
        <v>22</v>
      </c>
      <c r="N263" s="65">
        <f t="shared" si="17"/>
        <v>22</v>
      </c>
    </row>
    <row r="264" spans="1:14" ht="14.25" x14ac:dyDescent="0.2">
      <c r="A264" s="61" t="s">
        <v>47</v>
      </c>
      <c r="B264" s="62" t="s">
        <v>371</v>
      </c>
      <c r="C264" s="62" t="s">
        <v>372</v>
      </c>
      <c r="D264" s="63" t="s">
        <v>296</v>
      </c>
      <c r="E264" s="64" t="s">
        <v>293</v>
      </c>
      <c r="F264" s="46">
        <v>53</v>
      </c>
      <c r="G264" s="57" t="s">
        <v>53</v>
      </c>
      <c r="H264" s="57">
        <v>6</v>
      </c>
      <c r="I264" s="57" t="s">
        <v>57</v>
      </c>
      <c r="J264" s="57">
        <v>8</v>
      </c>
      <c r="K264" s="60">
        <v>1</v>
      </c>
      <c r="L264" s="51"/>
      <c r="M264" s="52"/>
      <c r="N264" s="65">
        <f t="shared" si="17"/>
        <v>53</v>
      </c>
    </row>
    <row r="265" spans="1:14" ht="14.25" x14ac:dyDescent="0.2">
      <c r="A265" s="61" t="s">
        <v>47</v>
      </c>
      <c r="B265" s="62" t="s">
        <v>371</v>
      </c>
      <c r="C265" s="62" t="s">
        <v>372</v>
      </c>
      <c r="D265" s="63" t="s">
        <v>295</v>
      </c>
      <c r="E265" s="64" t="s">
        <v>56</v>
      </c>
      <c r="F265" s="46">
        <v>12</v>
      </c>
      <c r="G265" s="57" t="s">
        <v>53</v>
      </c>
      <c r="H265" s="57">
        <v>4</v>
      </c>
      <c r="I265" s="57" t="s">
        <v>57</v>
      </c>
      <c r="J265" s="57">
        <v>8</v>
      </c>
      <c r="K265" s="60">
        <v>8</v>
      </c>
      <c r="L265" s="51"/>
      <c r="M265" s="52"/>
      <c r="N265" s="65">
        <f t="shared" si="17"/>
        <v>96</v>
      </c>
    </row>
    <row r="266" spans="1:14" ht="14.25" x14ac:dyDescent="0.2">
      <c r="A266" s="53" t="s">
        <v>47</v>
      </c>
      <c r="B266" s="54" t="s">
        <v>396</v>
      </c>
      <c r="C266" s="54" t="s">
        <v>397</v>
      </c>
      <c r="D266" s="55" t="s">
        <v>396</v>
      </c>
      <c r="E266" s="56" t="s">
        <v>397</v>
      </c>
      <c r="F266" s="46"/>
      <c r="G266" s="57"/>
      <c r="H266" s="58"/>
      <c r="I266" s="58"/>
      <c r="J266" s="59">
        <v>1</v>
      </c>
      <c r="K266" s="60"/>
      <c r="L266" s="51"/>
      <c r="M266" s="52"/>
      <c r="N266" s="51"/>
    </row>
    <row r="267" spans="1:14" ht="14.25" x14ac:dyDescent="0.2">
      <c r="A267" s="61" t="s">
        <v>47</v>
      </c>
      <c r="B267" s="62" t="s">
        <v>396</v>
      </c>
      <c r="C267" s="62" t="s">
        <v>397</v>
      </c>
      <c r="D267" s="63" t="s">
        <v>398</v>
      </c>
      <c r="E267" s="64" t="s">
        <v>399</v>
      </c>
      <c r="F267" s="46">
        <v>645</v>
      </c>
      <c r="G267" s="57" t="s">
        <v>53</v>
      </c>
      <c r="H267" s="57">
        <v>10</v>
      </c>
      <c r="I267" s="57" t="s">
        <v>57</v>
      </c>
      <c r="J267" s="57">
        <v>66</v>
      </c>
      <c r="K267" s="60">
        <v>17</v>
      </c>
      <c r="L267" s="51"/>
      <c r="M267" s="52"/>
      <c r="N267" s="65">
        <f>F267*K267</f>
        <v>10965</v>
      </c>
    </row>
    <row r="268" spans="1:14" ht="14.25" x14ac:dyDescent="0.2">
      <c r="A268" s="61" t="s">
        <v>47</v>
      </c>
      <c r="B268" s="62" t="s">
        <v>396</v>
      </c>
      <c r="C268" s="62" t="s">
        <v>397</v>
      </c>
      <c r="D268" s="63" t="s">
        <v>400</v>
      </c>
      <c r="E268" s="64" t="s">
        <v>399</v>
      </c>
      <c r="F268" s="46">
        <v>645</v>
      </c>
      <c r="G268" s="57" t="s">
        <v>53</v>
      </c>
      <c r="H268" s="57">
        <v>10</v>
      </c>
      <c r="I268" s="57" t="s">
        <v>57</v>
      </c>
      <c r="J268" s="57">
        <v>6</v>
      </c>
      <c r="K268" s="60">
        <v>2</v>
      </c>
      <c r="L268" s="51"/>
      <c r="M268" s="52"/>
      <c r="N268" s="65">
        <f t="shared" ref="N268:N285" si="20">F268*K268</f>
        <v>1290</v>
      </c>
    </row>
    <row r="269" spans="1:14" ht="14.25" x14ac:dyDescent="0.2">
      <c r="A269" s="61" t="s">
        <v>47</v>
      </c>
      <c r="B269" s="62" t="s">
        <v>396</v>
      </c>
      <c r="C269" s="62" t="s">
        <v>397</v>
      </c>
      <c r="D269" s="63" t="s">
        <v>401</v>
      </c>
      <c r="E269" s="64" t="s">
        <v>399</v>
      </c>
      <c r="F269" s="46">
        <v>645</v>
      </c>
      <c r="G269" s="57" t="s">
        <v>53</v>
      </c>
      <c r="H269" s="57">
        <v>10</v>
      </c>
      <c r="I269" s="57" t="s">
        <v>57</v>
      </c>
      <c r="J269" s="57">
        <v>12</v>
      </c>
      <c r="K269" s="60">
        <v>3</v>
      </c>
      <c r="L269" s="51"/>
      <c r="M269" s="52"/>
      <c r="N269" s="65">
        <f t="shared" si="20"/>
        <v>1935</v>
      </c>
    </row>
    <row r="270" spans="1:14" ht="14.25" x14ac:dyDescent="0.2">
      <c r="A270" s="61" t="s">
        <v>47</v>
      </c>
      <c r="B270" s="62" t="s">
        <v>396</v>
      </c>
      <c r="C270" s="62" t="s">
        <v>397</v>
      </c>
      <c r="D270" s="63" t="s">
        <v>402</v>
      </c>
      <c r="E270" s="64" t="s">
        <v>377</v>
      </c>
      <c r="F270" s="46">
        <v>69</v>
      </c>
      <c r="G270" s="57" t="s">
        <v>53</v>
      </c>
      <c r="H270" s="57">
        <v>9</v>
      </c>
      <c r="I270" s="57" t="s">
        <v>57</v>
      </c>
      <c r="J270" s="57">
        <v>8</v>
      </c>
      <c r="K270" s="60">
        <v>2</v>
      </c>
      <c r="L270" s="51"/>
      <c r="M270" s="52">
        <f t="shared" ref="M270:M285" si="21">F270*K270</f>
        <v>138</v>
      </c>
      <c r="N270" s="65">
        <f t="shared" si="20"/>
        <v>138</v>
      </c>
    </row>
    <row r="271" spans="1:14" ht="14.25" x14ac:dyDescent="0.2">
      <c r="A271" s="61" t="s">
        <v>47</v>
      </c>
      <c r="B271" s="62" t="s">
        <v>396</v>
      </c>
      <c r="C271" s="62" t="s">
        <v>397</v>
      </c>
      <c r="D271" s="63" t="s">
        <v>403</v>
      </c>
      <c r="E271" s="64" t="s">
        <v>120</v>
      </c>
      <c r="F271" s="46">
        <v>316</v>
      </c>
      <c r="G271" s="57" t="s">
        <v>53</v>
      </c>
      <c r="H271" s="57">
        <v>8</v>
      </c>
      <c r="I271" s="57" t="s">
        <v>57</v>
      </c>
      <c r="J271" s="57">
        <v>8</v>
      </c>
      <c r="K271" s="60">
        <v>2</v>
      </c>
      <c r="L271" s="51"/>
      <c r="M271" s="52">
        <f t="shared" si="21"/>
        <v>632</v>
      </c>
      <c r="N271" s="65">
        <f t="shared" si="20"/>
        <v>632</v>
      </c>
    </row>
    <row r="272" spans="1:14" ht="14.25" x14ac:dyDescent="0.2">
      <c r="A272" s="61" t="s">
        <v>47</v>
      </c>
      <c r="B272" s="62" t="s">
        <v>396</v>
      </c>
      <c r="C272" s="62" t="s">
        <v>397</v>
      </c>
      <c r="D272" s="63" t="s">
        <v>404</v>
      </c>
      <c r="E272" s="64" t="s">
        <v>116</v>
      </c>
      <c r="F272" s="46">
        <v>374</v>
      </c>
      <c r="G272" s="57" t="s">
        <v>53</v>
      </c>
      <c r="H272" s="57">
        <v>8</v>
      </c>
      <c r="I272" s="57" t="s">
        <v>57</v>
      </c>
      <c r="J272" s="57">
        <v>56</v>
      </c>
      <c r="K272" s="60">
        <v>14</v>
      </c>
      <c r="L272" s="51"/>
      <c r="M272" s="52">
        <f t="shared" si="21"/>
        <v>5236</v>
      </c>
      <c r="N272" s="65">
        <f t="shared" si="20"/>
        <v>5236</v>
      </c>
    </row>
    <row r="273" spans="1:14" ht="14.25" x14ac:dyDescent="0.2">
      <c r="A273" s="61" t="s">
        <v>47</v>
      </c>
      <c r="B273" s="62" t="s">
        <v>396</v>
      </c>
      <c r="C273" s="62" t="s">
        <v>397</v>
      </c>
      <c r="D273" s="63" t="s">
        <v>405</v>
      </c>
      <c r="E273" s="64" t="s">
        <v>377</v>
      </c>
      <c r="F273" s="46">
        <v>237</v>
      </c>
      <c r="G273" s="57" t="s">
        <v>53</v>
      </c>
      <c r="H273" s="57">
        <v>9</v>
      </c>
      <c r="I273" s="57" t="s">
        <v>57</v>
      </c>
      <c r="J273" s="57">
        <v>16</v>
      </c>
      <c r="K273" s="60">
        <v>4</v>
      </c>
      <c r="L273" s="51"/>
      <c r="M273" s="52">
        <f t="shared" si="21"/>
        <v>948</v>
      </c>
      <c r="N273" s="65">
        <f t="shared" si="20"/>
        <v>948</v>
      </c>
    </row>
    <row r="274" spans="1:14" ht="14.25" x14ac:dyDescent="0.2">
      <c r="A274" s="61" t="s">
        <v>47</v>
      </c>
      <c r="B274" s="62" t="s">
        <v>396</v>
      </c>
      <c r="C274" s="62" t="s">
        <v>397</v>
      </c>
      <c r="D274" s="63" t="s">
        <v>406</v>
      </c>
      <c r="E274" s="64" t="s">
        <v>407</v>
      </c>
      <c r="F274" s="46">
        <v>257</v>
      </c>
      <c r="G274" s="57" t="s">
        <v>53</v>
      </c>
      <c r="H274" s="57">
        <v>10</v>
      </c>
      <c r="I274" s="57" t="s">
        <v>57</v>
      </c>
      <c r="J274" s="57">
        <v>16</v>
      </c>
      <c r="K274" s="60">
        <v>4</v>
      </c>
      <c r="L274" s="51"/>
      <c r="M274" s="52">
        <f t="shared" si="21"/>
        <v>1028</v>
      </c>
      <c r="N274" s="65">
        <f t="shared" si="20"/>
        <v>1028</v>
      </c>
    </row>
    <row r="275" spans="1:14" ht="14.25" x14ac:dyDescent="0.2">
      <c r="A275" s="61" t="s">
        <v>47</v>
      </c>
      <c r="B275" s="62" t="s">
        <v>396</v>
      </c>
      <c r="C275" s="62" t="s">
        <v>397</v>
      </c>
      <c r="D275" s="63" t="s">
        <v>408</v>
      </c>
      <c r="E275" s="64" t="s">
        <v>116</v>
      </c>
      <c r="F275" s="46">
        <v>413</v>
      </c>
      <c r="G275" s="57" t="s">
        <v>53</v>
      </c>
      <c r="H275" s="57">
        <v>8</v>
      </c>
      <c r="I275" s="57" t="s">
        <v>57</v>
      </c>
      <c r="J275" s="57">
        <v>8</v>
      </c>
      <c r="K275" s="60">
        <v>2</v>
      </c>
      <c r="L275" s="51"/>
      <c r="M275" s="52">
        <f t="shared" si="21"/>
        <v>826</v>
      </c>
      <c r="N275" s="65">
        <f t="shared" si="20"/>
        <v>826</v>
      </c>
    </row>
    <row r="276" spans="1:14" ht="14.25" x14ac:dyDescent="0.2">
      <c r="A276" s="61" t="s">
        <v>47</v>
      </c>
      <c r="B276" s="62" t="s">
        <v>396</v>
      </c>
      <c r="C276" s="62" t="s">
        <v>397</v>
      </c>
      <c r="D276" s="63" t="s">
        <v>409</v>
      </c>
      <c r="E276" s="64" t="s">
        <v>184</v>
      </c>
      <c r="F276" s="46">
        <v>454</v>
      </c>
      <c r="G276" s="57" t="s">
        <v>53</v>
      </c>
      <c r="H276" s="57">
        <v>8</v>
      </c>
      <c r="I276" s="57" t="s">
        <v>57</v>
      </c>
      <c r="J276" s="57">
        <v>8</v>
      </c>
      <c r="K276" s="60">
        <v>2</v>
      </c>
      <c r="L276" s="51"/>
      <c r="M276" s="52">
        <f t="shared" si="21"/>
        <v>908</v>
      </c>
      <c r="N276" s="65">
        <f t="shared" si="20"/>
        <v>908</v>
      </c>
    </row>
    <row r="277" spans="1:14" ht="14.25" x14ac:dyDescent="0.2">
      <c r="A277" s="61" t="s">
        <v>47</v>
      </c>
      <c r="B277" s="62" t="s">
        <v>396</v>
      </c>
      <c r="C277" s="62" t="s">
        <v>397</v>
      </c>
      <c r="D277" s="63" t="s">
        <v>410</v>
      </c>
      <c r="E277" s="64" t="s">
        <v>184</v>
      </c>
      <c r="F277" s="46">
        <v>462</v>
      </c>
      <c r="G277" s="57" t="s">
        <v>53</v>
      </c>
      <c r="H277" s="57">
        <v>7</v>
      </c>
      <c r="I277" s="57" t="s">
        <v>57</v>
      </c>
      <c r="J277" s="57">
        <v>13</v>
      </c>
      <c r="K277" s="60">
        <v>4</v>
      </c>
      <c r="L277" s="51"/>
      <c r="M277" s="52">
        <f t="shared" si="21"/>
        <v>1848</v>
      </c>
      <c r="N277" s="65">
        <f t="shared" si="20"/>
        <v>1848</v>
      </c>
    </row>
    <row r="278" spans="1:14" ht="14.25" x14ac:dyDescent="0.2">
      <c r="A278" s="61" t="s">
        <v>47</v>
      </c>
      <c r="B278" s="62" t="s">
        <v>396</v>
      </c>
      <c r="C278" s="62" t="s">
        <v>397</v>
      </c>
      <c r="D278" s="63" t="s">
        <v>411</v>
      </c>
      <c r="E278" s="64" t="s">
        <v>412</v>
      </c>
      <c r="F278" s="46">
        <v>74</v>
      </c>
      <c r="G278" s="57" t="s">
        <v>53</v>
      </c>
      <c r="H278" s="57">
        <v>6</v>
      </c>
      <c r="I278" s="57" t="s">
        <v>57</v>
      </c>
      <c r="J278" s="57">
        <v>26</v>
      </c>
      <c r="K278" s="60">
        <v>7</v>
      </c>
      <c r="L278" s="51"/>
      <c r="M278" s="52">
        <f t="shared" si="21"/>
        <v>518</v>
      </c>
      <c r="N278" s="65">
        <f t="shared" si="20"/>
        <v>518</v>
      </c>
    </row>
    <row r="279" spans="1:14" ht="14.25" x14ac:dyDescent="0.2">
      <c r="A279" s="61" t="s">
        <v>47</v>
      </c>
      <c r="B279" s="62" t="s">
        <v>396</v>
      </c>
      <c r="C279" s="62" t="s">
        <v>397</v>
      </c>
      <c r="D279" s="63" t="s">
        <v>413</v>
      </c>
      <c r="E279" s="64" t="s">
        <v>108</v>
      </c>
      <c r="F279" s="46">
        <v>16</v>
      </c>
      <c r="G279" s="57" t="s">
        <v>53</v>
      </c>
      <c r="H279" s="57">
        <v>8</v>
      </c>
      <c r="I279" s="57" t="s">
        <v>57</v>
      </c>
      <c r="J279" s="57">
        <v>52</v>
      </c>
      <c r="K279" s="60">
        <v>13</v>
      </c>
      <c r="L279" s="51"/>
      <c r="M279" s="52">
        <f t="shared" si="21"/>
        <v>208</v>
      </c>
      <c r="N279" s="65">
        <f t="shared" si="20"/>
        <v>208</v>
      </c>
    </row>
    <row r="280" spans="1:14" ht="14.25" x14ac:dyDescent="0.2">
      <c r="A280" s="61" t="s">
        <v>47</v>
      </c>
      <c r="B280" s="62" t="s">
        <v>396</v>
      </c>
      <c r="C280" s="62" t="s">
        <v>397</v>
      </c>
      <c r="D280" s="63" t="s">
        <v>414</v>
      </c>
      <c r="E280" s="64" t="s">
        <v>118</v>
      </c>
      <c r="F280" s="46">
        <v>18</v>
      </c>
      <c r="G280" s="57" t="s">
        <v>53</v>
      </c>
      <c r="H280" s="57">
        <v>7</v>
      </c>
      <c r="I280" s="57" t="s">
        <v>57</v>
      </c>
      <c r="J280" s="57">
        <v>26</v>
      </c>
      <c r="K280" s="60">
        <v>3</v>
      </c>
      <c r="L280" s="51"/>
      <c r="M280" s="52">
        <f t="shared" si="21"/>
        <v>54</v>
      </c>
      <c r="N280" s="65">
        <f t="shared" si="20"/>
        <v>54</v>
      </c>
    </row>
    <row r="281" spans="1:14" ht="14.25" x14ac:dyDescent="0.2">
      <c r="A281" s="61" t="s">
        <v>47</v>
      </c>
      <c r="B281" s="62" t="s">
        <v>396</v>
      </c>
      <c r="C281" s="62" t="s">
        <v>397</v>
      </c>
      <c r="D281" s="63" t="s">
        <v>415</v>
      </c>
      <c r="E281" s="64" t="s">
        <v>184</v>
      </c>
      <c r="F281" s="46">
        <v>467</v>
      </c>
      <c r="G281" s="57" t="s">
        <v>53</v>
      </c>
      <c r="H281" s="57">
        <v>7</v>
      </c>
      <c r="I281" s="57" t="s">
        <v>57</v>
      </c>
      <c r="J281" s="57">
        <v>9</v>
      </c>
      <c r="K281" s="60">
        <v>3</v>
      </c>
      <c r="L281" s="51"/>
      <c r="M281" s="52">
        <f t="shared" si="21"/>
        <v>1401</v>
      </c>
      <c r="N281" s="65">
        <f t="shared" si="20"/>
        <v>1401</v>
      </c>
    </row>
    <row r="282" spans="1:14" ht="14.25" x14ac:dyDescent="0.2">
      <c r="A282" s="61" t="s">
        <v>47</v>
      </c>
      <c r="B282" s="62" t="s">
        <v>396</v>
      </c>
      <c r="C282" s="62" t="s">
        <v>397</v>
      </c>
      <c r="D282" s="63" t="s">
        <v>416</v>
      </c>
      <c r="E282" s="64" t="s">
        <v>116</v>
      </c>
      <c r="F282" s="46">
        <v>367</v>
      </c>
      <c r="G282" s="57" t="s">
        <v>53</v>
      </c>
      <c r="H282" s="57">
        <v>8</v>
      </c>
      <c r="I282" s="57" t="s">
        <v>57</v>
      </c>
      <c r="J282" s="57">
        <v>24</v>
      </c>
      <c r="K282" s="60">
        <v>6</v>
      </c>
      <c r="L282" s="51"/>
      <c r="M282" s="52">
        <f t="shared" si="21"/>
        <v>2202</v>
      </c>
      <c r="N282" s="65">
        <f t="shared" si="20"/>
        <v>2202</v>
      </c>
    </row>
    <row r="283" spans="1:14" ht="14.25" x14ac:dyDescent="0.2">
      <c r="A283" s="61" t="s">
        <v>47</v>
      </c>
      <c r="B283" s="62" t="s">
        <v>396</v>
      </c>
      <c r="C283" s="62" t="s">
        <v>397</v>
      </c>
      <c r="D283" s="63" t="s">
        <v>417</v>
      </c>
      <c r="E283" s="64" t="s">
        <v>377</v>
      </c>
      <c r="F283" s="46">
        <v>49</v>
      </c>
      <c r="G283" s="57" t="s">
        <v>53</v>
      </c>
      <c r="H283" s="57">
        <v>9</v>
      </c>
      <c r="I283" s="57" t="s">
        <v>57</v>
      </c>
      <c r="J283" s="57">
        <v>144</v>
      </c>
      <c r="K283" s="60">
        <v>36</v>
      </c>
      <c r="L283" s="51"/>
      <c r="M283" s="52">
        <f t="shared" si="21"/>
        <v>1764</v>
      </c>
      <c r="N283" s="65">
        <f t="shared" si="20"/>
        <v>1764</v>
      </c>
    </row>
    <row r="284" spans="1:14" ht="14.25" x14ac:dyDescent="0.2">
      <c r="A284" s="61" t="s">
        <v>47</v>
      </c>
      <c r="B284" s="62" t="s">
        <v>396</v>
      </c>
      <c r="C284" s="62" t="s">
        <v>397</v>
      </c>
      <c r="D284" s="63" t="s">
        <v>418</v>
      </c>
      <c r="E284" s="64" t="s">
        <v>407</v>
      </c>
      <c r="F284" s="46">
        <v>135</v>
      </c>
      <c r="G284" s="57" t="s">
        <v>53</v>
      </c>
      <c r="H284" s="57">
        <v>2</v>
      </c>
      <c r="I284" s="57" t="s">
        <v>57</v>
      </c>
      <c r="J284" s="57">
        <v>144</v>
      </c>
      <c r="K284" s="60">
        <v>36</v>
      </c>
      <c r="L284" s="51"/>
      <c r="M284" s="52">
        <f t="shared" si="21"/>
        <v>4860</v>
      </c>
      <c r="N284" s="65">
        <f t="shared" si="20"/>
        <v>4860</v>
      </c>
    </row>
    <row r="285" spans="1:14" ht="14.25" x14ac:dyDescent="0.2">
      <c r="A285" s="61" t="s">
        <v>47</v>
      </c>
      <c r="B285" s="62" t="s">
        <v>396</v>
      </c>
      <c r="C285" s="62" t="s">
        <v>397</v>
      </c>
      <c r="D285" s="63" t="s">
        <v>419</v>
      </c>
      <c r="E285" s="64" t="s">
        <v>420</v>
      </c>
      <c r="F285" s="46">
        <v>486</v>
      </c>
      <c r="G285" s="57" t="s">
        <v>53</v>
      </c>
      <c r="H285" s="57">
        <v>7</v>
      </c>
      <c r="I285" s="57" t="s">
        <v>57</v>
      </c>
      <c r="J285" s="57">
        <v>9</v>
      </c>
      <c r="K285" s="60">
        <v>3</v>
      </c>
      <c r="L285" s="51"/>
      <c r="M285" s="52">
        <f t="shared" si="21"/>
        <v>1458</v>
      </c>
      <c r="N285" s="65">
        <f t="shared" si="20"/>
        <v>1458</v>
      </c>
    </row>
    <row r="286" spans="1:14" ht="14.25" x14ac:dyDescent="0.2">
      <c r="A286" s="53" t="s">
        <v>47</v>
      </c>
      <c r="B286" s="54" t="s">
        <v>421</v>
      </c>
      <c r="C286" s="54" t="s">
        <v>422</v>
      </c>
      <c r="D286" s="55" t="s">
        <v>421</v>
      </c>
      <c r="E286" s="56" t="s">
        <v>422</v>
      </c>
      <c r="F286" s="46"/>
      <c r="G286" s="57"/>
      <c r="H286" s="58"/>
      <c r="I286" s="58"/>
      <c r="J286" s="59">
        <v>1</v>
      </c>
      <c r="K286" s="60"/>
      <c r="L286" s="51"/>
      <c r="M286" s="52"/>
      <c r="N286" s="51"/>
    </row>
    <row r="287" spans="1:14" ht="14.25" x14ac:dyDescent="0.2">
      <c r="A287" s="61" t="s">
        <v>47</v>
      </c>
      <c r="B287" s="62" t="s">
        <v>421</v>
      </c>
      <c r="C287" s="62" t="s">
        <v>422</v>
      </c>
      <c r="D287" s="63" t="s">
        <v>423</v>
      </c>
      <c r="E287" s="64" t="s">
        <v>276</v>
      </c>
      <c r="F287" s="46">
        <v>17</v>
      </c>
      <c r="G287" s="57" t="s">
        <v>53</v>
      </c>
      <c r="H287" s="57">
        <v>8</v>
      </c>
      <c r="I287" s="57" t="s">
        <v>57</v>
      </c>
      <c r="J287" s="57">
        <v>4</v>
      </c>
      <c r="K287" s="60">
        <v>1</v>
      </c>
      <c r="L287" s="51"/>
      <c r="M287" s="52"/>
      <c r="N287" s="65">
        <f>F287*K287</f>
        <v>17</v>
      </c>
    </row>
    <row r="288" spans="1:14" ht="14.25" x14ac:dyDescent="0.2">
      <c r="A288" s="61" t="s">
        <v>47</v>
      </c>
      <c r="B288" s="62" t="s">
        <v>421</v>
      </c>
      <c r="C288" s="62" t="s">
        <v>422</v>
      </c>
      <c r="D288" s="63" t="s">
        <v>424</v>
      </c>
      <c r="E288" s="64" t="s">
        <v>412</v>
      </c>
      <c r="F288" s="46">
        <v>60</v>
      </c>
      <c r="G288" s="57" t="s">
        <v>53</v>
      </c>
      <c r="H288" s="57">
        <v>6</v>
      </c>
      <c r="I288" s="57" t="s">
        <v>57</v>
      </c>
      <c r="J288" s="57">
        <v>4</v>
      </c>
      <c r="K288" s="60">
        <v>1</v>
      </c>
      <c r="L288" s="51"/>
      <c r="M288" s="52"/>
      <c r="N288" s="65">
        <f t="shared" ref="N288:N318" si="22">F288*K288</f>
        <v>60</v>
      </c>
    </row>
    <row r="289" spans="1:14" ht="14.25" x14ac:dyDescent="0.2">
      <c r="A289" s="61" t="s">
        <v>47</v>
      </c>
      <c r="B289" s="62" t="s">
        <v>421</v>
      </c>
      <c r="C289" s="62" t="s">
        <v>422</v>
      </c>
      <c r="D289" s="63" t="s">
        <v>425</v>
      </c>
      <c r="E289" s="64" t="s">
        <v>426</v>
      </c>
      <c r="F289" s="46">
        <v>310</v>
      </c>
      <c r="G289" s="57" t="s">
        <v>53</v>
      </c>
      <c r="H289" s="57">
        <v>10</v>
      </c>
      <c r="I289" s="57" t="s">
        <v>57</v>
      </c>
      <c r="J289" s="57">
        <v>2</v>
      </c>
      <c r="K289" s="60">
        <v>1</v>
      </c>
      <c r="L289" s="51"/>
      <c r="M289" s="52"/>
      <c r="N289" s="65">
        <f t="shared" si="22"/>
        <v>310</v>
      </c>
    </row>
    <row r="290" spans="1:14" ht="14.25" x14ac:dyDescent="0.2">
      <c r="A290" s="61" t="s">
        <v>47</v>
      </c>
      <c r="B290" s="62" t="s">
        <v>421</v>
      </c>
      <c r="C290" s="62" t="s">
        <v>422</v>
      </c>
      <c r="D290" s="63" t="s">
        <v>427</v>
      </c>
      <c r="E290" s="64" t="s">
        <v>79</v>
      </c>
      <c r="F290" s="46">
        <v>138</v>
      </c>
      <c r="G290" s="57" t="s">
        <v>53</v>
      </c>
      <c r="H290" s="57">
        <v>6</v>
      </c>
      <c r="I290" s="57" t="s">
        <v>57</v>
      </c>
      <c r="J290" s="57">
        <v>2</v>
      </c>
      <c r="K290" s="60">
        <v>1</v>
      </c>
      <c r="L290" s="51"/>
      <c r="M290" s="52"/>
      <c r="N290" s="65">
        <f t="shared" si="22"/>
        <v>138</v>
      </c>
    </row>
    <row r="291" spans="1:14" ht="14.25" x14ac:dyDescent="0.2">
      <c r="A291" s="61" t="s">
        <v>47</v>
      </c>
      <c r="B291" s="62" t="s">
        <v>421</v>
      </c>
      <c r="C291" s="62" t="s">
        <v>422</v>
      </c>
      <c r="D291" s="63" t="s">
        <v>428</v>
      </c>
      <c r="E291" s="64" t="s">
        <v>52</v>
      </c>
      <c r="F291" s="46">
        <v>17</v>
      </c>
      <c r="G291" s="57" t="s">
        <v>53</v>
      </c>
      <c r="H291" s="57">
        <v>10</v>
      </c>
      <c r="I291" s="57" t="s">
        <v>57</v>
      </c>
      <c r="J291" s="57">
        <v>4</v>
      </c>
      <c r="K291" s="60">
        <v>1</v>
      </c>
      <c r="L291" s="51"/>
      <c r="M291" s="52"/>
      <c r="N291" s="65">
        <f t="shared" si="22"/>
        <v>17</v>
      </c>
    </row>
    <row r="292" spans="1:14" ht="14.25" x14ac:dyDescent="0.2">
      <c r="A292" s="61" t="s">
        <v>47</v>
      </c>
      <c r="B292" s="62" t="s">
        <v>421</v>
      </c>
      <c r="C292" s="62" t="s">
        <v>422</v>
      </c>
      <c r="D292" s="63" t="s">
        <v>429</v>
      </c>
      <c r="E292" s="64" t="s">
        <v>79</v>
      </c>
      <c r="F292" s="46">
        <v>153</v>
      </c>
      <c r="G292" s="57" t="s">
        <v>53</v>
      </c>
      <c r="H292" s="57">
        <v>5</v>
      </c>
      <c r="I292" s="57" t="s">
        <v>57</v>
      </c>
      <c r="J292" s="57">
        <v>2</v>
      </c>
      <c r="K292" s="60">
        <v>1</v>
      </c>
      <c r="L292" s="51"/>
      <c r="M292" s="52"/>
      <c r="N292" s="65">
        <f t="shared" si="22"/>
        <v>153</v>
      </c>
    </row>
    <row r="293" spans="1:14" ht="14.25" x14ac:dyDescent="0.2">
      <c r="A293" s="61" t="s">
        <v>47</v>
      </c>
      <c r="B293" s="62" t="s">
        <v>421</v>
      </c>
      <c r="C293" s="62" t="s">
        <v>422</v>
      </c>
      <c r="D293" s="63" t="s">
        <v>430</v>
      </c>
      <c r="E293" s="64" t="s">
        <v>116</v>
      </c>
      <c r="F293" s="46">
        <v>518</v>
      </c>
      <c r="G293" s="57" t="s">
        <v>53</v>
      </c>
      <c r="H293" s="57">
        <v>7</v>
      </c>
      <c r="I293" s="57" t="s">
        <v>57</v>
      </c>
      <c r="J293" s="57">
        <v>2</v>
      </c>
      <c r="K293" s="60">
        <v>1</v>
      </c>
      <c r="L293" s="51"/>
      <c r="M293" s="52"/>
      <c r="N293" s="65">
        <f t="shared" si="22"/>
        <v>518</v>
      </c>
    </row>
    <row r="294" spans="1:14" ht="14.25" x14ac:dyDescent="0.2">
      <c r="A294" s="61" t="s">
        <v>47</v>
      </c>
      <c r="B294" s="62" t="s">
        <v>421</v>
      </c>
      <c r="C294" s="62" t="s">
        <v>422</v>
      </c>
      <c r="D294" s="63" t="s">
        <v>403</v>
      </c>
      <c r="E294" s="64" t="s">
        <v>120</v>
      </c>
      <c r="F294" s="46">
        <v>316</v>
      </c>
      <c r="G294" s="57" t="s">
        <v>53</v>
      </c>
      <c r="H294" s="57">
        <v>8</v>
      </c>
      <c r="I294" s="57" t="s">
        <v>57</v>
      </c>
      <c r="J294" s="57">
        <v>4</v>
      </c>
      <c r="K294" s="60">
        <v>1</v>
      </c>
      <c r="L294" s="51"/>
      <c r="M294" s="52"/>
      <c r="N294" s="65">
        <f t="shared" si="22"/>
        <v>316</v>
      </c>
    </row>
    <row r="295" spans="1:14" ht="14.25" x14ac:dyDescent="0.2">
      <c r="A295" s="61" t="s">
        <v>47</v>
      </c>
      <c r="B295" s="62" t="s">
        <v>421</v>
      </c>
      <c r="C295" s="62" t="s">
        <v>422</v>
      </c>
      <c r="D295" s="63" t="s">
        <v>402</v>
      </c>
      <c r="E295" s="64" t="s">
        <v>377</v>
      </c>
      <c r="F295" s="46">
        <v>69</v>
      </c>
      <c r="G295" s="57" t="s">
        <v>53</v>
      </c>
      <c r="H295" s="57">
        <v>9</v>
      </c>
      <c r="I295" s="57" t="s">
        <v>57</v>
      </c>
      <c r="J295" s="57">
        <v>4</v>
      </c>
      <c r="K295" s="60">
        <v>1</v>
      </c>
      <c r="L295" s="51"/>
      <c r="M295" s="52"/>
      <c r="N295" s="65">
        <f t="shared" si="22"/>
        <v>69</v>
      </c>
    </row>
    <row r="296" spans="1:14" ht="14.25" x14ac:dyDescent="0.2">
      <c r="A296" s="61" t="s">
        <v>47</v>
      </c>
      <c r="B296" s="62" t="s">
        <v>421</v>
      </c>
      <c r="C296" s="62" t="s">
        <v>422</v>
      </c>
      <c r="D296" s="63" t="s">
        <v>431</v>
      </c>
      <c r="E296" s="64" t="s">
        <v>86</v>
      </c>
      <c r="F296" s="46">
        <v>123</v>
      </c>
      <c r="G296" s="57" t="s">
        <v>53</v>
      </c>
      <c r="H296" s="57">
        <v>5</v>
      </c>
      <c r="I296" s="57" t="s">
        <v>54</v>
      </c>
      <c r="J296" s="57">
        <v>1</v>
      </c>
      <c r="K296" s="60">
        <v>1</v>
      </c>
      <c r="L296" s="51"/>
      <c r="M296" s="52"/>
      <c r="N296" s="65">
        <f t="shared" si="22"/>
        <v>123</v>
      </c>
    </row>
    <row r="297" spans="1:14" ht="14.25" x14ac:dyDescent="0.2">
      <c r="A297" s="61" t="s">
        <v>47</v>
      </c>
      <c r="B297" s="62" t="s">
        <v>421</v>
      </c>
      <c r="C297" s="62" t="s">
        <v>422</v>
      </c>
      <c r="D297" s="63" t="s">
        <v>432</v>
      </c>
      <c r="E297" s="64" t="s">
        <v>108</v>
      </c>
      <c r="F297" s="46">
        <v>21</v>
      </c>
      <c r="G297" s="57" t="s">
        <v>53</v>
      </c>
      <c r="H297" s="57">
        <v>8</v>
      </c>
      <c r="I297" s="57" t="s">
        <v>57</v>
      </c>
      <c r="J297" s="57">
        <v>2</v>
      </c>
      <c r="K297" s="60">
        <v>1</v>
      </c>
      <c r="L297" s="51"/>
      <c r="M297" s="52"/>
      <c r="N297" s="65">
        <f t="shared" si="22"/>
        <v>21</v>
      </c>
    </row>
    <row r="298" spans="1:14" ht="14.25" x14ac:dyDescent="0.2">
      <c r="A298" s="61" t="s">
        <v>47</v>
      </c>
      <c r="B298" s="62" t="s">
        <v>421</v>
      </c>
      <c r="C298" s="62" t="s">
        <v>422</v>
      </c>
      <c r="D298" s="63" t="s">
        <v>433</v>
      </c>
      <c r="E298" s="64" t="s">
        <v>116</v>
      </c>
      <c r="F298" s="46">
        <v>348</v>
      </c>
      <c r="G298" s="57" t="s">
        <v>53</v>
      </c>
      <c r="H298" s="57">
        <v>8</v>
      </c>
      <c r="I298" s="57" t="s">
        <v>57</v>
      </c>
      <c r="J298" s="57">
        <v>2</v>
      </c>
      <c r="K298" s="60">
        <v>1</v>
      </c>
      <c r="L298" s="51"/>
      <c r="M298" s="52"/>
      <c r="N298" s="65">
        <f t="shared" si="22"/>
        <v>348</v>
      </c>
    </row>
    <row r="299" spans="1:14" ht="14.25" x14ac:dyDescent="0.2">
      <c r="A299" s="61" t="s">
        <v>47</v>
      </c>
      <c r="B299" s="62" t="s">
        <v>421</v>
      </c>
      <c r="C299" s="62" t="s">
        <v>422</v>
      </c>
      <c r="D299" s="63" t="s">
        <v>434</v>
      </c>
      <c r="E299" s="64" t="s">
        <v>435</v>
      </c>
      <c r="F299" s="46">
        <v>140</v>
      </c>
      <c r="G299" s="57" t="s">
        <v>53</v>
      </c>
      <c r="H299" s="57">
        <v>6</v>
      </c>
      <c r="I299" s="57" t="s">
        <v>57</v>
      </c>
      <c r="J299" s="57">
        <v>2</v>
      </c>
      <c r="K299" s="60">
        <v>1</v>
      </c>
      <c r="L299" s="51"/>
      <c r="M299" s="52"/>
      <c r="N299" s="65">
        <f t="shared" si="22"/>
        <v>140</v>
      </c>
    </row>
    <row r="300" spans="1:14" ht="14.25" x14ac:dyDescent="0.2">
      <c r="A300" s="61" t="s">
        <v>47</v>
      </c>
      <c r="B300" s="62" t="s">
        <v>421</v>
      </c>
      <c r="C300" s="62" t="s">
        <v>422</v>
      </c>
      <c r="D300" s="63" t="s">
        <v>436</v>
      </c>
      <c r="E300" s="64" t="s">
        <v>302</v>
      </c>
      <c r="F300" s="46">
        <v>9.5</v>
      </c>
      <c r="G300" s="57" t="s">
        <v>53</v>
      </c>
      <c r="H300" s="57">
        <v>8</v>
      </c>
      <c r="I300" s="57" t="s">
        <v>57</v>
      </c>
      <c r="J300" s="57">
        <v>2</v>
      </c>
      <c r="K300" s="60">
        <v>1</v>
      </c>
      <c r="L300" s="51"/>
      <c r="M300" s="52"/>
      <c r="N300" s="65">
        <f t="shared" si="22"/>
        <v>9.5</v>
      </c>
    </row>
    <row r="301" spans="1:14" ht="14.25" x14ac:dyDescent="0.2">
      <c r="A301" s="61" t="s">
        <v>47</v>
      </c>
      <c r="B301" s="62" t="s">
        <v>421</v>
      </c>
      <c r="C301" s="62" t="s">
        <v>422</v>
      </c>
      <c r="D301" s="63" t="s">
        <v>437</v>
      </c>
      <c r="E301" s="64" t="s">
        <v>84</v>
      </c>
      <c r="F301" s="46">
        <v>198</v>
      </c>
      <c r="G301" s="57" t="s">
        <v>53</v>
      </c>
      <c r="H301" s="57">
        <v>8</v>
      </c>
      <c r="I301" s="57" t="s">
        <v>57</v>
      </c>
      <c r="J301" s="57">
        <v>8</v>
      </c>
      <c r="K301" s="60">
        <v>2</v>
      </c>
      <c r="L301" s="51"/>
      <c r="M301" s="52"/>
      <c r="N301" s="65">
        <f t="shared" si="22"/>
        <v>396</v>
      </c>
    </row>
    <row r="302" spans="1:14" ht="14.25" x14ac:dyDescent="0.2">
      <c r="A302" s="61" t="s">
        <v>47</v>
      </c>
      <c r="B302" s="62" t="s">
        <v>421</v>
      </c>
      <c r="C302" s="62" t="s">
        <v>422</v>
      </c>
      <c r="D302" s="63" t="s">
        <v>438</v>
      </c>
      <c r="E302" s="64" t="s">
        <v>439</v>
      </c>
      <c r="F302" s="46">
        <v>73</v>
      </c>
      <c r="G302" s="57" t="s">
        <v>53</v>
      </c>
      <c r="H302" s="57">
        <v>8</v>
      </c>
      <c r="I302" s="57" t="s">
        <v>57</v>
      </c>
      <c r="J302" s="57">
        <v>10</v>
      </c>
      <c r="K302" s="60">
        <v>3</v>
      </c>
      <c r="L302" s="51"/>
      <c r="M302" s="52"/>
      <c r="N302" s="65">
        <f t="shared" si="22"/>
        <v>219</v>
      </c>
    </row>
    <row r="303" spans="1:14" ht="14.25" x14ac:dyDescent="0.2">
      <c r="A303" s="61" t="s">
        <v>47</v>
      </c>
      <c r="B303" s="62" t="s">
        <v>421</v>
      </c>
      <c r="C303" s="62" t="s">
        <v>422</v>
      </c>
      <c r="D303" s="63" t="s">
        <v>440</v>
      </c>
      <c r="E303" s="64" t="s">
        <v>108</v>
      </c>
      <c r="F303" s="46">
        <v>24</v>
      </c>
      <c r="G303" s="57" t="s">
        <v>53</v>
      </c>
      <c r="H303" s="57">
        <v>8</v>
      </c>
      <c r="I303" s="57" t="s">
        <v>57</v>
      </c>
      <c r="J303" s="57">
        <v>10</v>
      </c>
      <c r="K303" s="60">
        <v>3</v>
      </c>
      <c r="L303" s="51"/>
      <c r="M303" s="52"/>
      <c r="N303" s="65">
        <f t="shared" si="22"/>
        <v>72</v>
      </c>
    </row>
    <row r="304" spans="1:14" ht="14.25" x14ac:dyDescent="0.2">
      <c r="A304" s="61" t="s">
        <v>47</v>
      </c>
      <c r="B304" s="62" t="s">
        <v>421</v>
      </c>
      <c r="C304" s="62" t="s">
        <v>422</v>
      </c>
      <c r="D304" s="63" t="s">
        <v>441</v>
      </c>
      <c r="E304" s="64" t="s">
        <v>442</v>
      </c>
      <c r="F304" s="46">
        <v>175</v>
      </c>
      <c r="G304" s="57" t="s">
        <v>53</v>
      </c>
      <c r="H304" s="57">
        <v>8</v>
      </c>
      <c r="I304" s="57" t="s">
        <v>57</v>
      </c>
      <c r="J304" s="57">
        <v>2</v>
      </c>
      <c r="K304" s="60">
        <v>1</v>
      </c>
      <c r="L304" s="51"/>
      <c r="M304" s="52"/>
      <c r="N304" s="65">
        <f t="shared" si="22"/>
        <v>175</v>
      </c>
    </row>
    <row r="305" spans="1:14" ht="14.25" x14ac:dyDescent="0.2">
      <c r="A305" s="61" t="s">
        <v>47</v>
      </c>
      <c r="B305" s="62" t="s">
        <v>421</v>
      </c>
      <c r="C305" s="62" t="s">
        <v>422</v>
      </c>
      <c r="D305" s="63" t="s">
        <v>443</v>
      </c>
      <c r="E305" s="64" t="s">
        <v>439</v>
      </c>
      <c r="F305" s="46">
        <v>109</v>
      </c>
      <c r="G305" s="57" t="s">
        <v>53</v>
      </c>
      <c r="H305" s="57">
        <v>7</v>
      </c>
      <c r="I305" s="57" t="s">
        <v>57</v>
      </c>
      <c r="J305" s="57">
        <v>4</v>
      </c>
      <c r="K305" s="60">
        <v>4</v>
      </c>
      <c r="L305" s="51"/>
      <c r="M305" s="52"/>
      <c r="N305" s="65">
        <f t="shared" si="22"/>
        <v>436</v>
      </c>
    </row>
    <row r="306" spans="1:14" ht="14.25" x14ac:dyDescent="0.2">
      <c r="A306" s="61" t="s">
        <v>47</v>
      </c>
      <c r="B306" s="62" t="s">
        <v>421</v>
      </c>
      <c r="C306" s="62" t="s">
        <v>422</v>
      </c>
      <c r="D306" s="63" t="s">
        <v>444</v>
      </c>
      <c r="E306" s="64" t="s">
        <v>108</v>
      </c>
      <c r="F306" s="46">
        <v>24</v>
      </c>
      <c r="G306" s="57" t="s">
        <v>53</v>
      </c>
      <c r="H306" s="57">
        <v>8</v>
      </c>
      <c r="I306" s="57" t="s">
        <v>57</v>
      </c>
      <c r="J306" s="57">
        <v>4</v>
      </c>
      <c r="K306" s="60">
        <v>4</v>
      </c>
      <c r="L306" s="51"/>
      <c r="M306" s="52"/>
      <c r="N306" s="65">
        <f t="shared" si="22"/>
        <v>96</v>
      </c>
    </row>
    <row r="307" spans="1:14" ht="14.25" x14ac:dyDescent="0.2">
      <c r="A307" s="61" t="s">
        <v>47</v>
      </c>
      <c r="B307" s="62" t="s">
        <v>421</v>
      </c>
      <c r="C307" s="62" t="s">
        <v>422</v>
      </c>
      <c r="D307" s="63" t="s">
        <v>445</v>
      </c>
      <c r="E307" s="64" t="s">
        <v>84</v>
      </c>
      <c r="F307" s="46">
        <v>222</v>
      </c>
      <c r="G307" s="57" t="s">
        <v>53</v>
      </c>
      <c r="H307" s="57">
        <v>12</v>
      </c>
      <c r="I307" s="57" t="s">
        <v>57</v>
      </c>
      <c r="J307" s="57">
        <v>2</v>
      </c>
      <c r="K307" s="60">
        <v>1</v>
      </c>
      <c r="L307" s="51"/>
      <c r="M307" s="52"/>
      <c r="N307" s="65">
        <f t="shared" si="22"/>
        <v>222</v>
      </c>
    </row>
    <row r="308" spans="1:14" ht="14.25" x14ac:dyDescent="0.2">
      <c r="A308" s="61" t="s">
        <v>47</v>
      </c>
      <c r="B308" s="62" t="s">
        <v>421</v>
      </c>
      <c r="C308" s="62" t="s">
        <v>422</v>
      </c>
      <c r="D308" s="63" t="s">
        <v>446</v>
      </c>
      <c r="E308" s="64" t="s">
        <v>116</v>
      </c>
      <c r="F308" s="46">
        <v>193</v>
      </c>
      <c r="G308" s="57" t="s">
        <v>53</v>
      </c>
      <c r="H308" s="57">
        <v>5</v>
      </c>
      <c r="I308" s="57" t="s">
        <v>54</v>
      </c>
      <c r="J308" s="57">
        <v>24</v>
      </c>
      <c r="K308" s="60">
        <v>6</v>
      </c>
      <c r="L308" s="51"/>
      <c r="M308" s="52"/>
      <c r="N308" s="65">
        <f t="shared" si="22"/>
        <v>1158</v>
      </c>
    </row>
    <row r="309" spans="1:14" ht="14.25" x14ac:dyDescent="0.2">
      <c r="A309" s="61" t="s">
        <v>47</v>
      </c>
      <c r="B309" s="62" t="s">
        <v>421</v>
      </c>
      <c r="C309" s="62" t="s">
        <v>422</v>
      </c>
      <c r="D309" s="63" t="s">
        <v>447</v>
      </c>
      <c r="E309" s="64" t="s">
        <v>129</v>
      </c>
      <c r="F309" s="46">
        <v>313</v>
      </c>
      <c r="G309" s="57" t="s">
        <v>53</v>
      </c>
      <c r="H309" s="57">
        <v>4</v>
      </c>
      <c r="I309" s="57" t="s">
        <v>54</v>
      </c>
      <c r="J309" s="57">
        <v>4</v>
      </c>
      <c r="K309" s="60">
        <v>1</v>
      </c>
      <c r="L309" s="51"/>
      <c r="M309" s="52"/>
      <c r="N309" s="65">
        <f t="shared" si="22"/>
        <v>313</v>
      </c>
    </row>
    <row r="310" spans="1:14" ht="14.25" x14ac:dyDescent="0.2">
      <c r="A310" s="61" t="s">
        <v>47</v>
      </c>
      <c r="B310" s="62" t="s">
        <v>421</v>
      </c>
      <c r="C310" s="62" t="s">
        <v>422</v>
      </c>
      <c r="D310" s="63" t="s">
        <v>448</v>
      </c>
      <c r="E310" s="64" t="s">
        <v>449</v>
      </c>
      <c r="F310" s="46">
        <v>105</v>
      </c>
      <c r="G310" s="57" t="s">
        <v>53</v>
      </c>
      <c r="H310" s="57">
        <v>6</v>
      </c>
      <c r="I310" s="57" t="s">
        <v>57</v>
      </c>
      <c r="J310" s="57">
        <v>24</v>
      </c>
      <c r="K310" s="60">
        <v>24</v>
      </c>
      <c r="L310" s="51"/>
      <c r="M310" s="52"/>
      <c r="N310" s="65">
        <f t="shared" si="22"/>
        <v>2520</v>
      </c>
    </row>
    <row r="311" spans="1:14" ht="14.25" x14ac:dyDescent="0.2">
      <c r="A311" s="61" t="s">
        <v>47</v>
      </c>
      <c r="B311" s="62" t="s">
        <v>421</v>
      </c>
      <c r="C311" s="62" t="s">
        <v>422</v>
      </c>
      <c r="D311" s="63" t="s">
        <v>450</v>
      </c>
      <c r="E311" s="64" t="s">
        <v>449</v>
      </c>
      <c r="F311" s="46">
        <v>71</v>
      </c>
      <c r="G311" s="57" t="s">
        <v>53</v>
      </c>
      <c r="H311" s="57">
        <v>8</v>
      </c>
      <c r="I311" s="57" t="s">
        <v>57</v>
      </c>
      <c r="J311" s="57">
        <v>4</v>
      </c>
      <c r="K311" s="60">
        <v>1</v>
      </c>
      <c r="L311" s="51"/>
      <c r="M311" s="52"/>
      <c r="N311" s="65">
        <f t="shared" si="22"/>
        <v>71</v>
      </c>
    </row>
    <row r="312" spans="1:14" ht="14.25" x14ac:dyDescent="0.2">
      <c r="A312" s="61" t="s">
        <v>47</v>
      </c>
      <c r="B312" s="62" t="s">
        <v>421</v>
      </c>
      <c r="C312" s="62" t="s">
        <v>422</v>
      </c>
      <c r="D312" s="63" t="s">
        <v>370</v>
      </c>
      <c r="E312" s="64" t="s">
        <v>86</v>
      </c>
      <c r="F312" s="46">
        <v>455</v>
      </c>
      <c r="G312" s="57" t="s">
        <v>53</v>
      </c>
      <c r="H312" s="57">
        <v>5</v>
      </c>
      <c r="I312" s="57" t="s">
        <v>57</v>
      </c>
      <c r="J312" s="57">
        <v>1</v>
      </c>
      <c r="K312" s="60">
        <v>1</v>
      </c>
      <c r="L312" s="51"/>
      <c r="M312" s="52"/>
      <c r="N312" s="65">
        <f t="shared" si="22"/>
        <v>455</v>
      </c>
    </row>
    <row r="313" spans="1:14" ht="14.25" x14ac:dyDescent="0.2">
      <c r="A313" s="61" t="s">
        <v>47</v>
      </c>
      <c r="B313" s="62" t="s">
        <v>421</v>
      </c>
      <c r="C313" s="62" t="s">
        <v>422</v>
      </c>
      <c r="D313" s="63" t="s">
        <v>451</v>
      </c>
      <c r="E313" s="64" t="s">
        <v>452</v>
      </c>
      <c r="F313" s="46">
        <v>69</v>
      </c>
      <c r="G313" s="57" t="s">
        <v>53</v>
      </c>
      <c r="H313" s="57">
        <v>6</v>
      </c>
      <c r="I313" s="57" t="s">
        <v>57</v>
      </c>
      <c r="J313" s="57">
        <v>2</v>
      </c>
      <c r="K313" s="60">
        <v>1</v>
      </c>
      <c r="L313" s="51"/>
      <c r="M313" s="52"/>
      <c r="N313" s="65">
        <f t="shared" si="22"/>
        <v>69</v>
      </c>
    </row>
    <row r="314" spans="1:14" ht="14.25" x14ac:dyDescent="0.2">
      <c r="A314" s="61" t="s">
        <v>47</v>
      </c>
      <c r="B314" s="62" t="s">
        <v>421</v>
      </c>
      <c r="C314" s="62" t="s">
        <v>422</v>
      </c>
      <c r="D314" s="63" t="s">
        <v>453</v>
      </c>
      <c r="E314" s="64" t="s">
        <v>71</v>
      </c>
      <c r="F314" s="46">
        <v>6</v>
      </c>
      <c r="G314" s="57" t="s">
        <v>53</v>
      </c>
      <c r="H314" s="57">
        <v>8</v>
      </c>
      <c r="I314" s="57" t="s">
        <v>57</v>
      </c>
      <c r="J314" s="57">
        <v>2</v>
      </c>
      <c r="K314" s="60">
        <v>1</v>
      </c>
      <c r="L314" s="51"/>
      <c r="M314" s="52"/>
      <c r="N314" s="65">
        <f t="shared" si="22"/>
        <v>6</v>
      </c>
    </row>
    <row r="315" spans="1:14" ht="14.25" x14ac:dyDescent="0.2">
      <c r="A315" s="61" t="s">
        <v>47</v>
      </c>
      <c r="B315" s="62" t="s">
        <v>421</v>
      </c>
      <c r="C315" s="62" t="s">
        <v>422</v>
      </c>
      <c r="D315" s="63" t="s">
        <v>454</v>
      </c>
      <c r="E315" s="64" t="s">
        <v>455</v>
      </c>
      <c r="F315" s="46">
        <v>283</v>
      </c>
      <c r="G315" s="57" t="s">
        <v>53</v>
      </c>
      <c r="H315" s="57">
        <v>7</v>
      </c>
      <c r="I315" s="57" t="s">
        <v>54</v>
      </c>
      <c r="J315" s="57">
        <v>4</v>
      </c>
      <c r="K315" s="60">
        <v>1</v>
      </c>
      <c r="L315" s="51"/>
      <c r="M315" s="52"/>
      <c r="N315" s="65">
        <f t="shared" si="22"/>
        <v>283</v>
      </c>
    </row>
    <row r="316" spans="1:14" ht="14.25" x14ac:dyDescent="0.2">
      <c r="A316" s="61" t="s">
        <v>47</v>
      </c>
      <c r="B316" s="62" t="s">
        <v>421</v>
      </c>
      <c r="C316" s="62" t="s">
        <v>422</v>
      </c>
      <c r="D316" s="63" t="s">
        <v>448</v>
      </c>
      <c r="E316" s="64" t="s">
        <v>449</v>
      </c>
      <c r="F316" s="46">
        <v>105</v>
      </c>
      <c r="G316" s="57" t="s">
        <v>53</v>
      </c>
      <c r="H316" s="57">
        <v>6</v>
      </c>
      <c r="I316" s="57" t="s">
        <v>57</v>
      </c>
      <c r="J316" s="57">
        <v>18</v>
      </c>
      <c r="K316" s="60">
        <v>18</v>
      </c>
      <c r="L316" s="51"/>
      <c r="M316" s="52"/>
      <c r="N316" s="65">
        <f t="shared" si="22"/>
        <v>1890</v>
      </c>
    </row>
    <row r="317" spans="1:14" ht="14.25" x14ac:dyDescent="0.2">
      <c r="A317" s="61" t="s">
        <v>47</v>
      </c>
      <c r="B317" s="62" t="s">
        <v>421</v>
      </c>
      <c r="C317" s="62" t="s">
        <v>422</v>
      </c>
      <c r="D317" s="63" t="s">
        <v>456</v>
      </c>
      <c r="E317" s="64" t="s">
        <v>86</v>
      </c>
      <c r="F317" s="46">
        <v>480</v>
      </c>
      <c r="G317" s="57" t="s">
        <v>53</v>
      </c>
      <c r="H317" s="57">
        <v>5</v>
      </c>
      <c r="I317" s="57" t="s">
        <v>54</v>
      </c>
      <c r="J317" s="57">
        <v>1</v>
      </c>
      <c r="K317" s="60">
        <v>1</v>
      </c>
      <c r="L317" s="51"/>
      <c r="M317" s="52"/>
      <c r="N317" s="65">
        <f t="shared" si="22"/>
        <v>480</v>
      </c>
    </row>
    <row r="318" spans="1:14" ht="14.25" x14ac:dyDescent="0.2">
      <c r="A318" s="61" t="s">
        <v>47</v>
      </c>
      <c r="B318" s="62" t="s">
        <v>421</v>
      </c>
      <c r="C318" s="62" t="s">
        <v>422</v>
      </c>
      <c r="D318" s="63" t="s">
        <v>457</v>
      </c>
      <c r="E318" s="64" t="s">
        <v>116</v>
      </c>
      <c r="F318" s="46">
        <v>167</v>
      </c>
      <c r="G318" s="57" t="s">
        <v>53</v>
      </c>
      <c r="H318" s="57">
        <v>4</v>
      </c>
      <c r="I318" s="57" t="s">
        <v>54</v>
      </c>
      <c r="J318" s="57">
        <v>14</v>
      </c>
      <c r="K318" s="60">
        <v>4</v>
      </c>
      <c r="L318" s="51"/>
      <c r="M318" s="52"/>
      <c r="N318" s="65">
        <f t="shared" si="22"/>
        <v>668</v>
      </c>
    </row>
    <row r="319" spans="1:14" ht="14.25" x14ac:dyDescent="0.2">
      <c r="A319" s="53" t="s">
        <v>47</v>
      </c>
      <c r="B319" s="54" t="s">
        <v>421</v>
      </c>
      <c r="C319" s="54" t="s">
        <v>458</v>
      </c>
      <c r="D319" s="55" t="s">
        <v>421</v>
      </c>
      <c r="E319" s="56" t="s">
        <v>458</v>
      </c>
      <c r="F319" s="46"/>
      <c r="G319" s="57"/>
      <c r="H319" s="58"/>
      <c r="I319" s="58"/>
      <c r="J319" s="59">
        <v>1</v>
      </c>
      <c r="K319" s="60"/>
      <c r="L319" s="51"/>
      <c r="M319" s="52"/>
      <c r="N319" s="51"/>
    </row>
    <row r="320" spans="1:14" ht="14.25" x14ac:dyDescent="0.2">
      <c r="A320" s="61" t="s">
        <v>47</v>
      </c>
      <c r="B320" s="62" t="s">
        <v>421</v>
      </c>
      <c r="C320" s="62" t="s">
        <v>458</v>
      </c>
      <c r="D320" s="63" t="s">
        <v>459</v>
      </c>
      <c r="E320" s="64" t="s">
        <v>116</v>
      </c>
      <c r="F320" s="46">
        <v>540</v>
      </c>
      <c r="G320" s="57" t="s">
        <v>53</v>
      </c>
      <c r="H320" s="57">
        <v>4</v>
      </c>
      <c r="I320" s="57" t="s">
        <v>54</v>
      </c>
      <c r="J320" s="57">
        <v>2</v>
      </c>
      <c r="K320" s="60">
        <v>1</v>
      </c>
      <c r="L320" s="51"/>
      <c r="M320" s="52"/>
      <c r="N320" s="65">
        <f>F320*K320</f>
        <v>540</v>
      </c>
    </row>
    <row r="321" spans="1:14" ht="14.25" x14ac:dyDescent="0.2">
      <c r="A321" s="61" t="s">
        <v>47</v>
      </c>
      <c r="B321" s="62" t="s">
        <v>421</v>
      </c>
      <c r="C321" s="62" t="s">
        <v>458</v>
      </c>
      <c r="D321" s="63" t="s">
        <v>460</v>
      </c>
      <c r="E321" s="64" t="s">
        <v>407</v>
      </c>
      <c r="F321" s="46">
        <v>375</v>
      </c>
      <c r="G321" s="57" t="s">
        <v>53</v>
      </c>
      <c r="H321" s="57">
        <v>3</v>
      </c>
      <c r="I321" s="57" t="s">
        <v>54</v>
      </c>
      <c r="J321" s="57">
        <v>26</v>
      </c>
      <c r="K321" s="60">
        <v>7</v>
      </c>
      <c r="L321" s="51"/>
      <c r="M321" s="52"/>
      <c r="N321" s="65">
        <f t="shared" ref="N321:N334" si="23">F321*K321</f>
        <v>2625</v>
      </c>
    </row>
    <row r="322" spans="1:14" ht="14.25" x14ac:dyDescent="0.2">
      <c r="A322" s="61" t="s">
        <v>47</v>
      </c>
      <c r="B322" s="62" t="s">
        <v>421</v>
      </c>
      <c r="C322" s="62" t="s">
        <v>458</v>
      </c>
      <c r="D322" s="63" t="s">
        <v>461</v>
      </c>
      <c r="E322" s="64" t="s">
        <v>377</v>
      </c>
      <c r="F322" s="46">
        <v>170</v>
      </c>
      <c r="G322" s="57" t="s">
        <v>53</v>
      </c>
      <c r="H322" s="57">
        <v>6</v>
      </c>
      <c r="I322" s="57" t="s">
        <v>57</v>
      </c>
      <c r="J322" s="57">
        <v>26</v>
      </c>
      <c r="K322" s="60">
        <v>7</v>
      </c>
      <c r="L322" s="51"/>
      <c r="M322" s="52"/>
      <c r="N322" s="65">
        <f t="shared" si="23"/>
        <v>1190</v>
      </c>
    </row>
    <row r="323" spans="1:14" ht="14.25" x14ac:dyDescent="0.2">
      <c r="A323" s="61" t="s">
        <v>47</v>
      </c>
      <c r="B323" s="62" t="s">
        <v>421</v>
      </c>
      <c r="C323" s="62" t="s">
        <v>458</v>
      </c>
      <c r="D323" s="63" t="s">
        <v>462</v>
      </c>
      <c r="E323" s="64" t="s">
        <v>116</v>
      </c>
      <c r="F323" s="46">
        <v>496</v>
      </c>
      <c r="G323" s="57" t="s">
        <v>53</v>
      </c>
      <c r="H323" s="57">
        <v>4</v>
      </c>
      <c r="I323" s="57" t="s">
        <v>54</v>
      </c>
      <c r="J323" s="57">
        <v>26</v>
      </c>
      <c r="K323" s="60">
        <v>7</v>
      </c>
      <c r="L323" s="51"/>
      <c r="M323" s="52"/>
      <c r="N323" s="65">
        <f t="shared" si="23"/>
        <v>3472</v>
      </c>
    </row>
    <row r="324" spans="1:14" ht="14.25" x14ac:dyDescent="0.2">
      <c r="A324" s="61" t="s">
        <v>47</v>
      </c>
      <c r="B324" s="62" t="s">
        <v>421</v>
      </c>
      <c r="C324" s="62" t="s">
        <v>458</v>
      </c>
      <c r="D324" s="63" t="s">
        <v>463</v>
      </c>
      <c r="E324" s="64" t="s">
        <v>116</v>
      </c>
      <c r="F324" s="46">
        <v>390</v>
      </c>
      <c r="G324" s="57" t="s">
        <v>53</v>
      </c>
      <c r="H324" s="57">
        <v>4</v>
      </c>
      <c r="I324" s="57" t="s">
        <v>54</v>
      </c>
      <c r="J324" s="57">
        <v>8</v>
      </c>
      <c r="K324" s="60">
        <v>2</v>
      </c>
      <c r="L324" s="51"/>
      <c r="M324" s="52"/>
      <c r="N324" s="65">
        <f t="shared" si="23"/>
        <v>780</v>
      </c>
    </row>
    <row r="325" spans="1:14" ht="14.25" x14ac:dyDescent="0.2">
      <c r="A325" s="61" t="s">
        <v>47</v>
      </c>
      <c r="B325" s="62" t="s">
        <v>421</v>
      </c>
      <c r="C325" s="62" t="s">
        <v>458</v>
      </c>
      <c r="D325" s="63" t="s">
        <v>464</v>
      </c>
      <c r="E325" s="64" t="s">
        <v>116</v>
      </c>
      <c r="F325" s="46">
        <v>426</v>
      </c>
      <c r="G325" s="57" t="s">
        <v>53</v>
      </c>
      <c r="H325" s="57">
        <v>4</v>
      </c>
      <c r="I325" s="57" t="s">
        <v>54</v>
      </c>
      <c r="J325" s="57">
        <v>2</v>
      </c>
      <c r="K325" s="60">
        <v>1</v>
      </c>
      <c r="L325" s="51"/>
      <c r="M325" s="52"/>
      <c r="N325" s="65">
        <f t="shared" si="23"/>
        <v>426</v>
      </c>
    </row>
    <row r="326" spans="1:14" ht="14.25" x14ac:dyDescent="0.2">
      <c r="A326" s="61" t="s">
        <v>47</v>
      </c>
      <c r="B326" s="62" t="s">
        <v>421</v>
      </c>
      <c r="C326" s="62" t="s">
        <v>458</v>
      </c>
      <c r="D326" s="63" t="s">
        <v>465</v>
      </c>
      <c r="E326" s="64" t="s">
        <v>116</v>
      </c>
      <c r="F326" s="46">
        <v>462</v>
      </c>
      <c r="G326" s="57" t="s">
        <v>53</v>
      </c>
      <c r="H326" s="57">
        <v>3</v>
      </c>
      <c r="I326" s="57" t="s">
        <v>54</v>
      </c>
      <c r="J326" s="57">
        <v>2</v>
      </c>
      <c r="K326" s="60">
        <v>1</v>
      </c>
      <c r="L326" s="51"/>
      <c r="M326" s="52"/>
      <c r="N326" s="65">
        <f t="shared" si="23"/>
        <v>462</v>
      </c>
    </row>
    <row r="327" spans="1:14" ht="14.25" x14ac:dyDescent="0.2">
      <c r="A327" s="61" t="s">
        <v>47</v>
      </c>
      <c r="B327" s="62" t="s">
        <v>421</v>
      </c>
      <c r="C327" s="62" t="s">
        <v>458</v>
      </c>
      <c r="D327" s="63" t="s">
        <v>466</v>
      </c>
      <c r="E327" s="64" t="s">
        <v>407</v>
      </c>
      <c r="F327" s="46">
        <v>416</v>
      </c>
      <c r="G327" s="57" t="s">
        <v>53</v>
      </c>
      <c r="H327" s="57">
        <v>10</v>
      </c>
      <c r="I327" s="57" t="s">
        <v>57</v>
      </c>
      <c r="J327" s="57">
        <v>6</v>
      </c>
      <c r="K327" s="60">
        <v>2</v>
      </c>
      <c r="L327" s="51"/>
      <c r="M327" s="52"/>
      <c r="N327" s="65">
        <f t="shared" si="23"/>
        <v>832</v>
      </c>
    </row>
    <row r="328" spans="1:14" ht="14.25" x14ac:dyDescent="0.2">
      <c r="A328" s="61" t="s">
        <v>47</v>
      </c>
      <c r="B328" s="62" t="s">
        <v>421</v>
      </c>
      <c r="C328" s="62" t="s">
        <v>458</v>
      </c>
      <c r="D328" s="63" t="s">
        <v>467</v>
      </c>
      <c r="E328" s="64" t="s">
        <v>377</v>
      </c>
      <c r="F328" s="46">
        <v>6563</v>
      </c>
      <c r="G328" s="57" t="s">
        <v>53</v>
      </c>
      <c r="H328" s="57">
        <v>6</v>
      </c>
      <c r="I328" s="57" t="s">
        <v>57</v>
      </c>
      <c r="J328" s="57">
        <v>2</v>
      </c>
      <c r="K328" s="60">
        <v>1</v>
      </c>
      <c r="L328" s="51"/>
      <c r="M328" s="52"/>
      <c r="N328" s="65">
        <f t="shared" si="23"/>
        <v>6563</v>
      </c>
    </row>
    <row r="329" spans="1:14" ht="14.25" x14ac:dyDescent="0.2">
      <c r="A329" s="61" t="s">
        <v>47</v>
      </c>
      <c r="B329" s="62" t="s">
        <v>421</v>
      </c>
      <c r="C329" s="62" t="s">
        <v>458</v>
      </c>
      <c r="D329" s="63" t="s">
        <v>468</v>
      </c>
      <c r="E329" s="64" t="s">
        <v>426</v>
      </c>
      <c r="F329" s="46">
        <v>187</v>
      </c>
      <c r="G329" s="57" t="s">
        <v>53</v>
      </c>
      <c r="H329" s="57">
        <v>6</v>
      </c>
      <c r="I329" s="57" t="s">
        <v>57</v>
      </c>
      <c r="J329" s="57">
        <v>4</v>
      </c>
      <c r="K329" s="60">
        <v>1</v>
      </c>
      <c r="L329" s="51"/>
      <c r="M329" s="52"/>
      <c r="N329" s="65">
        <f t="shared" si="23"/>
        <v>187</v>
      </c>
    </row>
    <row r="330" spans="1:14" ht="14.25" x14ac:dyDescent="0.2">
      <c r="A330" s="61" t="s">
        <v>47</v>
      </c>
      <c r="B330" s="62" t="s">
        <v>421</v>
      </c>
      <c r="C330" s="62" t="s">
        <v>458</v>
      </c>
      <c r="D330" s="63" t="s">
        <v>469</v>
      </c>
      <c r="E330" s="64" t="s">
        <v>470</v>
      </c>
      <c r="F330" s="46">
        <v>224</v>
      </c>
      <c r="G330" s="57" t="s">
        <v>53</v>
      </c>
      <c r="H330" s="57">
        <v>6</v>
      </c>
      <c r="I330" s="57" t="s">
        <v>57</v>
      </c>
      <c r="J330" s="57">
        <v>8</v>
      </c>
      <c r="K330" s="60">
        <v>2</v>
      </c>
      <c r="L330" s="51"/>
      <c r="M330" s="52"/>
      <c r="N330" s="65">
        <f t="shared" si="23"/>
        <v>448</v>
      </c>
    </row>
    <row r="331" spans="1:14" ht="14.25" x14ac:dyDescent="0.2">
      <c r="A331" s="61" t="s">
        <v>47</v>
      </c>
      <c r="B331" s="62" t="s">
        <v>421</v>
      </c>
      <c r="C331" s="62" t="s">
        <v>458</v>
      </c>
      <c r="D331" s="63" t="s">
        <v>471</v>
      </c>
      <c r="E331" s="64" t="s">
        <v>116</v>
      </c>
      <c r="F331" s="46">
        <v>895</v>
      </c>
      <c r="G331" s="57" t="s">
        <v>53</v>
      </c>
      <c r="H331" s="57">
        <v>8</v>
      </c>
      <c r="I331" s="57" t="s">
        <v>57</v>
      </c>
      <c r="J331" s="57">
        <v>2</v>
      </c>
      <c r="K331" s="60">
        <v>1</v>
      </c>
      <c r="L331" s="51"/>
      <c r="M331" s="52"/>
      <c r="N331" s="65">
        <f t="shared" si="23"/>
        <v>895</v>
      </c>
    </row>
    <row r="332" spans="1:14" ht="14.25" x14ac:dyDescent="0.2">
      <c r="A332" s="61" t="s">
        <v>47</v>
      </c>
      <c r="B332" s="62" t="s">
        <v>421</v>
      </c>
      <c r="C332" s="62" t="s">
        <v>458</v>
      </c>
      <c r="D332" s="63" t="s">
        <v>472</v>
      </c>
      <c r="E332" s="64" t="s">
        <v>377</v>
      </c>
      <c r="F332" s="46">
        <v>426</v>
      </c>
      <c r="G332" s="57" t="s">
        <v>53</v>
      </c>
      <c r="H332" s="57">
        <v>8</v>
      </c>
      <c r="I332" s="57" t="s">
        <v>57</v>
      </c>
      <c r="J332" s="57">
        <v>4</v>
      </c>
      <c r="K332" s="60">
        <v>1</v>
      </c>
      <c r="L332" s="51"/>
      <c r="M332" s="52"/>
      <c r="N332" s="65">
        <f t="shared" si="23"/>
        <v>426</v>
      </c>
    </row>
    <row r="333" spans="1:14" ht="14.25" x14ac:dyDescent="0.2">
      <c r="A333" s="61" t="s">
        <v>47</v>
      </c>
      <c r="B333" s="62" t="s">
        <v>421</v>
      </c>
      <c r="C333" s="62" t="s">
        <v>458</v>
      </c>
      <c r="D333" s="63" t="s">
        <v>473</v>
      </c>
      <c r="E333" s="64" t="s">
        <v>426</v>
      </c>
      <c r="F333" s="46">
        <v>439</v>
      </c>
      <c r="G333" s="57" t="s">
        <v>53</v>
      </c>
      <c r="H333" s="57">
        <v>4</v>
      </c>
      <c r="I333" s="57" t="s">
        <v>54</v>
      </c>
      <c r="J333" s="57">
        <v>4</v>
      </c>
      <c r="K333" s="60">
        <v>1</v>
      </c>
      <c r="L333" s="51"/>
      <c r="M333" s="52"/>
      <c r="N333" s="65">
        <f t="shared" si="23"/>
        <v>439</v>
      </c>
    </row>
    <row r="334" spans="1:14" ht="14.25" x14ac:dyDescent="0.2">
      <c r="A334" s="61" t="s">
        <v>47</v>
      </c>
      <c r="B334" s="62" t="s">
        <v>421</v>
      </c>
      <c r="C334" s="62" t="s">
        <v>458</v>
      </c>
      <c r="D334" s="63" t="s">
        <v>474</v>
      </c>
      <c r="E334" s="64" t="s">
        <v>470</v>
      </c>
      <c r="F334" s="46">
        <v>156</v>
      </c>
      <c r="G334" s="57" t="s">
        <v>53</v>
      </c>
      <c r="H334" s="57">
        <v>6</v>
      </c>
      <c r="I334" s="57" t="s">
        <v>57</v>
      </c>
      <c r="J334" s="57">
        <v>8</v>
      </c>
      <c r="K334" s="60">
        <v>2</v>
      </c>
      <c r="L334" s="51"/>
      <c r="M334" s="52"/>
      <c r="N334" s="65">
        <f t="shared" si="23"/>
        <v>312</v>
      </c>
    </row>
    <row r="335" spans="1:14" ht="14.25" x14ac:dyDescent="0.2">
      <c r="A335" s="53" t="s">
        <v>47</v>
      </c>
      <c r="B335" s="54" t="s">
        <v>475</v>
      </c>
      <c r="C335" s="54" t="s">
        <v>476</v>
      </c>
      <c r="D335" s="55" t="s">
        <v>475</v>
      </c>
      <c r="E335" s="56" t="s">
        <v>476</v>
      </c>
      <c r="F335" s="46"/>
      <c r="G335" s="58"/>
      <c r="H335" s="58"/>
      <c r="I335" s="58"/>
      <c r="J335" s="59">
        <v>1</v>
      </c>
      <c r="K335" s="60"/>
      <c r="L335" s="51"/>
      <c r="M335" s="52"/>
      <c r="N335" s="51"/>
    </row>
    <row r="336" spans="1:14" ht="14.25" x14ac:dyDescent="0.2">
      <c r="A336" s="61" t="s">
        <v>47</v>
      </c>
      <c r="B336" s="62" t="s">
        <v>475</v>
      </c>
      <c r="C336" s="62" t="s">
        <v>476</v>
      </c>
      <c r="D336" s="63" t="s">
        <v>477</v>
      </c>
      <c r="E336" s="64" t="s">
        <v>478</v>
      </c>
      <c r="F336" s="46">
        <v>195</v>
      </c>
      <c r="G336" s="57" t="s">
        <v>53</v>
      </c>
      <c r="H336" s="57">
        <v>11</v>
      </c>
      <c r="I336" s="57" t="s">
        <v>57</v>
      </c>
      <c r="J336" s="57">
        <v>16</v>
      </c>
      <c r="K336" s="60">
        <v>4</v>
      </c>
      <c r="L336" s="65">
        <f t="shared" ref="L336:L383" si="24">F336*K336</f>
        <v>780</v>
      </c>
      <c r="M336" s="52">
        <f t="shared" ref="M336:M383" si="25">F336*K336</f>
        <v>780</v>
      </c>
      <c r="N336" s="65">
        <f>F336*K336</f>
        <v>780</v>
      </c>
    </row>
    <row r="337" spans="1:14" ht="14.25" x14ac:dyDescent="0.2">
      <c r="A337" s="61" t="s">
        <v>47</v>
      </c>
      <c r="B337" s="62" t="s">
        <v>475</v>
      </c>
      <c r="C337" s="62" t="s">
        <v>476</v>
      </c>
      <c r="D337" s="63" t="s">
        <v>479</v>
      </c>
      <c r="E337" s="64" t="s">
        <v>480</v>
      </c>
      <c r="F337" s="46">
        <v>6.6</v>
      </c>
      <c r="G337" s="57" t="s">
        <v>53</v>
      </c>
      <c r="H337" s="57">
        <v>8</v>
      </c>
      <c r="I337" s="57" t="s">
        <v>57</v>
      </c>
      <c r="J337" s="57">
        <v>80</v>
      </c>
      <c r="K337" s="60">
        <v>20</v>
      </c>
      <c r="L337" s="65">
        <f t="shared" si="24"/>
        <v>132</v>
      </c>
      <c r="M337" s="52">
        <f t="shared" si="25"/>
        <v>132</v>
      </c>
      <c r="N337" s="65">
        <f t="shared" ref="N337:N353" si="26">F337*K337</f>
        <v>132</v>
      </c>
    </row>
    <row r="338" spans="1:14" ht="14.25" x14ac:dyDescent="0.2">
      <c r="A338" s="61" t="s">
        <v>47</v>
      </c>
      <c r="B338" s="62" t="s">
        <v>475</v>
      </c>
      <c r="C338" s="62" t="s">
        <v>476</v>
      </c>
      <c r="D338" s="63" t="s">
        <v>481</v>
      </c>
      <c r="E338" s="64" t="s">
        <v>59</v>
      </c>
      <c r="F338" s="46">
        <v>25</v>
      </c>
      <c r="G338" s="57" t="s">
        <v>53</v>
      </c>
      <c r="H338" s="57">
        <v>7</v>
      </c>
      <c r="I338" s="57" t="s">
        <v>57</v>
      </c>
      <c r="J338" s="57">
        <v>80</v>
      </c>
      <c r="K338" s="60">
        <v>20</v>
      </c>
      <c r="L338" s="65">
        <f t="shared" si="24"/>
        <v>500</v>
      </c>
      <c r="M338" s="52">
        <f t="shared" si="25"/>
        <v>500</v>
      </c>
      <c r="N338" s="65">
        <f t="shared" si="26"/>
        <v>500</v>
      </c>
    </row>
    <row r="339" spans="1:14" ht="14.25" x14ac:dyDescent="0.2">
      <c r="A339" s="61" t="s">
        <v>47</v>
      </c>
      <c r="B339" s="62" t="s">
        <v>475</v>
      </c>
      <c r="C339" s="62" t="s">
        <v>476</v>
      </c>
      <c r="D339" s="63" t="s">
        <v>482</v>
      </c>
      <c r="E339" s="64" t="s">
        <v>483</v>
      </c>
      <c r="F339" s="46">
        <v>222</v>
      </c>
      <c r="G339" s="57" t="s">
        <v>53</v>
      </c>
      <c r="H339" s="57">
        <v>4</v>
      </c>
      <c r="I339" s="57" t="s">
        <v>57</v>
      </c>
      <c r="J339" s="57">
        <v>16</v>
      </c>
      <c r="K339" s="60">
        <v>4</v>
      </c>
      <c r="L339" s="65">
        <f t="shared" si="24"/>
        <v>888</v>
      </c>
      <c r="M339" s="52">
        <f t="shared" si="25"/>
        <v>888</v>
      </c>
      <c r="N339" s="65">
        <f t="shared" si="26"/>
        <v>888</v>
      </c>
    </row>
    <row r="340" spans="1:14" ht="14.25" x14ac:dyDescent="0.2">
      <c r="A340" s="61" t="s">
        <v>47</v>
      </c>
      <c r="B340" s="62" t="s">
        <v>475</v>
      </c>
      <c r="C340" s="62" t="s">
        <v>476</v>
      </c>
      <c r="D340" s="63" t="s">
        <v>484</v>
      </c>
      <c r="E340" s="64" t="s">
        <v>485</v>
      </c>
      <c r="F340" s="46">
        <v>246</v>
      </c>
      <c r="G340" s="57" t="s">
        <v>53</v>
      </c>
      <c r="H340" s="57">
        <v>7</v>
      </c>
      <c r="I340" s="57" t="s">
        <v>57</v>
      </c>
      <c r="J340" s="57">
        <v>16</v>
      </c>
      <c r="K340" s="60">
        <v>4</v>
      </c>
      <c r="L340" s="65">
        <f t="shared" si="24"/>
        <v>984</v>
      </c>
      <c r="M340" s="52">
        <f t="shared" si="25"/>
        <v>984</v>
      </c>
      <c r="N340" s="65">
        <f t="shared" si="26"/>
        <v>984</v>
      </c>
    </row>
    <row r="341" spans="1:14" ht="14.25" x14ac:dyDescent="0.2">
      <c r="A341" s="61" t="s">
        <v>47</v>
      </c>
      <c r="B341" s="62" t="s">
        <v>475</v>
      </c>
      <c r="C341" s="62" t="s">
        <v>476</v>
      </c>
      <c r="D341" s="63" t="s">
        <v>486</v>
      </c>
      <c r="E341" s="64" t="s">
        <v>487</v>
      </c>
      <c r="F341" s="46">
        <v>95</v>
      </c>
      <c r="G341" s="57" t="s">
        <v>53</v>
      </c>
      <c r="H341" s="57">
        <v>4</v>
      </c>
      <c r="I341" s="57" t="s">
        <v>57</v>
      </c>
      <c r="J341" s="57">
        <v>16</v>
      </c>
      <c r="K341" s="60">
        <v>4</v>
      </c>
      <c r="L341" s="65">
        <f t="shared" si="24"/>
        <v>380</v>
      </c>
      <c r="M341" s="52">
        <f t="shared" si="25"/>
        <v>380</v>
      </c>
      <c r="N341" s="65">
        <f t="shared" si="26"/>
        <v>380</v>
      </c>
    </row>
    <row r="342" spans="1:14" ht="14.25" x14ac:dyDescent="0.2">
      <c r="A342" s="61" t="s">
        <v>47</v>
      </c>
      <c r="B342" s="62" t="s">
        <v>475</v>
      </c>
      <c r="C342" s="62" t="s">
        <v>476</v>
      </c>
      <c r="D342" s="63" t="s">
        <v>488</v>
      </c>
      <c r="E342" s="64" t="s">
        <v>489</v>
      </c>
      <c r="F342" s="46">
        <v>26</v>
      </c>
      <c r="G342" s="57" t="s">
        <v>53</v>
      </c>
      <c r="H342" s="57">
        <v>3</v>
      </c>
      <c r="I342" s="57" t="s">
        <v>57</v>
      </c>
      <c r="J342" s="57">
        <v>16</v>
      </c>
      <c r="K342" s="60">
        <v>4</v>
      </c>
      <c r="L342" s="65">
        <f t="shared" si="24"/>
        <v>104</v>
      </c>
      <c r="M342" s="52">
        <f t="shared" si="25"/>
        <v>104</v>
      </c>
      <c r="N342" s="65">
        <f t="shared" si="26"/>
        <v>104</v>
      </c>
    </row>
    <row r="343" spans="1:14" ht="14.25" x14ac:dyDescent="0.2">
      <c r="A343" s="61" t="s">
        <v>47</v>
      </c>
      <c r="B343" s="62" t="s">
        <v>475</v>
      </c>
      <c r="C343" s="62" t="s">
        <v>476</v>
      </c>
      <c r="D343" s="63" t="s">
        <v>490</v>
      </c>
      <c r="E343" s="64" t="s">
        <v>487</v>
      </c>
      <c r="F343" s="46">
        <v>104</v>
      </c>
      <c r="G343" s="57" t="s">
        <v>53</v>
      </c>
      <c r="H343" s="57">
        <v>4</v>
      </c>
      <c r="I343" s="57" t="s">
        <v>57</v>
      </c>
      <c r="J343" s="57">
        <v>16</v>
      </c>
      <c r="K343" s="60">
        <v>4</v>
      </c>
      <c r="L343" s="65">
        <f t="shared" si="24"/>
        <v>416</v>
      </c>
      <c r="M343" s="52">
        <f t="shared" si="25"/>
        <v>416</v>
      </c>
      <c r="N343" s="65">
        <f t="shared" si="26"/>
        <v>416</v>
      </c>
    </row>
    <row r="344" spans="1:14" ht="14.25" x14ac:dyDescent="0.2">
      <c r="A344" s="61" t="s">
        <v>47</v>
      </c>
      <c r="B344" s="62" t="s">
        <v>475</v>
      </c>
      <c r="C344" s="62" t="s">
        <v>476</v>
      </c>
      <c r="D344" s="63" t="s">
        <v>491</v>
      </c>
      <c r="E344" s="64" t="s">
        <v>492</v>
      </c>
      <c r="F344" s="46">
        <v>236</v>
      </c>
      <c r="G344" s="57" t="s">
        <v>53</v>
      </c>
      <c r="H344" s="57">
        <v>7</v>
      </c>
      <c r="I344" s="57" t="s">
        <v>57</v>
      </c>
      <c r="J344" s="57">
        <v>16</v>
      </c>
      <c r="K344" s="60">
        <v>4</v>
      </c>
      <c r="L344" s="65">
        <f t="shared" si="24"/>
        <v>944</v>
      </c>
      <c r="M344" s="52">
        <f t="shared" si="25"/>
        <v>944</v>
      </c>
      <c r="N344" s="65">
        <f t="shared" si="26"/>
        <v>944</v>
      </c>
    </row>
    <row r="345" spans="1:14" ht="14.25" x14ac:dyDescent="0.2">
      <c r="A345" s="61" t="s">
        <v>47</v>
      </c>
      <c r="B345" s="62" t="s">
        <v>475</v>
      </c>
      <c r="C345" s="62" t="s">
        <v>476</v>
      </c>
      <c r="D345" s="63" t="s">
        <v>493</v>
      </c>
      <c r="E345" s="64" t="s">
        <v>494</v>
      </c>
      <c r="F345" s="46">
        <v>1.4</v>
      </c>
      <c r="G345" s="57" t="s">
        <v>53</v>
      </c>
      <c r="H345" s="57">
        <v>3</v>
      </c>
      <c r="I345" s="57" t="s">
        <v>57</v>
      </c>
      <c r="J345" s="57">
        <v>16</v>
      </c>
      <c r="K345" s="60">
        <v>16</v>
      </c>
      <c r="L345" s="65">
        <f t="shared" si="24"/>
        <v>22.4</v>
      </c>
      <c r="M345" s="52">
        <f t="shared" si="25"/>
        <v>22.4</v>
      </c>
      <c r="N345" s="65">
        <f t="shared" si="26"/>
        <v>22.4</v>
      </c>
    </row>
    <row r="346" spans="1:14" ht="14.25" x14ac:dyDescent="0.2">
      <c r="A346" s="61" t="s">
        <v>47</v>
      </c>
      <c r="B346" s="62" t="s">
        <v>475</v>
      </c>
      <c r="C346" s="62" t="s">
        <v>476</v>
      </c>
      <c r="D346" s="63" t="s">
        <v>495</v>
      </c>
      <c r="E346" s="64" t="s">
        <v>71</v>
      </c>
      <c r="F346" s="46">
        <v>33</v>
      </c>
      <c r="G346" s="57" t="s">
        <v>53</v>
      </c>
      <c r="H346" s="57">
        <v>6</v>
      </c>
      <c r="I346" s="57" t="s">
        <v>57</v>
      </c>
      <c r="J346" s="57">
        <v>384</v>
      </c>
      <c r="K346" s="60">
        <v>96</v>
      </c>
      <c r="L346" s="65">
        <f t="shared" si="24"/>
        <v>3168</v>
      </c>
      <c r="M346" s="52">
        <f t="shared" si="25"/>
        <v>3168</v>
      </c>
      <c r="N346" s="65">
        <f t="shared" si="26"/>
        <v>3168</v>
      </c>
    </row>
    <row r="347" spans="1:14" ht="14.25" x14ac:dyDescent="0.2">
      <c r="A347" s="61" t="s">
        <v>47</v>
      </c>
      <c r="B347" s="62" t="s">
        <v>475</v>
      </c>
      <c r="C347" s="62" t="s">
        <v>476</v>
      </c>
      <c r="D347" s="63" t="s">
        <v>496</v>
      </c>
      <c r="E347" s="64" t="s">
        <v>108</v>
      </c>
      <c r="F347" s="46">
        <v>11</v>
      </c>
      <c r="G347" s="57" t="s">
        <v>53</v>
      </c>
      <c r="H347" s="57">
        <v>8</v>
      </c>
      <c r="I347" s="57" t="s">
        <v>57</v>
      </c>
      <c r="J347" s="57">
        <v>384</v>
      </c>
      <c r="K347" s="60">
        <v>96</v>
      </c>
      <c r="L347" s="65">
        <f t="shared" si="24"/>
        <v>1056</v>
      </c>
      <c r="M347" s="52">
        <f t="shared" si="25"/>
        <v>1056</v>
      </c>
      <c r="N347" s="65">
        <f t="shared" si="26"/>
        <v>1056</v>
      </c>
    </row>
    <row r="348" spans="1:14" ht="14.25" x14ac:dyDescent="0.2">
      <c r="A348" s="61" t="s">
        <v>47</v>
      </c>
      <c r="B348" s="62" t="s">
        <v>475</v>
      </c>
      <c r="C348" s="62" t="s">
        <v>476</v>
      </c>
      <c r="D348" s="63" t="s">
        <v>497</v>
      </c>
      <c r="E348" s="64" t="s">
        <v>498</v>
      </c>
      <c r="F348" s="46">
        <v>27</v>
      </c>
      <c r="G348" s="57" t="s">
        <v>53</v>
      </c>
      <c r="H348" s="57">
        <v>10</v>
      </c>
      <c r="I348" s="57" t="s">
        <v>57</v>
      </c>
      <c r="J348" s="57">
        <v>112</v>
      </c>
      <c r="K348" s="60">
        <v>28</v>
      </c>
      <c r="L348" s="65">
        <f t="shared" si="24"/>
        <v>756</v>
      </c>
      <c r="M348" s="52">
        <f t="shared" si="25"/>
        <v>756</v>
      </c>
      <c r="N348" s="65">
        <f t="shared" si="26"/>
        <v>756</v>
      </c>
    </row>
    <row r="349" spans="1:14" ht="14.25" x14ac:dyDescent="0.2">
      <c r="A349" s="61" t="s">
        <v>47</v>
      </c>
      <c r="B349" s="62" t="s">
        <v>475</v>
      </c>
      <c r="C349" s="62" t="s">
        <v>476</v>
      </c>
      <c r="D349" s="63" t="s">
        <v>499</v>
      </c>
      <c r="E349" s="64" t="s">
        <v>52</v>
      </c>
      <c r="F349" s="46">
        <v>23</v>
      </c>
      <c r="G349" s="57" t="s">
        <v>53</v>
      </c>
      <c r="H349" s="57">
        <v>8</v>
      </c>
      <c r="I349" s="57" t="s">
        <v>57</v>
      </c>
      <c r="J349" s="57">
        <v>128</v>
      </c>
      <c r="K349" s="60">
        <v>32</v>
      </c>
      <c r="L349" s="65">
        <f t="shared" si="24"/>
        <v>736</v>
      </c>
      <c r="M349" s="52">
        <f t="shared" si="25"/>
        <v>736</v>
      </c>
      <c r="N349" s="65">
        <f t="shared" si="26"/>
        <v>736</v>
      </c>
    </row>
    <row r="350" spans="1:14" ht="14.25" x14ac:dyDescent="0.2">
      <c r="A350" s="61" t="s">
        <v>47</v>
      </c>
      <c r="B350" s="62" t="s">
        <v>475</v>
      </c>
      <c r="C350" s="62" t="s">
        <v>476</v>
      </c>
      <c r="D350" s="63" t="s">
        <v>500</v>
      </c>
      <c r="E350" s="64" t="s">
        <v>71</v>
      </c>
      <c r="F350" s="46">
        <v>19</v>
      </c>
      <c r="G350" s="57" t="s">
        <v>53</v>
      </c>
      <c r="H350" s="57">
        <v>7</v>
      </c>
      <c r="I350" s="57" t="s">
        <v>57</v>
      </c>
      <c r="J350" s="57">
        <v>128</v>
      </c>
      <c r="K350" s="60">
        <v>32</v>
      </c>
      <c r="L350" s="65">
        <f t="shared" si="24"/>
        <v>608</v>
      </c>
      <c r="M350" s="52">
        <f t="shared" si="25"/>
        <v>608</v>
      </c>
      <c r="N350" s="65">
        <f t="shared" si="26"/>
        <v>608</v>
      </c>
    </row>
    <row r="351" spans="1:14" ht="14.25" x14ac:dyDescent="0.2">
      <c r="A351" s="61" t="s">
        <v>47</v>
      </c>
      <c r="B351" s="62" t="s">
        <v>475</v>
      </c>
      <c r="C351" s="62" t="s">
        <v>476</v>
      </c>
      <c r="D351" s="63" t="s">
        <v>501</v>
      </c>
      <c r="E351" s="64" t="s">
        <v>86</v>
      </c>
      <c r="F351" s="46">
        <v>270</v>
      </c>
      <c r="G351" s="57" t="s">
        <v>187</v>
      </c>
      <c r="H351" s="57">
        <v>3</v>
      </c>
      <c r="I351" s="57" t="s">
        <v>57</v>
      </c>
      <c r="J351" s="57">
        <v>1</v>
      </c>
      <c r="K351" s="60">
        <v>1</v>
      </c>
      <c r="L351" s="65">
        <f t="shared" si="24"/>
        <v>270</v>
      </c>
      <c r="M351" s="52">
        <f t="shared" si="25"/>
        <v>270</v>
      </c>
      <c r="N351" s="65">
        <f t="shared" si="26"/>
        <v>270</v>
      </c>
    </row>
    <row r="352" spans="1:14" ht="14.25" x14ac:dyDescent="0.2">
      <c r="A352" s="61" t="s">
        <v>47</v>
      </c>
      <c r="B352" s="62" t="s">
        <v>475</v>
      </c>
      <c r="C352" s="62" t="s">
        <v>476</v>
      </c>
      <c r="D352" s="63" t="s">
        <v>502</v>
      </c>
      <c r="E352" s="64" t="s">
        <v>84</v>
      </c>
      <c r="F352" s="46">
        <v>39</v>
      </c>
      <c r="G352" s="57" t="s">
        <v>53</v>
      </c>
      <c r="H352" s="57">
        <v>7</v>
      </c>
      <c r="I352" s="57" t="s">
        <v>57</v>
      </c>
      <c r="J352" s="57">
        <v>32</v>
      </c>
      <c r="K352" s="60">
        <v>8</v>
      </c>
      <c r="L352" s="65">
        <f t="shared" si="24"/>
        <v>312</v>
      </c>
      <c r="M352" s="52">
        <f t="shared" si="25"/>
        <v>312</v>
      </c>
      <c r="N352" s="65">
        <f t="shared" si="26"/>
        <v>312</v>
      </c>
    </row>
    <row r="353" spans="1:14" ht="14.25" x14ac:dyDescent="0.2">
      <c r="A353" s="61" t="s">
        <v>47</v>
      </c>
      <c r="B353" s="62" t="s">
        <v>475</v>
      </c>
      <c r="C353" s="62" t="s">
        <v>476</v>
      </c>
      <c r="D353" s="63" t="s">
        <v>503</v>
      </c>
      <c r="E353" s="64" t="s">
        <v>504</v>
      </c>
      <c r="F353" s="46">
        <v>577</v>
      </c>
      <c r="G353" s="57" t="s">
        <v>53</v>
      </c>
      <c r="H353" s="57">
        <v>6</v>
      </c>
      <c r="I353" s="57" t="s">
        <v>57</v>
      </c>
      <c r="J353" s="57">
        <v>64</v>
      </c>
      <c r="K353" s="60">
        <v>48</v>
      </c>
      <c r="L353" s="65">
        <f t="shared" si="24"/>
        <v>27696</v>
      </c>
      <c r="M353" s="52">
        <f t="shared" si="25"/>
        <v>27696</v>
      </c>
      <c r="N353" s="65">
        <f t="shared" si="26"/>
        <v>27696</v>
      </c>
    </row>
    <row r="354" spans="1:14" ht="14.25" x14ac:dyDescent="0.2">
      <c r="A354" s="53" t="s">
        <v>47</v>
      </c>
      <c r="B354" s="54" t="s">
        <v>475</v>
      </c>
      <c r="C354" s="54" t="s">
        <v>505</v>
      </c>
      <c r="D354" s="55" t="s">
        <v>475</v>
      </c>
      <c r="E354" s="56" t="s">
        <v>505</v>
      </c>
      <c r="F354" s="46"/>
      <c r="G354" s="58"/>
      <c r="H354" s="58"/>
      <c r="I354" s="58"/>
      <c r="J354" s="59">
        <v>1</v>
      </c>
      <c r="K354" s="60"/>
      <c r="L354" s="51"/>
      <c r="M354" s="52"/>
      <c r="N354" s="51"/>
    </row>
    <row r="355" spans="1:14" ht="14.25" x14ac:dyDescent="0.2">
      <c r="A355" s="61" t="s">
        <v>47</v>
      </c>
      <c r="B355" s="62" t="s">
        <v>475</v>
      </c>
      <c r="C355" s="62" t="s">
        <v>505</v>
      </c>
      <c r="D355" s="63" t="s">
        <v>506</v>
      </c>
      <c r="E355" s="64" t="s">
        <v>507</v>
      </c>
      <c r="F355" s="46">
        <v>35</v>
      </c>
      <c r="G355" s="57" t="s">
        <v>53</v>
      </c>
      <c r="H355" s="57">
        <v>6</v>
      </c>
      <c r="I355" s="57" t="s">
        <v>57</v>
      </c>
      <c r="J355" s="57">
        <v>32</v>
      </c>
      <c r="K355" s="60">
        <v>8</v>
      </c>
      <c r="L355" s="65">
        <f t="shared" si="24"/>
        <v>280</v>
      </c>
      <c r="M355" s="52">
        <f t="shared" si="25"/>
        <v>280</v>
      </c>
      <c r="N355" s="65">
        <f>F355*K355</f>
        <v>280</v>
      </c>
    </row>
    <row r="356" spans="1:14" ht="14.25" x14ac:dyDescent="0.2">
      <c r="A356" s="61" t="s">
        <v>47</v>
      </c>
      <c r="B356" s="62" t="s">
        <v>475</v>
      </c>
      <c r="C356" s="62" t="s">
        <v>505</v>
      </c>
      <c r="D356" s="63" t="s">
        <v>508</v>
      </c>
      <c r="E356" s="64" t="s">
        <v>509</v>
      </c>
      <c r="F356" s="46">
        <v>59</v>
      </c>
      <c r="G356" s="57" t="s">
        <v>53</v>
      </c>
      <c r="H356" s="57">
        <v>9</v>
      </c>
      <c r="I356" s="57" t="s">
        <v>57</v>
      </c>
      <c r="J356" s="57">
        <v>16</v>
      </c>
      <c r="K356" s="60">
        <v>4</v>
      </c>
      <c r="L356" s="65">
        <f t="shared" si="24"/>
        <v>236</v>
      </c>
      <c r="M356" s="52">
        <f t="shared" si="25"/>
        <v>236</v>
      </c>
      <c r="N356" s="65">
        <f t="shared" ref="N356:N372" si="27">F356*K356</f>
        <v>236</v>
      </c>
    </row>
    <row r="357" spans="1:14" ht="14.25" x14ac:dyDescent="0.2">
      <c r="A357" s="61" t="s">
        <v>47</v>
      </c>
      <c r="B357" s="62" t="s">
        <v>475</v>
      </c>
      <c r="C357" s="62" t="s">
        <v>505</v>
      </c>
      <c r="D357" s="63" t="s">
        <v>510</v>
      </c>
      <c r="E357" s="64" t="s">
        <v>511</v>
      </c>
      <c r="F357" s="46">
        <v>204</v>
      </c>
      <c r="G357" s="57" t="s">
        <v>53</v>
      </c>
      <c r="H357" s="57">
        <v>10</v>
      </c>
      <c r="I357" s="57" t="s">
        <v>57</v>
      </c>
      <c r="J357" s="57">
        <v>32</v>
      </c>
      <c r="K357" s="60">
        <v>8</v>
      </c>
      <c r="L357" s="65">
        <f t="shared" si="24"/>
        <v>1632</v>
      </c>
      <c r="M357" s="52">
        <f t="shared" si="25"/>
        <v>1632</v>
      </c>
      <c r="N357" s="65">
        <f t="shared" si="27"/>
        <v>1632</v>
      </c>
    </row>
    <row r="358" spans="1:14" ht="14.25" x14ac:dyDescent="0.2">
      <c r="A358" s="61" t="s">
        <v>47</v>
      </c>
      <c r="B358" s="62" t="s">
        <v>475</v>
      </c>
      <c r="C358" s="62" t="s">
        <v>505</v>
      </c>
      <c r="D358" s="63" t="s">
        <v>512</v>
      </c>
      <c r="E358" s="64" t="s">
        <v>377</v>
      </c>
      <c r="F358" s="46">
        <v>91</v>
      </c>
      <c r="G358" s="57" t="s">
        <v>53</v>
      </c>
      <c r="H358" s="57">
        <v>9</v>
      </c>
      <c r="I358" s="57" t="s">
        <v>57</v>
      </c>
      <c r="J358" s="57">
        <v>32</v>
      </c>
      <c r="K358" s="60">
        <v>8</v>
      </c>
      <c r="L358" s="65">
        <f t="shared" si="24"/>
        <v>728</v>
      </c>
      <c r="M358" s="52">
        <f t="shared" si="25"/>
        <v>728</v>
      </c>
      <c r="N358" s="65">
        <f t="shared" si="27"/>
        <v>728</v>
      </c>
    </row>
    <row r="359" spans="1:14" ht="14.25" x14ac:dyDescent="0.2">
      <c r="A359" s="61" t="s">
        <v>47</v>
      </c>
      <c r="B359" s="62" t="s">
        <v>475</v>
      </c>
      <c r="C359" s="62" t="s">
        <v>505</v>
      </c>
      <c r="D359" s="63" t="s">
        <v>513</v>
      </c>
      <c r="E359" s="64" t="s">
        <v>514</v>
      </c>
      <c r="F359" s="46">
        <v>1344</v>
      </c>
      <c r="G359" s="57" t="s">
        <v>53</v>
      </c>
      <c r="H359" s="57">
        <v>15</v>
      </c>
      <c r="I359" s="57" t="s">
        <v>57</v>
      </c>
      <c r="J359" s="57">
        <v>16</v>
      </c>
      <c r="K359" s="60">
        <v>4</v>
      </c>
      <c r="L359" s="65">
        <f t="shared" si="24"/>
        <v>5376</v>
      </c>
      <c r="M359" s="52">
        <f t="shared" si="25"/>
        <v>5376</v>
      </c>
      <c r="N359" s="65">
        <f t="shared" si="27"/>
        <v>5376</v>
      </c>
    </row>
    <row r="360" spans="1:14" ht="14.25" x14ac:dyDescent="0.2">
      <c r="A360" s="61" t="s">
        <v>47</v>
      </c>
      <c r="B360" s="62" t="s">
        <v>475</v>
      </c>
      <c r="C360" s="62" t="s">
        <v>505</v>
      </c>
      <c r="D360" s="63" t="s">
        <v>515</v>
      </c>
      <c r="E360" s="64" t="s">
        <v>516</v>
      </c>
      <c r="F360" s="46">
        <v>70</v>
      </c>
      <c r="G360" s="57" t="s">
        <v>53</v>
      </c>
      <c r="H360" s="57">
        <v>10</v>
      </c>
      <c r="I360" s="57" t="s">
        <v>57</v>
      </c>
      <c r="J360" s="57">
        <v>32</v>
      </c>
      <c r="K360" s="60">
        <v>8</v>
      </c>
      <c r="L360" s="65">
        <f t="shared" si="24"/>
        <v>560</v>
      </c>
      <c r="M360" s="52">
        <f t="shared" si="25"/>
        <v>560</v>
      </c>
      <c r="N360" s="65">
        <f t="shared" si="27"/>
        <v>560</v>
      </c>
    </row>
    <row r="361" spans="1:14" ht="14.25" x14ac:dyDescent="0.2">
      <c r="A361" s="61" t="s">
        <v>47</v>
      </c>
      <c r="B361" s="62" t="s">
        <v>475</v>
      </c>
      <c r="C361" s="62" t="s">
        <v>505</v>
      </c>
      <c r="D361" s="63" t="s">
        <v>517</v>
      </c>
      <c r="E361" s="64" t="s">
        <v>244</v>
      </c>
      <c r="F361" s="46">
        <v>2.7</v>
      </c>
      <c r="G361" s="57" t="s">
        <v>53</v>
      </c>
      <c r="H361" s="57">
        <v>5</v>
      </c>
      <c r="I361" s="57" t="s">
        <v>57</v>
      </c>
      <c r="J361" s="57">
        <v>64</v>
      </c>
      <c r="K361" s="60">
        <v>64</v>
      </c>
      <c r="L361" s="65">
        <f t="shared" si="24"/>
        <v>172.8</v>
      </c>
      <c r="M361" s="52">
        <f t="shared" si="25"/>
        <v>172.8</v>
      </c>
      <c r="N361" s="65">
        <f t="shared" si="27"/>
        <v>172.8</v>
      </c>
    </row>
    <row r="362" spans="1:14" ht="14.25" x14ac:dyDescent="0.2">
      <c r="A362" s="61" t="s">
        <v>47</v>
      </c>
      <c r="B362" s="62" t="s">
        <v>475</v>
      </c>
      <c r="C362" s="62" t="s">
        <v>505</v>
      </c>
      <c r="D362" s="63" t="s">
        <v>518</v>
      </c>
      <c r="E362" s="64" t="s">
        <v>71</v>
      </c>
      <c r="F362" s="46">
        <v>29</v>
      </c>
      <c r="G362" s="57" t="s">
        <v>53</v>
      </c>
      <c r="H362" s="57">
        <v>6</v>
      </c>
      <c r="I362" s="57" t="s">
        <v>57</v>
      </c>
      <c r="J362" s="57">
        <v>64</v>
      </c>
      <c r="K362" s="60">
        <v>16</v>
      </c>
      <c r="L362" s="65">
        <f t="shared" si="24"/>
        <v>464</v>
      </c>
      <c r="M362" s="52">
        <f t="shared" si="25"/>
        <v>464</v>
      </c>
      <c r="N362" s="65">
        <f t="shared" si="27"/>
        <v>464</v>
      </c>
    </row>
    <row r="363" spans="1:14" ht="14.25" x14ac:dyDescent="0.2">
      <c r="A363" s="61" t="s">
        <v>47</v>
      </c>
      <c r="B363" s="62" t="s">
        <v>475</v>
      </c>
      <c r="C363" s="62" t="s">
        <v>505</v>
      </c>
      <c r="D363" s="63" t="s">
        <v>519</v>
      </c>
      <c r="E363" s="64" t="s">
        <v>84</v>
      </c>
      <c r="F363" s="46">
        <v>68</v>
      </c>
      <c r="G363" s="57" t="s">
        <v>53</v>
      </c>
      <c r="H363" s="57">
        <v>8</v>
      </c>
      <c r="I363" s="57" t="s">
        <v>57</v>
      </c>
      <c r="J363" s="57">
        <v>32</v>
      </c>
      <c r="K363" s="60">
        <v>8</v>
      </c>
      <c r="L363" s="65">
        <f t="shared" si="24"/>
        <v>544</v>
      </c>
      <c r="M363" s="52">
        <f t="shared" si="25"/>
        <v>544</v>
      </c>
      <c r="N363" s="65">
        <f t="shared" si="27"/>
        <v>544</v>
      </c>
    </row>
    <row r="364" spans="1:14" ht="14.25" x14ac:dyDescent="0.2">
      <c r="A364" s="61" t="s">
        <v>47</v>
      </c>
      <c r="B364" s="62" t="s">
        <v>475</v>
      </c>
      <c r="C364" s="62" t="s">
        <v>505</v>
      </c>
      <c r="D364" s="63" t="s">
        <v>520</v>
      </c>
      <c r="E364" s="64" t="s">
        <v>105</v>
      </c>
      <c r="F364" s="46">
        <v>11</v>
      </c>
      <c r="G364" s="57" t="s">
        <v>53</v>
      </c>
      <c r="H364" s="57">
        <v>11</v>
      </c>
      <c r="I364" s="57" t="s">
        <v>57</v>
      </c>
      <c r="J364" s="57">
        <v>32</v>
      </c>
      <c r="K364" s="60">
        <v>8</v>
      </c>
      <c r="L364" s="65">
        <f t="shared" si="24"/>
        <v>88</v>
      </c>
      <c r="M364" s="52">
        <f t="shared" si="25"/>
        <v>88</v>
      </c>
      <c r="N364" s="65">
        <f t="shared" si="27"/>
        <v>88</v>
      </c>
    </row>
    <row r="365" spans="1:14" ht="14.25" x14ac:dyDescent="0.2">
      <c r="A365" s="61" t="s">
        <v>47</v>
      </c>
      <c r="B365" s="62" t="s">
        <v>475</v>
      </c>
      <c r="C365" s="62" t="s">
        <v>505</v>
      </c>
      <c r="D365" s="63" t="s">
        <v>521</v>
      </c>
      <c r="E365" s="64" t="s">
        <v>52</v>
      </c>
      <c r="F365" s="46">
        <v>69</v>
      </c>
      <c r="G365" s="57" t="s">
        <v>53</v>
      </c>
      <c r="H365" s="57">
        <v>10</v>
      </c>
      <c r="I365" s="57" t="s">
        <v>57</v>
      </c>
      <c r="J365" s="57">
        <v>16</v>
      </c>
      <c r="K365" s="60">
        <v>4</v>
      </c>
      <c r="L365" s="65">
        <f t="shared" si="24"/>
        <v>276</v>
      </c>
      <c r="M365" s="52">
        <f t="shared" si="25"/>
        <v>276</v>
      </c>
      <c r="N365" s="65">
        <f t="shared" si="27"/>
        <v>276</v>
      </c>
    </row>
    <row r="366" spans="1:14" ht="14.25" x14ac:dyDescent="0.2">
      <c r="A366" s="61" t="s">
        <v>47</v>
      </c>
      <c r="B366" s="62" t="s">
        <v>475</v>
      </c>
      <c r="C366" s="62" t="s">
        <v>505</v>
      </c>
      <c r="D366" s="63" t="s">
        <v>522</v>
      </c>
      <c r="E366" s="64" t="s">
        <v>523</v>
      </c>
      <c r="F366" s="46">
        <v>3125</v>
      </c>
      <c r="G366" s="57" t="s">
        <v>53</v>
      </c>
      <c r="H366" s="57">
        <v>21</v>
      </c>
      <c r="I366" s="57" t="s">
        <v>57</v>
      </c>
      <c r="J366" s="57">
        <v>16</v>
      </c>
      <c r="K366" s="60">
        <v>4</v>
      </c>
      <c r="L366" s="65">
        <f t="shared" si="24"/>
        <v>12500</v>
      </c>
      <c r="M366" s="52">
        <f t="shared" si="25"/>
        <v>12500</v>
      </c>
      <c r="N366" s="65">
        <f t="shared" si="27"/>
        <v>12500</v>
      </c>
    </row>
    <row r="367" spans="1:14" ht="14.25" x14ac:dyDescent="0.2">
      <c r="A367" s="61" t="s">
        <v>47</v>
      </c>
      <c r="B367" s="62" t="s">
        <v>475</v>
      </c>
      <c r="C367" s="62" t="s">
        <v>505</v>
      </c>
      <c r="D367" s="63" t="s">
        <v>524</v>
      </c>
      <c r="E367" s="64" t="s">
        <v>525</v>
      </c>
      <c r="F367" s="46">
        <v>98</v>
      </c>
      <c r="G367" s="57" t="s">
        <v>53</v>
      </c>
      <c r="H367" s="57">
        <v>10</v>
      </c>
      <c r="I367" s="57" t="s">
        <v>57</v>
      </c>
      <c r="J367" s="57">
        <v>16</v>
      </c>
      <c r="K367" s="60">
        <v>4</v>
      </c>
      <c r="L367" s="65">
        <f t="shared" si="24"/>
        <v>392</v>
      </c>
      <c r="M367" s="52">
        <f t="shared" si="25"/>
        <v>392</v>
      </c>
      <c r="N367" s="65">
        <f t="shared" si="27"/>
        <v>392</v>
      </c>
    </row>
    <row r="368" spans="1:14" ht="14.25" x14ac:dyDescent="0.2">
      <c r="A368" s="61" t="s">
        <v>47</v>
      </c>
      <c r="B368" s="62" t="s">
        <v>475</v>
      </c>
      <c r="C368" s="62" t="s">
        <v>505</v>
      </c>
      <c r="D368" s="63" t="s">
        <v>526</v>
      </c>
      <c r="E368" s="64" t="s">
        <v>244</v>
      </c>
      <c r="F368" s="46">
        <v>3.5</v>
      </c>
      <c r="G368" s="57" t="s">
        <v>53</v>
      </c>
      <c r="H368" s="57">
        <v>5</v>
      </c>
      <c r="I368" s="57" t="s">
        <v>57</v>
      </c>
      <c r="J368" s="57">
        <v>32</v>
      </c>
      <c r="K368" s="60">
        <v>32</v>
      </c>
      <c r="L368" s="65">
        <f t="shared" si="24"/>
        <v>112</v>
      </c>
      <c r="M368" s="52">
        <f t="shared" si="25"/>
        <v>112</v>
      </c>
      <c r="N368" s="65">
        <f t="shared" si="27"/>
        <v>112</v>
      </c>
    </row>
    <row r="369" spans="1:14" ht="14.25" x14ac:dyDescent="0.2">
      <c r="A369" s="61" t="s">
        <v>47</v>
      </c>
      <c r="B369" s="62" t="s">
        <v>475</v>
      </c>
      <c r="C369" s="62" t="s">
        <v>505</v>
      </c>
      <c r="D369" s="63" t="s">
        <v>527</v>
      </c>
      <c r="E369" s="64" t="s">
        <v>86</v>
      </c>
      <c r="F369" s="46">
        <v>245</v>
      </c>
      <c r="G369" s="57" t="s">
        <v>53</v>
      </c>
      <c r="H369" s="57">
        <v>3</v>
      </c>
      <c r="I369" s="57" t="s">
        <v>57</v>
      </c>
      <c r="J369" s="57">
        <v>1</v>
      </c>
      <c r="K369" s="60">
        <v>1</v>
      </c>
      <c r="L369" s="65">
        <f t="shared" si="24"/>
        <v>245</v>
      </c>
      <c r="M369" s="52">
        <f t="shared" si="25"/>
        <v>245</v>
      </c>
      <c r="N369" s="65">
        <f t="shared" si="27"/>
        <v>245</v>
      </c>
    </row>
    <row r="370" spans="1:14" ht="14.25" x14ac:dyDescent="0.2">
      <c r="A370" s="61" t="s">
        <v>47</v>
      </c>
      <c r="B370" s="62" t="s">
        <v>475</v>
      </c>
      <c r="C370" s="62" t="s">
        <v>505</v>
      </c>
      <c r="D370" s="63" t="s">
        <v>528</v>
      </c>
      <c r="E370" s="64" t="s">
        <v>529</v>
      </c>
      <c r="F370" s="46">
        <v>106</v>
      </c>
      <c r="G370" s="57" t="s">
        <v>53</v>
      </c>
      <c r="H370" s="57">
        <v>14</v>
      </c>
      <c r="I370" s="57" t="s">
        <v>57</v>
      </c>
      <c r="J370" s="57">
        <v>32</v>
      </c>
      <c r="K370" s="60">
        <v>32</v>
      </c>
      <c r="L370" s="65">
        <f t="shared" si="24"/>
        <v>3392</v>
      </c>
      <c r="M370" s="52">
        <f t="shared" si="25"/>
        <v>3392</v>
      </c>
      <c r="N370" s="65">
        <f t="shared" si="27"/>
        <v>3392</v>
      </c>
    </row>
    <row r="371" spans="1:14" ht="14.25" x14ac:dyDescent="0.2">
      <c r="A371" s="61" t="s">
        <v>47</v>
      </c>
      <c r="B371" s="62" t="s">
        <v>475</v>
      </c>
      <c r="C371" s="62" t="s">
        <v>505</v>
      </c>
      <c r="D371" s="63" t="s">
        <v>530</v>
      </c>
      <c r="E371" s="64" t="s">
        <v>531</v>
      </c>
      <c r="F371" s="46">
        <v>2325</v>
      </c>
      <c r="G371" s="57" t="s">
        <v>53</v>
      </c>
      <c r="H371" s="57">
        <v>18</v>
      </c>
      <c r="I371" s="57" t="s">
        <v>57</v>
      </c>
      <c r="J371" s="57">
        <v>16</v>
      </c>
      <c r="K371" s="60">
        <v>12</v>
      </c>
      <c r="L371" s="65">
        <f t="shared" si="24"/>
        <v>27900</v>
      </c>
      <c r="M371" s="52">
        <f t="shared" si="25"/>
        <v>27900</v>
      </c>
      <c r="N371" s="65">
        <f t="shared" si="27"/>
        <v>27900</v>
      </c>
    </row>
    <row r="372" spans="1:14" ht="14.25" x14ac:dyDescent="0.2">
      <c r="A372" s="61" t="s">
        <v>47</v>
      </c>
      <c r="B372" s="62" t="s">
        <v>475</v>
      </c>
      <c r="C372" s="62" t="s">
        <v>505</v>
      </c>
      <c r="D372" s="63" t="s">
        <v>532</v>
      </c>
      <c r="E372" s="64" t="s">
        <v>533</v>
      </c>
      <c r="F372" s="46">
        <v>782</v>
      </c>
      <c r="G372" s="57" t="s">
        <v>53</v>
      </c>
      <c r="H372" s="57">
        <v>18</v>
      </c>
      <c r="I372" s="57" t="s">
        <v>57</v>
      </c>
      <c r="J372" s="57">
        <v>16</v>
      </c>
      <c r="K372" s="60">
        <v>12</v>
      </c>
      <c r="L372" s="65">
        <f t="shared" si="24"/>
        <v>9384</v>
      </c>
      <c r="M372" s="52">
        <f t="shared" si="25"/>
        <v>9384</v>
      </c>
      <c r="N372" s="65">
        <f t="shared" si="27"/>
        <v>9384</v>
      </c>
    </row>
    <row r="373" spans="1:14" ht="14.25" x14ac:dyDescent="0.2">
      <c r="A373" s="53" t="s">
        <v>47</v>
      </c>
      <c r="B373" s="54" t="s">
        <v>534</v>
      </c>
      <c r="C373" s="54" t="s">
        <v>535</v>
      </c>
      <c r="D373" s="55" t="s">
        <v>534</v>
      </c>
      <c r="E373" s="56" t="s">
        <v>535</v>
      </c>
      <c r="F373" s="46"/>
      <c r="G373" s="57"/>
      <c r="H373" s="58"/>
      <c r="I373" s="58"/>
      <c r="J373" s="59">
        <v>1</v>
      </c>
      <c r="K373" s="60"/>
      <c r="L373" s="51"/>
      <c r="M373" s="52"/>
      <c r="N373" s="51"/>
    </row>
    <row r="374" spans="1:14" ht="14.25" x14ac:dyDescent="0.2">
      <c r="A374" s="61" t="s">
        <v>47</v>
      </c>
      <c r="B374" s="62" t="s">
        <v>534</v>
      </c>
      <c r="C374" s="62" t="s">
        <v>535</v>
      </c>
      <c r="D374" s="63" t="s">
        <v>536</v>
      </c>
      <c r="E374" s="64" t="s">
        <v>71</v>
      </c>
      <c r="F374" s="46">
        <v>17</v>
      </c>
      <c r="G374" s="57" t="s">
        <v>53</v>
      </c>
      <c r="H374" s="57">
        <v>6</v>
      </c>
      <c r="I374" s="57" t="s">
        <v>57</v>
      </c>
      <c r="J374" s="57">
        <v>96</v>
      </c>
      <c r="K374" s="60">
        <v>18</v>
      </c>
      <c r="L374" s="65">
        <f t="shared" si="24"/>
        <v>306</v>
      </c>
      <c r="M374" s="52">
        <f t="shared" si="25"/>
        <v>306</v>
      </c>
      <c r="N374" s="65">
        <f>F374*K374</f>
        <v>306</v>
      </c>
    </row>
    <row r="375" spans="1:14" ht="14.25" x14ac:dyDescent="0.2">
      <c r="A375" s="61" t="s">
        <v>47</v>
      </c>
      <c r="B375" s="62" t="s">
        <v>534</v>
      </c>
      <c r="C375" s="62" t="s">
        <v>535</v>
      </c>
      <c r="D375" s="63" t="s">
        <v>537</v>
      </c>
      <c r="E375" s="64" t="s">
        <v>61</v>
      </c>
      <c r="F375" s="46">
        <v>14</v>
      </c>
      <c r="G375" s="57" t="s">
        <v>53</v>
      </c>
      <c r="H375" s="57">
        <v>6</v>
      </c>
      <c r="I375" s="57" t="s">
        <v>57</v>
      </c>
      <c r="J375" s="57">
        <v>96</v>
      </c>
      <c r="K375" s="60">
        <v>18</v>
      </c>
      <c r="L375" s="65">
        <f t="shared" si="24"/>
        <v>252</v>
      </c>
      <c r="M375" s="52">
        <f t="shared" si="25"/>
        <v>252</v>
      </c>
      <c r="N375" s="65">
        <f t="shared" ref="N375:N383" si="28">F375*K375</f>
        <v>252</v>
      </c>
    </row>
    <row r="376" spans="1:14" ht="14.25" x14ac:dyDescent="0.2">
      <c r="A376" s="61" t="s">
        <v>47</v>
      </c>
      <c r="B376" s="62" t="s">
        <v>534</v>
      </c>
      <c r="C376" s="62" t="s">
        <v>535</v>
      </c>
      <c r="D376" s="63" t="s">
        <v>538</v>
      </c>
      <c r="E376" s="64" t="s">
        <v>56</v>
      </c>
      <c r="F376" s="46">
        <v>47</v>
      </c>
      <c r="G376" s="57" t="s">
        <v>53</v>
      </c>
      <c r="H376" s="57">
        <v>12</v>
      </c>
      <c r="I376" s="57" t="s">
        <v>57</v>
      </c>
      <c r="J376" s="57">
        <v>16</v>
      </c>
      <c r="K376" s="60">
        <v>3</v>
      </c>
      <c r="L376" s="65">
        <f t="shared" si="24"/>
        <v>141</v>
      </c>
      <c r="M376" s="52">
        <f t="shared" si="25"/>
        <v>141</v>
      </c>
      <c r="N376" s="65">
        <f t="shared" si="28"/>
        <v>141</v>
      </c>
    </row>
    <row r="377" spans="1:14" ht="14.25" x14ac:dyDescent="0.2">
      <c r="A377" s="61" t="s">
        <v>47</v>
      </c>
      <c r="B377" s="62" t="s">
        <v>534</v>
      </c>
      <c r="C377" s="62" t="s">
        <v>535</v>
      </c>
      <c r="D377" s="63" t="s">
        <v>539</v>
      </c>
      <c r="E377" s="64" t="s">
        <v>540</v>
      </c>
      <c r="F377" s="46">
        <v>165</v>
      </c>
      <c r="G377" s="57" t="s">
        <v>53</v>
      </c>
      <c r="H377" s="57">
        <v>10</v>
      </c>
      <c r="I377" s="57" t="s">
        <v>54</v>
      </c>
      <c r="J377" s="57">
        <v>16</v>
      </c>
      <c r="K377" s="60">
        <v>3</v>
      </c>
      <c r="L377" s="65">
        <f t="shared" si="24"/>
        <v>495</v>
      </c>
      <c r="M377" s="52">
        <f t="shared" si="25"/>
        <v>495</v>
      </c>
      <c r="N377" s="65">
        <f t="shared" si="28"/>
        <v>495</v>
      </c>
    </row>
    <row r="378" spans="1:14" ht="14.25" x14ac:dyDescent="0.2">
      <c r="A378" s="61" t="s">
        <v>47</v>
      </c>
      <c r="B378" s="62" t="s">
        <v>534</v>
      </c>
      <c r="C378" s="62" t="s">
        <v>535</v>
      </c>
      <c r="D378" s="63" t="s">
        <v>541</v>
      </c>
      <c r="E378" s="64" t="s">
        <v>542</v>
      </c>
      <c r="F378" s="46">
        <v>286</v>
      </c>
      <c r="G378" s="57" t="s">
        <v>53</v>
      </c>
      <c r="H378" s="57">
        <v>8</v>
      </c>
      <c r="I378" s="57" t="s">
        <v>54</v>
      </c>
      <c r="J378" s="57">
        <v>16</v>
      </c>
      <c r="K378" s="60">
        <v>3</v>
      </c>
      <c r="L378" s="65">
        <f t="shared" si="24"/>
        <v>858</v>
      </c>
      <c r="M378" s="52">
        <f t="shared" si="25"/>
        <v>858</v>
      </c>
      <c r="N378" s="65">
        <f t="shared" si="28"/>
        <v>858</v>
      </c>
    </row>
    <row r="379" spans="1:14" ht="14.25" x14ac:dyDescent="0.2">
      <c r="A379" s="61" t="s">
        <v>47</v>
      </c>
      <c r="B379" s="62" t="s">
        <v>534</v>
      </c>
      <c r="C379" s="62" t="s">
        <v>535</v>
      </c>
      <c r="D379" s="63" t="s">
        <v>493</v>
      </c>
      <c r="E379" s="64" t="s">
        <v>494</v>
      </c>
      <c r="F379" s="46">
        <v>1.4</v>
      </c>
      <c r="G379" s="57" t="s">
        <v>53</v>
      </c>
      <c r="H379" s="57">
        <v>3</v>
      </c>
      <c r="I379" s="57" t="s">
        <v>57</v>
      </c>
      <c r="J379" s="57">
        <v>32</v>
      </c>
      <c r="K379" s="60">
        <v>6</v>
      </c>
      <c r="L379" s="65">
        <f t="shared" si="24"/>
        <v>8.3999999999999986</v>
      </c>
      <c r="M379" s="52">
        <f t="shared" si="25"/>
        <v>8.3999999999999986</v>
      </c>
      <c r="N379" s="65">
        <f t="shared" si="28"/>
        <v>8.3999999999999986</v>
      </c>
    </row>
    <row r="380" spans="1:14" ht="14.25" x14ac:dyDescent="0.2">
      <c r="A380" s="61" t="s">
        <v>47</v>
      </c>
      <c r="B380" s="62" t="s">
        <v>534</v>
      </c>
      <c r="C380" s="62" t="s">
        <v>535</v>
      </c>
      <c r="D380" s="63" t="s">
        <v>543</v>
      </c>
      <c r="E380" s="64" t="s">
        <v>184</v>
      </c>
      <c r="F380" s="46">
        <v>36</v>
      </c>
      <c r="G380" s="57" t="s">
        <v>53</v>
      </c>
      <c r="H380" s="57">
        <v>7</v>
      </c>
      <c r="I380" s="57" t="s">
        <v>57</v>
      </c>
      <c r="J380" s="57">
        <v>192</v>
      </c>
      <c r="K380" s="60">
        <v>48</v>
      </c>
      <c r="L380" s="65">
        <f t="shared" si="24"/>
        <v>1728</v>
      </c>
      <c r="M380" s="52">
        <f t="shared" si="25"/>
        <v>1728</v>
      </c>
      <c r="N380" s="65">
        <f t="shared" si="28"/>
        <v>1728</v>
      </c>
    </row>
    <row r="381" spans="1:14" ht="14.25" x14ac:dyDescent="0.2">
      <c r="A381" s="61" t="s">
        <v>47</v>
      </c>
      <c r="B381" s="62" t="s">
        <v>534</v>
      </c>
      <c r="C381" s="62" t="s">
        <v>535</v>
      </c>
      <c r="D381" s="63" t="s">
        <v>544</v>
      </c>
      <c r="E381" s="64" t="s">
        <v>545</v>
      </c>
      <c r="F381" s="46">
        <v>1.4</v>
      </c>
      <c r="G381" s="57" t="s">
        <v>53</v>
      </c>
      <c r="H381" s="57">
        <v>7</v>
      </c>
      <c r="I381" s="57" t="s">
        <v>57</v>
      </c>
      <c r="J381" s="57">
        <v>192</v>
      </c>
      <c r="K381" s="60">
        <v>48</v>
      </c>
      <c r="L381" s="65">
        <f t="shared" si="24"/>
        <v>67.199999999999989</v>
      </c>
      <c r="M381" s="52">
        <f t="shared" si="25"/>
        <v>67.199999999999989</v>
      </c>
      <c r="N381" s="65">
        <f t="shared" si="28"/>
        <v>67.199999999999989</v>
      </c>
    </row>
    <row r="382" spans="1:14" ht="14.25" x14ac:dyDescent="0.2">
      <c r="A382" s="61" t="s">
        <v>47</v>
      </c>
      <c r="B382" s="62" t="s">
        <v>534</v>
      </c>
      <c r="C382" s="62" t="s">
        <v>535</v>
      </c>
      <c r="D382" s="63" t="s">
        <v>546</v>
      </c>
      <c r="E382" s="64" t="s">
        <v>494</v>
      </c>
      <c r="F382" s="46">
        <v>0.8</v>
      </c>
      <c r="G382" s="57" t="s">
        <v>53</v>
      </c>
      <c r="H382" s="57">
        <v>6</v>
      </c>
      <c r="I382" s="57" t="s">
        <v>57</v>
      </c>
      <c r="J382" s="57">
        <v>32</v>
      </c>
      <c r="K382" s="60">
        <v>6</v>
      </c>
      <c r="L382" s="65">
        <f t="shared" si="24"/>
        <v>4.8000000000000007</v>
      </c>
      <c r="M382" s="52">
        <f t="shared" si="25"/>
        <v>4.8000000000000007</v>
      </c>
      <c r="N382" s="65">
        <f t="shared" si="28"/>
        <v>4.8000000000000007</v>
      </c>
    </row>
    <row r="383" spans="1:14" ht="14.25" x14ac:dyDescent="0.2">
      <c r="A383" s="61" t="s">
        <v>47</v>
      </c>
      <c r="B383" s="62" t="s">
        <v>534</v>
      </c>
      <c r="C383" s="62" t="s">
        <v>535</v>
      </c>
      <c r="D383" s="63" t="s">
        <v>547</v>
      </c>
      <c r="E383" s="64" t="s">
        <v>548</v>
      </c>
      <c r="F383" s="46">
        <v>181</v>
      </c>
      <c r="G383" s="57" t="s">
        <v>53</v>
      </c>
      <c r="H383" s="57">
        <v>3</v>
      </c>
      <c r="I383" s="57" t="s">
        <v>57</v>
      </c>
      <c r="J383" s="57">
        <v>96</v>
      </c>
      <c r="K383" s="60">
        <v>18</v>
      </c>
      <c r="L383" s="65">
        <f t="shared" si="24"/>
        <v>3258</v>
      </c>
      <c r="M383" s="52">
        <f t="shared" si="25"/>
        <v>3258</v>
      </c>
      <c r="N383" s="65">
        <f t="shared" si="28"/>
        <v>3258</v>
      </c>
    </row>
    <row r="384" spans="1:14" ht="14.25" x14ac:dyDescent="0.2">
      <c r="A384" s="53" t="s">
        <v>47</v>
      </c>
      <c r="B384" s="54" t="s">
        <v>549</v>
      </c>
      <c r="C384" s="54" t="s">
        <v>550</v>
      </c>
      <c r="D384" s="55" t="s">
        <v>549</v>
      </c>
      <c r="E384" s="56" t="s">
        <v>550</v>
      </c>
      <c r="F384" s="46"/>
      <c r="G384" s="57"/>
      <c r="H384" s="58"/>
      <c r="I384" s="58"/>
      <c r="J384" s="59">
        <v>1</v>
      </c>
      <c r="K384" s="60"/>
      <c r="L384" s="51"/>
      <c r="M384" s="52"/>
      <c r="N384" s="51"/>
    </row>
    <row r="385" spans="1:14" ht="14.25" x14ac:dyDescent="0.2">
      <c r="A385" s="61" t="s">
        <v>47</v>
      </c>
      <c r="B385" s="62" t="s">
        <v>549</v>
      </c>
      <c r="C385" s="62" t="s">
        <v>550</v>
      </c>
      <c r="D385" s="63" t="s">
        <v>551</v>
      </c>
      <c r="E385" s="64" t="s">
        <v>84</v>
      </c>
      <c r="F385" s="46">
        <v>85</v>
      </c>
      <c r="G385" s="57" t="s">
        <v>53</v>
      </c>
      <c r="H385" s="57">
        <v>7</v>
      </c>
      <c r="I385" s="57" t="s">
        <v>57</v>
      </c>
      <c r="J385" s="57">
        <v>46</v>
      </c>
      <c r="K385" s="60">
        <v>5</v>
      </c>
      <c r="L385" s="51"/>
      <c r="M385" s="52"/>
      <c r="N385" s="65">
        <f>F385*K385</f>
        <v>425</v>
      </c>
    </row>
    <row r="386" spans="1:14" ht="14.25" x14ac:dyDescent="0.2">
      <c r="A386" s="61" t="s">
        <v>47</v>
      </c>
      <c r="B386" s="62" t="s">
        <v>549</v>
      </c>
      <c r="C386" s="62" t="s">
        <v>550</v>
      </c>
      <c r="D386" s="63" t="s">
        <v>552</v>
      </c>
      <c r="E386" s="64" t="s">
        <v>71</v>
      </c>
      <c r="F386" s="46">
        <v>38</v>
      </c>
      <c r="G386" s="57" t="s">
        <v>53</v>
      </c>
      <c r="H386" s="57">
        <v>8</v>
      </c>
      <c r="I386" s="57" t="s">
        <v>57</v>
      </c>
      <c r="J386" s="57">
        <v>2</v>
      </c>
      <c r="K386" s="60">
        <v>2</v>
      </c>
      <c r="L386" s="51"/>
      <c r="M386" s="52"/>
      <c r="N386" s="65">
        <f t="shared" ref="N386:N397" si="29">F386*K386</f>
        <v>76</v>
      </c>
    </row>
    <row r="387" spans="1:14" ht="14.25" x14ac:dyDescent="0.2">
      <c r="A387" s="61" t="s">
        <v>47</v>
      </c>
      <c r="B387" s="62" t="s">
        <v>549</v>
      </c>
      <c r="C387" s="62" t="s">
        <v>550</v>
      </c>
      <c r="D387" s="63" t="s">
        <v>553</v>
      </c>
      <c r="E387" s="64" t="s">
        <v>302</v>
      </c>
      <c r="F387" s="46">
        <v>188</v>
      </c>
      <c r="G387" s="57" t="s">
        <v>53</v>
      </c>
      <c r="H387" s="57">
        <v>5</v>
      </c>
      <c r="I387" s="57" t="s">
        <v>54</v>
      </c>
      <c r="J387" s="57">
        <v>2</v>
      </c>
      <c r="K387" s="60">
        <v>1</v>
      </c>
      <c r="L387" s="51"/>
      <c r="M387" s="52"/>
      <c r="N387" s="65">
        <f t="shared" si="29"/>
        <v>188</v>
      </c>
    </row>
    <row r="388" spans="1:14" ht="14.25" x14ac:dyDescent="0.2">
      <c r="A388" s="61" t="s">
        <v>47</v>
      </c>
      <c r="B388" s="62" t="s">
        <v>549</v>
      </c>
      <c r="C388" s="62" t="s">
        <v>550</v>
      </c>
      <c r="D388" s="63" t="s">
        <v>554</v>
      </c>
      <c r="E388" s="64" t="s">
        <v>555</v>
      </c>
      <c r="F388" s="46">
        <v>245</v>
      </c>
      <c r="G388" s="57" t="s">
        <v>53</v>
      </c>
      <c r="H388" s="57">
        <v>7</v>
      </c>
      <c r="I388" s="57" t="s">
        <v>57</v>
      </c>
      <c r="J388" s="57">
        <v>12</v>
      </c>
      <c r="K388" s="60">
        <v>3</v>
      </c>
      <c r="L388" s="51"/>
      <c r="M388" s="52"/>
      <c r="N388" s="65">
        <f t="shared" si="29"/>
        <v>735</v>
      </c>
    </row>
    <row r="389" spans="1:14" ht="14.25" x14ac:dyDescent="0.2">
      <c r="A389" s="61" t="s">
        <v>47</v>
      </c>
      <c r="B389" s="62" t="s">
        <v>549</v>
      </c>
      <c r="C389" s="62" t="s">
        <v>550</v>
      </c>
      <c r="D389" s="63" t="s">
        <v>556</v>
      </c>
      <c r="E389" s="64" t="s">
        <v>163</v>
      </c>
      <c r="F389" s="46">
        <v>19</v>
      </c>
      <c r="G389" s="57" t="s">
        <v>53</v>
      </c>
      <c r="H389" s="57">
        <v>6</v>
      </c>
      <c r="I389" s="57" t="s">
        <v>57</v>
      </c>
      <c r="J389" s="57">
        <v>1</v>
      </c>
      <c r="K389" s="60">
        <v>1</v>
      </c>
      <c r="L389" s="51"/>
      <c r="M389" s="52"/>
      <c r="N389" s="65">
        <f t="shared" si="29"/>
        <v>19</v>
      </c>
    </row>
    <row r="390" spans="1:14" ht="14.25" x14ac:dyDescent="0.2">
      <c r="A390" s="61" t="s">
        <v>47</v>
      </c>
      <c r="B390" s="62" t="s">
        <v>549</v>
      </c>
      <c r="C390" s="62" t="s">
        <v>550</v>
      </c>
      <c r="D390" s="63" t="s">
        <v>557</v>
      </c>
      <c r="E390" s="64" t="s">
        <v>197</v>
      </c>
      <c r="F390" s="46">
        <v>196</v>
      </c>
      <c r="G390" s="57" t="s">
        <v>53</v>
      </c>
      <c r="H390" s="57">
        <v>10</v>
      </c>
      <c r="I390" s="57" t="s">
        <v>57</v>
      </c>
      <c r="J390" s="57">
        <v>3</v>
      </c>
      <c r="K390" s="60">
        <v>1</v>
      </c>
      <c r="L390" s="51"/>
      <c r="M390" s="52"/>
      <c r="N390" s="65">
        <f t="shared" si="29"/>
        <v>196</v>
      </c>
    </row>
    <row r="391" spans="1:14" ht="14.25" x14ac:dyDescent="0.2">
      <c r="A391" s="61" t="s">
        <v>47</v>
      </c>
      <c r="B391" s="62" t="s">
        <v>549</v>
      </c>
      <c r="C391" s="62" t="s">
        <v>550</v>
      </c>
      <c r="D391" s="63" t="s">
        <v>370</v>
      </c>
      <c r="E391" s="64" t="s">
        <v>86</v>
      </c>
      <c r="F391" s="46">
        <v>455</v>
      </c>
      <c r="G391" s="57" t="s">
        <v>53</v>
      </c>
      <c r="H391" s="57">
        <v>5</v>
      </c>
      <c r="I391" s="57" t="s">
        <v>57</v>
      </c>
      <c r="J391" s="57">
        <v>1</v>
      </c>
      <c r="K391" s="60">
        <v>1</v>
      </c>
      <c r="L391" s="51"/>
      <c r="M391" s="52"/>
      <c r="N391" s="65">
        <f t="shared" si="29"/>
        <v>455</v>
      </c>
    </row>
    <row r="392" spans="1:14" ht="14.25" x14ac:dyDescent="0.2">
      <c r="A392" s="61" t="s">
        <v>47</v>
      </c>
      <c r="B392" s="62" t="s">
        <v>549</v>
      </c>
      <c r="C392" s="62" t="s">
        <v>550</v>
      </c>
      <c r="D392" s="63" t="s">
        <v>558</v>
      </c>
      <c r="E392" s="64" t="s">
        <v>71</v>
      </c>
      <c r="F392" s="46">
        <v>1.9</v>
      </c>
      <c r="G392" s="57" t="s">
        <v>53</v>
      </c>
      <c r="H392" s="57">
        <v>5</v>
      </c>
      <c r="I392" s="57" t="s">
        <v>57</v>
      </c>
      <c r="J392" s="57">
        <v>2</v>
      </c>
      <c r="K392" s="60">
        <v>2</v>
      </c>
      <c r="L392" s="51"/>
      <c r="M392" s="52"/>
      <c r="N392" s="65">
        <f t="shared" si="29"/>
        <v>3.8</v>
      </c>
    </row>
    <row r="393" spans="1:14" ht="14.25" x14ac:dyDescent="0.2">
      <c r="A393" s="61" t="s">
        <v>47</v>
      </c>
      <c r="B393" s="62" t="s">
        <v>549</v>
      </c>
      <c r="C393" s="62" t="s">
        <v>550</v>
      </c>
      <c r="D393" s="63" t="s">
        <v>559</v>
      </c>
      <c r="E393" s="64" t="s">
        <v>94</v>
      </c>
      <c r="F393" s="46">
        <v>95</v>
      </c>
      <c r="G393" s="57" t="s">
        <v>53</v>
      </c>
      <c r="H393" s="57">
        <v>6</v>
      </c>
      <c r="I393" s="57" t="s">
        <v>57</v>
      </c>
      <c r="J393" s="57">
        <v>2</v>
      </c>
      <c r="K393" s="60">
        <v>1</v>
      </c>
      <c r="L393" s="51"/>
      <c r="M393" s="52"/>
      <c r="N393" s="65">
        <f t="shared" si="29"/>
        <v>95</v>
      </c>
    </row>
    <row r="394" spans="1:14" ht="14.25" x14ac:dyDescent="0.2">
      <c r="A394" s="61" t="s">
        <v>47</v>
      </c>
      <c r="B394" s="62" t="s">
        <v>549</v>
      </c>
      <c r="C394" s="62" t="s">
        <v>550</v>
      </c>
      <c r="D394" s="63" t="s">
        <v>560</v>
      </c>
      <c r="E394" s="64" t="s">
        <v>273</v>
      </c>
      <c r="F394" s="46">
        <v>130</v>
      </c>
      <c r="G394" s="57" t="s">
        <v>53</v>
      </c>
      <c r="H394" s="57">
        <v>10</v>
      </c>
      <c r="I394" s="57" t="s">
        <v>57</v>
      </c>
      <c r="J394" s="57">
        <v>2</v>
      </c>
      <c r="K394" s="60">
        <v>1</v>
      </c>
      <c r="L394" s="51"/>
      <c r="M394" s="52"/>
      <c r="N394" s="65">
        <f t="shared" si="29"/>
        <v>130</v>
      </c>
    </row>
    <row r="395" spans="1:14" ht="14.25" x14ac:dyDescent="0.2">
      <c r="A395" s="61" t="s">
        <v>47</v>
      </c>
      <c r="B395" s="62" t="s">
        <v>549</v>
      </c>
      <c r="C395" s="62" t="s">
        <v>550</v>
      </c>
      <c r="D395" s="63" t="s">
        <v>561</v>
      </c>
      <c r="E395" s="64" t="s">
        <v>86</v>
      </c>
      <c r="F395" s="46">
        <v>150</v>
      </c>
      <c r="G395" s="57" t="s">
        <v>53</v>
      </c>
      <c r="H395" s="57">
        <v>4</v>
      </c>
      <c r="I395" s="57" t="s">
        <v>54</v>
      </c>
      <c r="J395" s="57">
        <v>1</v>
      </c>
      <c r="K395" s="60">
        <v>1</v>
      </c>
      <c r="L395" s="51"/>
      <c r="M395" s="52"/>
      <c r="N395" s="65">
        <f t="shared" si="29"/>
        <v>150</v>
      </c>
    </row>
    <row r="396" spans="1:14" ht="14.25" x14ac:dyDescent="0.2">
      <c r="A396" s="61" t="s">
        <v>47</v>
      </c>
      <c r="B396" s="62" t="s">
        <v>549</v>
      </c>
      <c r="C396" s="62" t="s">
        <v>550</v>
      </c>
      <c r="D396" s="63" t="s">
        <v>562</v>
      </c>
      <c r="E396" s="64" t="s">
        <v>84</v>
      </c>
      <c r="F396" s="46">
        <v>242</v>
      </c>
      <c r="G396" s="57" t="s">
        <v>53</v>
      </c>
      <c r="H396" s="57">
        <v>8</v>
      </c>
      <c r="I396" s="57" t="s">
        <v>57</v>
      </c>
      <c r="J396" s="57">
        <v>32</v>
      </c>
      <c r="K396" s="60">
        <v>8</v>
      </c>
      <c r="L396" s="51"/>
      <c r="M396" s="52"/>
      <c r="N396" s="65">
        <f t="shared" si="29"/>
        <v>1936</v>
      </c>
    </row>
    <row r="397" spans="1:14" ht="14.25" x14ac:dyDescent="0.2">
      <c r="A397" s="61" t="s">
        <v>47</v>
      </c>
      <c r="B397" s="62" t="s">
        <v>549</v>
      </c>
      <c r="C397" s="62" t="s">
        <v>550</v>
      </c>
      <c r="D397" s="63" t="s">
        <v>563</v>
      </c>
      <c r="E397" s="64" t="s">
        <v>273</v>
      </c>
      <c r="F397" s="46">
        <v>142</v>
      </c>
      <c r="G397" s="57" t="s">
        <v>53</v>
      </c>
      <c r="H397" s="57">
        <v>9</v>
      </c>
      <c r="I397" s="57" t="s">
        <v>57</v>
      </c>
      <c r="J397" s="57">
        <v>2</v>
      </c>
      <c r="K397" s="60">
        <v>1</v>
      </c>
      <c r="L397" s="51"/>
      <c r="M397" s="52"/>
      <c r="N397" s="65">
        <f t="shared" si="29"/>
        <v>142</v>
      </c>
    </row>
    <row r="398" spans="1:14" ht="14.25" x14ac:dyDescent="0.2">
      <c r="A398" s="53" t="s">
        <v>47</v>
      </c>
      <c r="B398" s="54" t="s">
        <v>371</v>
      </c>
      <c r="C398" s="54" t="s">
        <v>564</v>
      </c>
      <c r="D398" s="55" t="s">
        <v>371</v>
      </c>
      <c r="E398" s="56" t="s">
        <v>564</v>
      </c>
      <c r="F398" s="46"/>
      <c r="G398" s="57"/>
      <c r="H398" s="58"/>
      <c r="I398" s="58"/>
      <c r="J398" s="59">
        <v>1</v>
      </c>
      <c r="K398" s="60"/>
      <c r="L398" s="51"/>
      <c r="M398" s="52"/>
      <c r="N398" s="51"/>
    </row>
    <row r="399" spans="1:14" ht="14.25" x14ac:dyDescent="0.2">
      <c r="A399" s="61" t="s">
        <v>47</v>
      </c>
      <c r="B399" s="62" t="s">
        <v>371</v>
      </c>
      <c r="C399" s="62" t="s">
        <v>564</v>
      </c>
      <c r="D399" s="63" t="s">
        <v>565</v>
      </c>
      <c r="E399" s="64" t="s">
        <v>566</v>
      </c>
      <c r="F399" s="46">
        <v>13</v>
      </c>
      <c r="G399" s="57" t="s">
        <v>53</v>
      </c>
      <c r="H399" s="57">
        <v>10</v>
      </c>
      <c r="I399" s="57" t="s">
        <v>57</v>
      </c>
      <c r="J399" s="57">
        <v>30</v>
      </c>
      <c r="K399" s="60">
        <v>8</v>
      </c>
      <c r="L399" s="65">
        <f t="shared" ref="L399:L408" si="30">F399*K399</f>
        <v>104</v>
      </c>
      <c r="M399" s="52">
        <f t="shared" ref="M399:M408" si="31">F399*K399</f>
        <v>104</v>
      </c>
      <c r="N399" s="65">
        <f>F399*K399</f>
        <v>104</v>
      </c>
    </row>
    <row r="400" spans="1:14" ht="14.25" x14ac:dyDescent="0.2">
      <c r="A400" s="61" t="s">
        <v>47</v>
      </c>
      <c r="B400" s="62" t="s">
        <v>371</v>
      </c>
      <c r="C400" s="62" t="s">
        <v>564</v>
      </c>
      <c r="D400" s="63" t="s">
        <v>567</v>
      </c>
      <c r="E400" s="64" t="s">
        <v>566</v>
      </c>
      <c r="F400" s="46">
        <v>13</v>
      </c>
      <c r="G400" s="57" t="s">
        <v>53</v>
      </c>
      <c r="H400" s="57">
        <v>10</v>
      </c>
      <c r="I400" s="57" t="s">
        <v>57</v>
      </c>
      <c r="J400" s="57">
        <v>2</v>
      </c>
      <c r="K400" s="60">
        <v>1</v>
      </c>
      <c r="L400" s="65">
        <f t="shared" si="30"/>
        <v>13</v>
      </c>
      <c r="M400" s="52">
        <f t="shared" si="31"/>
        <v>13</v>
      </c>
      <c r="N400" s="65">
        <f t="shared" ref="N400:N419" si="32">F400*K400</f>
        <v>13</v>
      </c>
    </row>
    <row r="401" spans="1:14" ht="14.25" x14ac:dyDescent="0.2">
      <c r="A401" s="61" t="s">
        <v>47</v>
      </c>
      <c r="B401" s="62" t="s">
        <v>371</v>
      </c>
      <c r="C401" s="62" t="s">
        <v>564</v>
      </c>
      <c r="D401" s="63" t="s">
        <v>568</v>
      </c>
      <c r="E401" s="64" t="s">
        <v>569</v>
      </c>
      <c r="F401" s="46">
        <v>371</v>
      </c>
      <c r="G401" s="57" t="s">
        <v>53</v>
      </c>
      <c r="H401" s="57">
        <v>10</v>
      </c>
      <c r="I401" s="57" t="s">
        <v>57</v>
      </c>
      <c r="J401" s="57">
        <v>30</v>
      </c>
      <c r="K401" s="60">
        <v>8</v>
      </c>
      <c r="L401" s="65">
        <f t="shared" si="30"/>
        <v>2968</v>
      </c>
      <c r="M401" s="52">
        <f t="shared" si="31"/>
        <v>2968</v>
      </c>
      <c r="N401" s="65">
        <f t="shared" si="32"/>
        <v>2968</v>
      </c>
    </row>
    <row r="402" spans="1:14" ht="14.25" x14ac:dyDescent="0.2">
      <c r="A402" s="61" t="s">
        <v>47</v>
      </c>
      <c r="B402" s="62" t="s">
        <v>371</v>
      </c>
      <c r="C402" s="62" t="s">
        <v>564</v>
      </c>
      <c r="D402" s="63" t="s">
        <v>570</v>
      </c>
      <c r="E402" s="64" t="s">
        <v>569</v>
      </c>
      <c r="F402" s="46">
        <v>559</v>
      </c>
      <c r="G402" s="57" t="s">
        <v>53</v>
      </c>
      <c r="H402" s="57">
        <v>10</v>
      </c>
      <c r="I402" s="57" t="s">
        <v>57</v>
      </c>
      <c r="J402" s="57">
        <v>2</v>
      </c>
      <c r="K402" s="60">
        <v>1</v>
      </c>
      <c r="L402" s="65">
        <f t="shared" si="30"/>
        <v>559</v>
      </c>
      <c r="M402" s="52">
        <f t="shared" si="31"/>
        <v>559</v>
      </c>
      <c r="N402" s="65">
        <f t="shared" si="32"/>
        <v>559</v>
      </c>
    </row>
    <row r="403" spans="1:14" ht="14.25" x14ac:dyDescent="0.2">
      <c r="A403" s="61" t="s">
        <v>47</v>
      </c>
      <c r="B403" s="62" t="s">
        <v>371</v>
      </c>
      <c r="C403" s="62" t="s">
        <v>564</v>
      </c>
      <c r="D403" s="63" t="s">
        <v>571</v>
      </c>
      <c r="E403" s="64" t="s">
        <v>439</v>
      </c>
      <c r="F403" s="46">
        <v>29</v>
      </c>
      <c r="G403" s="57" t="s">
        <v>53</v>
      </c>
      <c r="H403" s="57">
        <v>2</v>
      </c>
      <c r="I403" s="57" t="s">
        <v>57</v>
      </c>
      <c r="J403" s="57">
        <v>32</v>
      </c>
      <c r="K403" s="60">
        <v>8</v>
      </c>
      <c r="L403" s="65">
        <f t="shared" si="30"/>
        <v>232</v>
      </c>
      <c r="M403" s="52">
        <f t="shared" si="31"/>
        <v>232</v>
      </c>
      <c r="N403" s="65">
        <f t="shared" si="32"/>
        <v>232</v>
      </c>
    </row>
    <row r="404" spans="1:14" ht="14.25" x14ac:dyDescent="0.2">
      <c r="A404" s="61" t="s">
        <v>47</v>
      </c>
      <c r="B404" s="62" t="s">
        <v>371</v>
      </c>
      <c r="C404" s="62" t="s">
        <v>564</v>
      </c>
      <c r="D404" s="63" t="s">
        <v>572</v>
      </c>
      <c r="E404" s="64" t="s">
        <v>573</v>
      </c>
      <c r="F404" s="46">
        <v>72</v>
      </c>
      <c r="G404" s="57" t="s">
        <v>53</v>
      </c>
      <c r="H404" s="57">
        <v>8</v>
      </c>
      <c r="I404" s="57" t="s">
        <v>57</v>
      </c>
      <c r="J404" s="57">
        <v>32</v>
      </c>
      <c r="K404" s="60">
        <v>4</v>
      </c>
      <c r="L404" s="65">
        <f t="shared" si="30"/>
        <v>288</v>
      </c>
      <c r="M404" s="52">
        <f t="shared" si="31"/>
        <v>288</v>
      </c>
      <c r="N404" s="65">
        <f t="shared" si="32"/>
        <v>288</v>
      </c>
    </row>
    <row r="405" spans="1:14" ht="14.25" x14ac:dyDescent="0.2">
      <c r="A405" s="61" t="s">
        <v>47</v>
      </c>
      <c r="B405" s="62" t="s">
        <v>371</v>
      </c>
      <c r="C405" s="62" t="s">
        <v>564</v>
      </c>
      <c r="D405" s="63" t="s">
        <v>574</v>
      </c>
      <c r="E405" s="64" t="s">
        <v>575</v>
      </c>
      <c r="F405" s="46">
        <v>25</v>
      </c>
      <c r="G405" s="57" t="s">
        <v>53</v>
      </c>
      <c r="H405" s="57">
        <v>10</v>
      </c>
      <c r="I405" s="57" t="s">
        <v>57</v>
      </c>
      <c r="J405" s="57">
        <v>32</v>
      </c>
      <c r="K405" s="60">
        <v>32</v>
      </c>
      <c r="L405" s="65">
        <f t="shared" si="30"/>
        <v>800</v>
      </c>
      <c r="M405" s="52">
        <f t="shared" si="31"/>
        <v>800</v>
      </c>
      <c r="N405" s="65">
        <f t="shared" si="32"/>
        <v>800</v>
      </c>
    </row>
    <row r="406" spans="1:14" ht="14.25" x14ac:dyDescent="0.2">
      <c r="A406" s="61" t="s">
        <v>47</v>
      </c>
      <c r="B406" s="62" t="s">
        <v>371</v>
      </c>
      <c r="C406" s="62" t="s">
        <v>564</v>
      </c>
      <c r="D406" s="63" t="s">
        <v>576</v>
      </c>
      <c r="E406" s="64" t="s">
        <v>157</v>
      </c>
      <c r="F406" s="46">
        <v>66</v>
      </c>
      <c r="G406" s="57" t="s">
        <v>53</v>
      </c>
      <c r="H406" s="57">
        <v>7</v>
      </c>
      <c r="I406" s="57" t="s">
        <v>57</v>
      </c>
      <c r="J406" s="57">
        <v>32</v>
      </c>
      <c r="K406" s="60">
        <v>8</v>
      </c>
      <c r="L406" s="65">
        <f t="shared" si="30"/>
        <v>528</v>
      </c>
      <c r="M406" s="52">
        <f t="shared" si="31"/>
        <v>528</v>
      </c>
      <c r="N406" s="65">
        <f t="shared" si="32"/>
        <v>528</v>
      </c>
    </row>
    <row r="407" spans="1:14" ht="14.25" x14ac:dyDescent="0.2">
      <c r="A407" s="61" t="s">
        <v>47</v>
      </c>
      <c r="B407" s="62" t="s">
        <v>371</v>
      </c>
      <c r="C407" s="62" t="s">
        <v>564</v>
      </c>
      <c r="D407" s="63" t="s">
        <v>577</v>
      </c>
      <c r="E407" s="64" t="s">
        <v>578</v>
      </c>
      <c r="F407" s="46">
        <v>141</v>
      </c>
      <c r="G407" s="57" t="s">
        <v>53</v>
      </c>
      <c r="H407" s="57">
        <v>10</v>
      </c>
      <c r="I407" s="57" t="s">
        <v>57</v>
      </c>
      <c r="J407" s="57">
        <v>32</v>
      </c>
      <c r="K407" s="60">
        <v>8</v>
      </c>
      <c r="L407" s="65">
        <f t="shared" si="30"/>
        <v>1128</v>
      </c>
      <c r="M407" s="52">
        <f t="shared" si="31"/>
        <v>1128</v>
      </c>
      <c r="N407" s="65">
        <f t="shared" si="32"/>
        <v>1128</v>
      </c>
    </row>
    <row r="408" spans="1:14" ht="14.25" x14ac:dyDescent="0.2">
      <c r="A408" s="61" t="s">
        <v>47</v>
      </c>
      <c r="B408" s="62" t="s">
        <v>371</v>
      </c>
      <c r="C408" s="62" t="s">
        <v>564</v>
      </c>
      <c r="D408" s="63" t="s">
        <v>579</v>
      </c>
      <c r="E408" s="64" t="s">
        <v>580</v>
      </c>
      <c r="F408" s="46">
        <v>68</v>
      </c>
      <c r="G408" s="57" t="s">
        <v>53</v>
      </c>
      <c r="H408" s="57">
        <v>10</v>
      </c>
      <c r="I408" s="57" t="s">
        <v>57</v>
      </c>
      <c r="J408" s="57">
        <v>32</v>
      </c>
      <c r="K408" s="60">
        <v>8</v>
      </c>
      <c r="L408" s="65">
        <f t="shared" si="30"/>
        <v>544</v>
      </c>
      <c r="M408" s="52">
        <f t="shared" si="31"/>
        <v>544</v>
      </c>
      <c r="N408" s="65">
        <f t="shared" si="32"/>
        <v>544</v>
      </c>
    </row>
    <row r="409" spans="1:14" ht="14.25" x14ac:dyDescent="0.2">
      <c r="A409" s="61" t="s">
        <v>47</v>
      </c>
      <c r="B409" s="62" t="s">
        <v>371</v>
      </c>
      <c r="C409" s="62" t="s">
        <v>564</v>
      </c>
      <c r="D409" s="63" t="s">
        <v>581</v>
      </c>
      <c r="E409" s="64" t="s">
        <v>98</v>
      </c>
      <c r="F409" s="46">
        <v>28</v>
      </c>
      <c r="G409" s="57" t="s">
        <v>53</v>
      </c>
      <c r="H409" s="57">
        <v>6</v>
      </c>
      <c r="I409" s="57" t="s">
        <v>57</v>
      </c>
      <c r="J409" s="57">
        <v>10</v>
      </c>
      <c r="K409" s="60">
        <v>3</v>
      </c>
      <c r="L409" s="51"/>
      <c r="M409" s="52"/>
      <c r="N409" s="65">
        <f t="shared" si="32"/>
        <v>84</v>
      </c>
    </row>
    <row r="410" spans="1:14" ht="14.25" x14ac:dyDescent="0.2">
      <c r="A410" s="61" t="s">
        <v>47</v>
      </c>
      <c r="B410" s="62" t="s">
        <v>371</v>
      </c>
      <c r="C410" s="62" t="s">
        <v>564</v>
      </c>
      <c r="D410" s="63" t="s">
        <v>582</v>
      </c>
      <c r="E410" s="64" t="s">
        <v>583</v>
      </c>
      <c r="F410" s="46">
        <v>294</v>
      </c>
      <c r="G410" s="57" t="s">
        <v>53</v>
      </c>
      <c r="H410" s="57">
        <v>8</v>
      </c>
      <c r="I410" s="57" t="s">
        <v>57</v>
      </c>
      <c r="J410" s="57">
        <v>4</v>
      </c>
      <c r="K410" s="60">
        <v>1</v>
      </c>
      <c r="L410" s="51"/>
      <c r="M410" s="52"/>
      <c r="N410" s="65">
        <f t="shared" si="32"/>
        <v>294</v>
      </c>
    </row>
    <row r="411" spans="1:14" ht="14.25" x14ac:dyDescent="0.2">
      <c r="A411" s="61" t="s">
        <v>47</v>
      </c>
      <c r="B411" s="62" t="s">
        <v>371</v>
      </c>
      <c r="C411" s="62" t="s">
        <v>564</v>
      </c>
      <c r="D411" s="63" t="s">
        <v>584</v>
      </c>
      <c r="E411" s="64" t="s">
        <v>84</v>
      </c>
      <c r="F411" s="46">
        <v>79</v>
      </c>
      <c r="G411" s="57" t="s">
        <v>53</v>
      </c>
      <c r="H411" s="57">
        <v>8</v>
      </c>
      <c r="I411" s="57" t="s">
        <v>57</v>
      </c>
      <c r="J411" s="57">
        <v>20</v>
      </c>
      <c r="K411" s="60">
        <v>2</v>
      </c>
      <c r="L411" s="51"/>
      <c r="M411" s="52"/>
      <c r="N411" s="65">
        <f t="shared" si="32"/>
        <v>158</v>
      </c>
    </row>
    <row r="412" spans="1:14" ht="14.25" x14ac:dyDescent="0.2">
      <c r="A412" s="61" t="s">
        <v>47</v>
      </c>
      <c r="B412" s="62" t="s">
        <v>371</v>
      </c>
      <c r="C412" s="62" t="s">
        <v>564</v>
      </c>
      <c r="D412" s="63" t="s">
        <v>370</v>
      </c>
      <c r="E412" s="64" t="s">
        <v>86</v>
      </c>
      <c r="F412" s="46">
        <v>455</v>
      </c>
      <c r="G412" s="57" t="s">
        <v>53</v>
      </c>
      <c r="H412" s="57">
        <v>5</v>
      </c>
      <c r="I412" s="57" t="s">
        <v>57</v>
      </c>
      <c r="J412" s="57">
        <v>1</v>
      </c>
      <c r="K412" s="60">
        <v>1</v>
      </c>
      <c r="L412" s="51"/>
      <c r="M412" s="52"/>
      <c r="N412" s="65">
        <f t="shared" si="32"/>
        <v>455</v>
      </c>
    </row>
    <row r="413" spans="1:14" ht="14.25" x14ac:dyDescent="0.2">
      <c r="A413" s="61" t="s">
        <v>47</v>
      </c>
      <c r="B413" s="62" t="s">
        <v>371</v>
      </c>
      <c r="C413" s="62" t="s">
        <v>564</v>
      </c>
      <c r="D413" s="63" t="s">
        <v>585</v>
      </c>
      <c r="E413" s="64" t="s">
        <v>157</v>
      </c>
      <c r="F413" s="46">
        <v>14</v>
      </c>
      <c r="G413" s="57" t="s">
        <v>53</v>
      </c>
      <c r="H413" s="57">
        <v>7</v>
      </c>
      <c r="I413" s="57" t="s">
        <v>57</v>
      </c>
      <c r="J413" s="57">
        <v>48</v>
      </c>
      <c r="K413" s="60">
        <v>48</v>
      </c>
      <c r="L413" s="65">
        <f>F413*K413</f>
        <v>672</v>
      </c>
      <c r="M413" s="52">
        <f>F413*K413</f>
        <v>672</v>
      </c>
      <c r="N413" s="65">
        <f t="shared" si="32"/>
        <v>672</v>
      </c>
    </row>
    <row r="414" spans="1:14" ht="14.25" x14ac:dyDescent="0.2">
      <c r="A414" s="61" t="s">
        <v>47</v>
      </c>
      <c r="B414" s="62" t="s">
        <v>371</v>
      </c>
      <c r="C414" s="62" t="s">
        <v>564</v>
      </c>
      <c r="D414" s="63" t="s">
        <v>586</v>
      </c>
      <c r="E414" s="64" t="s">
        <v>587</v>
      </c>
      <c r="F414" s="46">
        <v>2909</v>
      </c>
      <c r="G414" s="57" t="s">
        <v>53</v>
      </c>
      <c r="H414" s="57">
        <v>12</v>
      </c>
      <c r="I414" s="57" t="s">
        <v>57</v>
      </c>
      <c r="J414" s="57">
        <v>16</v>
      </c>
      <c r="K414" s="60">
        <v>4</v>
      </c>
      <c r="L414" s="65">
        <f>F414*K414</f>
        <v>11636</v>
      </c>
      <c r="M414" s="52">
        <f>F414*K414</f>
        <v>11636</v>
      </c>
      <c r="N414" s="65">
        <f t="shared" si="32"/>
        <v>11636</v>
      </c>
    </row>
    <row r="415" spans="1:14" ht="14.25" x14ac:dyDescent="0.2">
      <c r="A415" s="61" t="s">
        <v>47</v>
      </c>
      <c r="B415" s="62" t="s">
        <v>371</v>
      </c>
      <c r="C415" s="62" t="s">
        <v>564</v>
      </c>
      <c r="D415" s="63" t="s">
        <v>588</v>
      </c>
      <c r="E415" s="64" t="s">
        <v>157</v>
      </c>
      <c r="F415" s="46">
        <v>43</v>
      </c>
      <c r="G415" s="57" t="s">
        <v>53</v>
      </c>
      <c r="H415" s="57">
        <v>7</v>
      </c>
      <c r="I415" s="57" t="s">
        <v>57</v>
      </c>
      <c r="J415" s="57">
        <v>72</v>
      </c>
      <c r="K415" s="60">
        <v>18</v>
      </c>
      <c r="L415" s="65">
        <f>F415*K415</f>
        <v>774</v>
      </c>
      <c r="M415" s="52">
        <f>F415*K415</f>
        <v>774</v>
      </c>
      <c r="N415" s="65">
        <f t="shared" si="32"/>
        <v>774</v>
      </c>
    </row>
    <row r="416" spans="1:14" ht="14.25" x14ac:dyDescent="0.2">
      <c r="A416" s="61" t="s">
        <v>47</v>
      </c>
      <c r="B416" s="62" t="s">
        <v>371</v>
      </c>
      <c r="C416" s="62" t="s">
        <v>564</v>
      </c>
      <c r="D416" s="63" t="s">
        <v>589</v>
      </c>
      <c r="E416" s="64" t="s">
        <v>273</v>
      </c>
      <c r="F416" s="46">
        <v>54</v>
      </c>
      <c r="G416" s="57" t="s">
        <v>53</v>
      </c>
      <c r="H416" s="57">
        <v>10</v>
      </c>
      <c r="I416" s="57" t="s">
        <v>57</v>
      </c>
      <c r="J416" s="57">
        <v>2</v>
      </c>
      <c r="K416" s="60">
        <v>1</v>
      </c>
      <c r="L416" s="51"/>
      <c r="M416" s="52"/>
      <c r="N416" s="65">
        <f t="shared" si="32"/>
        <v>54</v>
      </c>
    </row>
    <row r="417" spans="1:14" ht="14.25" x14ac:dyDescent="0.2">
      <c r="A417" s="61" t="s">
        <v>47</v>
      </c>
      <c r="B417" s="62" t="s">
        <v>371</v>
      </c>
      <c r="C417" s="62" t="s">
        <v>564</v>
      </c>
      <c r="D417" s="63" t="s">
        <v>590</v>
      </c>
      <c r="E417" s="64" t="s">
        <v>249</v>
      </c>
      <c r="F417" s="46">
        <v>224</v>
      </c>
      <c r="G417" s="57" t="s">
        <v>53</v>
      </c>
      <c r="H417" s="57">
        <v>10</v>
      </c>
      <c r="I417" s="57" t="s">
        <v>57</v>
      </c>
      <c r="J417" s="57">
        <v>2</v>
      </c>
      <c r="K417" s="60">
        <v>1</v>
      </c>
      <c r="L417" s="51"/>
      <c r="M417" s="52"/>
      <c r="N417" s="65">
        <f t="shared" si="32"/>
        <v>224</v>
      </c>
    </row>
    <row r="418" spans="1:14" ht="14.25" x14ac:dyDescent="0.2">
      <c r="A418" s="61" t="s">
        <v>47</v>
      </c>
      <c r="B418" s="62" t="s">
        <v>371</v>
      </c>
      <c r="C418" s="62" t="s">
        <v>564</v>
      </c>
      <c r="D418" s="63" t="s">
        <v>591</v>
      </c>
      <c r="E418" s="64" t="s">
        <v>108</v>
      </c>
      <c r="F418" s="46">
        <v>20</v>
      </c>
      <c r="G418" s="57" t="s">
        <v>53</v>
      </c>
      <c r="H418" s="57">
        <v>8</v>
      </c>
      <c r="I418" s="57" t="s">
        <v>57</v>
      </c>
      <c r="J418" s="57">
        <v>2</v>
      </c>
      <c r="K418" s="60">
        <v>1</v>
      </c>
      <c r="L418" s="51"/>
      <c r="M418" s="52"/>
      <c r="N418" s="65">
        <f t="shared" si="32"/>
        <v>20</v>
      </c>
    </row>
    <row r="419" spans="1:14" ht="14.25" x14ac:dyDescent="0.2">
      <c r="A419" s="61" t="s">
        <v>47</v>
      </c>
      <c r="B419" s="62" t="s">
        <v>371</v>
      </c>
      <c r="C419" s="62" t="s">
        <v>564</v>
      </c>
      <c r="D419" s="63" t="s">
        <v>592</v>
      </c>
      <c r="E419" s="64" t="s">
        <v>593</v>
      </c>
      <c r="F419" s="46">
        <v>152</v>
      </c>
      <c r="G419" s="57" t="s">
        <v>53</v>
      </c>
      <c r="H419" s="57">
        <v>2</v>
      </c>
      <c r="I419" s="57" t="s">
        <v>57</v>
      </c>
      <c r="J419" s="57">
        <v>2</v>
      </c>
      <c r="K419" s="60">
        <v>2</v>
      </c>
      <c r="L419" s="51"/>
      <c r="M419" s="52"/>
      <c r="N419" s="65">
        <f t="shared" si="32"/>
        <v>304</v>
      </c>
    </row>
    <row r="420" spans="1:14" ht="14.25" x14ac:dyDescent="0.2">
      <c r="A420" s="53" t="s">
        <v>47</v>
      </c>
      <c r="B420" s="54" t="s">
        <v>549</v>
      </c>
      <c r="C420" s="54" t="s">
        <v>594</v>
      </c>
      <c r="D420" s="55" t="s">
        <v>549</v>
      </c>
      <c r="E420" s="56" t="s">
        <v>594</v>
      </c>
      <c r="F420" s="46"/>
      <c r="G420" s="57"/>
      <c r="H420" s="58"/>
      <c r="I420" s="58"/>
      <c r="J420" s="59">
        <v>1</v>
      </c>
      <c r="K420" s="60"/>
      <c r="L420" s="51"/>
      <c r="M420" s="52"/>
      <c r="N420" s="51"/>
    </row>
    <row r="421" spans="1:14" ht="14.25" x14ac:dyDescent="0.2">
      <c r="A421" s="61" t="s">
        <v>47</v>
      </c>
      <c r="B421" s="62" t="s">
        <v>549</v>
      </c>
      <c r="C421" s="62" t="s">
        <v>594</v>
      </c>
      <c r="D421" s="63" t="s">
        <v>595</v>
      </c>
      <c r="E421" s="64" t="s">
        <v>596</v>
      </c>
      <c r="F421" s="46">
        <v>241</v>
      </c>
      <c r="G421" s="57" t="s">
        <v>53</v>
      </c>
      <c r="H421" s="57">
        <v>6</v>
      </c>
      <c r="I421" s="57" t="s">
        <v>54</v>
      </c>
      <c r="J421" s="57">
        <v>24</v>
      </c>
      <c r="K421" s="60">
        <v>3</v>
      </c>
      <c r="L421" s="51"/>
      <c r="M421" s="52"/>
      <c r="N421" s="65">
        <f>F421*K421</f>
        <v>723</v>
      </c>
    </row>
    <row r="422" spans="1:14" ht="14.25" x14ac:dyDescent="0.2">
      <c r="A422" s="61" t="s">
        <v>47</v>
      </c>
      <c r="B422" s="62" t="s">
        <v>549</v>
      </c>
      <c r="C422" s="62" t="s">
        <v>594</v>
      </c>
      <c r="D422" s="63" t="s">
        <v>597</v>
      </c>
      <c r="E422" s="64" t="s">
        <v>598</v>
      </c>
      <c r="F422" s="46">
        <v>178</v>
      </c>
      <c r="G422" s="57" t="s">
        <v>53</v>
      </c>
      <c r="H422" s="57">
        <v>7</v>
      </c>
      <c r="I422" s="57" t="s">
        <v>57</v>
      </c>
      <c r="J422" s="57">
        <v>24</v>
      </c>
      <c r="K422" s="60">
        <v>6</v>
      </c>
      <c r="L422" s="51"/>
      <c r="M422" s="52"/>
      <c r="N422" s="65">
        <f t="shared" ref="N422:N428" si="33">F422*K422</f>
        <v>1068</v>
      </c>
    </row>
    <row r="423" spans="1:14" ht="14.25" x14ac:dyDescent="0.2">
      <c r="A423" s="61" t="s">
        <v>47</v>
      </c>
      <c r="B423" s="62" t="s">
        <v>549</v>
      </c>
      <c r="C423" s="62" t="s">
        <v>594</v>
      </c>
      <c r="D423" s="63" t="s">
        <v>599</v>
      </c>
      <c r="E423" s="64" t="s">
        <v>56</v>
      </c>
      <c r="F423" s="46">
        <v>53</v>
      </c>
      <c r="G423" s="57" t="s">
        <v>53</v>
      </c>
      <c r="H423" s="57">
        <v>4</v>
      </c>
      <c r="I423" s="57" t="s">
        <v>57</v>
      </c>
      <c r="J423" s="57">
        <v>1</v>
      </c>
      <c r="K423" s="60">
        <v>1</v>
      </c>
      <c r="L423" s="51"/>
      <c r="M423" s="52"/>
      <c r="N423" s="65">
        <f t="shared" si="33"/>
        <v>53</v>
      </c>
    </row>
    <row r="424" spans="1:14" ht="14.25" x14ac:dyDescent="0.2">
      <c r="A424" s="61" t="s">
        <v>47</v>
      </c>
      <c r="B424" s="62" t="s">
        <v>549</v>
      </c>
      <c r="C424" s="62" t="s">
        <v>594</v>
      </c>
      <c r="D424" s="63" t="s">
        <v>370</v>
      </c>
      <c r="E424" s="64" t="s">
        <v>86</v>
      </c>
      <c r="F424" s="46">
        <v>455</v>
      </c>
      <c r="G424" s="57" t="s">
        <v>53</v>
      </c>
      <c r="H424" s="57">
        <v>5</v>
      </c>
      <c r="I424" s="57" t="s">
        <v>57</v>
      </c>
      <c r="J424" s="57">
        <v>1</v>
      </c>
      <c r="K424" s="60">
        <v>1</v>
      </c>
      <c r="L424" s="51"/>
      <c r="M424" s="52"/>
      <c r="N424" s="65">
        <f t="shared" si="33"/>
        <v>455</v>
      </c>
    </row>
    <row r="425" spans="1:14" ht="14.25" x14ac:dyDescent="0.2">
      <c r="A425" s="61" t="s">
        <v>47</v>
      </c>
      <c r="B425" s="62" t="s">
        <v>549</v>
      </c>
      <c r="C425" s="62" t="s">
        <v>594</v>
      </c>
      <c r="D425" s="63" t="s">
        <v>600</v>
      </c>
      <c r="E425" s="64" t="s">
        <v>84</v>
      </c>
      <c r="F425" s="46">
        <v>27</v>
      </c>
      <c r="G425" s="57" t="s">
        <v>53</v>
      </c>
      <c r="H425" s="57">
        <v>7</v>
      </c>
      <c r="I425" s="57" t="s">
        <v>57</v>
      </c>
      <c r="J425" s="57">
        <v>54</v>
      </c>
      <c r="K425" s="60">
        <v>6</v>
      </c>
      <c r="L425" s="51"/>
      <c r="M425" s="52"/>
      <c r="N425" s="65">
        <f t="shared" si="33"/>
        <v>162</v>
      </c>
    </row>
    <row r="426" spans="1:14" ht="14.25" x14ac:dyDescent="0.2">
      <c r="A426" s="61" t="s">
        <v>47</v>
      </c>
      <c r="B426" s="62" t="s">
        <v>549</v>
      </c>
      <c r="C426" s="62" t="s">
        <v>594</v>
      </c>
      <c r="D426" s="63" t="s">
        <v>601</v>
      </c>
      <c r="E426" s="64" t="s">
        <v>56</v>
      </c>
      <c r="F426" s="46">
        <v>54</v>
      </c>
      <c r="G426" s="57" t="s">
        <v>53</v>
      </c>
      <c r="H426" s="57">
        <v>6</v>
      </c>
      <c r="I426" s="57" t="s">
        <v>57</v>
      </c>
      <c r="J426" s="57">
        <v>2</v>
      </c>
      <c r="K426" s="60">
        <v>2</v>
      </c>
      <c r="L426" s="51"/>
      <c r="M426" s="52"/>
      <c r="N426" s="65">
        <f t="shared" si="33"/>
        <v>108</v>
      </c>
    </row>
    <row r="427" spans="1:14" ht="14.25" x14ac:dyDescent="0.2">
      <c r="A427" s="61" t="s">
        <v>47</v>
      </c>
      <c r="B427" s="62" t="s">
        <v>549</v>
      </c>
      <c r="C427" s="62" t="s">
        <v>594</v>
      </c>
      <c r="D427" s="63" t="s">
        <v>602</v>
      </c>
      <c r="E427" s="64" t="s">
        <v>603</v>
      </c>
      <c r="F427" s="46">
        <v>77</v>
      </c>
      <c r="G427" s="57" t="s">
        <v>604</v>
      </c>
      <c r="H427" s="57">
        <v>3</v>
      </c>
      <c r="I427" s="57" t="s">
        <v>54</v>
      </c>
      <c r="J427" s="57">
        <v>12</v>
      </c>
      <c r="K427" s="60">
        <v>12</v>
      </c>
      <c r="L427" s="51"/>
      <c r="M427" s="52"/>
      <c r="N427" s="65">
        <f t="shared" si="33"/>
        <v>924</v>
      </c>
    </row>
    <row r="428" spans="1:14" ht="14.25" x14ac:dyDescent="0.2">
      <c r="A428" s="61" t="s">
        <v>47</v>
      </c>
      <c r="B428" s="62" t="s">
        <v>549</v>
      </c>
      <c r="C428" s="62" t="s">
        <v>594</v>
      </c>
      <c r="D428" s="63" t="s">
        <v>605</v>
      </c>
      <c r="E428" s="64" t="s">
        <v>606</v>
      </c>
      <c r="F428" s="46">
        <v>39</v>
      </c>
      <c r="G428" s="57" t="s">
        <v>604</v>
      </c>
      <c r="H428" s="57">
        <v>3</v>
      </c>
      <c r="I428" s="57" t="s">
        <v>54</v>
      </c>
      <c r="J428" s="57">
        <v>12</v>
      </c>
      <c r="K428" s="60">
        <v>12</v>
      </c>
      <c r="L428" s="51"/>
      <c r="M428" s="52"/>
      <c r="N428" s="65">
        <f t="shared" si="33"/>
        <v>468</v>
      </c>
    </row>
    <row r="429" spans="1:14" ht="14.25" x14ac:dyDescent="0.2">
      <c r="A429" s="53" t="s">
        <v>47</v>
      </c>
      <c r="B429" s="54" t="s">
        <v>47</v>
      </c>
      <c r="C429" s="54" t="s">
        <v>607</v>
      </c>
      <c r="D429" s="55" t="s">
        <v>47</v>
      </c>
      <c r="E429" s="56" t="s">
        <v>607</v>
      </c>
      <c r="F429" s="46"/>
      <c r="G429" s="57"/>
      <c r="H429" s="58"/>
      <c r="I429" s="58"/>
      <c r="J429" s="59">
        <v>1</v>
      </c>
      <c r="K429" s="60"/>
      <c r="L429" s="51"/>
      <c r="M429" s="52"/>
      <c r="N429" s="51"/>
    </row>
    <row r="430" spans="1:14" ht="14.25" x14ac:dyDescent="0.2">
      <c r="A430" s="53" t="s">
        <v>47</v>
      </c>
      <c r="B430" s="54" t="s">
        <v>608</v>
      </c>
      <c r="C430" s="54" t="s">
        <v>609</v>
      </c>
      <c r="D430" s="55" t="s">
        <v>608</v>
      </c>
      <c r="E430" s="56" t="s">
        <v>609</v>
      </c>
      <c r="F430" s="46"/>
      <c r="G430" s="58"/>
      <c r="H430" s="58"/>
      <c r="I430" s="58"/>
      <c r="J430" s="59">
        <v>1</v>
      </c>
      <c r="K430" s="60"/>
      <c r="L430" s="51"/>
      <c r="M430" s="52"/>
      <c r="N430" s="51"/>
    </row>
    <row r="431" spans="1:14" ht="14.25" x14ac:dyDescent="0.2">
      <c r="A431" s="61" t="s">
        <v>47</v>
      </c>
      <c r="B431" s="62" t="s">
        <v>608</v>
      </c>
      <c r="C431" s="62" t="s">
        <v>609</v>
      </c>
      <c r="D431" s="63" t="s">
        <v>610</v>
      </c>
      <c r="E431" s="64" t="s">
        <v>611</v>
      </c>
      <c r="F431" s="46">
        <v>405</v>
      </c>
      <c r="G431" s="57" t="s">
        <v>53</v>
      </c>
      <c r="H431" s="57">
        <v>16</v>
      </c>
      <c r="I431" s="57" t="s">
        <v>57</v>
      </c>
      <c r="J431" s="57">
        <v>1</v>
      </c>
      <c r="K431" s="60">
        <v>1</v>
      </c>
      <c r="L431" s="51"/>
      <c r="M431" s="52">
        <f t="shared" ref="M431:M494" si="34">F431*K431</f>
        <v>405</v>
      </c>
      <c r="N431" s="65">
        <f>F431*K431</f>
        <v>405</v>
      </c>
    </row>
    <row r="432" spans="1:14" ht="14.25" x14ac:dyDescent="0.2">
      <c r="A432" s="61" t="s">
        <v>47</v>
      </c>
      <c r="B432" s="62" t="s">
        <v>608</v>
      </c>
      <c r="C432" s="62" t="s">
        <v>609</v>
      </c>
      <c r="D432" s="63" t="s">
        <v>612</v>
      </c>
      <c r="E432" s="64" t="s">
        <v>613</v>
      </c>
      <c r="F432" s="46">
        <v>405</v>
      </c>
      <c r="G432" s="57" t="s">
        <v>53</v>
      </c>
      <c r="H432" s="57">
        <v>16</v>
      </c>
      <c r="I432" s="57" t="s">
        <v>57</v>
      </c>
      <c r="J432" s="57">
        <v>1</v>
      </c>
      <c r="K432" s="60">
        <v>1</v>
      </c>
      <c r="L432" s="51"/>
      <c r="M432" s="52">
        <f t="shared" si="34"/>
        <v>405</v>
      </c>
      <c r="N432" s="65">
        <f t="shared" ref="N432:N443" si="35">F432*K432</f>
        <v>405</v>
      </c>
    </row>
    <row r="433" spans="1:14" ht="14.25" x14ac:dyDescent="0.2">
      <c r="A433" s="61" t="s">
        <v>47</v>
      </c>
      <c r="B433" s="62" t="s">
        <v>608</v>
      </c>
      <c r="C433" s="62" t="s">
        <v>609</v>
      </c>
      <c r="D433" s="63" t="s">
        <v>614</v>
      </c>
      <c r="E433" s="64" t="s">
        <v>615</v>
      </c>
      <c r="F433" s="46">
        <v>38</v>
      </c>
      <c r="G433" s="57" t="s">
        <v>53</v>
      </c>
      <c r="H433" s="57">
        <v>6</v>
      </c>
      <c r="I433" s="57" t="s">
        <v>57</v>
      </c>
      <c r="J433" s="57">
        <v>4</v>
      </c>
      <c r="K433" s="60">
        <v>1</v>
      </c>
      <c r="L433" s="51"/>
      <c r="M433" s="52">
        <f t="shared" si="34"/>
        <v>38</v>
      </c>
      <c r="N433" s="65">
        <f t="shared" si="35"/>
        <v>38</v>
      </c>
    </row>
    <row r="434" spans="1:14" ht="14.25" x14ac:dyDescent="0.2">
      <c r="A434" s="61" t="s">
        <v>47</v>
      </c>
      <c r="B434" s="62" t="s">
        <v>608</v>
      </c>
      <c r="C434" s="62" t="s">
        <v>609</v>
      </c>
      <c r="D434" s="63" t="s">
        <v>616</v>
      </c>
      <c r="E434" s="64" t="s">
        <v>230</v>
      </c>
      <c r="F434" s="46">
        <v>222</v>
      </c>
      <c r="G434" s="57" t="s">
        <v>53</v>
      </c>
      <c r="H434" s="57">
        <v>4</v>
      </c>
      <c r="I434" s="57" t="s">
        <v>57</v>
      </c>
      <c r="J434" s="57">
        <v>10</v>
      </c>
      <c r="K434" s="60">
        <v>3</v>
      </c>
      <c r="L434" s="51"/>
      <c r="M434" s="52">
        <f t="shared" si="34"/>
        <v>666</v>
      </c>
      <c r="N434" s="65">
        <f t="shared" si="35"/>
        <v>666</v>
      </c>
    </row>
    <row r="435" spans="1:14" ht="14.25" x14ac:dyDescent="0.2">
      <c r="A435" s="61" t="s">
        <v>47</v>
      </c>
      <c r="B435" s="62" t="s">
        <v>608</v>
      </c>
      <c r="C435" s="62" t="s">
        <v>609</v>
      </c>
      <c r="D435" s="63" t="s">
        <v>617</v>
      </c>
      <c r="E435" s="64" t="s">
        <v>618</v>
      </c>
      <c r="F435" s="46">
        <v>146</v>
      </c>
      <c r="G435" s="57" t="s">
        <v>53</v>
      </c>
      <c r="H435" s="57">
        <v>7</v>
      </c>
      <c r="I435" s="57" t="s">
        <v>57</v>
      </c>
      <c r="J435" s="57">
        <v>8</v>
      </c>
      <c r="K435" s="60">
        <v>1</v>
      </c>
      <c r="L435" s="51"/>
      <c r="M435" s="52">
        <f t="shared" si="34"/>
        <v>146</v>
      </c>
      <c r="N435" s="65">
        <f t="shared" si="35"/>
        <v>146</v>
      </c>
    </row>
    <row r="436" spans="1:14" ht="14.25" x14ac:dyDescent="0.2">
      <c r="A436" s="61" t="s">
        <v>47</v>
      </c>
      <c r="B436" s="62" t="s">
        <v>608</v>
      </c>
      <c r="C436" s="62" t="s">
        <v>609</v>
      </c>
      <c r="D436" s="63" t="s">
        <v>619</v>
      </c>
      <c r="E436" s="64" t="s">
        <v>384</v>
      </c>
      <c r="F436" s="46">
        <v>343</v>
      </c>
      <c r="G436" s="57" t="s">
        <v>53</v>
      </c>
      <c r="H436" s="57">
        <v>10</v>
      </c>
      <c r="I436" s="57" t="s">
        <v>57</v>
      </c>
      <c r="J436" s="57">
        <v>2</v>
      </c>
      <c r="K436" s="60">
        <v>2</v>
      </c>
      <c r="L436" s="51"/>
      <c r="M436" s="52">
        <f t="shared" si="34"/>
        <v>686</v>
      </c>
      <c r="N436" s="65">
        <f t="shared" si="35"/>
        <v>686</v>
      </c>
    </row>
    <row r="437" spans="1:14" ht="14.25" x14ac:dyDescent="0.2">
      <c r="A437" s="61" t="s">
        <v>47</v>
      </c>
      <c r="B437" s="62" t="s">
        <v>608</v>
      </c>
      <c r="C437" s="62" t="s">
        <v>609</v>
      </c>
      <c r="D437" s="63" t="s">
        <v>620</v>
      </c>
      <c r="E437" s="64" t="s">
        <v>86</v>
      </c>
      <c r="F437" s="46">
        <v>181</v>
      </c>
      <c r="G437" s="57" t="s">
        <v>53</v>
      </c>
      <c r="H437" s="57">
        <v>4</v>
      </c>
      <c r="I437" s="57" t="s">
        <v>54</v>
      </c>
      <c r="J437" s="57">
        <v>1</v>
      </c>
      <c r="K437" s="60">
        <v>1</v>
      </c>
      <c r="L437" s="51"/>
      <c r="M437" s="52">
        <f t="shared" si="34"/>
        <v>181</v>
      </c>
      <c r="N437" s="65">
        <f t="shared" si="35"/>
        <v>181</v>
      </c>
    </row>
    <row r="438" spans="1:14" ht="14.25" x14ac:dyDescent="0.2">
      <c r="A438" s="61" t="s">
        <v>47</v>
      </c>
      <c r="B438" s="62" t="s">
        <v>608</v>
      </c>
      <c r="C438" s="62" t="s">
        <v>609</v>
      </c>
      <c r="D438" s="63" t="s">
        <v>382</v>
      </c>
      <c r="E438" s="64" t="s">
        <v>84</v>
      </c>
      <c r="F438" s="46">
        <v>15</v>
      </c>
      <c r="G438" s="57" t="s">
        <v>53</v>
      </c>
      <c r="H438" s="57">
        <v>7</v>
      </c>
      <c r="I438" s="57" t="s">
        <v>57</v>
      </c>
      <c r="J438" s="57">
        <v>32</v>
      </c>
      <c r="K438" s="60">
        <v>8</v>
      </c>
      <c r="L438" s="51"/>
      <c r="M438" s="52">
        <f t="shared" si="34"/>
        <v>120</v>
      </c>
      <c r="N438" s="65">
        <f t="shared" si="35"/>
        <v>120</v>
      </c>
    </row>
    <row r="439" spans="1:14" ht="14.25" x14ac:dyDescent="0.2">
      <c r="A439" s="61" t="s">
        <v>47</v>
      </c>
      <c r="B439" s="62" t="s">
        <v>608</v>
      </c>
      <c r="C439" s="62" t="s">
        <v>609</v>
      </c>
      <c r="D439" s="63" t="s">
        <v>621</v>
      </c>
      <c r="E439" s="64" t="s">
        <v>384</v>
      </c>
      <c r="F439" s="46">
        <v>321</v>
      </c>
      <c r="G439" s="57" t="s">
        <v>53</v>
      </c>
      <c r="H439" s="57">
        <v>10</v>
      </c>
      <c r="I439" s="57" t="s">
        <v>57</v>
      </c>
      <c r="J439" s="57">
        <v>4</v>
      </c>
      <c r="K439" s="60">
        <v>4</v>
      </c>
      <c r="L439" s="51"/>
      <c r="M439" s="52">
        <f t="shared" si="34"/>
        <v>1284</v>
      </c>
      <c r="N439" s="65">
        <f t="shared" si="35"/>
        <v>1284</v>
      </c>
    </row>
    <row r="440" spans="1:14" ht="14.25" x14ac:dyDescent="0.2">
      <c r="A440" s="61" t="s">
        <v>47</v>
      </c>
      <c r="B440" s="62" t="s">
        <v>608</v>
      </c>
      <c r="C440" s="62" t="s">
        <v>609</v>
      </c>
      <c r="D440" s="63" t="s">
        <v>622</v>
      </c>
      <c r="E440" s="64" t="s">
        <v>384</v>
      </c>
      <c r="F440" s="46">
        <v>420</v>
      </c>
      <c r="G440" s="57" t="s">
        <v>53</v>
      </c>
      <c r="H440" s="57">
        <v>10</v>
      </c>
      <c r="I440" s="57" t="s">
        <v>57</v>
      </c>
      <c r="J440" s="57">
        <v>2</v>
      </c>
      <c r="K440" s="60">
        <v>2</v>
      </c>
      <c r="L440" s="51"/>
      <c r="M440" s="52">
        <f t="shared" si="34"/>
        <v>840</v>
      </c>
      <c r="N440" s="65">
        <f t="shared" si="35"/>
        <v>840</v>
      </c>
    </row>
    <row r="441" spans="1:14" ht="14.25" x14ac:dyDescent="0.2">
      <c r="A441" s="61" t="s">
        <v>47</v>
      </c>
      <c r="B441" s="62" t="s">
        <v>608</v>
      </c>
      <c r="C441" s="62" t="s">
        <v>609</v>
      </c>
      <c r="D441" s="63" t="s">
        <v>623</v>
      </c>
      <c r="E441" s="64" t="s">
        <v>71</v>
      </c>
      <c r="F441" s="46">
        <v>183</v>
      </c>
      <c r="G441" s="57" t="s">
        <v>53</v>
      </c>
      <c r="H441" s="57">
        <v>12</v>
      </c>
      <c r="I441" s="57" t="s">
        <v>57</v>
      </c>
      <c r="J441" s="57">
        <v>32</v>
      </c>
      <c r="K441" s="60">
        <v>8</v>
      </c>
      <c r="L441" s="51"/>
      <c r="M441" s="52">
        <f t="shared" si="34"/>
        <v>1464</v>
      </c>
      <c r="N441" s="65">
        <f t="shared" si="35"/>
        <v>1464</v>
      </c>
    </row>
    <row r="442" spans="1:14" ht="14.25" x14ac:dyDescent="0.2">
      <c r="A442" s="61" t="s">
        <v>47</v>
      </c>
      <c r="B442" s="62" t="s">
        <v>608</v>
      </c>
      <c r="C442" s="62" t="s">
        <v>609</v>
      </c>
      <c r="D442" s="63" t="s">
        <v>624</v>
      </c>
      <c r="E442" s="64" t="s">
        <v>618</v>
      </c>
      <c r="F442" s="46">
        <v>4992</v>
      </c>
      <c r="G442" s="57" t="s">
        <v>53</v>
      </c>
      <c r="H442" s="57">
        <v>6</v>
      </c>
      <c r="I442" s="57" t="s">
        <v>54</v>
      </c>
      <c r="J442" s="57">
        <v>2</v>
      </c>
      <c r="K442" s="60">
        <v>1</v>
      </c>
      <c r="L442" s="51"/>
      <c r="M442" s="52">
        <f t="shared" si="34"/>
        <v>4992</v>
      </c>
      <c r="N442" s="65">
        <f t="shared" si="35"/>
        <v>4992</v>
      </c>
    </row>
    <row r="443" spans="1:14" ht="14.25" x14ac:dyDescent="0.2">
      <c r="A443" s="61" t="s">
        <v>47</v>
      </c>
      <c r="B443" s="62" t="s">
        <v>608</v>
      </c>
      <c r="C443" s="62" t="s">
        <v>609</v>
      </c>
      <c r="D443" s="63" t="s">
        <v>625</v>
      </c>
      <c r="E443" s="64" t="s">
        <v>56</v>
      </c>
      <c r="F443" s="46">
        <v>74</v>
      </c>
      <c r="G443" s="57" t="s">
        <v>53</v>
      </c>
      <c r="H443" s="57">
        <v>4</v>
      </c>
      <c r="I443" s="57" t="s">
        <v>57</v>
      </c>
      <c r="J443" s="57">
        <v>2</v>
      </c>
      <c r="K443" s="60">
        <v>2</v>
      </c>
      <c r="L443" s="51"/>
      <c r="M443" s="52">
        <f t="shared" si="34"/>
        <v>148</v>
      </c>
      <c r="N443" s="65">
        <f t="shared" si="35"/>
        <v>148</v>
      </c>
    </row>
    <row r="444" spans="1:14" ht="14.25" x14ac:dyDescent="0.2">
      <c r="A444" s="53" t="s">
        <v>47</v>
      </c>
      <c r="B444" s="54" t="s">
        <v>608</v>
      </c>
      <c r="C444" s="54" t="s">
        <v>626</v>
      </c>
      <c r="D444" s="55" t="s">
        <v>608</v>
      </c>
      <c r="E444" s="56" t="s">
        <v>626</v>
      </c>
      <c r="F444" s="46"/>
      <c r="G444" s="58"/>
      <c r="H444" s="58"/>
      <c r="I444" s="58"/>
      <c r="J444" s="59">
        <v>1</v>
      </c>
      <c r="K444" s="60"/>
      <c r="L444" s="51"/>
      <c r="M444" s="52"/>
      <c r="N444" s="51"/>
    </row>
    <row r="445" spans="1:14" ht="14.25" x14ac:dyDescent="0.2">
      <c r="A445" s="61" t="s">
        <v>47</v>
      </c>
      <c r="B445" s="62" t="s">
        <v>608</v>
      </c>
      <c r="C445" s="62" t="s">
        <v>626</v>
      </c>
      <c r="D445" s="63" t="s">
        <v>627</v>
      </c>
      <c r="E445" s="64" t="s">
        <v>628</v>
      </c>
      <c r="F445" s="46">
        <v>36</v>
      </c>
      <c r="G445" s="57" t="s">
        <v>53</v>
      </c>
      <c r="H445" s="57">
        <v>4</v>
      </c>
      <c r="I445" s="57" t="s">
        <v>57</v>
      </c>
      <c r="J445" s="57">
        <v>3</v>
      </c>
      <c r="K445" s="60">
        <v>1</v>
      </c>
      <c r="L445" s="51"/>
      <c r="M445" s="52">
        <f t="shared" si="34"/>
        <v>36</v>
      </c>
      <c r="N445" s="65">
        <f>F445*K445</f>
        <v>36</v>
      </c>
    </row>
    <row r="446" spans="1:14" ht="14.25" x14ac:dyDescent="0.2">
      <c r="A446" s="61" t="s">
        <v>47</v>
      </c>
      <c r="B446" s="62" t="s">
        <v>608</v>
      </c>
      <c r="C446" s="62" t="s">
        <v>626</v>
      </c>
      <c r="D446" s="63" t="s">
        <v>629</v>
      </c>
      <c r="E446" s="64" t="s">
        <v>52</v>
      </c>
      <c r="F446" s="46">
        <v>39</v>
      </c>
      <c r="G446" s="57" t="s">
        <v>53</v>
      </c>
      <c r="H446" s="57">
        <v>7</v>
      </c>
      <c r="I446" s="57" t="s">
        <v>57</v>
      </c>
      <c r="J446" s="57">
        <v>44</v>
      </c>
      <c r="K446" s="60">
        <v>5</v>
      </c>
      <c r="L446" s="51"/>
      <c r="M446" s="52">
        <f t="shared" si="34"/>
        <v>195</v>
      </c>
      <c r="N446" s="65">
        <f t="shared" ref="N446:N463" si="36">F446*K446</f>
        <v>195</v>
      </c>
    </row>
    <row r="447" spans="1:14" ht="14.25" x14ac:dyDescent="0.2">
      <c r="A447" s="61" t="s">
        <v>47</v>
      </c>
      <c r="B447" s="62" t="s">
        <v>608</v>
      </c>
      <c r="C447" s="62" t="s">
        <v>626</v>
      </c>
      <c r="D447" s="63" t="s">
        <v>630</v>
      </c>
      <c r="E447" s="64" t="s">
        <v>244</v>
      </c>
      <c r="F447" s="46">
        <v>1.1000000000000001</v>
      </c>
      <c r="G447" s="57" t="s">
        <v>53</v>
      </c>
      <c r="H447" s="57">
        <v>6</v>
      </c>
      <c r="I447" s="57" t="s">
        <v>57</v>
      </c>
      <c r="J447" s="57">
        <v>94</v>
      </c>
      <c r="K447" s="60">
        <v>94</v>
      </c>
      <c r="L447" s="51"/>
      <c r="M447" s="52">
        <f t="shared" si="34"/>
        <v>103.4</v>
      </c>
      <c r="N447" s="65">
        <f t="shared" si="36"/>
        <v>103.4</v>
      </c>
    </row>
    <row r="448" spans="1:14" ht="14.25" x14ac:dyDescent="0.2">
      <c r="A448" s="61" t="s">
        <v>47</v>
      </c>
      <c r="B448" s="62" t="s">
        <v>608</v>
      </c>
      <c r="C448" s="62" t="s">
        <v>626</v>
      </c>
      <c r="D448" s="63" t="s">
        <v>631</v>
      </c>
      <c r="E448" s="64" t="s">
        <v>56</v>
      </c>
      <c r="F448" s="46">
        <v>29</v>
      </c>
      <c r="G448" s="57" t="s">
        <v>53</v>
      </c>
      <c r="H448" s="57">
        <v>3</v>
      </c>
      <c r="I448" s="57" t="s">
        <v>57</v>
      </c>
      <c r="J448" s="57">
        <v>7</v>
      </c>
      <c r="K448" s="60">
        <v>7</v>
      </c>
      <c r="L448" s="51"/>
      <c r="M448" s="52">
        <f t="shared" si="34"/>
        <v>203</v>
      </c>
      <c r="N448" s="65">
        <f t="shared" si="36"/>
        <v>203</v>
      </c>
    </row>
    <row r="449" spans="1:14" ht="14.25" x14ac:dyDescent="0.2">
      <c r="A449" s="61" t="s">
        <v>47</v>
      </c>
      <c r="B449" s="62" t="s">
        <v>608</v>
      </c>
      <c r="C449" s="62" t="s">
        <v>626</v>
      </c>
      <c r="D449" s="63" t="s">
        <v>632</v>
      </c>
      <c r="E449" s="64" t="s">
        <v>64</v>
      </c>
      <c r="F449" s="46">
        <v>28</v>
      </c>
      <c r="G449" s="57" t="s">
        <v>53</v>
      </c>
      <c r="H449" s="57">
        <v>6</v>
      </c>
      <c r="I449" s="57" t="s">
        <v>57</v>
      </c>
      <c r="J449" s="57">
        <v>28</v>
      </c>
      <c r="K449" s="60">
        <v>7</v>
      </c>
      <c r="L449" s="51"/>
      <c r="M449" s="52">
        <f t="shared" si="34"/>
        <v>196</v>
      </c>
      <c r="N449" s="65">
        <f t="shared" si="36"/>
        <v>196</v>
      </c>
    </row>
    <row r="450" spans="1:14" ht="14.25" x14ac:dyDescent="0.2">
      <c r="A450" s="61" t="s">
        <v>47</v>
      </c>
      <c r="B450" s="62" t="s">
        <v>608</v>
      </c>
      <c r="C450" s="62" t="s">
        <v>626</v>
      </c>
      <c r="D450" s="63" t="s">
        <v>373</v>
      </c>
      <c r="E450" s="64" t="s">
        <v>52</v>
      </c>
      <c r="F450" s="46">
        <v>44</v>
      </c>
      <c r="G450" s="57" t="s">
        <v>53</v>
      </c>
      <c r="H450" s="57">
        <v>6</v>
      </c>
      <c r="I450" s="57" t="s">
        <v>57</v>
      </c>
      <c r="J450" s="57">
        <v>28</v>
      </c>
      <c r="K450" s="60">
        <v>3</v>
      </c>
      <c r="L450" s="51"/>
      <c r="M450" s="52">
        <f t="shared" si="34"/>
        <v>132</v>
      </c>
      <c r="N450" s="65">
        <f t="shared" si="36"/>
        <v>132</v>
      </c>
    </row>
    <row r="451" spans="1:14" ht="14.25" x14ac:dyDescent="0.2">
      <c r="A451" s="61" t="s">
        <v>47</v>
      </c>
      <c r="B451" s="62" t="s">
        <v>608</v>
      </c>
      <c r="C451" s="62" t="s">
        <v>626</v>
      </c>
      <c r="D451" s="63" t="s">
        <v>633</v>
      </c>
      <c r="E451" s="64" t="s">
        <v>244</v>
      </c>
      <c r="F451" s="46">
        <v>7</v>
      </c>
      <c r="G451" s="57" t="s">
        <v>53</v>
      </c>
      <c r="H451" s="57">
        <v>10</v>
      </c>
      <c r="I451" s="57" t="s">
        <v>57</v>
      </c>
      <c r="J451" s="57">
        <v>24</v>
      </c>
      <c r="K451" s="60">
        <v>24</v>
      </c>
      <c r="L451" s="51"/>
      <c r="M451" s="52">
        <f t="shared" si="34"/>
        <v>168</v>
      </c>
      <c r="N451" s="65">
        <f t="shared" si="36"/>
        <v>168</v>
      </c>
    </row>
    <row r="452" spans="1:14" ht="14.25" x14ac:dyDescent="0.2">
      <c r="A452" s="61" t="s">
        <v>47</v>
      </c>
      <c r="B452" s="62" t="s">
        <v>608</v>
      </c>
      <c r="C452" s="62" t="s">
        <v>626</v>
      </c>
      <c r="D452" s="63" t="s">
        <v>634</v>
      </c>
      <c r="E452" s="64" t="s">
        <v>56</v>
      </c>
      <c r="F452" s="46">
        <v>16</v>
      </c>
      <c r="G452" s="57" t="s">
        <v>53</v>
      </c>
      <c r="H452" s="57">
        <v>3</v>
      </c>
      <c r="I452" s="57" t="s">
        <v>57</v>
      </c>
      <c r="J452" s="57">
        <v>1</v>
      </c>
      <c r="K452" s="60">
        <v>1</v>
      </c>
      <c r="L452" s="51"/>
      <c r="M452" s="52">
        <f t="shared" si="34"/>
        <v>16</v>
      </c>
      <c r="N452" s="65">
        <f t="shared" si="36"/>
        <v>16</v>
      </c>
    </row>
    <row r="453" spans="1:14" ht="14.25" x14ac:dyDescent="0.2">
      <c r="A453" s="61" t="s">
        <v>47</v>
      </c>
      <c r="B453" s="62" t="s">
        <v>608</v>
      </c>
      <c r="C453" s="62" t="s">
        <v>626</v>
      </c>
      <c r="D453" s="63" t="s">
        <v>635</v>
      </c>
      <c r="E453" s="64" t="s">
        <v>71</v>
      </c>
      <c r="F453" s="46">
        <v>258</v>
      </c>
      <c r="G453" s="57" t="s">
        <v>53</v>
      </c>
      <c r="H453" s="57">
        <v>8</v>
      </c>
      <c r="I453" s="57" t="s">
        <v>57</v>
      </c>
      <c r="J453" s="57">
        <v>12</v>
      </c>
      <c r="K453" s="60">
        <v>3</v>
      </c>
      <c r="L453" s="51"/>
      <c r="M453" s="52">
        <f t="shared" si="34"/>
        <v>774</v>
      </c>
      <c r="N453" s="65">
        <f t="shared" si="36"/>
        <v>774</v>
      </c>
    </row>
    <row r="454" spans="1:14" ht="14.25" x14ac:dyDescent="0.2">
      <c r="A454" s="61" t="s">
        <v>47</v>
      </c>
      <c r="B454" s="62" t="s">
        <v>608</v>
      </c>
      <c r="C454" s="62" t="s">
        <v>626</v>
      </c>
      <c r="D454" s="63" t="s">
        <v>162</v>
      </c>
      <c r="E454" s="64" t="s">
        <v>163</v>
      </c>
      <c r="F454" s="46">
        <v>50</v>
      </c>
      <c r="G454" s="57" t="s">
        <v>53</v>
      </c>
      <c r="H454" s="57">
        <v>4</v>
      </c>
      <c r="I454" s="57" t="s">
        <v>54</v>
      </c>
      <c r="J454" s="57">
        <v>1</v>
      </c>
      <c r="K454" s="60">
        <v>1</v>
      </c>
      <c r="L454" s="51"/>
      <c r="M454" s="52">
        <f t="shared" si="34"/>
        <v>50</v>
      </c>
      <c r="N454" s="65">
        <f t="shared" si="36"/>
        <v>50</v>
      </c>
    </row>
    <row r="455" spans="1:14" ht="14.25" x14ac:dyDescent="0.2">
      <c r="A455" s="61" t="s">
        <v>47</v>
      </c>
      <c r="B455" s="62" t="s">
        <v>608</v>
      </c>
      <c r="C455" s="62" t="s">
        <v>626</v>
      </c>
      <c r="D455" s="63" t="s">
        <v>636</v>
      </c>
      <c r="E455" s="64" t="s">
        <v>163</v>
      </c>
      <c r="F455" s="46">
        <v>9</v>
      </c>
      <c r="G455" s="57" t="s">
        <v>53</v>
      </c>
      <c r="H455" s="57">
        <v>4</v>
      </c>
      <c r="I455" s="57" t="s">
        <v>57</v>
      </c>
      <c r="J455" s="57">
        <v>1</v>
      </c>
      <c r="K455" s="60">
        <v>1</v>
      </c>
      <c r="L455" s="51"/>
      <c r="M455" s="52">
        <f t="shared" si="34"/>
        <v>9</v>
      </c>
      <c r="N455" s="65">
        <f t="shared" si="36"/>
        <v>9</v>
      </c>
    </row>
    <row r="456" spans="1:14" ht="14.25" x14ac:dyDescent="0.2">
      <c r="A456" s="61" t="s">
        <v>47</v>
      </c>
      <c r="B456" s="62" t="s">
        <v>608</v>
      </c>
      <c r="C456" s="62" t="s">
        <v>626</v>
      </c>
      <c r="D456" s="63" t="s">
        <v>625</v>
      </c>
      <c r="E456" s="64" t="s">
        <v>56</v>
      </c>
      <c r="F456" s="46">
        <v>74</v>
      </c>
      <c r="G456" s="57" t="s">
        <v>53</v>
      </c>
      <c r="H456" s="57">
        <v>4</v>
      </c>
      <c r="I456" s="57" t="s">
        <v>57</v>
      </c>
      <c r="J456" s="57">
        <v>2</v>
      </c>
      <c r="K456" s="60">
        <v>2</v>
      </c>
      <c r="L456" s="51"/>
      <c r="M456" s="52">
        <f t="shared" si="34"/>
        <v>148</v>
      </c>
      <c r="N456" s="65">
        <f t="shared" si="36"/>
        <v>148</v>
      </c>
    </row>
    <row r="457" spans="1:14" ht="14.25" x14ac:dyDescent="0.2">
      <c r="A457" s="61" t="s">
        <v>47</v>
      </c>
      <c r="B457" s="62" t="s">
        <v>608</v>
      </c>
      <c r="C457" s="62" t="s">
        <v>626</v>
      </c>
      <c r="D457" s="63" t="s">
        <v>637</v>
      </c>
      <c r="E457" s="64" t="s">
        <v>64</v>
      </c>
      <c r="F457" s="46">
        <v>29</v>
      </c>
      <c r="G457" s="57" t="s">
        <v>53</v>
      </c>
      <c r="H457" s="57">
        <v>6</v>
      </c>
      <c r="I457" s="57" t="s">
        <v>57</v>
      </c>
      <c r="J457" s="57">
        <v>16</v>
      </c>
      <c r="K457" s="60">
        <v>4</v>
      </c>
      <c r="L457" s="51"/>
      <c r="M457" s="52">
        <f t="shared" si="34"/>
        <v>116</v>
      </c>
      <c r="N457" s="65">
        <f t="shared" si="36"/>
        <v>116</v>
      </c>
    </row>
    <row r="458" spans="1:14" ht="14.25" x14ac:dyDescent="0.2">
      <c r="A458" s="61" t="s">
        <v>47</v>
      </c>
      <c r="B458" s="62" t="s">
        <v>608</v>
      </c>
      <c r="C458" s="62" t="s">
        <v>626</v>
      </c>
      <c r="D458" s="63" t="s">
        <v>638</v>
      </c>
      <c r="E458" s="64" t="s">
        <v>190</v>
      </c>
      <c r="F458" s="46">
        <v>724</v>
      </c>
      <c r="G458" s="57" t="s">
        <v>53</v>
      </c>
      <c r="H458" s="57">
        <v>6</v>
      </c>
      <c r="I458" s="57" t="s">
        <v>57</v>
      </c>
      <c r="J458" s="57">
        <v>2</v>
      </c>
      <c r="K458" s="60">
        <v>1</v>
      </c>
      <c r="L458" s="65">
        <f t="shared" ref="L458:L463" si="37">F458*K458</f>
        <v>724</v>
      </c>
      <c r="M458" s="52">
        <f t="shared" si="34"/>
        <v>724</v>
      </c>
      <c r="N458" s="65">
        <f t="shared" si="36"/>
        <v>724</v>
      </c>
    </row>
    <row r="459" spans="1:14" ht="14.25" x14ac:dyDescent="0.2">
      <c r="A459" s="61" t="s">
        <v>47</v>
      </c>
      <c r="B459" s="62" t="s">
        <v>608</v>
      </c>
      <c r="C459" s="62" t="s">
        <v>626</v>
      </c>
      <c r="D459" s="63" t="s">
        <v>639</v>
      </c>
      <c r="E459" s="64" t="s">
        <v>192</v>
      </c>
      <c r="F459" s="46">
        <v>324</v>
      </c>
      <c r="G459" s="57" t="s">
        <v>53</v>
      </c>
      <c r="H459" s="57">
        <v>6</v>
      </c>
      <c r="I459" s="57" t="s">
        <v>57</v>
      </c>
      <c r="J459" s="57">
        <v>2</v>
      </c>
      <c r="K459" s="60">
        <v>2</v>
      </c>
      <c r="L459" s="65">
        <f t="shared" si="37"/>
        <v>648</v>
      </c>
      <c r="M459" s="52">
        <f t="shared" si="34"/>
        <v>648</v>
      </c>
      <c r="N459" s="65">
        <f t="shared" si="36"/>
        <v>648</v>
      </c>
    </row>
    <row r="460" spans="1:14" ht="14.25" x14ac:dyDescent="0.2">
      <c r="A460" s="61" t="s">
        <v>47</v>
      </c>
      <c r="B460" s="62" t="s">
        <v>608</v>
      </c>
      <c r="C460" s="62" t="s">
        <v>626</v>
      </c>
      <c r="D460" s="63" t="s">
        <v>640</v>
      </c>
      <c r="E460" s="64" t="s">
        <v>190</v>
      </c>
      <c r="F460" s="46">
        <v>504</v>
      </c>
      <c r="G460" s="57" t="s">
        <v>53</v>
      </c>
      <c r="H460" s="57">
        <v>6</v>
      </c>
      <c r="I460" s="57" t="s">
        <v>57</v>
      </c>
      <c r="J460" s="57">
        <v>2</v>
      </c>
      <c r="K460" s="60">
        <v>1</v>
      </c>
      <c r="L460" s="65">
        <f t="shared" si="37"/>
        <v>504</v>
      </c>
      <c r="M460" s="52">
        <f t="shared" si="34"/>
        <v>504</v>
      </c>
      <c r="N460" s="65">
        <f t="shared" si="36"/>
        <v>504</v>
      </c>
    </row>
    <row r="461" spans="1:14" ht="14.25" x14ac:dyDescent="0.2">
      <c r="A461" s="61" t="s">
        <v>47</v>
      </c>
      <c r="B461" s="62" t="s">
        <v>608</v>
      </c>
      <c r="C461" s="62" t="s">
        <v>626</v>
      </c>
      <c r="D461" s="63" t="s">
        <v>641</v>
      </c>
      <c r="E461" s="64" t="s">
        <v>192</v>
      </c>
      <c r="F461" s="46">
        <v>330</v>
      </c>
      <c r="G461" s="57" t="s">
        <v>53</v>
      </c>
      <c r="H461" s="57">
        <v>6</v>
      </c>
      <c r="I461" s="57" t="s">
        <v>57</v>
      </c>
      <c r="J461" s="57">
        <v>2</v>
      </c>
      <c r="K461" s="60">
        <v>2</v>
      </c>
      <c r="L461" s="65">
        <f t="shared" si="37"/>
        <v>660</v>
      </c>
      <c r="M461" s="52">
        <f t="shared" si="34"/>
        <v>660</v>
      </c>
      <c r="N461" s="65">
        <f t="shared" si="36"/>
        <v>660</v>
      </c>
    </row>
    <row r="462" spans="1:14" ht="14.25" x14ac:dyDescent="0.2">
      <c r="A462" s="61" t="s">
        <v>47</v>
      </c>
      <c r="B462" s="62" t="s">
        <v>608</v>
      </c>
      <c r="C462" s="62" t="s">
        <v>626</v>
      </c>
      <c r="D462" s="63" t="s">
        <v>642</v>
      </c>
      <c r="E462" s="64" t="s">
        <v>190</v>
      </c>
      <c r="F462" s="46">
        <v>875</v>
      </c>
      <c r="G462" s="57" t="s">
        <v>53</v>
      </c>
      <c r="H462" s="57">
        <v>6</v>
      </c>
      <c r="I462" s="57" t="s">
        <v>57</v>
      </c>
      <c r="J462" s="57">
        <v>2</v>
      </c>
      <c r="K462" s="60">
        <v>1</v>
      </c>
      <c r="L462" s="65">
        <f t="shared" si="37"/>
        <v>875</v>
      </c>
      <c r="M462" s="52">
        <f t="shared" si="34"/>
        <v>875</v>
      </c>
      <c r="N462" s="65">
        <f t="shared" si="36"/>
        <v>875</v>
      </c>
    </row>
    <row r="463" spans="1:14" ht="14.25" x14ac:dyDescent="0.2">
      <c r="A463" s="61" t="s">
        <v>47</v>
      </c>
      <c r="B463" s="62" t="s">
        <v>608</v>
      </c>
      <c r="C463" s="62" t="s">
        <v>626</v>
      </c>
      <c r="D463" s="63" t="s">
        <v>643</v>
      </c>
      <c r="E463" s="64" t="s">
        <v>192</v>
      </c>
      <c r="F463" s="46">
        <v>341</v>
      </c>
      <c r="G463" s="57" t="s">
        <v>53</v>
      </c>
      <c r="H463" s="57">
        <v>6</v>
      </c>
      <c r="I463" s="57" t="s">
        <v>57</v>
      </c>
      <c r="J463" s="57">
        <v>2</v>
      </c>
      <c r="K463" s="60">
        <v>2</v>
      </c>
      <c r="L463" s="65">
        <f t="shared" si="37"/>
        <v>682</v>
      </c>
      <c r="M463" s="52">
        <f t="shared" si="34"/>
        <v>682</v>
      </c>
      <c r="N463" s="65">
        <f t="shared" si="36"/>
        <v>682</v>
      </c>
    </row>
    <row r="464" spans="1:14" ht="14.25" x14ac:dyDescent="0.2">
      <c r="A464" s="53" t="s">
        <v>47</v>
      </c>
      <c r="B464" s="54" t="s">
        <v>608</v>
      </c>
      <c r="C464" s="54" t="s">
        <v>644</v>
      </c>
      <c r="D464" s="55" t="s">
        <v>608</v>
      </c>
      <c r="E464" s="56" t="s">
        <v>644</v>
      </c>
      <c r="F464" s="46"/>
      <c r="G464" s="58"/>
      <c r="H464" s="58"/>
      <c r="I464" s="58"/>
      <c r="J464" s="59">
        <v>1</v>
      </c>
      <c r="K464" s="60"/>
      <c r="L464" s="51"/>
      <c r="M464" s="52"/>
      <c r="N464" s="51"/>
    </row>
    <row r="465" spans="1:14" ht="14.25" x14ac:dyDescent="0.2">
      <c r="A465" s="61" t="s">
        <v>47</v>
      </c>
      <c r="B465" s="62" t="s">
        <v>608</v>
      </c>
      <c r="C465" s="62" t="s">
        <v>644</v>
      </c>
      <c r="D465" s="63" t="s">
        <v>629</v>
      </c>
      <c r="E465" s="64" t="s">
        <v>52</v>
      </c>
      <c r="F465" s="46">
        <v>39</v>
      </c>
      <c r="G465" s="57" t="s">
        <v>53</v>
      </c>
      <c r="H465" s="57">
        <v>7</v>
      </c>
      <c r="I465" s="57" t="s">
        <v>57</v>
      </c>
      <c r="J465" s="57">
        <v>8</v>
      </c>
      <c r="K465" s="60">
        <v>2</v>
      </c>
      <c r="L465" s="51"/>
      <c r="M465" s="52">
        <f t="shared" si="34"/>
        <v>78</v>
      </c>
      <c r="N465" s="65">
        <f>F465*K465</f>
        <v>78</v>
      </c>
    </row>
    <row r="466" spans="1:14" ht="14.25" x14ac:dyDescent="0.2">
      <c r="A466" s="61" t="s">
        <v>47</v>
      </c>
      <c r="B466" s="62" t="s">
        <v>608</v>
      </c>
      <c r="C466" s="62" t="s">
        <v>644</v>
      </c>
      <c r="D466" s="63" t="s">
        <v>630</v>
      </c>
      <c r="E466" s="64" t="s">
        <v>244</v>
      </c>
      <c r="F466" s="46">
        <v>1.1000000000000001</v>
      </c>
      <c r="G466" s="57" t="s">
        <v>53</v>
      </c>
      <c r="H466" s="57">
        <v>6</v>
      </c>
      <c r="I466" s="57" t="s">
        <v>57</v>
      </c>
      <c r="J466" s="57">
        <v>22</v>
      </c>
      <c r="K466" s="60">
        <v>22</v>
      </c>
      <c r="L466" s="51"/>
      <c r="M466" s="52">
        <f t="shared" si="34"/>
        <v>24.200000000000003</v>
      </c>
      <c r="N466" s="65">
        <f t="shared" ref="N466:N476" si="38">F466*K466</f>
        <v>24.200000000000003</v>
      </c>
    </row>
    <row r="467" spans="1:14" ht="14.25" x14ac:dyDescent="0.2">
      <c r="A467" s="61" t="s">
        <v>47</v>
      </c>
      <c r="B467" s="62" t="s">
        <v>608</v>
      </c>
      <c r="C467" s="62" t="s">
        <v>644</v>
      </c>
      <c r="D467" s="63" t="s">
        <v>645</v>
      </c>
      <c r="E467" s="64" t="s">
        <v>56</v>
      </c>
      <c r="F467" s="46">
        <v>5</v>
      </c>
      <c r="G467" s="57" t="s">
        <v>53</v>
      </c>
      <c r="H467" s="57">
        <v>3</v>
      </c>
      <c r="I467" s="57" t="s">
        <v>57</v>
      </c>
      <c r="J467" s="57">
        <v>1</v>
      </c>
      <c r="K467" s="60">
        <v>1</v>
      </c>
      <c r="L467" s="51"/>
      <c r="M467" s="52">
        <f t="shared" si="34"/>
        <v>5</v>
      </c>
      <c r="N467" s="65">
        <f t="shared" si="38"/>
        <v>5</v>
      </c>
    </row>
    <row r="468" spans="1:14" ht="14.25" x14ac:dyDescent="0.2">
      <c r="A468" s="61" t="s">
        <v>47</v>
      </c>
      <c r="B468" s="62" t="s">
        <v>608</v>
      </c>
      <c r="C468" s="62" t="s">
        <v>644</v>
      </c>
      <c r="D468" s="63" t="s">
        <v>637</v>
      </c>
      <c r="E468" s="64" t="s">
        <v>64</v>
      </c>
      <c r="F468" s="46">
        <v>29</v>
      </c>
      <c r="G468" s="57" t="s">
        <v>53</v>
      </c>
      <c r="H468" s="57">
        <v>6</v>
      </c>
      <c r="I468" s="57" t="s">
        <v>57</v>
      </c>
      <c r="J468" s="57">
        <v>8</v>
      </c>
      <c r="K468" s="60">
        <v>2</v>
      </c>
      <c r="L468" s="51"/>
      <c r="M468" s="52">
        <f t="shared" si="34"/>
        <v>58</v>
      </c>
      <c r="N468" s="65">
        <f t="shared" si="38"/>
        <v>58</v>
      </c>
    </row>
    <row r="469" spans="1:14" ht="14.25" x14ac:dyDescent="0.2">
      <c r="A469" s="61" t="s">
        <v>47</v>
      </c>
      <c r="B469" s="62" t="s">
        <v>608</v>
      </c>
      <c r="C469" s="62" t="s">
        <v>644</v>
      </c>
      <c r="D469" s="63" t="s">
        <v>646</v>
      </c>
      <c r="E469" s="64" t="s">
        <v>56</v>
      </c>
      <c r="F469" s="46">
        <v>10</v>
      </c>
      <c r="G469" s="57" t="s">
        <v>53</v>
      </c>
      <c r="H469" s="57">
        <v>4</v>
      </c>
      <c r="I469" s="57" t="s">
        <v>57</v>
      </c>
      <c r="J469" s="57">
        <v>1</v>
      </c>
      <c r="K469" s="60">
        <v>1</v>
      </c>
      <c r="L469" s="51"/>
      <c r="M469" s="52">
        <f t="shared" si="34"/>
        <v>10</v>
      </c>
      <c r="N469" s="65">
        <f t="shared" si="38"/>
        <v>10</v>
      </c>
    </row>
    <row r="470" spans="1:14" ht="14.25" x14ac:dyDescent="0.2">
      <c r="A470" s="61" t="s">
        <v>47</v>
      </c>
      <c r="B470" s="62" t="s">
        <v>608</v>
      </c>
      <c r="C470" s="62" t="s">
        <v>644</v>
      </c>
      <c r="D470" s="63" t="s">
        <v>647</v>
      </c>
      <c r="E470" s="64" t="s">
        <v>71</v>
      </c>
      <c r="F470" s="46">
        <v>67</v>
      </c>
      <c r="G470" s="57" t="s">
        <v>53</v>
      </c>
      <c r="H470" s="57">
        <v>6</v>
      </c>
      <c r="I470" s="57" t="s">
        <v>57</v>
      </c>
      <c r="J470" s="57">
        <v>6</v>
      </c>
      <c r="K470" s="60">
        <v>2</v>
      </c>
      <c r="L470" s="51"/>
      <c r="M470" s="52">
        <f t="shared" si="34"/>
        <v>134</v>
      </c>
      <c r="N470" s="65">
        <f t="shared" si="38"/>
        <v>134</v>
      </c>
    </row>
    <row r="471" spans="1:14" ht="14.25" x14ac:dyDescent="0.2">
      <c r="A471" s="61" t="s">
        <v>47</v>
      </c>
      <c r="B471" s="62" t="s">
        <v>608</v>
      </c>
      <c r="C471" s="62" t="s">
        <v>644</v>
      </c>
      <c r="D471" s="63" t="s">
        <v>634</v>
      </c>
      <c r="E471" s="64" t="s">
        <v>56</v>
      </c>
      <c r="F471" s="46">
        <v>16</v>
      </c>
      <c r="G471" s="57" t="s">
        <v>53</v>
      </c>
      <c r="H471" s="57">
        <v>3</v>
      </c>
      <c r="I471" s="57" t="s">
        <v>57</v>
      </c>
      <c r="J471" s="57">
        <v>1</v>
      </c>
      <c r="K471" s="60">
        <v>1</v>
      </c>
      <c r="L471" s="51"/>
      <c r="M471" s="52">
        <f t="shared" si="34"/>
        <v>16</v>
      </c>
      <c r="N471" s="65">
        <f t="shared" si="38"/>
        <v>16</v>
      </c>
    </row>
    <row r="472" spans="1:14" ht="14.25" x14ac:dyDescent="0.2">
      <c r="A472" s="61" t="s">
        <v>47</v>
      </c>
      <c r="B472" s="62" t="s">
        <v>608</v>
      </c>
      <c r="C472" s="62" t="s">
        <v>644</v>
      </c>
      <c r="D472" s="63" t="s">
        <v>373</v>
      </c>
      <c r="E472" s="64" t="s">
        <v>52</v>
      </c>
      <c r="F472" s="46">
        <v>44</v>
      </c>
      <c r="G472" s="57" t="s">
        <v>53</v>
      </c>
      <c r="H472" s="57">
        <v>6</v>
      </c>
      <c r="I472" s="57" t="s">
        <v>57</v>
      </c>
      <c r="J472" s="57">
        <v>8</v>
      </c>
      <c r="K472" s="60">
        <v>2</v>
      </c>
      <c r="L472" s="51"/>
      <c r="M472" s="52">
        <f t="shared" si="34"/>
        <v>88</v>
      </c>
      <c r="N472" s="65">
        <f t="shared" si="38"/>
        <v>88</v>
      </c>
    </row>
    <row r="473" spans="1:14" ht="14.25" x14ac:dyDescent="0.2">
      <c r="A473" s="61" t="s">
        <v>47</v>
      </c>
      <c r="B473" s="62" t="s">
        <v>608</v>
      </c>
      <c r="C473" s="62" t="s">
        <v>644</v>
      </c>
      <c r="D473" s="63" t="s">
        <v>374</v>
      </c>
      <c r="E473" s="64" t="s">
        <v>244</v>
      </c>
      <c r="F473" s="46">
        <v>5</v>
      </c>
      <c r="G473" s="57" t="s">
        <v>53</v>
      </c>
      <c r="H473" s="57">
        <v>3</v>
      </c>
      <c r="I473" s="57" t="s">
        <v>57</v>
      </c>
      <c r="J473" s="57">
        <v>16</v>
      </c>
      <c r="K473" s="60">
        <v>16</v>
      </c>
      <c r="L473" s="51"/>
      <c r="M473" s="52">
        <f t="shared" si="34"/>
        <v>80</v>
      </c>
      <c r="N473" s="65">
        <f t="shared" si="38"/>
        <v>80</v>
      </c>
    </row>
    <row r="474" spans="1:14" ht="14.25" x14ac:dyDescent="0.2">
      <c r="A474" s="61" t="s">
        <v>47</v>
      </c>
      <c r="B474" s="62" t="s">
        <v>608</v>
      </c>
      <c r="C474" s="62" t="s">
        <v>644</v>
      </c>
      <c r="D474" s="63" t="s">
        <v>648</v>
      </c>
      <c r="E474" s="64" t="s">
        <v>64</v>
      </c>
      <c r="F474" s="46">
        <v>88</v>
      </c>
      <c r="G474" s="57" t="s">
        <v>53</v>
      </c>
      <c r="H474" s="57">
        <v>4</v>
      </c>
      <c r="I474" s="57" t="s">
        <v>57</v>
      </c>
      <c r="J474" s="57">
        <v>8</v>
      </c>
      <c r="K474" s="60">
        <v>2</v>
      </c>
      <c r="L474" s="51"/>
      <c r="M474" s="52">
        <f t="shared" si="34"/>
        <v>176</v>
      </c>
      <c r="N474" s="65">
        <f t="shared" si="38"/>
        <v>176</v>
      </c>
    </row>
    <row r="475" spans="1:14" ht="14.25" x14ac:dyDescent="0.2">
      <c r="A475" s="61" t="s">
        <v>47</v>
      </c>
      <c r="B475" s="62" t="s">
        <v>608</v>
      </c>
      <c r="C475" s="62" t="s">
        <v>644</v>
      </c>
      <c r="D475" s="63" t="s">
        <v>649</v>
      </c>
      <c r="E475" s="64" t="s">
        <v>71</v>
      </c>
      <c r="F475" s="46">
        <v>22</v>
      </c>
      <c r="G475" s="57" t="s">
        <v>53</v>
      </c>
      <c r="H475" s="57">
        <v>6</v>
      </c>
      <c r="I475" s="57" t="s">
        <v>57</v>
      </c>
      <c r="J475" s="57">
        <v>20</v>
      </c>
      <c r="K475" s="60">
        <v>5</v>
      </c>
      <c r="L475" s="51"/>
      <c r="M475" s="52">
        <f t="shared" si="34"/>
        <v>110</v>
      </c>
      <c r="N475" s="65">
        <f t="shared" si="38"/>
        <v>110</v>
      </c>
    </row>
    <row r="476" spans="1:14" ht="14.25" x14ac:dyDescent="0.2">
      <c r="A476" s="61" t="s">
        <v>47</v>
      </c>
      <c r="B476" s="62" t="s">
        <v>608</v>
      </c>
      <c r="C476" s="62" t="s">
        <v>644</v>
      </c>
      <c r="D476" s="63" t="s">
        <v>650</v>
      </c>
      <c r="E476" s="64" t="s">
        <v>56</v>
      </c>
      <c r="F476" s="46">
        <v>36</v>
      </c>
      <c r="G476" s="57" t="s">
        <v>53</v>
      </c>
      <c r="H476" s="57">
        <v>6</v>
      </c>
      <c r="I476" s="57" t="s">
        <v>57</v>
      </c>
      <c r="J476" s="57">
        <v>2</v>
      </c>
      <c r="K476" s="60">
        <v>2</v>
      </c>
      <c r="L476" s="51"/>
      <c r="M476" s="52">
        <f t="shared" si="34"/>
        <v>72</v>
      </c>
      <c r="N476" s="65">
        <f t="shared" si="38"/>
        <v>72</v>
      </c>
    </row>
    <row r="477" spans="1:14" ht="14.25" x14ac:dyDescent="0.2">
      <c r="A477" s="53" t="s">
        <v>47</v>
      </c>
      <c r="B477" s="54" t="s">
        <v>396</v>
      </c>
      <c r="C477" s="54" t="s">
        <v>651</v>
      </c>
      <c r="D477" s="55" t="s">
        <v>396</v>
      </c>
      <c r="E477" s="56" t="s">
        <v>651</v>
      </c>
      <c r="F477" s="46"/>
      <c r="G477" s="57"/>
      <c r="H477" s="58"/>
      <c r="I477" s="58"/>
      <c r="J477" s="59">
        <v>1</v>
      </c>
      <c r="K477" s="60"/>
      <c r="L477" s="51"/>
      <c r="M477" s="52"/>
      <c r="N477" s="51"/>
    </row>
    <row r="478" spans="1:14" ht="14.25" x14ac:dyDescent="0.2">
      <c r="A478" s="61" t="s">
        <v>47</v>
      </c>
      <c r="B478" s="62" t="s">
        <v>396</v>
      </c>
      <c r="C478" s="62" t="s">
        <v>651</v>
      </c>
      <c r="D478" s="63" t="s">
        <v>652</v>
      </c>
      <c r="E478" s="64" t="s">
        <v>71</v>
      </c>
      <c r="F478" s="46">
        <v>1345</v>
      </c>
      <c r="G478" s="57" t="s">
        <v>53</v>
      </c>
      <c r="H478" s="57">
        <v>6</v>
      </c>
      <c r="I478" s="57" t="s">
        <v>57</v>
      </c>
      <c r="J478" s="57">
        <v>14</v>
      </c>
      <c r="K478" s="60">
        <v>4</v>
      </c>
      <c r="L478" s="51"/>
      <c r="M478" s="52">
        <f t="shared" si="34"/>
        <v>5380</v>
      </c>
      <c r="N478" s="65">
        <f>F478*K478</f>
        <v>5380</v>
      </c>
    </row>
    <row r="479" spans="1:14" ht="14.25" x14ac:dyDescent="0.2">
      <c r="A479" s="61" t="s">
        <v>47</v>
      </c>
      <c r="B479" s="62" t="s">
        <v>396</v>
      </c>
      <c r="C479" s="62" t="s">
        <v>651</v>
      </c>
      <c r="D479" s="63" t="s">
        <v>653</v>
      </c>
      <c r="E479" s="64" t="s">
        <v>105</v>
      </c>
      <c r="F479" s="46">
        <v>72</v>
      </c>
      <c r="G479" s="57" t="s">
        <v>53</v>
      </c>
      <c r="H479" s="57">
        <v>8</v>
      </c>
      <c r="I479" s="57" t="s">
        <v>57</v>
      </c>
      <c r="J479" s="57">
        <v>22</v>
      </c>
      <c r="K479" s="60">
        <v>6</v>
      </c>
      <c r="L479" s="51"/>
      <c r="M479" s="52">
        <f t="shared" si="34"/>
        <v>432</v>
      </c>
      <c r="N479" s="65">
        <f t="shared" ref="N479:N488" si="39">F479*K479</f>
        <v>432</v>
      </c>
    </row>
    <row r="480" spans="1:14" ht="14.25" x14ac:dyDescent="0.2">
      <c r="A480" s="61" t="s">
        <v>47</v>
      </c>
      <c r="B480" s="62" t="s">
        <v>396</v>
      </c>
      <c r="C480" s="62" t="s">
        <v>651</v>
      </c>
      <c r="D480" s="63" t="s">
        <v>654</v>
      </c>
      <c r="E480" s="64" t="s">
        <v>71</v>
      </c>
      <c r="F480" s="46">
        <v>1495</v>
      </c>
      <c r="G480" s="57" t="s">
        <v>53</v>
      </c>
      <c r="H480" s="57">
        <v>8</v>
      </c>
      <c r="I480" s="57" t="s">
        <v>57</v>
      </c>
      <c r="J480" s="57">
        <v>14</v>
      </c>
      <c r="K480" s="60">
        <v>4</v>
      </c>
      <c r="L480" s="51"/>
      <c r="M480" s="52">
        <f t="shared" si="34"/>
        <v>5980</v>
      </c>
      <c r="N480" s="65">
        <f t="shared" si="39"/>
        <v>5980</v>
      </c>
    </row>
    <row r="481" spans="1:14" ht="14.25" x14ac:dyDescent="0.2">
      <c r="A481" s="61" t="s">
        <v>47</v>
      </c>
      <c r="B481" s="62" t="s">
        <v>396</v>
      </c>
      <c r="C481" s="62" t="s">
        <v>651</v>
      </c>
      <c r="D481" s="63" t="s">
        <v>403</v>
      </c>
      <c r="E481" s="64" t="s">
        <v>120</v>
      </c>
      <c r="F481" s="46">
        <v>316</v>
      </c>
      <c r="G481" s="57" t="s">
        <v>53</v>
      </c>
      <c r="H481" s="57">
        <v>8</v>
      </c>
      <c r="I481" s="57" t="s">
        <v>57</v>
      </c>
      <c r="J481" s="57">
        <v>108</v>
      </c>
      <c r="K481" s="60">
        <v>11</v>
      </c>
      <c r="L481" s="51"/>
      <c r="M481" s="52">
        <f t="shared" si="34"/>
        <v>3476</v>
      </c>
      <c r="N481" s="65">
        <f t="shared" si="39"/>
        <v>3476</v>
      </c>
    </row>
    <row r="482" spans="1:14" ht="14.25" x14ac:dyDescent="0.2">
      <c r="A482" s="61" t="s">
        <v>47</v>
      </c>
      <c r="B482" s="62" t="s">
        <v>396</v>
      </c>
      <c r="C482" s="62" t="s">
        <v>651</v>
      </c>
      <c r="D482" s="63" t="s">
        <v>655</v>
      </c>
      <c r="E482" s="64" t="s">
        <v>116</v>
      </c>
      <c r="F482" s="46">
        <v>970</v>
      </c>
      <c r="G482" s="57" t="s">
        <v>53</v>
      </c>
      <c r="H482" s="57">
        <v>8</v>
      </c>
      <c r="I482" s="57" t="s">
        <v>57</v>
      </c>
      <c r="J482" s="57">
        <v>54</v>
      </c>
      <c r="K482" s="60">
        <v>14</v>
      </c>
      <c r="L482" s="51"/>
      <c r="M482" s="52">
        <f t="shared" si="34"/>
        <v>13580</v>
      </c>
      <c r="N482" s="65">
        <f t="shared" si="39"/>
        <v>13580</v>
      </c>
    </row>
    <row r="483" spans="1:14" ht="14.25" x14ac:dyDescent="0.2">
      <c r="A483" s="61" t="s">
        <v>47</v>
      </c>
      <c r="B483" s="62" t="s">
        <v>396</v>
      </c>
      <c r="C483" s="62" t="s">
        <v>651</v>
      </c>
      <c r="D483" s="63" t="s">
        <v>402</v>
      </c>
      <c r="E483" s="64" t="s">
        <v>377</v>
      </c>
      <c r="F483" s="46">
        <v>69</v>
      </c>
      <c r="G483" s="57" t="s">
        <v>53</v>
      </c>
      <c r="H483" s="57">
        <v>9</v>
      </c>
      <c r="I483" s="57" t="s">
        <v>57</v>
      </c>
      <c r="J483" s="57">
        <v>108</v>
      </c>
      <c r="K483" s="60">
        <v>27</v>
      </c>
      <c r="L483" s="51"/>
      <c r="M483" s="52">
        <f t="shared" si="34"/>
        <v>1863</v>
      </c>
      <c r="N483" s="65">
        <f t="shared" si="39"/>
        <v>1863</v>
      </c>
    </row>
    <row r="484" spans="1:14" ht="14.25" x14ac:dyDescent="0.2">
      <c r="A484" s="61" t="s">
        <v>47</v>
      </c>
      <c r="B484" s="62" t="s">
        <v>396</v>
      </c>
      <c r="C484" s="62" t="s">
        <v>651</v>
      </c>
      <c r="D484" s="63" t="s">
        <v>656</v>
      </c>
      <c r="E484" s="64" t="s">
        <v>120</v>
      </c>
      <c r="F484" s="46">
        <v>74</v>
      </c>
      <c r="G484" s="57" t="s">
        <v>53</v>
      </c>
      <c r="H484" s="57">
        <v>14</v>
      </c>
      <c r="I484" s="57" t="s">
        <v>57</v>
      </c>
      <c r="J484" s="57">
        <v>8</v>
      </c>
      <c r="K484" s="60">
        <v>2</v>
      </c>
      <c r="L484" s="51"/>
      <c r="M484" s="52">
        <f t="shared" si="34"/>
        <v>148</v>
      </c>
      <c r="N484" s="65">
        <f t="shared" si="39"/>
        <v>148</v>
      </c>
    </row>
    <row r="485" spans="1:14" ht="14.25" x14ac:dyDescent="0.2">
      <c r="A485" s="61" t="s">
        <v>47</v>
      </c>
      <c r="B485" s="62" t="s">
        <v>396</v>
      </c>
      <c r="C485" s="62" t="s">
        <v>651</v>
      </c>
      <c r="D485" s="63" t="s">
        <v>657</v>
      </c>
      <c r="E485" s="64" t="s">
        <v>71</v>
      </c>
      <c r="F485" s="46">
        <v>1933</v>
      </c>
      <c r="G485" s="57" t="s">
        <v>53</v>
      </c>
      <c r="H485" s="57">
        <v>8</v>
      </c>
      <c r="I485" s="57" t="s">
        <v>57</v>
      </c>
      <c r="J485" s="57">
        <v>8</v>
      </c>
      <c r="K485" s="60">
        <v>2</v>
      </c>
      <c r="L485" s="51"/>
      <c r="M485" s="52">
        <f t="shared" si="34"/>
        <v>3866</v>
      </c>
      <c r="N485" s="65">
        <f t="shared" si="39"/>
        <v>3866</v>
      </c>
    </row>
    <row r="486" spans="1:14" ht="14.25" x14ac:dyDescent="0.2">
      <c r="A486" s="61" t="s">
        <v>47</v>
      </c>
      <c r="B486" s="62" t="s">
        <v>396</v>
      </c>
      <c r="C486" s="62" t="s">
        <v>651</v>
      </c>
      <c r="D486" s="63" t="s">
        <v>658</v>
      </c>
      <c r="E486" s="64" t="s">
        <v>105</v>
      </c>
      <c r="F486" s="46">
        <v>77</v>
      </c>
      <c r="G486" s="57" t="s">
        <v>53</v>
      </c>
      <c r="H486" s="57">
        <v>8</v>
      </c>
      <c r="I486" s="57" t="s">
        <v>57</v>
      </c>
      <c r="J486" s="57">
        <v>8</v>
      </c>
      <c r="K486" s="60">
        <v>2</v>
      </c>
      <c r="L486" s="51"/>
      <c r="M486" s="52">
        <f t="shared" si="34"/>
        <v>154</v>
      </c>
      <c r="N486" s="65">
        <f t="shared" si="39"/>
        <v>154</v>
      </c>
    </row>
    <row r="487" spans="1:14" ht="14.25" x14ac:dyDescent="0.2">
      <c r="A487" s="61" t="s">
        <v>47</v>
      </c>
      <c r="B487" s="62" t="s">
        <v>396</v>
      </c>
      <c r="C487" s="62" t="s">
        <v>651</v>
      </c>
      <c r="D487" s="63" t="s">
        <v>659</v>
      </c>
      <c r="E487" s="64" t="s">
        <v>542</v>
      </c>
      <c r="F487" s="46">
        <v>323</v>
      </c>
      <c r="G487" s="57" t="s">
        <v>53</v>
      </c>
      <c r="H487" s="57">
        <v>5</v>
      </c>
      <c r="I487" s="57" t="s">
        <v>57</v>
      </c>
      <c r="J487" s="57">
        <v>4</v>
      </c>
      <c r="K487" s="60">
        <v>1</v>
      </c>
      <c r="L487" s="51"/>
      <c r="M487" s="52">
        <f t="shared" si="34"/>
        <v>323</v>
      </c>
      <c r="N487" s="65">
        <f t="shared" si="39"/>
        <v>323</v>
      </c>
    </row>
    <row r="488" spans="1:14" ht="14.25" x14ac:dyDescent="0.2">
      <c r="A488" s="61" t="s">
        <v>47</v>
      </c>
      <c r="B488" s="62" t="s">
        <v>396</v>
      </c>
      <c r="C488" s="62" t="s">
        <v>651</v>
      </c>
      <c r="D488" s="63" t="s">
        <v>660</v>
      </c>
      <c r="E488" s="64" t="s">
        <v>542</v>
      </c>
      <c r="F488" s="46">
        <v>144</v>
      </c>
      <c r="G488" s="57" t="s">
        <v>53</v>
      </c>
      <c r="H488" s="57">
        <v>3</v>
      </c>
      <c r="I488" s="57" t="s">
        <v>57</v>
      </c>
      <c r="J488" s="57">
        <v>8</v>
      </c>
      <c r="K488" s="60">
        <v>2</v>
      </c>
      <c r="L488" s="51"/>
      <c r="M488" s="52">
        <f t="shared" si="34"/>
        <v>288</v>
      </c>
      <c r="N488" s="65">
        <f t="shared" si="39"/>
        <v>288</v>
      </c>
    </row>
    <row r="489" spans="1:14" ht="14.25" x14ac:dyDescent="0.2">
      <c r="A489" s="53" t="s">
        <v>47</v>
      </c>
      <c r="B489" s="54" t="s">
        <v>661</v>
      </c>
      <c r="C489" s="54" t="s">
        <v>662</v>
      </c>
      <c r="D489" s="55" t="s">
        <v>661</v>
      </c>
      <c r="E489" s="56" t="s">
        <v>662</v>
      </c>
      <c r="F489" s="46"/>
      <c r="G489" s="58"/>
      <c r="H489" s="58"/>
      <c r="I489" s="58"/>
      <c r="J489" s="59">
        <v>1</v>
      </c>
      <c r="K489" s="60"/>
      <c r="L489" s="51"/>
      <c r="M489" s="52"/>
      <c r="N489" s="51"/>
    </row>
    <row r="490" spans="1:14" ht="14.25" x14ac:dyDescent="0.2">
      <c r="A490" s="61" t="s">
        <v>47</v>
      </c>
      <c r="B490" s="62" t="s">
        <v>661</v>
      </c>
      <c r="C490" s="62" t="s">
        <v>662</v>
      </c>
      <c r="D490" s="63" t="s">
        <v>432</v>
      </c>
      <c r="E490" s="64" t="s">
        <v>108</v>
      </c>
      <c r="F490" s="46">
        <v>21</v>
      </c>
      <c r="G490" s="57" t="s">
        <v>53</v>
      </c>
      <c r="H490" s="57">
        <v>8</v>
      </c>
      <c r="I490" s="57" t="s">
        <v>57</v>
      </c>
      <c r="J490" s="57">
        <v>2</v>
      </c>
      <c r="K490" s="60">
        <v>1</v>
      </c>
      <c r="L490" s="51"/>
      <c r="M490" s="52">
        <f t="shared" si="34"/>
        <v>21</v>
      </c>
      <c r="N490" s="65">
        <f>F490*K490</f>
        <v>21</v>
      </c>
    </row>
    <row r="491" spans="1:14" ht="14.25" x14ac:dyDescent="0.2">
      <c r="A491" s="61" t="s">
        <v>47</v>
      </c>
      <c r="B491" s="62" t="s">
        <v>661</v>
      </c>
      <c r="C491" s="62" t="s">
        <v>662</v>
      </c>
      <c r="D491" s="63" t="s">
        <v>663</v>
      </c>
      <c r="E491" s="64" t="s">
        <v>116</v>
      </c>
      <c r="F491" s="46">
        <v>1081.55</v>
      </c>
      <c r="G491" s="57" t="s">
        <v>53</v>
      </c>
      <c r="H491" s="57">
        <v>6</v>
      </c>
      <c r="I491" s="57" t="s">
        <v>57</v>
      </c>
      <c r="J491" s="57">
        <v>2</v>
      </c>
      <c r="K491" s="60">
        <v>1</v>
      </c>
      <c r="L491" s="51"/>
      <c r="M491" s="52">
        <f t="shared" si="34"/>
        <v>1081.55</v>
      </c>
      <c r="N491" s="65">
        <f t="shared" ref="N491:N515" si="40">F491*K491</f>
        <v>1081.55</v>
      </c>
    </row>
    <row r="492" spans="1:14" ht="14.25" x14ac:dyDescent="0.2">
      <c r="A492" s="61" t="s">
        <v>47</v>
      </c>
      <c r="B492" s="62" t="s">
        <v>661</v>
      </c>
      <c r="C492" s="62" t="s">
        <v>662</v>
      </c>
      <c r="D492" s="63" t="s">
        <v>403</v>
      </c>
      <c r="E492" s="64" t="s">
        <v>407</v>
      </c>
      <c r="F492" s="46">
        <v>316</v>
      </c>
      <c r="G492" s="57" t="s">
        <v>53</v>
      </c>
      <c r="H492" s="57">
        <v>8</v>
      </c>
      <c r="I492" s="57" t="s">
        <v>57</v>
      </c>
      <c r="J492" s="57">
        <v>4</v>
      </c>
      <c r="K492" s="60">
        <v>1</v>
      </c>
      <c r="L492" s="51"/>
      <c r="M492" s="52">
        <f t="shared" si="34"/>
        <v>316</v>
      </c>
      <c r="N492" s="65">
        <f t="shared" si="40"/>
        <v>316</v>
      </c>
    </row>
    <row r="493" spans="1:14" ht="14.25" x14ac:dyDescent="0.2">
      <c r="A493" s="61" t="s">
        <v>47</v>
      </c>
      <c r="B493" s="62" t="s">
        <v>661</v>
      </c>
      <c r="C493" s="62" t="s">
        <v>662</v>
      </c>
      <c r="D493" s="63" t="s">
        <v>402</v>
      </c>
      <c r="E493" s="64" t="s">
        <v>377</v>
      </c>
      <c r="F493" s="46">
        <v>69</v>
      </c>
      <c r="G493" s="57" t="s">
        <v>53</v>
      </c>
      <c r="H493" s="57">
        <v>9</v>
      </c>
      <c r="I493" s="57" t="s">
        <v>57</v>
      </c>
      <c r="J493" s="57">
        <v>4</v>
      </c>
      <c r="K493" s="60">
        <v>1</v>
      </c>
      <c r="L493" s="51"/>
      <c r="M493" s="52">
        <f t="shared" si="34"/>
        <v>69</v>
      </c>
      <c r="N493" s="65">
        <f t="shared" si="40"/>
        <v>69</v>
      </c>
    </row>
    <row r="494" spans="1:14" ht="14.25" x14ac:dyDescent="0.2">
      <c r="A494" s="61" t="s">
        <v>47</v>
      </c>
      <c r="B494" s="62" t="s">
        <v>661</v>
      </c>
      <c r="C494" s="62" t="s">
        <v>662</v>
      </c>
      <c r="D494" s="63" t="s">
        <v>664</v>
      </c>
      <c r="E494" s="64" t="s">
        <v>412</v>
      </c>
      <c r="F494" s="46">
        <v>398</v>
      </c>
      <c r="G494" s="57" t="s">
        <v>53</v>
      </c>
      <c r="H494" s="57">
        <v>10</v>
      </c>
      <c r="I494" s="57" t="s">
        <v>57</v>
      </c>
      <c r="J494" s="57">
        <v>48</v>
      </c>
      <c r="K494" s="60">
        <v>12</v>
      </c>
      <c r="L494" s="51"/>
      <c r="M494" s="52">
        <f t="shared" si="34"/>
        <v>4776</v>
      </c>
      <c r="N494" s="65">
        <f t="shared" si="40"/>
        <v>4776</v>
      </c>
    </row>
    <row r="495" spans="1:14" ht="14.25" x14ac:dyDescent="0.2">
      <c r="A495" s="61" t="s">
        <v>47</v>
      </c>
      <c r="B495" s="62" t="s">
        <v>661</v>
      </c>
      <c r="C495" s="62" t="s">
        <v>662</v>
      </c>
      <c r="D495" s="63" t="s">
        <v>665</v>
      </c>
      <c r="E495" s="64" t="s">
        <v>377</v>
      </c>
      <c r="F495" s="46">
        <v>116</v>
      </c>
      <c r="G495" s="57" t="s">
        <v>53</v>
      </c>
      <c r="H495" s="57">
        <v>9</v>
      </c>
      <c r="I495" s="57" t="s">
        <v>57</v>
      </c>
      <c r="J495" s="57">
        <v>48</v>
      </c>
      <c r="K495" s="60">
        <v>12</v>
      </c>
      <c r="L495" s="51"/>
      <c r="M495" s="52">
        <f t="shared" ref="M495:M558" si="41">F495*K495</f>
        <v>1392</v>
      </c>
      <c r="N495" s="65">
        <f t="shared" si="40"/>
        <v>1392</v>
      </c>
    </row>
    <row r="496" spans="1:14" ht="14.25" x14ac:dyDescent="0.2">
      <c r="A496" s="61" t="s">
        <v>47</v>
      </c>
      <c r="B496" s="62" t="s">
        <v>661</v>
      </c>
      <c r="C496" s="62" t="s">
        <v>662</v>
      </c>
      <c r="D496" s="63" t="s">
        <v>666</v>
      </c>
      <c r="E496" s="64" t="s">
        <v>116</v>
      </c>
      <c r="F496" s="46">
        <v>740</v>
      </c>
      <c r="G496" s="57" t="s">
        <v>53</v>
      </c>
      <c r="H496" s="57">
        <v>8</v>
      </c>
      <c r="I496" s="57" t="s">
        <v>57</v>
      </c>
      <c r="J496" s="57">
        <v>4</v>
      </c>
      <c r="K496" s="60">
        <v>1</v>
      </c>
      <c r="L496" s="51"/>
      <c r="M496" s="52">
        <f t="shared" si="41"/>
        <v>740</v>
      </c>
      <c r="N496" s="65">
        <f t="shared" si="40"/>
        <v>740</v>
      </c>
    </row>
    <row r="497" spans="1:14" ht="14.25" x14ac:dyDescent="0.2">
      <c r="A497" s="61" t="s">
        <v>47</v>
      </c>
      <c r="B497" s="62" t="s">
        <v>661</v>
      </c>
      <c r="C497" s="62" t="s">
        <v>662</v>
      </c>
      <c r="D497" s="63" t="s">
        <v>667</v>
      </c>
      <c r="E497" s="64" t="s">
        <v>79</v>
      </c>
      <c r="F497" s="46">
        <v>356</v>
      </c>
      <c r="G497" s="57" t="s">
        <v>53</v>
      </c>
      <c r="H497" s="57">
        <v>5</v>
      </c>
      <c r="I497" s="57" t="s">
        <v>57</v>
      </c>
      <c r="J497" s="57">
        <v>2</v>
      </c>
      <c r="K497" s="60">
        <v>1</v>
      </c>
      <c r="L497" s="51"/>
      <c r="M497" s="52">
        <f t="shared" si="41"/>
        <v>356</v>
      </c>
      <c r="N497" s="65">
        <f t="shared" si="40"/>
        <v>356</v>
      </c>
    </row>
    <row r="498" spans="1:14" ht="14.25" x14ac:dyDescent="0.2">
      <c r="A498" s="61" t="s">
        <v>47</v>
      </c>
      <c r="B498" s="62" t="s">
        <v>661</v>
      </c>
      <c r="C498" s="62" t="s">
        <v>662</v>
      </c>
      <c r="D498" s="63" t="s">
        <v>668</v>
      </c>
      <c r="E498" s="64" t="s">
        <v>52</v>
      </c>
      <c r="F498" s="46">
        <v>57</v>
      </c>
      <c r="G498" s="57" t="s">
        <v>53</v>
      </c>
      <c r="H498" s="57">
        <v>8</v>
      </c>
      <c r="I498" s="57" t="s">
        <v>57</v>
      </c>
      <c r="J498" s="57">
        <v>4</v>
      </c>
      <c r="K498" s="60">
        <v>1</v>
      </c>
      <c r="L498" s="51"/>
      <c r="M498" s="52">
        <f t="shared" si="41"/>
        <v>57</v>
      </c>
      <c r="N498" s="65">
        <f t="shared" si="40"/>
        <v>57</v>
      </c>
    </row>
    <row r="499" spans="1:14" ht="14.25" x14ac:dyDescent="0.2">
      <c r="A499" s="61" t="s">
        <v>47</v>
      </c>
      <c r="B499" s="62" t="s">
        <v>661</v>
      </c>
      <c r="C499" s="62" t="s">
        <v>662</v>
      </c>
      <c r="D499" s="63" t="s">
        <v>669</v>
      </c>
      <c r="E499" s="64" t="s">
        <v>108</v>
      </c>
      <c r="F499" s="46">
        <v>31</v>
      </c>
      <c r="G499" s="57" t="s">
        <v>53</v>
      </c>
      <c r="H499" s="57">
        <v>5</v>
      </c>
      <c r="I499" s="57" t="s">
        <v>57</v>
      </c>
      <c r="J499" s="57">
        <v>4</v>
      </c>
      <c r="K499" s="60">
        <v>1</v>
      </c>
      <c r="L499" s="51"/>
      <c r="M499" s="52">
        <f t="shared" si="41"/>
        <v>31</v>
      </c>
      <c r="N499" s="65">
        <f t="shared" si="40"/>
        <v>31</v>
      </c>
    </row>
    <row r="500" spans="1:14" ht="14.25" x14ac:dyDescent="0.2">
      <c r="A500" s="61" t="s">
        <v>47</v>
      </c>
      <c r="B500" s="62" t="s">
        <v>661</v>
      </c>
      <c r="C500" s="62" t="s">
        <v>662</v>
      </c>
      <c r="D500" s="63" t="s">
        <v>670</v>
      </c>
      <c r="E500" s="64" t="s">
        <v>426</v>
      </c>
      <c r="F500" s="46">
        <v>748</v>
      </c>
      <c r="G500" s="57" t="s">
        <v>53</v>
      </c>
      <c r="H500" s="57">
        <v>8</v>
      </c>
      <c r="I500" s="57" t="s">
        <v>57</v>
      </c>
      <c r="J500" s="57">
        <v>20</v>
      </c>
      <c r="K500" s="60">
        <v>5</v>
      </c>
      <c r="L500" s="51"/>
      <c r="M500" s="52">
        <f t="shared" si="41"/>
        <v>3740</v>
      </c>
      <c r="N500" s="65">
        <f t="shared" si="40"/>
        <v>3740</v>
      </c>
    </row>
    <row r="501" spans="1:14" ht="14.25" x14ac:dyDescent="0.2">
      <c r="A501" s="61" t="s">
        <v>47</v>
      </c>
      <c r="B501" s="62" t="s">
        <v>661</v>
      </c>
      <c r="C501" s="62" t="s">
        <v>662</v>
      </c>
      <c r="D501" s="63" t="s">
        <v>671</v>
      </c>
      <c r="E501" s="64" t="s">
        <v>79</v>
      </c>
      <c r="F501" s="46">
        <v>271</v>
      </c>
      <c r="G501" s="57" t="s">
        <v>53</v>
      </c>
      <c r="H501" s="57">
        <v>5</v>
      </c>
      <c r="I501" s="57" t="s">
        <v>57</v>
      </c>
      <c r="J501" s="57">
        <v>2</v>
      </c>
      <c r="K501" s="60">
        <v>1</v>
      </c>
      <c r="L501" s="51"/>
      <c r="M501" s="52">
        <f t="shared" si="41"/>
        <v>271</v>
      </c>
      <c r="N501" s="65">
        <f t="shared" si="40"/>
        <v>271</v>
      </c>
    </row>
    <row r="502" spans="1:14" ht="14.25" x14ac:dyDescent="0.2">
      <c r="A502" s="61" t="s">
        <v>47</v>
      </c>
      <c r="B502" s="62" t="s">
        <v>661</v>
      </c>
      <c r="C502" s="62" t="s">
        <v>662</v>
      </c>
      <c r="D502" s="63" t="s">
        <v>672</v>
      </c>
      <c r="E502" s="64" t="s">
        <v>116</v>
      </c>
      <c r="F502" s="46">
        <v>488</v>
      </c>
      <c r="G502" s="57" t="s">
        <v>53</v>
      </c>
      <c r="H502" s="57">
        <v>8</v>
      </c>
      <c r="I502" s="57" t="s">
        <v>57</v>
      </c>
      <c r="J502" s="57">
        <v>12</v>
      </c>
      <c r="K502" s="60">
        <v>3</v>
      </c>
      <c r="L502" s="51"/>
      <c r="M502" s="52">
        <f t="shared" si="41"/>
        <v>1464</v>
      </c>
      <c r="N502" s="65">
        <f t="shared" si="40"/>
        <v>1464</v>
      </c>
    </row>
    <row r="503" spans="1:14" ht="14.25" x14ac:dyDescent="0.2">
      <c r="A503" s="61" t="s">
        <v>47</v>
      </c>
      <c r="B503" s="62" t="s">
        <v>661</v>
      </c>
      <c r="C503" s="62" t="s">
        <v>662</v>
      </c>
      <c r="D503" s="63" t="s">
        <v>405</v>
      </c>
      <c r="E503" s="64" t="s">
        <v>377</v>
      </c>
      <c r="F503" s="46">
        <v>237</v>
      </c>
      <c r="G503" s="57" t="s">
        <v>53</v>
      </c>
      <c r="H503" s="57">
        <v>9</v>
      </c>
      <c r="I503" s="57" t="s">
        <v>57</v>
      </c>
      <c r="J503" s="57">
        <v>12</v>
      </c>
      <c r="K503" s="60">
        <v>3</v>
      </c>
      <c r="L503" s="51"/>
      <c r="M503" s="52">
        <f t="shared" si="41"/>
        <v>711</v>
      </c>
      <c r="N503" s="65">
        <f t="shared" si="40"/>
        <v>711</v>
      </c>
    </row>
    <row r="504" spans="1:14" ht="14.25" x14ac:dyDescent="0.2">
      <c r="A504" s="61" t="s">
        <v>47</v>
      </c>
      <c r="B504" s="62" t="s">
        <v>661</v>
      </c>
      <c r="C504" s="62" t="s">
        <v>662</v>
      </c>
      <c r="D504" s="63" t="s">
        <v>406</v>
      </c>
      <c r="E504" s="64" t="s">
        <v>407</v>
      </c>
      <c r="F504" s="46">
        <v>257</v>
      </c>
      <c r="G504" s="57" t="s">
        <v>53</v>
      </c>
      <c r="H504" s="57">
        <v>10</v>
      </c>
      <c r="I504" s="57" t="s">
        <v>57</v>
      </c>
      <c r="J504" s="57">
        <v>12</v>
      </c>
      <c r="K504" s="60">
        <v>3</v>
      </c>
      <c r="L504" s="51"/>
      <c r="M504" s="52">
        <f t="shared" si="41"/>
        <v>771</v>
      </c>
      <c r="N504" s="65">
        <f t="shared" si="40"/>
        <v>771</v>
      </c>
    </row>
    <row r="505" spans="1:14" ht="14.25" x14ac:dyDescent="0.2">
      <c r="A505" s="61" t="s">
        <v>47</v>
      </c>
      <c r="B505" s="62" t="s">
        <v>661</v>
      </c>
      <c r="C505" s="62" t="s">
        <v>662</v>
      </c>
      <c r="D505" s="63" t="s">
        <v>433</v>
      </c>
      <c r="E505" s="64" t="s">
        <v>116</v>
      </c>
      <c r="F505" s="46">
        <v>348</v>
      </c>
      <c r="G505" s="57" t="s">
        <v>53</v>
      </c>
      <c r="H505" s="57">
        <v>8</v>
      </c>
      <c r="I505" s="57" t="s">
        <v>57</v>
      </c>
      <c r="J505" s="57">
        <v>2</v>
      </c>
      <c r="K505" s="60">
        <v>1</v>
      </c>
      <c r="L505" s="51"/>
      <c r="M505" s="52">
        <f t="shared" si="41"/>
        <v>348</v>
      </c>
      <c r="N505" s="65">
        <f t="shared" si="40"/>
        <v>348</v>
      </c>
    </row>
    <row r="506" spans="1:14" ht="14.25" x14ac:dyDescent="0.2">
      <c r="A506" s="61" t="s">
        <v>47</v>
      </c>
      <c r="B506" s="62" t="s">
        <v>661</v>
      </c>
      <c r="C506" s="62" t="s">
        <v>662</v>
      </c>
      <c r="D506" s="63" t="s">
        <v>434</v>
      </c>
      <c r="E506" s="64" t="s">
        <v>435</v>
      </c>
      <c r="F506" s="46">
        <v>140</v>
      </c>
      <c r="G506" s="57" t="s">
        <v>53</v>
      </c>
      <c r="H506" s="57">
        <v>6</v>
      </c>
      <c r="I506" s="57" t="s">
        <v>57</v>
      </c>
      <c r="J506" s="57">
        <v>2</v>
      </c>
      <c r="K506" s="60">
        <v>1</v>
      </c>
      <c r="L506" s="51"/>
      <c r="M506" s="52">
        <f t="shared" si="41"/>
        <v>140</v>
      </c>
      <c r="N506" s="65">
        <f t="shared" si="40"/>
        <v>140</v>
      </c>
    </row>
    <row r="507" spans="1:14" ht="14.25" x14ac:dyDescent="0.2">
      <c r="A507" s="61" t="s">
        <v>47</v>
      </c>
      <c r="B507" s="62" t="s">
        <v>661</v>
      </c>
      <c r="C507" s="62" t="s">
        <v>662</v>
      </c>
      <c r="D507" s="63" t="s">
        <v>436</v>
      </c>
      <c r="E507" s="64" t="s">
        <v>302</v>
      </c>
      <c r="F507" s="46">
        <v>9.5</v>
      </c>
      <c r="G507" s="57" t="s">
        <v>53</v>
      </c>
      <c r="H507" s="57">
        <v>8</v>
      </c>
      <c r="I507" s="57" t="s">
        <v>57</v>
      </c>
      <c r="J507" s="57">
        <v>2</v>
      </c>
      <c r="K507" s="60">
        <v>1</v>
      </c>
      <c r="L507" s="51"/>
      <c r="M507" s="52">
        <f t="shared" si="41"/>
        <v>9.5</v>
      </c>
      <c r="N507" s="65">
        <f t="shared" si="40"/>
        <v>9.5</v>
      </c>
    </row>
    <row r="508" spans="1:14" ht="14.25" x14ac:dyDescent="0.2">
      <c r="A508" s="61" t="s">
        <v>47</v>
      </c>
      <c r="B508" s="62" t="s">
        <v>661</v>
      </c>
      <c r="C508" s="62" t="s">
        <v>662</v>
      </c>
      <c r="D508" s="63" t="s">
        <v>471</v>
      </c>
      <c r="E508" s="64" t="s">
        <v>116</v>
      </c>
      <c r="F508" s="46">
        <v>895</v>
      </c>
      <c r="G508" s="57" t="s">
        <v>53</v>
      </c>
      <c r="H508" s="57">
        <v>8</v>
      </c>
      <c r="I508" s="57" t="s">
        <v>57</v>
      </c>
      <c r="J508" s="57">
        <v>2</v>
      </c>
      <c r="K508" s="60">
        <v>1</v>
      </c>
      <c r="L508" s="51"/>
      <c r="M508" s="52">
        <f t="shared" si="41"/>
        <v>895</v>
      </c>
      <c r="N508" s="65">
        <f t="shared" si="40"/>
        <v>895</v>
      </c>
    </row>
    <row r="509" spans="1:14" ht="14.25" x14ac:dyDescent="0.2">
      <c r="A509" s="61" t="s">
        <v>47</v>
      </c>
      <c r="B509" s="62" t="s">
        <v>661</v>
      </c>
      <c r="C509" s="62" t="s">
        <v>662</v>
      </c>
      <c r="D509" s="63" t="s">
        <v>466</v>
      </c>
      <c r="E509" s="64" t="s">
        <v>407</v>
      </c>
      <c r="F509" s="46">
        <v>416</v>
      </c>
      <c r="G509" s="57" t="s">
        <v>53</v>
      </c>
      <c r="H509" s="57">
        <v>10</v>
      </c>
      <c r="I509" s="57" t="s">
        <v>57</v>
      </c>
      <c r="J509" s="57">
        <v>4</v>
      </c>
      <c r="K509" s="60">
        <v>1</v>
      </c>
      <c r="L509" s="51"/>
      <c r="M509" s="52">
        <f t="shared" si="41"/>
        <v>416</v>
      </c>
      <c r="N509" s="65">
        <f t="shared" si="40"/>
        <v>416</v>
      </c>
    </row>
    <row r="510" spans="1:14" ht="14.25" x14ac:dyDescent="0.2">
      <c r="A510" s="61" t="s">
        <v>47</v>
      </c>
      <c r="B510" s="62" t="s">
        <v>661</v>
      </c>
      <c r="C510" s="62" t="s">
        <v>662</v>
      </c>
      <c r="D510" s="63" t="s">
        <v>472</v>
      </c>
      <c r="E510" s="64" t="s">
        <v>377</v>
      </c>
      <c r="F510" s="46">
        <v>426</v>
      </c>
      <c r="G510" s="57" t="s">
        <v>53</v>
      </c>
      <c r="H510" s="57">
        <v>8</v>
      </c>
      <c r="I510" s="57" t="s">
        <v>57</v>
      </c>
      <c r="J510" s="57">
        <v>4</v>
      </c>
      <c r="K510" s="60">
        <v>1</v>
      </c>
      <c r="L510" s="51"/>
      <c r="M510" s="52">
        <f t="shared" si="41"/>
        <v>426</v>
      </c>
      <c r="N510" s="65">
        <f t="shared" si="40"/>
        <v>426</v>
      </c>
    </row>
    <row r="511" spans="1:14" ht="14.25" x14ac:dyDescent="0.2">
      <c r="A511" s="61" t="s">
        <v>47</v>
      </c>
      <c r="B511" s="62" t="s">
        <v>661</v>
      </c>
      <c r="C511" s="62" t="s">
        <v>662</v>
      </c>
      <c r="D511" s="63" t="s">
        <v>673</v>
      </c>
      <c r="E511" s="64" t="s">
        <v>116</v>
      </c>
      <c r="F511" s="46">
        <v>164</v>
      </c>
      <c r="G511" s="57" t="s">
        <v>53</v>
      </c>
      <c r="H511" s="57">
        <v>8</v>
      </c>
      <c r="I511" s="57" t="s">
        <v>57</v>
      </c>
      <c r="J511" s="57">
        <v>4</v>
      </c>
      <c r="K511" s="60">
        <v>1</v>
      </c>
      <c r="L511" s="51"/>
      <c r="M511" s="52">
        <f t="shared" si="41"/>
        <v>164</v>
      </c>
      <c r="N511" s="65">
        <f t="shared" si="40"/>
        <v>164</v>
      </c>
    </row>
    <row r="512" spans="1:14" ht="14.25" x14ac:dyDescent="0.2">
      <c r="A512" s="61" t="s">
        <v>47</v>
      </c>
      <c r="B512" s="62" t="s">
        <v>661</v>
      </c>
      <c r="C512" s="62" t="s">
        <v>662</v>
      </c>
      <c r="D512" s="63" t="s">
        <v>674</v>
      </c>
      <c r="E512" s="64" t="s">
        <v>439</v>
      </c>
      <c r="F512" s="46">
        <v>75</v>
      </c>
      <c r="G512" s="57" t="s">
        <v>53</v>
      </c>
      <c r="H512" s="57">
        <v>2</v>
      </c>
      <c r="I512" s="57" t="s">
        <v>57</v>
      </c>
      <c r="J512" s="57">
        <v>8</v>
      </c>
      <c r="K512" s="60">
        <v>2</v>
      </c>
      <c r="L512" s="51"/>
      <c r="M512" s="52">
        <f t="shared" si="41"/>
        <v>150</v>
      </c>
      <c r="N512" s="65">
        <f t="shared" si="40"/>
        <v>150</v>
      </c>
    </row>
    <row r="513" spans="1:14" ht="14.25" x14ac:dyDescent="0.2">
      <c r="A513" s="61" t="s">
        <v>47</v>
      </c>
      <c r="B513" s="62" t="s">
        <v>661</v>
      </c>
      <c r="C513" s="62" t="s">
        <v>662</v>
      </c>
      <c r="D513" s="63" t="s">
        <v>591</v>
      </c>
      <c r="E513" s="64" t="s">
        <v>108</v>
      </c>
      <c r="F513" s="46">
        <v>20</v>
      </c>
      <c r="G513" s="57" t="s">
        <v>53</v>
      </c>
      <c r="H513" s="57">
        <v>8</v>
      </c>
      <c r="I513" s="57" t="s">
        <v>57</v>
      </c>
      <c r="J513" s="57">
        <v>8</v>
      </c>
      <c r="K513" s="60">
        <v>2</v>
      </c>
      <c r="L513" s="51"/>
      <c r="M513" s="52">
        <f t="shared" si="41"/>
        <v>40</v>
      </c>
      <c r="N513" s="65">
        <f t="shared" si="40"/>
        <v>40</v>
      </c>
    </row>
    <row r="514" spans="1:14" ht="14.25" x14ac:dyDescent="0.2">
      <c r="A514" s="61" t="s">
        <v>47</v>
      </c>
      <c r="B514" s="62" t="s">
        <v>661</v>
      </c>
      <c r="C514" s="62" t="s">
        <v>662</v>
      </c>
      <c r="D514" s="63" t="s">
        <v>620</v>
      </c>
      <c r="E514" s="64" t="s">
        <v>86</v>
      </c>
      <c r="F514" s="46">
        <v>181</v>
      </c>
      <c r="G514" s="57" t="s">
        <v>53</v>
      </c>
      <c r="H514" s="57">
        <v>4</v>
      </c>
      <c r="I514" s="57" t="s">
        <v>54</v>
      </c>
      <c r="J514" s="57">
        <v>1</v>
      </c>
      <c r="K514" s="60">
        <v>1</v>
      </c>
      <c r="L514" s="51"/>
      <c r="M514" s="52">
        <f t="shared" si="41"/>
        <v>181</v>
      </c>
      <c r="N514" s="65">
        <f t="shared" si="40"/>
        <v>181</v>
      </c>
    </row>
    <row r="515" spans="1:14" ht="14.25" x14ac:dyDescent="0.2">
      <c r="A515" s="61" t="s">
        <v>47</v>
      </c>
      <c r="B515" s="62" t="s">
        <v>661</v>
      </c>
      <c r="C515" s="62" t="s">
        <v>662</v>
      </c>
      <c r="D515" s="63" t="s">
        <v>675</v>
      </c>
      <c r="E515" s="64" t="s">
        <v>129</v>
      </c>
      <c r="F515" s="46">
        <v>398</v>
      </c>
      <c r="G515" s="57" t="s">
        <v>53</v>
      </c>
      <c r="H515" s="57">
        <v>8</v>
      </c>
      <c r="I515" s="57" t="s">
        <v>57</v>
      </c>
      <c r="J515" s="57">
        <v>4</v>
      </c>
      <c r="K515" s="60">
        <v>1</v>
      </c>
      <c r="L515" s="51"/>
      <c r="M515" s="52">
        <f t="shared" si="41"/>
        <v>398</v>
      </c>
      <c r="N515" s="65">
        <f t="shared" si="40"/>
        <v>398</v>
      </c>
    </row>
    <row r="516" spans="1:14" ht="14.25" x14ac:dyDescent="0.2">
      <c r="A516" s="53" t="s">
        <v>47</v>
      </c>
      <c r="B516" s="54" t="s">
        <v>676</v>
      </c>
      <c r="C516" s="54" t="s">
        <v>677</v>
      </c>
      <c r="D516" s="55" t="s">
        <v>676</v>
      </c>
      <c r="E516" s="56" t="s">
        <v>677</v>
      </c>
      <c r="F516" s="46"/>
      <c r="G516" s="57"/>
      <c r="H516" s="58"/>
      <c r="I516" s="58"/>
      <c r="J516" s="59">
        <v>1</v>
      </c>
      <c r="K516" s="60"/>
      <c r="L516" s="51"/>
      <c r="M516" s="52"/>
      <c r="N516" s="51"/>
    </row>
    <row r="517" spans="1:14" ht="14.25" x14ac:dyDescent="0.2">
      <c r="A517" s="61" t="s">
        <v>47</v>
      </c>
      <c r="B517" s="62" t="s">
        <v>676</v>
      </c>
      <c r="C517" s="62" t="s">
        <v>677</v>
      </c>
      <c r="D517" s="63" t="s">
        <v>678</v>
      </c>
      <c r="E517" s="64" t="s">
        <v>494</v>
      </c>
      <c r="F517" s="46">
        <v>215</v>
      </c>
      <c r="G517" s="57" t="s">
        <v>53</v>
      </c>
      <c r="H517" s="57">
        <v>10</v>
      </c>
      <c r="I517" s="57" t="s">
        <v>57</v>
      </c>
      <c r="J517" s="57">
        <v>2</v>
      </c>
      <c r="K517" s="60">
        <v>1</v>
      </c>
      <c r="L517" s="51"/>
      <c r="M517" s="52">
        <f t="shared" si="41"/>
        <v>215</v>
      </c>
      <c r="N517" s="65">
        <f>F517*K517</f>
        <v>215</v>
      </c>
    </row>
    <row r="518" spans="1:14" ht="14.25" x14ac:dyDescent="0.2">
      <c r="A518" s="61" t="s">
        <v>47</v>
      </c>
      <c r="B518" s="62" t="s">
        <v>676</v>
      </c>
      <c r="C518" s="62" t="s">
        <v>677</v>
      </c>
      <c r="D518" s="63" t="s">
        <v>679</v>
      </c>
      <c r="E518" s="64" t="s">
        <v>680</v>
      </c>
      <c r="F518" s="46">
        <v>16</v>
      </c>
      <c r="G518" s="57" t="s">
        <v>53</v>
      </c>
      <c r="H518" s="57">
        <v>7</v>
      </c>
      <c r="I518" s="57" t="s">
        <v>57</v>
      </c>
      <c r="J518" s="57">
        <v>4</v>
      </c>
      <c r="K518" s="60">
        <v>1</v>
      </c>
      <c r="L518" s="51"/>
      <c r="M518" s="52">
        <f t="shared" si="41"/>
        <v>16</v>
      </c>
      <c r="N518" s="65">
        <f t="shared" ref="N518:N541" si="42">F518*K518</f>
        <v>16</v>
      </c>
    </row>
    <row r="519" spans="1:14" ht="14.25" x14ac:dyDescent="0.2">
      <c r="A519" s="61" t="s">
        <v>47</v>
      </c>
      <c r="B519" s="62" t="s">
        <v>676</v>
      </c>
      <c r="C519" s="62" t="s">
        <v>677</v>
      </c>
      <c r="D519" s="63" t="s">
        <v>681</v>
      </c>
      <c r="E519" s="64" t="s">
        <v>494</v>
      </c>
      <c r="F519" s="46">
        <v>165</v>
      </c>
      <c r="G519" s="57" t="s">
        <v>53</v>
      </c>
      <c r="H519" s="57">
        <v>8</v>
      </c>
      <c r="I519" s="57" t="s">
        <v>57</v>
      </c>
      <c r="J519" s="57">
        <v>2</v>
      </c>
      <c r="K519" s="60">
        <v>1</v>
      </c>
      <c r="L519" s="51"/>
      <c r="M519" s="52">
        <f t="shared" si="41"/>
        <v>165</v>
      </c>
      <c r="N519" s="65">
        <f t="shared" si="42"/>
        <v>165</v>
      </c>
    </row>
    <row r="520" spans="1:14" ht="14.25" x14ac:dyDescent="0.2">
      <c r="A520" s="61" t="s">
        <v>47</v>
      </c>
      <c r="B520" s="62" t="s">
        <v>676</v>
      </c>
      <c r="C520" s="62" t="s">
        <v>677</v>
      </c>
      <c r="D520" s="63" t="s">
        <v>682</v>
      </c>
      <c r="E520" s="64" t="s">
        <v>118</v>
      </c>
      <c r="F520" s="46">
        <v>15</v>
      </c>
      <c r="G520" s="57" t="s">
        <v>53</v>
      </c>
      <c r="H520" s="57">
        <v>7</v>
      </c>
      <c r="I520" s="57" t="s">
        <v>57</v>
      </c>
      <c r="J520" s="57">
        <v>2</v>
      </c>
      <c r="K520" s="60">
        <v>1</v>
      </c>
      <c r="L520" s="51"/>
      <c r="M520" s="52">
        <f t="shared" si="41"/>
        <v>15</v>
      </c>
      <c r="N520" s="65">
        <f t="shared" si="42"/>
        <v>15</v>
      </c>
    </row>
    <row r="521" spans="1:14" ht="14.25" x14ac:dyDescent="0.2">
      <c r="A521" s="61" t="s">
        <v>47</v>
      </c>
      <c r="B521" s="62" t="s">
        <v>676</v>
      </c>
      <c r="C521" s="62" t="s">
        <v>677</v>
      </c>
      <c r="D521" s="63" t="s">
        <v>683</v>
      </c>
      <c r="E521" s="64" t="s">
        <v>116</v>
      </c>
      <c r="F521" s="46">
        <v>993</v>
      </c>
      <c r="G521" s="57" t="s">
        <v>53</v>
      </c>
      <c r="H521" s="57">
        <v>8</v>
      </c>
      <c r="I521" s="57" t="s">
        <v>57</v>
      </c>
      <c r="J521" s="57">
        <v>2</v>
      </c>
      <c r="K521" s="60">
        <v>1</v>
      </c>
      <c r="L521" s="51"/>
      <c r="M521" s="52">
        <f t="shared" si="41"/>
        <v>993</v>
      </c>
      <c r="N521" s="65">
        <f t="shared" si="42"/>
        <v>993</v>
      </c>
    </row>
    <row r="522" spans="1:14" ht="14.25" x14ac:dyDescent="0.2">
      <c r="A522" s="61" t="s">
        <v>47</v>
      </c>
      <c r="B522" s="62" t="s">
        <v>676</v>
      </c>
      <c r="C522" s="62" t="s">
        <v>677</v>
      </c>
      <c r="D522" s="63" t="s">
        <v>684</v>
      </c>
      <c r="E522" s="64" t="s">
        <v>108</v>
      </c>
      <c r="F522" s="46">
        <v>27</v>
      </c>
      <c r="G522" s="57" t="s">
        <v>53</v>
      </c>
      <c r="H522" s="57">
        <v>8</v>
      </c>
      <c r="I522" s="57" t="s">
        <v>57</v>
      </c>
      <c r="J522" s="57">
        <v>2</v>
      </c>
      <c r="K522" s="60">
        <v>1</v>
      </c>
      <c r="L522" s="51"/>
      <c r="M522" s="52">
        <f t="shared" si="41"/>
        <v>27</v>
      </c>
      <c r="N522" s="65">
        <f t="shared" si="42"/>
        <v>27</v>
      </c>
    </row>
    <row r="523" spans="1:14" ht="14.25" x14ac:dyDescent="0.2">
      <c r="A523" s="61" t="s">
        <v>47</v>
      </c>
      <c r="B523" s="62" t="s">
        <v>676</v>
      </c>
      <c r="C523" s="62" t="s">
        <v>677</v>
      </c>
      <c r="D523" s="63" t="s">
        <v>685</v>
      </c>
      <c r="E523" s="64" t="s">
        <v>412</v>
      </c>
      <c r="F523" s="46">
        <v>146</v>
      </c>
      <c r="G523" s="57" t="s">
        <v>53</v>
      </c>
      <c r="H523" s="57">
        <v>6</v>
      </c>
      <c r="I523" s="57" t="s">
        <v>57</v>
      </c>
      <c r="J523" s="57">
        <v>2</v>
      </c>
      <c r="K523" s="60">
        <v>1</v>
      </c>
      <c r="L523" s="51"/>
      <c r="M523" s="52">
        <f t="shared" si="41"/>
        <v>146</v>
      </c>
      <c r="N523" s="65">
        <f t="shared" si="42"/>
        <v>146</v>
      </c>
    </row>
    <row r="524" spans="1:14" ht="14.25" x14ac:dyDescent="0.2">
      <c r="A524" s="61" t="s">
        <v>47</v>
      </c>
      <c r="B524" s="62" t="s">
        <v>676</v>
      </c>
      <c r="C524" s="62" t="s">
        <v>677</v>
      </c>
      <c r="D524" s="63" t="s">
        <v>558</v>
      </c>
      <c r="E524" s="64" t="s">
        <v>71</v>
      </c>
      <c r="F524" s="46">
        <v>1.9</v>
      </c>
      <c r="G524" s="57" t="s">
        <v>53</v>
      </c>
      <c r="H524" s="57">
        <v>5</v>
      </c>
      <c r="I524" s="57" t="s">
        <v>57</v>
      </c>
      <c r="J524" s="57">
        <v>2</v>
      </c>
      <c r="K524" s="60">
        <v>1</v>
      </c>
      <c r="L524" s="51"/>
      <c r="M524" s="52">
        <f t="shared" si="41"/>
        <v>1.9</v>
      </c>
      <c r="N524" s="65">
        <f t="shared" si="42"/>
        <v>1.9</v>
      </c>
    </row>
    <row r="525" spans="1:14" ht="14.25" x14ac:dyDescent="0.2">
      <c r="A525" s="61" t="s">
        <v>47</v>
      </c>
      <c r="B525" s="62" t="s">
        <v>676</v>
      </c>
      <c r="C525" s="62" t="s">
        <v>677</v>
      </c>
      <c r="D525" s="63" t="s">
        <v>686</v>
      </c>
      <c r="E525" s="64" t="s">
        <v>94</v>
      </c>
      <c r="F525" s="46">
        <v>159</v>
      </c>
      <c r="G525" s="57" t="s">
        <v>53</v>
      </c>
      <c r="H525" s="57">
        <v>8</v>
      </c>
      <c r="I525" s="57" t="s">
        <v>57</v>
      </c>
      <c r="J525" s="57">
        <v>2</v>
      </c>
      <c r="K525" s="60">
        <v>1</v>
      </c>
      <c r="L525" s="51"/>
      <c r="M525" s="52">
        <f t="shared" si="41"/>
        <v>159</v>
      </c>
      <c r="N525" s="65">
        <f t="shared" si="42"/>
        <v>159</v>
      </c>
    </row>
    <row r="526" spans="1:14" ht="14.25" x14ac:dyDescent="0.2">
      <c r="A526" s="61" t="s">
        <v>47</v>
      </c>
      <c r="B526" s="62" t="s">
        <v>676</v>
      </c>
      <c r="C526" s="62" t="s">
        <v>677</v>
      </c>
      <c r="D526" s="63" t="s">
        <v>687</v>
      </c>
      <c r="E526" s="64" t="s">
        <v>688</v>
      </c>
      <c r="F526" s="46">
        <v>1033</v>
      </c>
      <c r="G526" s="57" t="s">
        <v>53</v>
      </c>
      <c r="H526" s="57">
        <v>10</v>
      </c>
      <c r="I526" s="57" t="s">
        <v>57</v>
      </c>
      <c r="J526" s="57">
        <v>2</v>
      </c>
      <c r="K526" s="60">
        <v>1</v>
      </c>
      <c r="L526" s="51"/>
      <c r="M526" s="52">
        <f t="shared" si="41"/>
        <v>1033</v>
      </c>
      <c r="N526" s="65">
        <f t="shared" si="42"/>
        <v>1033</v>
      </c>
    </row>
    <row r="527" spans="1:14" ht="14.25" x14ac:dyDescent="0.2">
      <c r="A527" s="61" t="s">
        <v>47</v>
      </c>
      <c r="B527" s="62" t="s">
        <v>676</v>
      </c>
      <c r="C527" s="62" t="s">
        <v>677</v>
      </c>
      <c r="D527" s="63" t="s">
        <v>164</v>
      </c>
      <c r="E527" s="64" t="s">
        <v>71</v>
      </c>
      <c r="F527" s="46">
        <v>23</v>
      </c>
      <c r="G527" s="57" t="s">
        <v>53</v>
      </c>
      <c r="H527" s="57">
        <v>6</v>
      </c>
      <c r="I527" s="57" t="s">
        <v>57</v>
      </c>
      <c r="J527" s="57">
        <v>6</v>
      </c>
      <c r="K527" s="60">
        <v>6</v>
      </c>
      <c r="L527" s="51"/>
      <c r="M527" s="52">
        <f t="shared" si="41"/>
        <v>138</v>
      </c>
      <c r="N527" s="65">
        <f t="shared" si="42"/>
        <v>138</v>
      </c>
    </row>
    <row r="528" spans="1:14" ht="14.25" x14ac:dyDescent="0.2">
      <c r="A528" s="61" t="s">
        <v>47</v>
      </c>
      <c r="B528" s="62" t="s">
        <v>676</v>
      </c>
      <c r="C528" s="62" t="s">
        <v>677</v>
      </c>
      <c r="D528" s="63" t="s">
        <v>689</v>
      </c>
      <c r="E528" s="64" t="s">
        <v>412</v>
      </c>
      <c r="F528" s="46">
        <v>133</v>
      </c>
      <c r="G528" s="57" t="s">
        <v>53</v>
      </c>
      <c r="H528" s="57">
        <v>6</v>
      </c>
      <c r="I528" s="57" t="s">
        <v>57</v>
      </c>
      <c r="J528" s="57">
        <v>4</v>
      </c>
      <c r="K528" s="60">
        <v>1</v>
      </c>
      <c r="L528" s="51"/>
      <c r="M528" s="52">
        <f t="shared" si="41"/>
        <v>133</v>
      </c>
      <c r="N528" s="65">
        <f t="shared" si="42"/>
        <v>133</v>
      </c>
    </row>
    <row r="529" spans="1:14" ht="14.25" x14ac:dyDescent="0.2">
      <c r="A529" s="61" t="s">
        <v>47</v>
      </c>
      <c r="B529" s="62" t="s">
        <v>676</v>
      </c>
      <c r="C529" s="62" t="s">
        <v>677</v>
      </c>
      <c r="D529" s="63" t="s">
        <v>413</v>
      </c>
      <c r="E529" s="64" t="s">
        <v>108</v>
      </c>
      <c r="F529" s="46">
        <v>16</v>
      </c>
      <c r="G529" s="57" t="s">
        <v>53</v>
      </c>
      <c r="H529" s="57">
        <v>8</v>
      </c>
      <c r="I529" s="57" t="s">
        <v>57</v>
      </c>
      <c r="J529" s="57">
        <v>4</v>
      </c>
      <c r="K529" s="60">
        <v>1</v>
      </c>
      <c r="L529" s="51"/>
      <c r="M529" s="52">
        <f t="shared" si="41"/>
        <v>16</v>
      </c>
      <c r="N529" s="65">
        <f t="shared" si="42"/>
        <v>16</v>
      </c>
    </row>
    <row r="530" spans="1:14" ht="14.25" x14ac:dyDescent="0.2">
      <c r="A530" s="61" t="s">
        <v>47</v>
      </c>
      <c r="B530" s="62" t="s">
        <v>676</v>
      </c>
      <c r="C530" s="62" t="s">
        <v>677</v>
      </c>
      <c r="D530" s="63" t="s">
        <v>690</v>
      </c>
      <c r="E530" s="64" t="s">
        <v>129</v>
      </c>
      <c r="F530" s="46">
        <v>782</v>
      </c>
      <c r="G530" s="57" t="s">
        <v>53</v>
      </c>
      <c r="H530" s="57">
        <v>8</v>
      </c>
      <c r="I530" s="57" t="s">
        <v>57</v>
      </c>
      <c r="J530" s="57">
        <v>4</v>
      </c>
      <c r="K530" s="60">
        <v>1</v>
      </c>
      <c r="L530" s="51"/>
      <c r="M530" s="52">
        <f t="shared" si="41"/>
        <v>782</v>
      </c>
      <c r="N530" s="65">
        <f t="shared" si="42"/>
        <v>782</v>
      </c>
    </row>
    <row r="531" spans="1:14" ht="14.25" x14ac:dyDescent="0.2">
      <c r="A531" s="61" t="s">
        <v>47</v>
      </c>
      <c r="B531" s="62" t="s">
        <v>676</v>
      </c>
      <c r="C531" s="62" t="s">
        <v>677</v>
      </c>
      <c r="D531" s="63" t="s">
        <v>414</v>
      </c>
      <c r="E531" s="64" t="s">
        <v>118</v>
      </c>
      <c r="F531" s="46">
        <v>18</v>
      </c>
      <c r="G531" s="57" t="s">
        <v>53</v>
      </c>
      <c r="H531" s="57">
        <v>7</v>
      </c>
      <c r="I531" s="57" t="s">
        <v>57</v>
      </c>
      <c r="J531" s="57">
        <v>4</v>
      </c>
      <c r="K531" s="60">
        <v>1</v>
      </c>
      <c r="L531" s="51"/>
      <c r="M531" s="52">
        <f t="shared" si="41"/>
        <v>18</v>
      </c>
      <c r="N531" s="65">
        <f t="shared" si="42"/>
        <v>18</v>
      </c>
    </row>
    <row r="532" spans="1:14" ht="14.25" x14ac:dyDescent="0.2">
      <c r="A532" s="61" t="s">
        <v>47</v>
      </c>
      <c r="B532" s="62" t="s">
        <v>676</v>
      </c>
      <c r="C532" s="62" t="s">
        <v>677</v>
      </c>
      <c r="D532" s="63" t="s">
        <v>691</v>
      </c>
      <c r="E532" s="64" t="s">
        <v>692</v>
      </c>
      <c r="F532" s="46">
        <v>130</v>
      </c>
      <c r="G532" s="57" t="s">
        <v>53</v>
      </c>
      <c r="H532" s="57">
        <v>10</v>
      </c>
      <c r="I532" s="57" t="s">
        <v>57</v>
      </c>
      <c r="J532" s="57">
        <v>2</v>
      </c>
      <c r="K532" s="60">
        <v>2</v>
      </c>
      <c r="L532" s="51"/>
      <c r="M532" s="52">
        <f t="shared" si="41"/>
        <v>260</v>
      </c>
      <c r="N532" s="65">
        <f t="shared" si="42"/>
        <v>260</v>
      </c>
    </row>
    <row r="533" spans="1:14" ht="14.25" x14ac:dyDescent="0.2">
      <c r="A533" s="61" t="s">
        <v>47</v>
      </c>
      <c r="B533" s="62" t="s">
        <v>676</v>
      </c>
      <c r="C533" s="62" t="s">
        <v>677</v>
      </c>
      <c r="D533" s="63" t="s">
        <v>693</v>
      </c>
      <c r="E533" s="64" t="s">
        <v>71</v>
      </c>
      <c r="F533" s="46">
        <v>19</v>
      </c>
      <c r="G533" s="57" t="s">
        <v>53</v>
      </c>
      <c r="H533" s="57">
        <v>6</v>
      </c>
      <c r="I533" s="57" t="s">
        <v>57</v>
      </c>
      <c r="J533" s="57">
        <v>4</v>
      </c>
      <c r="K533" s="60">
        <v>4</v>
      </c>
      <c r="L533" s="51"/>
      <c r="M533" s="52">
        <f t="shared" si="41"/>
        <v>76</v>
      </c>
      <c r="N533" s="65">
        <f t="shared" si="42"/>
        <v>76</v>
      </c>
    </row>
    <row r="534" spans="1:14" ht="14.25" x14ac:dyDescent="0.2">
      <c r="A534" s="61" t="s">
        <v>47</v>
      </c>
      <c r="B534" s="62" t="s">
        <v>676</v>
      </c>
      <c r="C534" s="62" t="s">
        <v>677</v>
      </c>
      <c r="D534" s="63" t="s">
        <v>694</v>
      </c>
      <c r="E534" s="64" t="s">
        <v>695</v>
      </c>
      <c r="F534" s="46">
        <v>1662</v>
      </c>
      <c r="G534" s="57" t="s">
        <v>53</v>
      </c>
      <c r="H534" s="57">
        <v>10</v>
      </c>
      <c r="I534" s="57" t="s">
        <v>57</v>
      </c>
      <c r="J534" s="57">
        <v>1</v>
      </c>
      <c r="K534" s="60">
        <v>1</v>
      </c>
      <c r="L534" s="51"/>
      <c r="M534" s="52">
        <f t="shared" si="41"/>
        <v>1662</v>
      </c>
      <c r="N534" s="65">
        <f t="shared" si="42"/>
        <v>1662</v>
      </c>
    </row>
    <row r="535" spans="1:14" ht="14.25" x14ac:dyDescent="0.2">
      <c r="A535" s="61" t="s">
        <v>47</v>
      </c>
      <c r="B535" s="62" t="s">
        <v>676</v>
      </c>
      <c r="C535" s="62" t="s">
        <v>677</v>
      </c>
      <c r="D535" s="63" t="s">
        <v>696</v>
      </c>
      <c r="E535" s="64" t="s">
        <v>697</v>
      </c>
      <c r="F535" s="46">
        <v>1251</v>
      </c>
      <c r="G535" s="57" t="s">
        <v>53</v>
      </c>
      <c r="H535" s="57">
        <v>10</v>
      </c>
      <c r="I535" s="57" t="s">
        <v>57</v>
      </c>
      <c r="J535" s="57">
        <v>1</v>
      </c>
      <c r="K535" s="60">
        <v>1</v>
      </c>
      <c r="L535" s="51"/>
      <c r="M535" s="52">
        <f t="shared" si="41"/>
        <v>1251</v>
      </c>
      <c r="N535" s="65">
        <f t="shared" si="42"/>
        <v>1251</v>
      </c>
    </row>
    <row r="536" spans="1:14" ht="14.25" x14ac:dyDescent="0.2">
      <c r="A536" s="61" t="s">
        <v>47</v>
      </c>
      <c r="B536" s="62" t="s">
        <v>676</v>
      </c>
      <c r="C536" s="62" t="s">
        <v>677</v>
      </c>
      <c r="D536" s="63" t="s">
        <v>698</v>
      </c>
      <c r="E536" s="64" t="s">
        <v>52</v>
      </c>
      <c r="F536" s="46">
        <v>36</v>
      </c>
      <c r="G536" s="57" t="s">
        <v>53</v>
      </c>
      <c r="H536" s="57">
        <v>6</v>
      </c>
      <c r="I536" s="57" t="s">
        <v>57</v>
      </c>
      <c r="J536" s="57">
        <v>4</v>
      </c>
      <c r="K536" s="60">
        <v>1</v>
      </c>
      <c r="L536" s="65">
        <f t="shared" ref="L536:L541" si="43">F536*K536</f>
        <v>36</v>
      </c>
      <c r="M536" s="52">
        <f t="shared" si="41"/>
        <v>36</v>
      </c>
      <c r="N536" s="65">
        <f t="shared" si="42"/>
        <v>36</v>
      </c>
    </row>
    <row r="537" spans="1:14" ht="14.25" x14ac:dyDescent="0.2">
      <c r="A537" s="61" t="s">
        <v>47</v>
      </c>
      <c r="B537" s="62" t="s">
        <v>676</v>
      </c>
      <c r="C537" s="62" t="s">
        <v>677</v>
      </c>
      <c r="D537" s="63" t="s">
        <v>699</v>
      </c>
      <c r="E537" s="64" t="s">
        <v>494</v>
      </c>
      <c r="F537" s="46">
        <v>96</v>
      </c>
      <c r="G537" s="57" t="s">
        <v>53</v>
      </c>
      <c r="H537" s="57">
        <v>8</v>
      </c>
      <c r="I537" s="57" t="s">
        <v>57</v>
      </c>
      <c r="J537" s="57">
        <v>4</v>
      </c>
      <c r="K537" s="60">
        <v>1</v>
      </c>
      <c r="L537" s="65">
        <f t="shared" si="43"/>
        <v>96</v>
      </c>
      <c r="M537" s="52">
        <f t="shared" si="41"/>
        <v>96</v>
      </c>
      <c r="N537" s="65">
        <f t="shared" si="42"/>
        <v>96</v>
      </c>
    </row>
    <row r="538" spans="1:14" ht="14.25" x14ac:dyDescent="0.2">
      <c r="A538" s="61" t="s">
        <v>47</v>
      </c>
      <c r="B538" s="62" t="s">
        <v>676</v>
      </c>
      <c r="C538" s="62" t="s">
        <v>677</v>
      </c>
      <c r="D538" s="63" t="s">
        <v>700</v>
      </c>
      <c r="E538" s="64" t="s">
        <v>701</v>
      </c>
      <c r="F538" s="46">
        <v>39</v>
      </c>
      <c r="G538" s="57" t="s">
        <v>53</v>
      </c>
      <c r="H538" s="57">
        <v>6</v>
      </c>
      <c r="I538" s="57" t="s">
        <v>57</v>
      </c>
      <c r="J538" s="57">
        <v>4</v>
      </c>
      <c r="K538" s="60">
        <v>1</v>
      </c>
      <c r="L538" s="65">
        <f t="shared" si="43"/>
        <v>39</v>
      </c>
      <c r="M538" s="52">
        <f t="shared" si="41"/>
        <v>39</v>
      </c>
      <c r="N538" s="65">
        <f t="shared" si="42"/>
        <v>39</v>
      </c>
    </row>
    <row r="539" spans="1:14" ht="14.25" x14ac:dyDescent="0.2">
      <c r="A539" s="61" t="s">
        <v>47</v>
      </c>
      <c r="B539" s="62" t="s">
        <v>676</v>
      </c>
      <c r="C539" s="62" t="s">
        <v>677</v>
      </c>
      <c r="D539" s="63" t="s">
        <v>702</v>
      </c>
      <c r="E539" s="64" t="s">
        <v>71</v>
      </c>
      <c r="F539" s="46">
        <v>46</v>
      </c>
      <c r="G539" s="57" t="s">
        <v>53</v>
      </c>
      <c r="H539" s="57">
        <v>7</v>
      </c>
      <c r="I539" s="57" t="s">
        <v>57</v>
      </c>
      <c r="J539" s="57">
        <v>4</v>
      </c>
      <c r="K539" s="60">
        <v>1</v>
      </c>
      <c r="L539" s="65">
        <f t="shared" si="43"/>
        <v>46</v>
      </c>
      <c r="M539" s="52">
        <f t="shared" si="41"/>
        <v>46</v>
      </c>
      <c r="N539" s="65">
        <f t="shared" si="42"/>
        <v>46</v>
      </c>
    </row>
    <row r="540" spans="1:14" ht="14.25" x14ac:dyDescent="0.2">
      <c r="A540" s="61" t="s">
        <v>47</v>
      </c>
      <c r="B540" s="62" t="s">
        <v>676</v>
      </c>
      <c r="C540" s="62" t="s">
        <v>677</v>
      </c>
      <c r="D540" s="63" t="s">
        <v>501</v>
      </c>
      <c r="E540" s="64" t="s">
        <v>86</v>
      </c>
      <c r="F540" s="46">
        <v>270</v>
      </c>
      <c r="G540" s="57" t="s">
        <v>187</v>
      </c>
      <c r="H540" s="57">
        <v>3</v>
      </c>
      <c r="I540" s="57" t="s">
        <v>57</v>
      </c>
      <c r="J540" s="57">
        <v>1</v>
      </c>
      <c r="K540" s="60">
        <v>1</v>
      </c>
      <c r="L540" s="65">
        <f t="shared" si="43"/>
        <v>270</v>
      </c>
      <c r="M540" s="52">
        <f t="shared" si="41"/>
        <v>270</v>
      </c>
      <c r="N540" s="65">
        <f t="shared" si="42"/>
        <v>270</v>
      </c>
    </row>
    <row r="541" spans="1:14" ht="14.25" x14ac:dyDescent="0.2">
      <c r="A541" s="61" t="s">
        <v>47</v>
      </c>
      <c r="B541" s="62" t="s">
        <v>676</v>
      </c>
      <c r="C541" s="62" t="s">
        <v>677</v>
      </c>
      <c r="D541" s="63" t="s">
        <v>703</v>
      </c>
      <c r="E541" s="64" t="s">
        <v>384</v>
      </c>
      <c r="F541" s="46">
        <v>523</v>
      </c>
      <c r="G541" s="57" t="s">
        <v>53</v>
      </c>
      <c r="H541" s="57">
        <v>8</v>
      </c>
      <c r="I541" s="57" t="s">
        <v>57</v>
      </c>
      <c r="J541" s="57">
        <v>4</v>
      </c>
      <c r="K541" s="60">
        <v>1</v>
      </c>
      <c r="L541" s="65">
        <f t="shared" si="43"/>
        <v>523</v>
      </c>
      <c r="M541" s="52">
        <f t="shared" si="41"/>
        <v>523</v>
      </c>
      <c r="N541" s="65">
        <f t="shared" si="42"/>
        <v>523</v>
      </c>
    </row>
    <row r="542" spans="1:14" ht="14.25" x14ac:dyDescent="0.2">
      <c r="A542" s="53" t="s">
        <v>47</v>
      </c>
      <c r="B542" s="54" t="s">
        <v>676</v>
      </c>
      <c r="C542" s="54" t="s">
        <v>704</v>
      </c>
      <c r="D542" s="55" t="s">
        <v>676</v>
      </c>
      <c r="E542" s="56" t="s">
        <v>704</v>
      </c>
      <c r="F542" s="46"/>
      <c r="G542" s="57"/>
      <c r="H542" s="58"/>
      <c r="I542" s="58"/>
      <c r="J542" s="59">
        <v>1</v>
      </c>
      <c r="K542" s="60"/>
      <c r="L542" s="51"/>
      <c r="M542" s="52"/>
      <c r="N542" s="51"/>
    </row>
    <row r="543" spans="1:14" ht="14.25" x14ac:dyDescent="0.2">
      <c r="A543" s="61" t="s">
        <v>47</v>
      </c>
      <c r="B543" s="62" t="s">
        <v>676</v>
      </c>
      <c r="C543" s="62" t="s">
        <v>704</v>
      </c>
      <c r="D543" s="63" t="s">
        <v>186</v>
      </c>
      <c r="E543" s="64" t="s">
        <v>86</v>
      </c>
      <c r="F543" s="46">
        <v>56</v>
      </c>
      <c r="G543" s="57" t="s">
        <v>187</v>
      </c>
      <c r="H543" s="57">
        <v>3</v>
      </c>
      <c r="I543" s="57" t="s">
        <v>57</v>
      </c>
      <c r="J543" s="57">
        <v>1</v>
      </c>
      <c r="K543" s="60">
        <v>1</v>
      </c>
      <c r="L543" s="51"/>
      <c r="M543" s="52">
        <f t="shared" si="41"/>
        <v>56</v>
      </c>
      <c r="N543" s="65">
        <f>F543*K543</f>
        <v>56</v>
      </c>
    </row>
    <row r="544" spans="1:14" ht="14.25" x14ac:dyDescent="0.2">
      <c r="A544" s="61" t="s">
        <v>47</v>
      </c>
      <c r="B544" s="62" t="s">
        <v>676</v>
      </c>
      <c r="C544" s="62" t="s">
        <v>704</v>
      </c>
      <c r="D544" s="63" t="s">
        <v>705</v>
      </c>
      <c r="E544" s="64" t="s">
        <v>583</v>
      </c>
      <c r="F544" s="46">
        <v>50</v>
      </c>
      <c r="G544" s="57" t="s">
        <v>53</v>
      </c>
      <c r="H544" s="57">
        <v>7</v>
      </c>
      <c r="I544" s="57" t="s">
        <v>57</v>
      </c>
      <c r="J544" s="57">
        <v>28</v>
      </c>
      <c r="K544" s="60">
        <v>7</v>
      </c>
      <c r="L544" s="51"/>
      <c r="M544" s="52">
        <f t="shared" si="41"/>
        <v>350</v>
      </c>
      <c r="N544" s="65">
        <f t="shared" ref="N544:N607" si="44">F544*K544</f>
        <v>350</v>
      </c>
    </row>
    <row r="545" spans="1:14" ht="14.25" x14ac:dyDescent="0.2">
      <c r="A545" s="61" t="s">
        <v>47</v>
      </c>
      <c r="B545" s="62" t="s">
        <v>676</v>
      </c>
      <c r="C545" s="62" t="s">
        <v>704</v>
      </c>
      <c r="D545" s="63" t="s">
        <v>706</v>
      </c>
      <c r="E545" s="64" t="s">
        <v>680</v>
      </c>
      <c r="F545" s="46">
        <v>20</v>
      </c>
      <c r="G545" s="57" t="s">
        <v>53</v>
      </c>
      <c r="H545" s="57">
        <v>9</v>
      </c>
      <c r="I545" s="57" t="s">
        <v>57</v>
      </c>
      <c r="J545" s="57">
        <v>48</v>
      </c>
      <c r="K545" s="60">
        <v>12</v>
      </c>
      <c r="L545" s="51"/>
      <c r="M545" s="52">
        <f t="shared" si="41"/>
        <v>240</v>
      </c>
      <c r="N545" s="65">
        <f t="shared" si="44"/>
        <v>240</v>
      </c>
    </row>
    <row r="546" spans="1:14" ht="14.25" x14ac:dyDescent="0.2">
      <c r="A546" s="61" t="s">
        <v>47</v>
      </c>
      <c r="B546" s="62" t="s">
        <v>676</v>
      </c>
      <c r="C546" s="62" t="s">
        <v>704</v>
      </c>
      <c r="D546" s="63" t="s">
        <v>707</v>
      </c>
      <c r="E546" s="64" t="s">
        <v>708</v>
      </c>
      <c r="F546" s="46">
        <v>110</v>
      </c>
      <c r="G546" s="57" t="s">
        <v>53</v>
      </c>
      <c r="H546" s="57">
        <v>10</v>
      </c>
      <c r="I546" s="57" t="s">
        <v>57</v>
      </c>
      <c r="J546" s="57">
        <v>48</v>
      </c>
      <c r="K546" s="60">
        <v>12</v>
      </c>
      <c r="L546" s="51"/>
      <c r="M546" s="52">
        <f t="shared" si="41"/>
        <v>1320</v>
      </c>
      <c r="N546" s="65">
        <f t="shared" si="44"/>
        <v>1320</v>
      </c>
    </row>
    <row r="547" spans="1:14" ht="14.25" x14ac:dyDescent="0.2">
      <c r="A547" s="61" t="s">
        <v>47</v>
      </c>
      <c r="B547" s="62" t="s">
        <v>676</v>
      </c>
      <c r="C547" s="62" t="s">
        <v>704</v>
      </c>
      <c r="D547" s="63" t="s">
        <v>709</v>
      </c>
      <c r="E547" s="64" t="s">
        <v>710</v>
      </c>
      <c r="F547" s="46">
        <v>5822</v>
      </c>
      <c r="G547" s="57" t="s">
        <v>53</v>
      </c>
      <c r="H547" s="57">
        <v>18</v>
      </c>
      <c r="I547" s="57" t="s">
        <v>57</v>
      </c>
      <c r="J547" s="57">
        <v>4</v>
      </c>
      <c r="K547" s="60">
        <v>1</v>
      </c>
      <c r="L547" s="51"/>
      <c r="M547" s="52">
        <f t="shared" si="41"/>
        <v>5822</v>
      </c>
      <c r="N547" s="65">
        <f t="shared" si="44"/>
        <v>5822</v>
      </c>
    </row>
    <row r="548" spans="1:14" ht="14.25" x14ac:dyDescent="0.2">
      <c r="A548" s="61" t="s">
        <v>47</v>
      </c>
      <c r="B548" s="62" t="s">
        <v>676</v>
      </c>
      <c r="C548" s="62" t="s">
        <v>704</v>
      </c>
      <c r="D548" s="63" t="s">
        <v>711</v>
      </c>
      <c r="E548" s="64" t="s">
        <v>712</v>
      </c>
      <c r="F548" s="46">
        <v>438</v>
      </c>
      <c r="G548" s="57" t="s">
        <v>53</v>
      </c>
      <c r="H548" s="57">
        <v>6</v>
      </c>
      <c r="I548" s="57" t="s">
        <v>57</v>
      </c>
      <c r="J548" s="57">
        <v>1</v>
      </c>
      <c r="K548" s="60">
        <v>1</v>
      </c>
      <c r="L548" s="51"/>
      <c r="M548" s="52">
        <f t="shared" si="41"/>
        <v>438</v>
      </c>
      <c r="N548" s="65">
        <f t="shared" si="44"/>
        <v>438</v>
      </c>
    </row>
    <row r="549" spans="1:14" ht="14.25" x14ac:dyDescent="0.2">
      <c r="A549" s="61" t="s">
        <v>47</v>
      </c>
      <c r="B549" s="62" t="s">
        <v>676</v>
      </c>
      <c r="C549" s="62" t="s">
        <v>704</v>
      </c>
      <c r="D549" s="63" t="s">
        <v>713</v>
      </c>
      <c r="E549" s="64" t="s">
        <v>714</v>
      </c>
      <c r="F549" s="46">
        <v>40</v>
      </c>
      <c r="G549" s="57" t="s">
        <v>53</v>
      </c>
      <c r="H549" s="57">
        <v>10</v>
      </c>
      <c r="I549" s="57" t="s">
        <v>57</v>
      </c>
      <c r="J549" s="57">
        <v>28</v>
      </c>
      <c r="K549" s="60">
        <v>3</v>
      </c>
      <c r="L549" s="65">
        <f t="shared" ref="L549:L556" si="45">F549*K549</f>
        <v>120</v>
      </c>
      <c r="M549" s="52">
        <f t="shared" si="41"/>
        <v>120</v>
      </c>
      <c r="N549" s="65">
        <f t="shared" si="44"/>
        <v>120</v>
      </c>
    </row>
    <row r="550" spans="1:14" ht="14.25" x14ac:dyDescent="0.2">
      <c r="A550" s="61" t="s">
        <v>47</v>
      </c>
      <c r="B550" s="62" t="s">
        <v>676</v>
      </c>
      <c r="C550" s="62" t="s">
        <v>704</v>
      </c>
      <c r="D550" s="63" t="s">
        <v>715</v>
      </c>
      <c r="E550" s="64" t="s">
        <v>84</v>
      </c>
      <c r="F550" s="46">
        <v>22</v>
      </c>
      <c r="G550" s="57" t="s">
        <v>53</v>
      </c>
      <c r="H550" s="57">
        <v>7</v>
      </c>
      <c r="I550" s="57" t="s">
        <v>57</v>
      </c>
      <c r="J550" s="57">
        <v>56</v>
      </c>
      <c r="K550" s="60">
        <v>14</v>
      </c>
      <c r="L550" s="65">
        <f t="shared" si="45"/>
        <v>308</v>
      </c>
      <c r="M550" s="52">
        <f t="shared" si="41"/>
        <v>308</v>
      </c>
      <c r="N550" s="65">
        <f t="shared" si="44"/>
        <v>308</v>
      </c>
    </row>
    <row r="551" spans="1:14" ht="14.25" x14ac:dyDescent="0.2">
      <c r="A551" s="61" t="s">
        <v>47</v>
      </c>
      <c r="B551" s="62" t="s">
        <v>676</v>
      </c>
      <c r="C551" s="62" t="s">
        <v>704</v>
      </c>
      <c r="D551" s="63" t="s">
        <v>501</v>
      </c>
      <c r="E551" s="64" t="s">
        <v>86</v>
      </c>
      <c r="F551" s="46">
        <v>270</v>
      </c>
      <c r="G551" s="57" t="s">
        <v>187</v>
      </c>
      <c r="H551" s="57">
        <v>3</v>
      </c>
      <c r="I551" s="57" t="s">
        <v>57</v>
      </c>
      <c r="J551" s="57">
        <v>1</v>
      </c>
      <c r="K551" s="60">
        <v>1</v>
      </c>
      <c r="L551" s="51"/>
      <c r="M551" s="52">
        <f t="shared" si="41"/>
        <v>270</v>
      </c>
      <c r="N551" s="65">
        <f t="shared" si="44"/>
        <v>270</v>
      </c>
    </row>
    <row r="552" spans="1:14" ht="14.25" x14ac:dyDescent="0.2">
      <c r="A552" s="61" t="s">
        <v>47</v>
      </c>
      <c r="B552" s="62" t="s">
        <v>676</v>
      </c>
      <c r="C552" s="62" t="s">
        <v>704</v>
      </c>
      <c r="D552" s="63" t="s">
        <v>716</v>
      </c>
      <c r="E552" s="64" t="s">
        <v>384</v>
      </c>
      <c r="F552" s="46">
        <v>539</v>
      </c>
      <c r="G552" s="57" t="s">
        <v>53</v>
      </c>
      <c r="H552" s="57">
        <v>8</v>
      </c>
      <c r="I552" s="57" t="s">
        <v>57</v>
      </c>
      <c r="J552" s="57">
        <v>28</v>
      </c>
      <c r="K552" s="60">
        <v>7</v>
      </c>
      <c r="L552" s="65">
        <f t="shared" si="45"/>
        <v>3773</v>
      </c>
      <c r="M552" s="52">
        <f t="shared" si="41"/>
        <v>3773</v>
      </c>
      <c r="N552" s="65">
        <f t="shared" si="44"/>
        <v>3773</v>
      </c>
    </row>
    <row r="553" spans="1:14" ht="14.25" x14ac:dyDescent="0.2">
      <c r="A553" s="61" t="s">
        <v>47</v>
      </c>
      <c r="B553" s="62" t="s">
        <v>676</v>
      </c>
      <c r="C553" s="62" t="s">
        <v>704</v>
      </c>
      <c r="D553" s="63" t="s">
        <v>717</v>
      </c>
      <c r="E553" s="64" t="s">
        <v>718</v>
      </c>
      <c r="F553" s="46">
        <v>201</v>
      </c>
      <c r="G553" s="57" t="s">
        <v>53</v>
      </c>
      <c r="H553" s="57">
        <v>16</v>
      </c>
      <c r="I553" s="57" t="s">
        <v>57</v>
      </c>
      <c r="J553" s="57">
        <v>32</v>
      </c>
      <c r="K553" s="60">
        <v>32</v>
      </c>
      <c r="L553" s="65">
        <f t="shared" si="45"/>
        <v>6432</v>
      </c>
      <c r="M553" s="52">
        <f t="shared" si="41"/>
        <v>6432</v>
      </c>
      <c r="N553" s="65">
        <f t="shared" si="44"/>
        <v>6432</v>
      </c>
    </row>
    <row r="554" spans="1:14" ht="14.25" x14ac:dyDescent="0.2">
      <c r="A554" s="61" t="s">
        <v>47</v>
      </c>
      <c r="B554" s="62" t="s">
        <v>676</v>
      </c>
      <c r="C554" s="62" t="s">
        <v>704</v>
      </c>
      <c r="D554" s="63" t="s">
        <v>719</v>
      </c>
      <c r="E554" s="64" t="s">
        <v>718</v>
      </c>
      <c r="F554" s="46">
        <v>270</v>
      </c>
      <c r="G554" s="57" t="s">
        <v>53</v>
      </c>
      <c r="H554" s="57">
        <v>16</v>
      </c>
      <c r="I554" s="57" t="s">
        <v>57</v>
      </c>
      <c r="J554" s="57">
        <v>32</v>
      </c>
      <c r="K554" s="60">
        <v>32</v>
      </c>
      <c r="L554" s="65">
        <f t="shared" si="45"/>
        <v>8640</v>
      </c>
      <c r="M554" s="52">
        <f t="shared" si="41"/>
        <v>8640</v>
      </c>
      <c r="N554" s="65">
        <f t="shared" si="44"/>
        <v>8640</v>
      </c>
    </row>
    <row r="555" spans="1:14" ht="14.25" x14ac:dyDescent="0.2">
      <c r="A555" s="61" t="s">
        <v>47</v>
      </c>
      <c r="B555" s="62" t="s">
        <v>676</v>
      </c>
      <c r="C555" s="62" t="s">
        <v>704</v>
      </c>
      <c r="D555" s="63" t="s">
        <v>720</v>
      </c>
      <c r="E555" s="64" t="s">
        <v>718</v>
      </c>
      <c r="F555" s="46">
        <v>84</v>
      </c>
      <c r="G555" s="57" t="s">
        <v>53</v>
      </c>
      <c r="H555" s="57">
        <v>16</v>
      </c>
      <c r="I555" s="57" t="s">
        <v>57</v>
      </c>
      <c r="J555" s="57">
        <v>32</v>
      </c>
      <c r="K555" s="60">
        <v>32</v>
      </c>
      <c r="L555" s="65">
        <f t="shared" si="45"/>
        <v>2688</v>
      </c>
      <c r="M555" s="52">
        <f t="shared" si="41"/>
        <v>2688</v>
      </c>
      <c r="N555" s="65">
        <f t="shared" si="44"/>
        <v>2688</v>
      </c>
    </row>
    <row r="556" spans="1:14" ht="14.25" x14ac:dyDescent="0.2">
      <c r="A556" s="61" t="s">
        <v>47</v>
      </c>
      <c r="B556" s="62" t="s">
        <v>676</v>
      </c>
      <c r="C556" s="62" t="s">
        <v>704</v>
      </c>
      <c r="D556" s="63" t="s">
        <v>721</v>
      </c>
      <c r="E556" s="64" t="s">
        <v>718</v>
      </c>
      <c r="F556" s="46">
        <v>90</v>
      </c>
      <c r="G556" s="57" t="s">
        <v>53</v>
      </c>
      <c r="H556" s="57">
        <v>16</v>
      </c>
      <c r="I556" s="57" t="s">
        <v>57</v>
      </c>
      <c r="J556" s="57">
        <v>32</v>
      </c>
      <c r="K556" s="60">
        <v>32</v>
      </c>
      <c r="L556" s="65">
        <f t="shared" si="45"/>
        <v>2880</v>
      </c>
      <c r="M556" s="52">
        <f t="shared" si="41"/>
        <v>2880</v>
      </c>
      <c r="N556" s="65">
        <f t="shared" si="44"/>
        <v>2880</v>
      </c>
    </row>
    <row r="557" spans="1:14" ht="14.25" x14ac:dyDescent="0.2">
      <c r="A557" s="53" t="s">
        <v>47</v>
      </c>
      <c r="B557" s="54" t="s">
        <v>722</v>
      </c>
      <c r="C557" s="54" t="s">
        <v>723</v>
      </c>
      <c r="D557" s="55" t="s">
        <v>722</v>
      </c>
      <c r="E557" s="56" t="s">
        <v>723</v>
      </c>
      <c r="F557" s="46"/>
      <c r="G557" s="57"/>
      <c r="H557" s="58"/>
      <c r="I557" s="58"/>
      <c r="J557" s="59">
        <v>1</v>
      </c>
      <c r="K557" s="60"/>
      <c r="L557" s="51"/>
      <c r="M557" s="52"/>
      <c r="N557" s="51"/>
    </row>
    <row r="558" spans="1:14" ht="14.25" x14ac:dyDescent="0.2">
      <c r="A558" s="61" t="s">
        <v>47</v>
      </c>
      <c r="B558" s="62" t="s">
        <v>722</v>
      </c>
      <c r="C558" s="62" t="s">
        <v>723</v>
      </c>
      <c r="D558" s="63" t="s">
        <v>724</v>
      </c>
      <c r="E558" s="64" t="s">
        <v>725</v>
      </c>
      <c r="F558" s="46">
        <v>104</v>
      </c>
      <c r="G558" s="57" t="s">
        <v>53</v>
      </c>
      <c r="H558" s="57">
        <v>8</v>
      </c>
      <c r="I558" s="57" t="s">
        <v>57</v>
      </c>
      <c r="J558" s="57">
        <v>2</v>
      </c>
      <c r="K558" s="60">
        <v>1</v>
      </c>
      <c r="L558" s="51"/>
      <c r="M558" s="52">
        <f t="shared" si="41"/>
        <v>104</v>
      </c>
      <c r="N558" s="65">
        <f t="shared" si="44"/>
        <v>104</v>
      </c>
    </row>
    <row r="559" spans="1:14" ht="14.25" x14ac:dyDescent="0.2">
      <c r="A559" s="61" t="s">
        <v>47</v>
      </c>
      <c r="B559" s="62" t="s">
        <v>722</v>
      </c>
      <c r="C559" s="62" t="s">
        <v>723</v>
      </c>
      <c r="D559" s="63" t="s">
        <v>679</v>
      </c>
      <c r="E559" s="64" t="s">
        <v>680</v>
      </c>
      <c r="F559" s="46">
        <v>16</v>
      </c>
      <c r="G559" s="57" t="s">
        <v>53</v>
      </c>
      <c r="H559" s="57">
        <v>7</v>
      </c>
      <c r="I559" s="57" t="s">
        <v>57</v>
      </c>
      <c r="J559" s="57">
        <v>4</v>
      </c>
      <c r="K559" s="60">
        <v>1</v>
      </c>
      <c r="L559" s="51"/>
      <c r="M559" s="52">
        <f t="shared" ref="M559:M622" si="46">F559*K559</f>
        <v>16</v>
      </c>
      <c r="N559" s="65">
        <f t="shared" si="44"/>
        <v>16</v>
      </c>
    </row>
    <row r="560" spans="1:14" ht="14.25" x14ac:dyDescent="0.2">
      <c r="A560" s="61" t="s">
        <v>47</v>
      </c>
      <c r="B560" s="62" t="s">
        <v>722</v>
      </c>
      <c r="C560" s="62" t="s">
        <v>723</v>
      </c>
      <c r="D560" s="63" t="s">
        <v>726</v>
      </c>
      <c r="E560" s="64" t="s">
        <v>725</v>
      </c>
      <c r="F560" s="46">
        <v>97</v>
      </c>
      <c r="G560" s="57" t="s">
        <v>53</v>
      </c>
      <c r="H560" s="57">
        <v>8</v>
      </c>
      <c r="I560" s="57" t="s">
        <v>57</v>
      </c>
      <c r="J560" s="57">
        <v>2</v>
      </c>
      <c r="K560" s="60">
        <v>1</v>
      </c>
      <c r="L560" s="51"/>
      <c r="M560" s="52">
        <f t="shared" si="46"/>
        <v>97</v>
      </c>
      <c r="N560" s="65">
        <f t="shared" si="44"/>
        <v>97</v>
      </c>
    </row>
    <row r="561" spans="1:14" ht="14.25" x14ac:dyDescent="0.2">
      <c r="A561" s="61" t="s">
        <v>47</v>
      </c>
      <c r="B561" s="62" t="s">
        <v>722</v>
      </c>
      <c r="C561" s="62" t="s">
        <v>723</v>
      </c>
      <c r="D561" s="63" t="s">
        <v>727</v>
      </c>
      <c r="E561" s="64" t="s">
        <v>728</v>
      </c>
      <c r="F561" s="46">
        <v>6965</v>
      </c>
      <c r="G561" s="57" t="s">
        <v>53</v>
      </c>
      <c r="H561" s="57">
        <v>11</v>
      </c>
      <c r="I561" s="57" t="s">
        <v>54</v>
      </c>
      <c r="J561" s="57">
        <v>2</v>
      </c>
      <c r="K561" s="60">
        <v>1</v>
      </c>
      <c r="L561" s="51"/>
      <c r="M561" s="52">
        <f t="shared" si="46"/>
        <v>6965</v>
      </c>
      <c r="N561" s="65">
        <f t="shared" si="44"/>
        <v>6965</v>
      </c>
    </row>
    <row r="562" spans="1:14" ht="14.25" x14ac:dyDescent="0.2">
      <c r="A562" s="61" t="s">
        <v>47</v>
      </c>
      <c r="B562" s="62" t="s">
        <v>722</v>
      </c>
      <c r="C562" s="62" t="s">
        <v>723</v>
      </c>
      <c r="D562" s="63" t="s">
        <v>729</v>
      </c>
      <c r="E562" s="64" t="s">
        <v>730</v>
      </c>
      <c r="F562" s="46">
        <v>6965</v>
      </c>
      <c r="G562" s="57" t="s">
        <v>53</v>
      </c>
      <c r="H562" s="57">
        <v>10</v>
      </c>
      <c r="I562" s="57" t="s">
        <v>54</v>
      </c>
      <c r="J562" s="57">
        <v>2</v>
      </c>
      <c r="K562" s="60">
        <v>1</v>
      </c>
      <c r="L562" s="51"/>
      <c r="M562" s="52">
        <f t="shared" si="46"/>
        <v>6965</v>
      </c>
      <c r="N562" s="65">
        <f t="shared" si="44"/>
        <v>6965</v>
      </c>
    </row>
    <row r="563" spans="1:14" ht="14.25" x14ac:dyDescent="0.2">
      <c r="A563" s="61" t="s">
        <v>47</v>
      </c>
      <c r="B563" s="62" t="s">
        <v>722</v>
      </c>
      <c r="C563" s="62" t="s">
        <v>723</v>
      </c>
      <c r="D563" s="63" t="s">
        <v>731</v>
      </c>
      <c r="E563" s="64" t="s">
        <v>426</v>
      </c>
      <c r="F563" s="46">
        <v>780</v>
      </c>
      <c r="G563" s="57" t="s">
        <v>53</v>
      </c>
      <c r="H563" s="57">
        <v>8</v>
      </c>
      <c r="I563" s="57" t="s">
        <v>57</v>
      </c>
      <c r="J563" s="57">
        <v>2</v>
      </c>
      <c r="K563" s="60">
        <v>1</v>
      </c>
      <c r="L563" s="51"/>
      <c r="M563" s="52">
        <f t="shared" si="46"/>
        <v>780</v>
      </c>
      <c r="N563" s="65">
        <f t="shared" si="44"/>
        <v>780</v>
      </c>
    </row>
    <row r="564" spans="1:14" ht="14.25" x14ac:dyDescent="0.2">
      <c r="A564" s="61" t="s">
        <v>47</v>
      </c>
      <c r="B564" s="62" t="s">
        <v>722</v>
      </c>
      <c r="C564" s="62" t="s">
        <v>723</v>
      </c>
      <c r="D564" s="63" t="s">
        <v>164</v>
      </c>
      <c r="E564" s="64" t="s">
        <v>71</v>
      </c>
      <c r="F564" s="46">
        <v>23</v>
      </c>
      <c r="G564" s="57" t="s">
        <v>53</v>
      </c>
      <c r="H564" s="57">
        <v>6</v>
      </c>
      <c r="I564" s="57" t="s">
        <v>57</v>
      </c>
      <c r="J564" s="57">
        <v>6</v>
      </c>
      <c r="K564" s="60">
        <v>6</v>
      </c>
      <c r="L564" s="51"/>
      <c r="M564" s="52">
        <f t="shared" si="46"/>
        <v>138</v>
      </c>
      <c r="N564" s="65">
        <f t="shared" si="44"/>
        <v>138</v>
      </c>
    </row>
    <row r="565" spans="1:14" ht="14.25" x14ac:dyDescent="0.2">
      <c r="A565" s="61" t="s">
        <v>47</v>
      </c>
      <c r="B565" s="62" t="s">
        <v>722</v>
      </c>
      <c r="C565" s="62" t="s">
        <v>723</v>
      </c>
      <c r="D565" s="63" t="s">
        <v>687</v>
      </c>
      <c r="E565" s="64" t="s">
        <v>688</v>
      </c>
      <c r="F565" s="46">
        <v>1033</v>
      </c>
      <c r="G565" s="57" t="s">
        <v>53</v>
      </c>
      <c r="H565" s="57">
        <v>10</v>
      </c>
      <c r="I565" s="57" t="s">
        <v>57</v>
      </c>
      <c r="J565" s="57">
        <v>2</v>
      </c>
      <c r="K565" s="60">
        <v>1</v>
      </c>
      <c r="L565" s="51"/>
      <c r="M565" s="52">
        <f t="shared" si="46"/>
        <v>1033</v>
      </c>
      <c r="N565" s="65">
        <f t="shared" si="44"/>
        <v>1033</v>
      </c>
    </row>
    <row r="566" spans="1:14" ht="14.25" x14ac:dyDescent="0.2">
      <c r="A566" s="61" t="s">
        <v>47</v>
      </c>
      <c r="B566" s="62" t="s">
        <v>722</v>
      </c>
      <c r="C566" s="62" t="s">
        <v>723</v>
      </c>
      <c r="D566" s="63" t="s">
        <v>558</v>
      </c>
      <c r="E566" s="64" t="s">
        <v>71</v>
      </c>
      <c r="F566" s="46">
        <v>1.9</v>
      </c>
      <c r="G566" s="57" t="s">
        <v>53</v>
      </c>
      <c r="H566" s="57">
        <v>5</v>
      </c>
      <c r="I566" s="57" t="s">
        <v>57</v>
      </c>
      <c r="J566" s="57">
        <v>2</v>
      </c>
      <c r="K566" s="60">
        <v>2</v>
      </c>
      <c r="L566" s="51"/>
      <c r="M566" s="52">
        <f t="shared" si="46"/>
        <v>3.8</v>
      </c>
      <c r="N566" s="65">
        <f t="shared" si="44"/>
        <v>3.8</v>
      </c>
    </row>
    <row r="567" spans="1:14" ht="14.25" x14ac:dyDescent="0.2">
      <c r="A567" s="61" t="s">
        <v>47</v>
      </c>
      <c r="B567" s="62" t="s">
        <v>722</v>
      </c>
      <c r="C567" s="62" t="s">
        <v>723</v>
      </c>
      <c r="D567" s="63" t="s">
        <v>686</v>
      </c>
      <c r="E567" s="64" t="s">
        <v>94</v>
      </c>
      <c r="F567" s="46">
        <v>159</v>
      </c>
      <c r="G567" s="57" t="s">
        <v>53</v>
      </c>
      <c r="H567" s="57">
        <v>8</v>
      </c>
      <c r="I567" s="57" t="s">
        <v>57</v>
      </c>
      <c r="J567" s="57">
        <v>2</v>
      </c>
      <c r="K567" s="60">
        <v>1</v>
      </c>
      <c r="L567" s="51"/>
      <c r="M567" s="52">
        <f t="shared" si="46"/>
        <v>159</v>
      </c>
      <c r="N567" s="65">
        <f t="shared" si="44"/>
        <v>159</v>
      </c>
    </row>
    <row r="568" spans="1:14" ht="14.25" x14ac:dyDescent="0.2">
      <c r="A568" s="61" t="s">
        <v>47</v>
      </c>
      <c r="B568" s="62" t="s">
        <v>722</v>
      </c>
      <c r="C568" s="62" t="s">
        <v>723</v>
      </c>
      <c r="D568" s="63" t="s">
        <v>732</v>
      </c>
      <c r="E568" s="64" t="s">
        <v>412</v>
      </c>
      <c r="F568" s="46">
        <v>135</v>
      </c>
      <c r="G568" s="57" t="s">
        <v>53</v>
      </c>
      <c r="H568" s="57">
        <v>6</v>
      </c>
      <c r="I568" s="57" t="s">
        <v>57</v>
      </c>
      <c r="J568" s="57">
        <v>2</v>
      </c>
      <c r="K568" s="60">
        <v>1</v>
      </c>
      <c r="L568" s="51"/>
      <c r="M568" s="52">
        <f t="shared" si="46"/>
        <v>135</v>
      </c>
      <c r="N568" s="65">
        <f t="shared" si="44"/>
        <v>135</v>
      </c>
    </row>
    <row r="569" spans="1:14" ht="14.25" x14ac:dyDescent="0.2">
      <c r="A569" s="61" t="s">
        <v>47</v>
      </c>
      <c r="B569" s="62" t="s">
        <v>722</v>
      </c>
      <c r="C569" s="62" t="s">
        <v>723</v>
      </c>
      <c r="D569" s="63" t="s">
        <v>733</v>
      </c>
      <c r="E569" s="64" t="s">
        <v>108</v>
      </c>
      <c r="F569" s="46">
        <v>23</v>
      </c>
      <c r="G569" s="57" t="s">
        <v>53</v>
      </c>
      <c r="H569" s="57">
        <v>8</v>
      </c>
      <c r="I569" s="57" t="s">
        <v>57</v>
      </c>
      <c r="J569" s="57">
        <v>2</v>
      </c>
      <c r="K569" s="60">
        <v>1</v>
      </c>
      <c r="L569" s="51"/>
      <c r="M569" s="52">
        <f t="shared" si="46"/>
        <v>23</v>
      </c>
      <c r="N569" s="65">
        <f t="shared" si="44"/>
        <v>23</v>
      </c>
    </row>
    <row r="570" spans="1:14" ht="14.25" x14ac:dyDescent="0.2">
      <c r="A570" s="61" t="s">
        <v>47</v>
      </c>
      <c r="B570" s="62" t="s">
        <v>722</v>
      </c>
      <c r="C570" s="62" t="s">
        <v>723</v>
      </c>
      <c r="D570" s="63" t="s">
        <v>734</v>
      </c>
      <c r="E570" s="64" t="s">
        <v>735</v>
      </c>
      <c r="F570" s="46">
        <v>1134</v>
      </c>
      <c r="G570" s="57" t="s">
        <v>53</v>
      </c>
      <c r="H570" s="57">
        <v>9</v>
      </c>
      <c r="I570" s="57" t="s">
        <v>57</v>
      </c>
      <c r="J570" s="57">
        <v>2</v>
      </c>
      <c r="K570" s="60">
        <v>1</v>
      </c>
      <c r="L570" s="51"/>
      <c r="M570" s="52">
        <f t="shared" si="46"/>
        <v>1134</v>
      </c>
      <c r="N570" s="65">
        <f t="shared" si="44"/>
        <v>1134</v>
      </c>
    </row>
    <row r="571" spans="1:14" ht="14.25" x14ac:dyDescent="0.2">
      <c r="A571" s="61" t="s">
        <v>47</v>
      </c>
      <c r="B571" s="62" t="s">
        <v>722</v>
      </c>
      <c r="C571" s="62" t="s">
        <v>723</v>
      </c>
      <c r="D571" s="63" t="s">
        <v>682</v>
      </c>
      <c r="E571" s="64" t="s">
        <v>118</v>
      </c>
      <c r="F571" s="46">
        <v>15</v>
      </c>
      <c r="G571" s="57" t="s">
        <v>53</v>
      </c>
      <c r="H571" s="57">
        <v>7</v>
      </c>
      <c r="I571" s="57" t="s">
        <v>57</v>
      </c>
      <c r="J571" s="57">
        <v>2</v>
      </c>
      <c r="K571" s="60">
        <v>1</v>
      </c>
      <c r="L571" s="51"/>
      <c r="M571" s="52">
        <f t="shared" si="46"/>
        <v>15</v>
      </c>
      <c r="N571" s="65">
        <f t="shared" si="44"/>
        <v>15</v>
      </c>
    </row>
    <row r="572" spans="1:14" ht="14.25" x14ac:dyDescent="0.2">
      <c r="A572" s="61" t="s">
        <v>47</v>
      </c>
      <c r="B572" s="62" t="s">
        <v>722</v>
      </c>
      <c r="C572" s="62" t="s">
        <v>723</v>
      </c>
      <c r="D572" s="63" t="s">
        <v>414</v>
      </c>
      <c r="E572" s="64" t="s">
        <v>118</v>
      </c>
      <c r="F572" s="46">
        <v>18</v>
      </c>
      <c r="G572" s="57" t="s">
        <v>53</v>
      </c>
      <c r="H572" s="57">
        <v>7</v>
      </c>
      <c r="I572" s="57" t="s">
        <v>57</v>
      </c>
      <c r="J572" s="57">
        <v>2</v>
      </c>
      <c r="K572" s="60">
        <v>1</v>
      </c>
      <c r="L572" s="51"/>
      <c r="M572" s="52">
        <f t="shared" si="46"/>
        <v>18</v>
      </c>
      <c r="N572" s="65">
        <f t="shared" si="44"/>
        <v>18</v>
      </c>
    </row>
    <row r="573" spans="1:14" ht="14.25" x14ac:dyDescent="0.2">
      <c r="A573" s="61" t="s">
        <v>47</v>
      </c>
      <c r="B573" s="62" t="s">
        <v>722</v>
      </c>
      <c r="C573" s="62" t="s">
        <v>723</v>
      </c>
      <c r="D573" s="63" t="s">
        <v>736</v>
      </c>
      <c r="E573" s="64" t="s">
        <v>129</v>
      </c>
      <c r="F573" s="46">
        <v>772</v>
      </c>
      <c r="G573" s="57" t="s">
        <v>53</v>
      </c>
      <c r="H573" s="57">
        <v>10</v>
      </c>
      <c r="I573" s="57" t="s">
        <v>57</v>
      </c>
      <c r="J573" s="57">
        <v>2</v>
      </c>
      <c r="K573" s="60">
        <v>1</v>
      </c>
      <c r="L573" s="51"/>
      <c r="M573" s="52">
        <f t="shared" si="46"/>
        <v>772</v>
      </c>
      <c r="N573" s="65">
        <f t="shared" si="44"/>
        <v>772</v>
      </c>
    </row>
    <row r="574" spans="1:14" ht="14.25" x14ac:dyDescent="0.2">
      <c r="A574" s="61" t="s">
        <v>47</v>
      </c>
      <c r="B574" s="62" t="s">
        <v>722</v>
      </c>
      <c r="C574" s="62" t="s">
        <v>723</v>
      </c>
      <c r="D574" s="63" t="s">
        <v>432</v>
      </c>
      <c r="E574" s="64" t="s">
        <v>108</v>
      </c>
      <c r="F574" s="46">
        <v>21</v>
      </c>
      <c r="G574" s="57" t="s">
        <v>53</v>
      </c>
      <c r="H574" s="57">
        <v>8</v>
      </c>
      <c r="I574" s="57" t="s">
        <v>57</v>
      </c>
      <c r="J574" s="57">
        <v>2</v>
      </c>
      <c r="K574" s="60">
        <v>1</v>
      </c>
      <c r="L574" s="51"/>
      <c r="M574" s="52">
        <f t="shared" si="46"/>
        <v>21</v>
      </c>
      <c r="N574" s="65">
        <f t="shared" si="44"/>
        <v>21</v>
      </c>
    </row>
    <row r="575" spans="1:14" ht="14.25" x14ac:dyDescent="0.2">
      <c r="A575" s="61" t="s">
        <v>47</v>
      </c>
      <c r="B575" s="62" t="s">
        <v>722</v>
      </c>
      <c r="C575" s="62" t="s">
        <v>723</v>
      </c>
      <c r="D575" s="63" t="s">
        <v>737</v>
      </c>
      <c r="E575" s="64" t="s">
        <v>412</v>
      </c>
      <c r="F575" s="46">
        <v>104</v>
      </c>
      <c r="G575" s="57" t="s">
        <v>53</v>
      </c>
      <c r="H575" s="57">
        <v>5</v>
      </c>
      <c r="I575" s="57" t="s">
        <v>57</v>
      </c>
      <c r="J575" s="57">
        <v>2</v>
      </c>
      <c r="K575" s="60">
        <v>1</v>
      </c>
      <c r="L575" s="51"/>
      <c r="M575" s="52">
        <f t="shared" si="46"/>
        <v>104</v>
      </c>
      <c r="N575" s="65">
        <f t="shared" si="44"/>
        <v>104</v>
      </c>
    </row>
    <row r="576" spans="1:14" ht="14.25" x14ac:dyDescent="0.2">
      <c r="A576" s="61" t="s">
        <v>47</v>
      </c>
      <c r="B576" s="62" t="s">
        <v>722</v>
      </c>
      <c r="C576" s="62" t="s">
        <v>723</v>
      </c>
      <c r="D576" s="63" t="s">
        <v>691</v>
      </c>
      <c r="E576" s="64" t="s">
        <v>692</v>
      </c>
      <c r="F576" s="46">
        <v>130</v>
      </c>
      <c r="G576" s="57" t="s">
        <v>53</v>
      </c>
      <c r="H576" s="57">
        <v>10</v>
      </c>
      <c r="I576" s="57" t="s">
        <v>57</v>
      </c>
      <c r="J576" s="57">
        <v>4</v>
      </c>
      <c r="K576" s="60">
        <v>4</v>
      </c>
      <c r="L576" s="51"/>
      <c r="M576" s="52">
        <f t="shared" si="46"/>
        <v>520</v>
      </c>
      <c r="N576" s="65">
        <f t="shared" si="44"/>
        <v>520</v>
      </c>
    </row>
    <row r="577" spans="1:14" ht="14.25" x14ac:dyDescent="0.2">
      <c r="A577" s="61" t="s">
        <v>47</v>
      </c>
      <c r="B577" s="62" t="s">
        <v>722</v>
      </c>
      <c r="C577" s="62" t="s">
        <v>723</v>
      </c>
      <c r="D577" s="63" t="s">
        <v>693</v>
      </c>
      <c r="E577" s="64" t="s">
        <v>71</v>
      </c>
      <c r="F577" s="46">
        <v>19</v>
      </c>
      <c r="G577" s="57" t="s">
        <v>53</v>
      </c>
      <c r="H577" s="57">
        <v>6</v>
      </c>
      <c r="I577" s="57" t="s">
        <v>57</v>
      </c>
      <c r="J577" s="57">
        <v>8</v>
      </c>
      <c r="K577" s="60">
        <v>8</v>
      </c>
      <c r="L577" s="51"/>
      <c r="M577" s="52">
        <f t="shared" si="46"/>
        <v>152</v>
      </c>
      <c r="N577" s="65">
        <f t="shared" si="44"/>
        <v>152</v>
      </c>
    </row>
    <row r="578" spans="1:14" ht="14.25" x14ac:dyDescent="0.2">
      <c r="A578" s="53" t="s">
        <v>47</v>
      </c>
      <c r="B578" s="54" t="s">
        <v>722</v>
      </c>
      <c r="C578" s="54" t="s">
        <v>738</v>
      </c>
      <c r="D578" s="55" t="s">
        <v>722</v>
      </c>
      <c r="E578" s="56" t="s">
        <v>738</v>
      </c>
      <c r="F578" s="46"/>
      <c r="G578" s="57"/>
      <c r="H578" s="58"/>
      <c r="I578" s="58"/>
      <c r="J578" s="59">
        <v>1</v>
      </c>
      <c r="K578" s="60"/>
      <c r="L578" s="51"/>
      <c r="M578" s="52"/>
      <c r="N578" s="51"/>
    </row>
    <row r="579" spans="1:14" ht="14.25" x14ac:dyDescent="0.2">
      <c r="A579" s="61" t="s">
        <v>47</v>
      </c>
      <c r="B579" s="62" t="s">
        <v>722</v>
      </c>
      <c r="C579" s="62" t="s">
        <v>738</v>
      </c>
      <c r="D579" s="63" t="s">
        <v>739</v>
      </c>
      <c r="E579" s="64" t="s">
        <v>701</v>
      </c>
      <c r="F579" s="46">
        <v>29</v>
      </c>
      <c r="G579" s="57" t="s">
        <v>53</v>
      </c>
      <c r="H579" s="57">
        <v>7</v>
      </c>
      <c r="I579" s="57" t="s">
        <v>57</v>
      </c>
      <c r="J579" s="57">
        <v>6</v>
      </c>
      <c r="K579" s="60">
        <v>6</v>
      </c>
      <c r="L579" s="51"/>
      <c r="M579" s="52">
        <f t="shared" si="46"/>
        <v>174</v>
      </c>
      <c r="N579" s="65">
        <f t="shared" si="44"/>
        <v>174</v>
      </c>
    </row>
    <row r="580" spans="1:14" ht="14.25" x14ac:dyDescent="0.2">
      <c r="A580" s="61" t="s">
        <v>47</v>
      </c>
      <c r="B580" s="62" t="s">
        <v>722</v>
      </c>
      <c r="C580" s="62" t="s">
        <v>738</v>
      </c>
      <c r="D580" s="63" t="s">
        <v>517</v>
      </c>
      <c r="E580" s="64" t="s">
        <v>244</v>
      </c>
      <c r="F580" s="46">
        <v>2.7</v>
      </c>
      <c r="G580" s="57" t="s">
        <v>53</v>
      </c>
      <c r="H580" s="57">
        <v>5</v>
      </c>
      <c r="I580" s="57" t="s">
        <v>57</v>
      </c>
      <c r="J580" s="57">
        <v>6</v>
      </c>
      <c r="K580" s="60">
        <v>6</v>
      </c>
      <c r="L580" s="51"/>
      <c r="M580" s="52">
        <f t="shared" si="46"/>
        <v>16.200000000000003</v>
      </c>
      <c r="N580" s="65">
        <f t="shared" si="44"/>
        <v>16.200000000000003</v>
      </c>
    </row>
    <row r="581" spans="1:14" ht="14.25" x14ac:dyDescent="0.2">
      <c r="A581" s="61" t="s">
        <v>47</v>
      </c>
      <c r="B581" s="62" t="s">
        <v>722</v>
      </c>
      <c r="C581" s="62" t="s">
        <v>738</v>
      </c>
      <c r="D581" s="63" t="s">
        <v>740</v>
      </c>
      <c r="E581" s="64" t="s">
        <v>741</v>
      </c>
      <c r="F581" s="46">
        <v>32</v>
      </c>
      <c r="G581" s="57" t="s">
        <v>53</v>
      </c>
      <c r="H581" s="57">
        <v>11</v>
      </c>
      <c r="I581" s="57" t="s">
        <v>57</v>
      </c>
      <c r="J581" s="57">
        <v>6</v>
      </c>
      <c r="K581" s="60">
        <v>6</v>
      </c>
      <c r="L581" s="51"/>
      <c r="M581" s="52">
        <f t="shared" si="46"/>
        <v>192</v>
      </c>
      <c r="N581" s="65">
        <f t="shared" si="44"/>
        <v>192</v>
      </c>
    </row>
    <row r="582" spans="1:14" ht="14.25" x14ac:dyDescent="0.2">
      <c r="A582" s="61" t="s">
        <v>47</v>
      </c>
      <c r="B582" s="62" t="s">
        <v>722</v>
      </c>
      <c r="C582" s="62" t="s">
        <v>738</v>
      </c>
      <c r="D582" s="63" t="s">
        <v>742</v>
      </c>
      <c r="E582" s="64" t="s">
        <v>743</v>
      </c>
      <c r="F582" s="46">
        <v>92</v>
      </c>
      <c r="G582" s="57" t="s">
        <v>53</v>
      </c>
      <c r="H582" s="57">
        <v>10</v>
      </c>
      <c r="I582" s="57" t="s">
        <v>57</v>
      </c>
      <c r="J582" s="57">
        <v>6</v>
      </c>
      <c r="K582" s="60">
        <v>6</v>
      </c>
      <c r="L582" s="51"/>
      <c r="M582" s="52">
        <f t="shared" si="46"/>
        <v>552</v>
      </c>
      <c r="N582" s="65">
        <f t="shared" si="44"/>
        <v>552</v>
      </c>
    </row>
    <row r="583" spans="1:14" ht="14.25" x14ac:dyDescent="0.2">
      <c r="A583" s="61" t="s">
        <v>47</v>
      </c>
      <c r="B583" s="62" t="s">
        <v>722</v>
      </c>
      <c r="C583" s="62" t="s">
        <v>738</v>
      </c>
      <c r="D583" s="63" t="s">
        <v>744</v>
      </c>
      <c r="E583" s="64" t="s">
        <v>745</v>
      </c>
      <c r="F583" s="46">
        <v>176</v>
      </c>
      <c r="G583" s="57" t="s">
        <v>53</v>
      </c>
      <c r="H583" s="57">
        <v>7</v>
      </c>
      <c r="I583" s="57" t="s">
        <v>57</v>
      </c>
      <c r="J583" s="57">
        <v>6</v>
      </c>
      <c r="K583" s="60">
        <v>6</v>
      </c>
      <c r="L583" s="51"/>
      <c r="M583" s="52">
        <f t="shared" si="46"/>
        <v>1056</v>
      </c>
      <c r="N583" s="65">
        <f t="shared" si="44"/>
        <v>1056</v>
      </c>
    </row>
    <row r="584" spans="1:14" ht="14.25" x14ac:dyDescent="0.2">
      <c r="A584" s="61" t="s">
        <v>47</v>
      </c>
      <c r="B584" s="62" t="s">
        <v>722</v>
      </c>
      <c r="C584" s="62" t="s">
        <v>738</v>
      </c>
      <c r="D584" s="63" t="s">
        <v>746</v>
      </c>
      <c r="E584" s="64" t="s">
        <v>86</v>
      </c>
      <c r="F584" s="46">
        <v>204</v>
      </c>
      <c r="G584" s="57" t="s">
        <v>187</v>
      </c>
      <c r="H584" s="57">
        <v>3</v>
      </c>
      <c r="I584" s="57" t="s">
        <v>57</v>
      </c>
      <c r="J584" s="57">
        <v>1</v>
      </c>
      <c r="K584" s="60">
        <v>1</v>
      </c>
      <c r="L584" s="51"/>
      <c r="M584" s="52">
        <f t="shared" si="46"/>
        <v>204</v>
      </c>
      <c r="N584" s="65">
        <f t="shared" si="44"/>
        <v>204</v>
      </c>
    </row>
    <row r="585" spans="1:14" ht="14.25" x14ac:dyDescent="0.2">
      <c r="A585" s="61" t="s">
        <v>47</v>
      </c>
      <c r="B585" s="62" t="s">
        <v>722</v>
      </c>
      <c r="C585" s="62" t="s">
        <v>738</v>
      </c>
      <c r="D585" s="63" t="s">
        <v>747</v>
      </c>
      <c r="E585" s="64" t="s">
        <v>748</v>
      </c>
      <c r="F585" s="46">
        <v>201</v>
      </c>
      <c r="G585" s="57" t="s">
        <v>53</v>
      </c>
      <c r="H585" s="57">
        <v>10</v>
      </c>
      <c r="I585" s="57" t="s">
        <v>57</v>
      </c>
      <c r="J585" s="57">
        <v>1</v>
      </c>
      <c r="K585" s="60">
        <v>1</v>
      </c>
      <c r="L585" s="51"/>
      <c r="M585" s="52">
        <f t="shared" si="46"/>
        <v>201</v>
      </c>
      <c r="N585" s="65">
        <f t="shared" si="44"/>
        <v>201</v>
      </c>
    </row>
    <row r="586" spans="1:14" ht="14.25" x14ac:dyDescent="0.2">
      <c r="A586" s="61" t="s">
        <v>47</v>
      </c>
      <c r="B586" s="62" t="s">
        <v>722</v>
      </c>
      <c r="C586" s="62" t="s">
        <v>738</v>
      </c>
      <c r="D586" s="63" t="s">
        <v>749</v>
      </c>
      <c r="E586" s="64" t="s">
        <v>701</v>
      </c>
      <c r="F586" s="46">
        <v>21</v>
      </c>
      <c r="G586" s="57" t="s">
        <v>53</v>
      </c>
      <c r="H586" s="57">
        <v>6</v>
      </c>
      <c r="I586" s="57" t="s">
        <v>57</v>
      </c>
      <c r="J586" s="57">
        <v>48</v>
      </c>
      <c r="K586" s="60">
        <v>5</v>
      </c>
      <c r="L586" s="51"/>
      <c r="M586" s="52">
        <f t="shared" si="46"/>
        <v>105</v>
      </c>
      <c r="N586" s="65">
        <f t="shared" si="44"/>
        <v>105</v>
      </c>
    </row>
    <row r="587" spans="1:14" ht="14.25" x14ac:dyDescent="0.2">
      <c r="A587" s="61" t="s">
        <v>47</v>
      </c>
      <c r="B587" s="62" t="s">
        <v>722</v>
      </c>
      <c r="C587" s="62" t="s">
        <v>738</v>
      </c>
      <c r="D587" s="63" t="s">
        <v>750</v>
      </c>
      <c r="E587" s="64" t="s">
        <v>751</v>
      </c>
      <c r="F587" s="46">
        <v>303</v>
      </c>
      <c r="G587" s="57" t="s">
        <v>53</v>
      </c>
      <c r="H587" s="57">
        <v>10</v>
      </c>
      <c r="I587" s="57" t="s">
        <v>57</v>
      </c>
      <c r="J587" s="57">
        <v>1</v>
      </c>
      <c r="K587" s="60">
        <v>1</v>
      </c>
      <c r="L587" s="51"/>
      <c r="M587" s="52">
        <f t="shared" si="46"/>
        <v>303</v>
      </c>
      <c r="N587" s="65">
        <f t="shared" si="44"/>
        <v>303</v>
      </c>
    </row>
    <row r="588" spans="1:14" ht="14.25" x14ac:dyDescent="0.2">
      <c r="A588" s="61" t="s">
        <v>47</v>
      </c>
      <c r="B588" s="62" t="s">
        <v>722</v>
      </c>
      <c r="C588" s="62" t="s">
        <v>738</v>
      </c>
      <c r="D588" s="63" t="s">
        <v>752</v>
      </c>
      <c r="E588" s="64" t="s">
        <v>753</v>
      </c>
      <c r="F588" s="46">
        <v>37</v>
      </c>
      <c r="G588" s="57" t="s">
        <v>53</v>
      </c>
      <c r="H588" s="57">
        <v>10</v>
      </c>
      <c r="I588" s="57" t="s">
        <v>57</v>
      </c>
      <c r="J588" s="57">
        <v>48</v>
      </c>
      <c r="K588" s="60">
        <v>5</v>
      </c>
      <c r="L588" s="51"/>
      <c r="M588" s="52">
        <f t="shared" si="46"/>
        <v>185</v>
      </c>
      <c r="N588" s="65">
        <f t="shared" si="44"/>
        <v>185</v>
      </c>
    </row>
    <row r="589" spans="1:14" ht="14.25" x14ac:dyDescent="0.2">
      <c r="A589" s="61" t="s">
        <v>47</v>
      </c>
      <c r="B589" s="62" t="s">
        <v>722</v>
      </c>
      <c r="C589" s="62" t="s">
        <v>738</v>
      </c>
      <c r="D589" s="63" t="s">
        <v>754</v>
      </c>
      <c r="E589" s="64" t="s">
        <v>230</v>
      </c>
      <c r="F589" s="46">
        <v>413</v>
      </c>
      <c r="G589" s="57" t="s">
        <v>53</v>
      </c>
      <c r="H589" s="57">
        <v>6</v>
      </c>
      <c r="I589" s="57" t="s">
        <v>57</v>
      </c>
      <c r="J589" s="57">
        <v>48</v>
      </c>
      <c r="K589" s="60">
        <v>5</v>
      </c>
      <c r="L589" s="51"/>
      <c r="M589" s="52">
        <f t="shared" si="46"/>
        <v>2065</v>
      </c>
      <c r="N589" s="65">
        <f t="shared" si="44"/>
        <v>2065</v>
      </c>
    </row>
    <row r="590" spans="1:14" ht="14.25" x14ac:dyDescent="0.2">
      <c r="A590" s="61" t="s">
        <v>47</v>
      </c>
      <c r="B590" s="62" t="s">
        <v>722</v>
      </c>
      <c r="C590" s="62" t="s">
        <v>738</v>
      </c>
      <c r="D590" s="63" t="s">
        <v>755</v>
      </c>
      <c r="E590" s="64" t="s">
        <v>59</v>
      </c>
      <c r="F590" s="46">
        <v>20</v>
      </c>
      <c r="G590" s="57" t="s">
        <v>53</v>
      </c>
      <c r="H590" s="57">
        <v>6</v>
      </c>
      <c r="I590" s="57" t="s">
        <v>57</v>
      </c>
      <c r="J590" s="57">
        <v>8</v>
      </c>
      <c r="K590" s="60">
        <v>8</v>
      </c>
      <c r="L590" s="51"/>
      <c r="M590" s="52">
        <f t="shared" si="46"/>
        <v>160</v>
      </c>
      <c r="N590" s="65">
        <f t="shared" si="44"/>
        <v>160</v>
      </c>
    </row>
    <row r="591" spans="1:14" ht="14.25" x14ac:dyDescent="0.2">
      <c r="A591" s="61" t="s">
        <v>47</v>
      </c>
      <c r="B591" s="62" t="s">
        <v>722</v>
      </c>
      <c r="C591" s="62" t="s">
        <v>738</v>
      </c>
      <c r="D591" s="63" t="s">
        <v>517</v>
      </c>
      <c r="E591" s="64" t="s">
        <v>244</v>
      </c>
      <c r="F591" s="46">
        <v>2.7</v>
      </c>
      <c r="G591" s="57" t="s">
        <v>53</v>
      </c>
      <c r="H591" s="57">
        <v>5</v>
      </c>
      <c r="I591" s="57" t="s">
        <v>57</v>
      </c>
      <c r="J591" s="57">
        <v>8</v>
      </c>
      <c r="K591" s="60">
        <v>8</v>
      </c>
      <c r="L591" s="51"/>
      <c r="M591" s="52">
        <f t="shared" si="46"/>
        <v>21.6</v>
      </c>
      <c r="N591" s="65">
        <f t="shared" si="44"/>
        <v>21.6</v>
      </c>
    </row>
    <row r="592" spans="1:14" ht="14.25" x14ac:dyDescent="0.2">
      <c r="A592" s="61" t="s">
        <v>47</v>
      </c>
      <c r="B592" s="62" t="s">
        <v>722</v>
      </c>
      <c r="C592" s="62" t="s">
        <v>738</v>
      </c>
      <c r="D592" s="63" t="s">
        <v>756</v>
      </c>
      <c r="E592" s="64" t="s">
        <v>748</v>
      </c>
      <c r="F592" s="46">
        <v>47</v>
      </c>
      <c r="G592" s="57" t="s">
        <v>53</v>
      </c>
      <c r="H592" s="57">
        <v>10</v>
      </c>
      <c r="I592" s="57" t="s">
        <v>57</v>
      </c>
      <c r="J592" s="57">
        <v>46</v>
      </c>
      <c r="K592" s="60">
        <v>5</v>
      </c>
      <c r="L592" s="51"/>
      <c r="M592" s="52">
        <f t="shared" si="46"/>
        <v>235</v>
      </c>
      <c r="N592" s="65">
        <f t="shared" si="44"/>
        <v>235</v>
      </c>
    </row>
    <row r="593" spans="1:14" ht="14.25" x14ac:dyDescent="0.2">
      <c r="A593" s="61" t="s">
        <v>47</v>
      </c>
      <c r="B593" s="62" t="s">
        <v>722</v>
      </c>
      <c r="C593" s="62" t="s">
        <v>738</v>
      </c>
      <c r="D593" s="63" t="s">
        <v>757</v>
      </c>
      <c r="E593" s="64" t="s">
        <v>751</v>
      </c>
      <c r="F593" s="46">
        <v>311</v>
      </c>
      <c r="G593" s="57" t="s">
        <v>53</v>
      </c>
      <c r="H593" s="57">
        <v>10</v>
      </c>
      <c r="I593" s="57" t="s">
        <v>57</v>
      </c>
      <c r="J593" s="57">
        <v>1</v>
      </c>
      <c r="K593" s="60">
        <v>1</v>
      </c>
      <c r="L593" s="51"/>
      <c r="M593" s="52">
        <f t="shared" si="46"/>
        <v>311</v>
      </c>
      <c r="N593" s="65">
        <f t="shared" si="44"/>
        <v>311</v>
      </c>
    </row>
    <row r="594" spans="1:14" ht="14.25" x14ac:dyDescent="0.2">
      <c r="A594" s="61" t="s">
        <v>47</v>
      </c>
      <c r="B594" s="62" t="s">
        <v>722</v>
      </c>
      <c r="C594" s="62" t="s">
        <v>738</v>
      </c>
      <c r="D594" s="63" t="s">
        <v>758</v>
      </c>
      <c r="E594" s="64" t="s">
        <v>751</v>
      </c>
      <c r="F594" s="46">
        <v>274</v>
      </c>
      <c r="G594" s="57" t="s">
        <v>53</v>
      </c>
      <c r="H594" s="57">
        <v>14</v>
      </c>
      <c r="I594" s="57" t="s">
        <v>57</v>
      </c>
      <c r="J594" s="57">
        <v>21</v>
      </c>
      <c r="K594" s="60">
        <v>3</v>
      </c>
      <c r="L594" s="51"/>
      <c r="M594" s="52">
        <f t="shared" si="46"/>
        <v>822</v>
      </c>
      <c r="N594" s="65">
        <f t="shared" si="44"/>
        <v>822</v>
      </c>
    </row>
    <row r="595" spans="1:14" ht="14.25" x14ac:dyDescent="0.2">
      <c r="A595" s="61" t="s">
        <v>47</v>
      </c>
      <c r="B595" s="62" t="s">
        <v>722</v>
      </c>
      <c r="C595" s="62" t="s">
        <v>738</v>
      </c>
      <c r="D595" s="63" t="s">
        <v>759</v>
      </c>
      <c r="E595" s="64" t="s">
        <v>751</v>
      </c>
      <c r="F595" s="46">
        <v>309</v>
      </c>
      <c r="G595" s="57" t="s">
        <v>53</v>
      </c>
      <c r="H595" s="57">
        <v>10</v>
      </c>
      <c r="I595" s="57" t="s">
        <v>57</v>
      </c>
      <c r="J595" s="57">
        <v>1</v>
      </c>
      <c r="K595" s="60">
        <v>1</v>
      </c>
      <c r="L595" s="51"/>
      <c r="M595" s="52">
        <f t="shared" si="46"/>
        <v>309</v>
      </c>
      <c r="N595" s="65">
        <f t="shared" si="44"/>
        <v>309</v>
      </c>
    </row>
    <row r="596" spans="1:14" ht="14.25" x14ac:dyDescent="0.2">
      <c r="A596" s="61" t="s">
        <v>47</v>
      </c>
      <c r="B596" s="62" t="s">
        <v>722</v>
      </c>
      <c r="C596" s="62" t="s">
        <v>738</v>
      </c>
      <c r="D596" s="63" t="s">
        <v>760</v>
      </c>
      <c r="E596" s="64" t="s">
        <v>244</v>
      </c>
      <c r="F596" s="46">
        <v>1.4</v>
      </c>
      <c r="G596" s="57" t="s">
        <v>53</v>
      </c>
      <c r="H596" s="57">
        <v>8</v>
      </c>
      <c r="I596" s="57" t="s">
        <v>57</v>
      </c>
      <c r="J596" s="57">
        <v>30</v>
      </c>
      <c r="K596" s="60">
        <v>30</v>
      </c>
      <c r="L596" s="51"/>
      <c r="M596" s="52">
        <f t="shared" si="46"/>
        <v>42</v>
      </c>
      <c r="N596" s="65">
        <f t="shared" si="44"/>
        <v>42</v>
      </c>
    </row>
    <row r="597" spans="1:14" ht="14.25" x14ac:dyDescent="0.2">
      <c r="A597" s="61" t="s">
        <v>47</v>
      </c>
      <c r="B597" s="62" t="s">
        <v>722</v>
      </c>
      <c r="C597" s="62" t="s">
        <v>738</v>
      </c>
      <c r="D597" s="63" t="s">
        <v>761</v>
      </c>
      <c r="E597" s="64" t="s">
        <v>71</v>
      </c>
      <c r="F597" s="46">
        <v>21</v>
      </c>
      <c r="G597" s="57" t="s">
        <v>53</v>
      </c>
      <c r="H597" s="57">
        <v>6</v>
      </c>
      <c r="I597" s="57" t="s">
        <v>57</v>
      </c>
      <c r="J597" s="57">
        <v>24</v>
      </c>
      <c r="K597" s="60">
        <v>6</v>
      </c>
      <c r="L597" s="51"/>
      <c r="M597" s="52">
        <f t="shared" si="46"/>
        <v>126</v>
      </c>
      <c r="N597" s="65">
        <f t="shared" si="44"/>
        <v>126</v>
      </c>
    </row>
    <row r="598" spans="1:14" ht="14.25" x14ac:dyDescent="0.2">
      <c r="A598" s="61" t="s">
        <v>47</v>
      </c>
      <c r="B598" s="62" t="s">
        <v>722</v>
      </c>
      <c r="C598" s="62" t="s">
        <v>738</v>
      </c>
      <c r="D598" s="63" t="s">
        <v>762</v>
      </c>
      <c r="E598" s="64" t="s">
        <v>507</v>
      </c>
      <c r="F598" s="46">
        <v>17</v>
      </c>
      <c r="G598" s="57" t="s">
        <v>53</v>
      </c>
      <c r="H598" s="57">
        <v>6</v>
      </c>
      <c r="I598" s="57" t="s">
        <v>57</v>
      </c>
      <c r="J598" s="57">
        <v>6</v>
      </c>
      <c r="K598" s="60">
        <v>2</v>
      </c>
      <c r="L598" s="51"/>
      <c r="M598" s="52">
        <f t="shared" si="46"/>
        <v>34</v>
      </c>
      <c r="N598" s="65">
        <f t="shared" si="44"/>
        <v>34</v>
      </c>
    </row>
    <row r="599" spans="1:14" ht="14.25" x14ac:dyDescent="0.2">
      <c r="A599" s="61" t="s">
        <v>47</v>
      </c>
      <c r="B599" s="62" t="s">
        <v>722</v>
      </c>
      <c r="C599" s="62" t="s">
        <v>738</v>
      </c>
      <c r="D599" s="63" t="s">
        <v>763</v>
      </c>
      <c r="E599" s="64" t="s">
        <v>764</v>
      </c>
      <c r="F599" s="46">
        <v>14415</v>
      </c>
      <c r="G599" s="57" t="s">
        <v>53</v>
      </c>
      <c r="H599" s="57">
        <v>8</v>
      </c>
      <c r="I599" s="57" t="s">
        <v>57</v>
      </c>
      <c r="J599" s="57">
        <v>2</v>
      </c>
      <c r="K599" s="60">
        <v>1</v>
      </c>
      <c r="L599" s="51"/>
      <c r="M599" s="52">
        <f t="shared" si="46"/>
        <v>14415</v>
      </c>
      <c r="N599" s="65">
        <f t="shared" si="44"/>
        <v>14415</v>
      </c>
    </row>
    <row r="600" spans="1:14" ht="14.25" x14ac:dyDescent="0.2">
      <c r="A600" s="61" t="s">
        <v>47</v>
      </c>
      <c r="B600" s="62" t="s">
        <v>722</v>
      </c>
      <c r="C600" s="62" t="s">
        <v>738</v>
      </c>
      <c r="D600" s="63" t="s">
        <v>765</v>
      </c>
      <c r="E600" s="64" t="s">
        <v>603</v>
      </c>
      <c r="F600" s="46">
        <v>96</v>
      </c>
      <c r="G600" s="57" t="s">
        <v>604</v>
      </c>
      <c r="H600" s="57">
        <v>3</v>
      </c>
      <c r="I600" s="57" t="s">
        <v>57</v>
      </c>
      <c r="J600" s="57">
        <v>2</v>
      </c>
      <c r="K600" s="60">
        <v>2</v>
      </c>
      <c r="L600" s="51"/>
      <c r="M600" s="52">
        <f t="shared" si="46"/>
        <v>192</v>
      </c>
      <c r="N600" s="65">
        <f t="shared" si="44"/>
        <v>192</v>
      </c>
    </row>
    <row r="601" spans="1:14" ht="14.25" x14ac:dyDescent="0.2">
      <c r="A601" s="61" t="s">
        <v>47</v>
      </c>
      <c r="B601" s="62" t="s">
        <v>722</v>
      </c>
      <c r="C601" s="62" t="s">
        <v>738</v>
      </c>
      <c r="D601" s="63" t="s">
        <v>766</v>
      </c>
      <c r="E601" s="64" t="s">
        <v>606</v>
      </c>
      <c r="F601" s="46">
        <v>60</v>
      </c>
      <c r="G601" s="57" t="s">
        <v>53</v>
      </c>
      <c r="H601" s="57">
        <v>3</v>
      </c>
      <c r="I601" s="57" t="s">
        <v>57</v>
      </c>
      <c r="J601" s="57">
        <v>2</v>
      </c>
      <c r="K601" s="60">
        <v>2</v>
      </c>
      <c r="L601" s="51"/>
      <c r="M601" s="52">
        <f t="shared" si="46"/>
        <v>120</v>
      </c>
      <c r="N601" s="65">
        <f t="shared" si="44"/>
        <v>120</v>
      </c>
    </row>
    <row r="602" spans="1:14" ht="14.25" x14ac:dyDescent="0.2">
      <c r="A602" s="61" t="s">
        <v>47</v>
      </c>
      <c r="B602" s="62" t="s">
        <v>722</v>
      </c>
      <c r="C602" s="62" t="s">
        <v>738</v>
      </c>
      <c r="D602" s="63" t="s">
        <v>767</v>
      </c>
      <c r="E602" s="64" t="s">
        <v>273</v>
      </c>
      <c r="F602" s="46">
        <v>25</v>
      </c>
      <c r="G602" s="57" t="s">
        <v>53</v>
      </c>
      <c r="H602" s="57">
        <v>6</v>
      </c>
      <c r="I602" s="57" t="s">
        <v>57</v>
      </c>
      <c r="J602" s="57">
        <v>2</v>
      </c>
      <c r="K602" s="60">
        <v>1</v>
      </c>
      <c r="L602" s="51"/>
      <c r="M602" s="52">
        <f t="shared" si="46"/>
        <v>25</v>
      </c>
      <c r="N602" s="65">
        <f t="shared" si="44"/>
        <v>25</v>
      </c>
    </row>
    <row r="603" spans="1:14" ht="14.25" x14ac:dyDescent="0.2">
      <c r="A603" s="61" t="s">
        <v>47</v>
      </c>
      <c r="B603" s="62" t="s">
        <v>722</v>
      </c>
      <c r="C603" s="62" t="s">
        <v>738</v>
      </c>
      <c r="D603" s="63" t="s">
        <v>768</v>
      </c>
      <c r="E603" s="64" t="s">
        <v>769</v>
      </c>
      <c r="F603" s="46">
        <v>342</v>
      </c>
      <c r="G603" s="57" t="s">
        <v>53</v>
      </c>
      <c r="H603" s="57">
        <v>14</v>
      </c>
      <c r="I603" s="57" t="s">
        <v>57</v>
      </c>
      <c r="J603" s="57">
        <v>4</v>
      </c>
      <c r="K603" s="60">
        <v>1</v>
      </c>
      <c r="L603" s="51"/>
      <c r="M603" s="52">
        <f t="shared" si="46"/>
        <v>342</v>
      </c>
      <c r="N603" s="65">
        <f t="shared" si="44"/>
        <v>342</v>
      </c>
    </row>
    <row r="604" spans="1:14" ht="14.25" x14ac:dyDescent="0.2">
      <c r="A604" s="61" t="s">
        <v>47</v>
      </c>
      <c r="B604" s="62" t="s">
        <v>722</v>
      </c>
      <c r="C604" s="62" t="s">
        <v>738</v>
      </c>
      <c r="D604" s="63" t="s">
        <v>770</v>
      </c>
      <c r="E604" s="64" t="s">
        <v>548</v>
      </c>
      <c r="F604" s="46">
        <v>22</v>
      </c>
      <c r="G604" s="57" t="s">
        <v>53</v>
      </c>
      <c r="H604" s="57">
        <v>3</v>
      </c>
      <c r="I604" s="57" t="s">
        <v>57</v>
      </c>
      <c r="J604" s="57">
        <v>4</v>
      </c>
      <c r="K604" s="60">
        <v>1</v>
      </c>
      <c r="L604" s="51"/>
      <c r="M604" s="52">
        <f t="shared" si="46"/>
        <v>22</v>
      </c>
      <c r="N604" s="65">
        <f t="shared" si="44"/>
        <v>22</v>
      </c>
    </row>
    <row r="605" spans="1:14" ht="14.25" x14ac:dyDescent="0.2">
      <c r="A605" s="61" t="s">
        <v>47</v>
      </c>
      <c r="B605" s="62" t="s">
        <v>722</v>
      </c>
      <c r="C605" s="62" t="s">
        <v>738</v>
      </c>
      <c r="D605" s="63" t="s">
        <v>771</v>
      </c>
      <c r="E605" s="64" t="s">
        <v>548</v>
      </c>
      <c r="F605" s="46">
        <v>11</v>
      </c>
      <c r="G605" s="57" t="s">
        <v>53</v>
      </c>
      <c r="H605" s="57">
        <v>4</v>
      </c>
      <c r="I605" s="57" t="s">
        <v>57</v>
      </c>
      <c r="J605" s="57">
        <v>30</v>
      </c>
      <c r="K605" s="60">
        <v>8</v>
      </c>
      <c r="L605" s="51"/>
      <c r="M605" s="52">
        <f t="shared" si="46"/>
        <v>88</v>
      </c>
      <c r="N605" s="65">
        <f t="shared" si="44"/>
        <v>88</v>
      </c>
    </row>
    <row r="606" spans="1:14" ht="14.25" x14ac:dyDescent="0.2">
      <c r="A606" s="53" t="s">
        <v>47</v>
      </c>
      <c r="B606" s="54" t="s">
        <v>722</v>
      </c>
      <c r="C606" s="54" t="s">
        <v>772</v>
      </c>
      <c r="D606" s="55" t="s">
        <v>722</v>
      </c>
      <c r="E606" s="56" t="s">
        <v>772</v>
      </c>
      <c r="F606" s="46"/>
      <c r="G606" s="57"/>
      <c r="H606" s="58"/>
      <c r="I606" s="58"/>
      <c r="J606" s="59">
        <v>1</v>
      </c>
      <c r="K606" s="60"/>
      <c r="L606" s="51"/>
      <c r="M606" s="52"/>
      <c r="N606" s="51"/>
    </row>
    <row r="607" spans="1:14" ht="14.25" x14ac:dyDescent="0.2">
      <c r="A607" s="61" t="s">
        <v>47</v>
      </c>
      <c r="B607" s="62" t="s">
        <v>722</v>
      </c>
      <c r="C607" s="62" t="s">
        <v>772</v>
      </c>
      <c r="D607" s="63" t="s">
        <v>773</v>
      </c>
      <c r="E607" s="64" t="s">
        <v>384</v>
      </c>
      <c r="F607" s="46">
        <v>507</v>
      </c>
      <c r="G607" s="57" t="s">
        <v>53</v>
      </c>
      <c r="H607" s="57">
        <v>8</v>
      </c>
      <c r="I607" s="57" t="s">
        <v>57</v>
      </c>
      <c r="J607" s="57">
        <v>2</v>
      </c>
      <c r="K607" s="60">
        <v>1</v>
      </c>
      <c r="L607" s="51"/>
      <c r="M607" s="52">
        <f t="shared" si="46"/>
        <v>507</v>
      </c>
      <c r="N607" s="65">
        <f t="shared" si="44"/>
        <v>507</v>
      </c>
    </row>
    <row r="608" spans="1:14" ht="14.25" x14ac:dyDescent="0.2">
      <c r="A608" s="61" t="s">
        <v>47</v>
      </c>
      <c r="B608" s="62" t="s">
        <v>722</v>
      </c>
      <c r="C608" s="62" t="s">
        <v>772</v>
      </c>
      <c r="D608" s="63" t="s">
        <v>774</v>
      </c>
      <c r="E608" s="64" t="s">
        <v>52</v>
      </c>
      <c r="F608" s="46">
        <v>36</v>
      </c>
      <c r="G608" s="57" t="s">
        <v>53</v>
      </c>
      <c r="H608" s="57">
        <v>6</v>
      </c>
      <c r="I608" s="57" t="s">
        <v>57</v>
      </c>
      <c r="J608" s="57">
        <v>2</v>
      </c>
      <c r="K608" s="60">
        <v>1</v>
      </c>
      <c r="L608" s="51"/>
      <c r="M608" s="52">
        <f t="shared" si="46"/>
        <v>36</v>
      </c>
      <c r="N608" s="65">
        <f t="shared" ref="N608:N651" si="47">F608*K608</f>
        <v>36</v>
      </c>
    </row>
    <row r="609" spans="1:14" ht="14.25" x14ac:dyDescent="0.2">
      <c r="A609" s="61" t="s">
        <v>47</v>
      </c>
      <c r="B609" s="62" t="s">
        <v>722</v>
      </c>
      <c r="C609" s="62" t="s">
        <v>772</v>
      </c>
      <c r="D609" s="63" t="s">
        <v>775</v>
      </c>
      <c r="E609" s="64" t="s">
        <v>725</v>
      </c>
      <c r="F609" s="46">
        <v>413</v>
      </c>
      <c r="G609" s="57" t="s">
        <v>53</v>
      </c>
      <c r="H609" s="57">
        <v>8</v>
      </c>
      <c r="I609" s="57" t="s">
        <v>57</v>
      </c>
      <c r="J609" s="57">
        <v>2</v>
      </c>
      <c r="K609" s="60">
        <v>1</v>
      </c>
      <c r="L609" s="51"/>
      <c r="M609" s="52">
        <f t="shared" si="46"/>
        <v>413</v>
      </c>
      <c r="N609" s="65">
        <f t="shared" si="47"/>
        <v>413</v>
      </c>
    </row>
    <row r="610" spans="1:14" ht="14.25" x14ac:dyDescent="0.2">
      <c r="A610" s="61" t="s">
        <v>47</v>
      </c>
      <c r="B610" s="62" t="s">
        <v>722</v>
      </c>
      <c r="C610" s="62" t="s">
        <v>772</v>
      </c>
      <c r="D610" s="63" t="s">
        <v>776</v>
      </c>
      <c r="E610" s="64" t="s">
        <v>701</v>
      </c>
      <c r="F610" s="46">
        <v>300</v>
      </c>
      <c r="G610" s="57" t="s">
        <v>53</v>
      </c>
      <c r="H610" s="57">
        <v>10</v>
      </c>
      <c r="I610" s="57" t="s">
        <v>57</v>
      </c>
      <c r="J610" s="57">
        <v>2</v>
      </c>
      <c r="K610" s="60">
        <v>1</v>
      </c>
      <c r="L610" s="51"/>
      <c r="M610" s="52">
        <f t="shared" si="46"/>
        <v>300</v>
      </c>
      <c r="N610" s="65">
        <f t="shared" si="47"/>
        <v>300</v>
      </c>
    </row>
    <row r="611" spans="1:14" ht="14.25" x14ac:dyDescent="0.2">
      <c r="A611" s="61" t="s">
        <v>47</v>
      </c>
      <c r="B611" s="62" t="s">
        <v>722</v>
      </c>
      <c r="C611" s="62" t="s">
        <v>772</v>
      </c>
      <c r="D611" s="63" t="s">
        <v>777</v>
      </c>
      <c r="E611" s="64" t="s">
        <v>64</v>
      </c>
      <c r="F611" s="46">
        <v>12</v>
      </c>
      <c r="G611" s="57" t="s">
        <v>53</v>
      </c>
      <c r="H611" s="57">
        <v>6</v>
      </c>
      <c r="I611" s="57" t="s">
        <v>57</v>
      </c>
      <c r="J611" s="57">
        <v>2</v>
      </c>
      <c r="K611" s="60">
        <v>2</v>
      </c>
      <c r="L611" s="51"/>
      <c r="M611" s="52">
        <f t="shared" si="46"/>
        <v>24</v>
      </c>
      <c r="N611" s="65">
        <f t="shared" si="47"/>
        <v>24</v>
      </c>
    </row>
    <row r="612" spans="1:14" ht="14.25" x14ac:dyDescent="0.2">
      <c r="A612" s="61" t="s">
        <v>47</v>
      </c>
      <c r="B612" s="62" t="s">
        <v>722</v>
      </c>
      <c r="C612" s="62" t="s">
        <v>772</v>
      </c>
      <c r="D612" s="63" t="s">
        <v>501</v>
      </c>
      <c r="E612" s="64" t="s">
        <v>86</v>
      </c>
      <c r="F612" s="46">
        <v>270</v>
      </c>
      <c r="G612" s="57" t="s">
        <v>187</v>
      </c>
      <c r="H612" s="57">
        <v>3</v>
      </c>
      <c r="I612" s="57" t="s">
        <v>57</v>
      </c>
      <c r="J612" s="57">
        <v>1</v>
      </c>
      <c r="K612" s="60">
        <v>1</v>
      </c>
      <c r="L612" s="51"/>
      <c r="M612" s="52">
        <f t="shared" si="46"/>
        <v>270</v>
      </c>
      <c r="N612" s="65">
        <f t="shared" si="47"/>
        <v>270</v>
      </c>
    </row>
    <row r="613" spans="1:14" ht="14.25" x14ac:dyDescent="0.2">
      <c r="A613" s="61" t="s">
        <v>47</v>
      </c>
      <c r="B613" s="62" t="s">
        <v>722</v>
      </c>
      <c r="C613" s="62" t="s">
        <v>772</v>
      </c>
      <c r="D613" s="63" t="s">
        <v>778</v>
      </c>
      <c r="E613" s="64" t="s">
        <v>779</v>
      </c>
      <c r="F613" s="46">
        <v>26</v>
      </c>
      <c r="G613" s="57" t="s">
        <v>53</v>
      </c>
      <c r="H613" s="57">
        <v>8</v>
      </c>
      <c r="I613" s="57" t="s">
        <v>57</v>
      </c>
      <c r="J613" s="57">
        <v>4</v>
      </c>
      <c r="K613" s="60">
        <v>1</v>
      </c>
      <c r="L613" s="51"/>
      <c r="M613" s="52">
        <f t="shared" si="46"/>
        <v>26</v>
      </c>
      <c r="N613" s="65">
        <f t="shared" si="47"/>
        <v>26</v>
      </c>
    </row>
    <row r="614" spans="1:14" ht="14.25" x14ac:dyDescent="0.2">
      <c r="A614" s="61" t="s">
        <v>47</v>
      </c>
      <c r="B614" s="62" t="s">
        <v>722</v>
      </c>
      <c r="C614" s="62" t="s">
        <v>772</v>
      </c>
      <c r="D614" s="63" t="s">
        <v>780</v>
      </c>
      <c r="E614" s="64" t="s">
        <v>781</v>
      </c>
      <c r="F614" s="46">
        <v>299</v>
      </c>
      <c r="G614" s="57" t="s">
        <v>53</v>
      </c>
      <c r="H614" s="57">
        <v>4</v>
      </c>
      <c r="I614" s="57" t="s">
        <v>57</v>
      </c>
      <c r="J614" s="57">
        <v>2</v>
      </c>
      <c r="K614" s="60">
        <v>1</v>
      </c>
      <c r="L614" s="51"/>
      <c r="M614" s="52">
        <f t="shared" si="46"/>
        <v>299</v>
      </c>
      <c r="N614" s="65">
        <f t="shared" si="47"/>
        <v>299</v>
      </c>
    </row>
    <row r="615" spans="1:14" ht="14.25" x14ac:dyDescent="0.2">
      <c r="A615" s="61" t="s">
        <v>47</v>
      </c>
      <c r="B615" s="62" t="s">
        <v>722</v>
      </c>
      <c r="C615" s="62" t="s">
        <v>772</v>
      </c>
      <c r="D615" s="63" t="s">
        <v>782</v>
      </c>
      <c r="E615" s="64" t="s">
        <v>197</v>
      </c>
      <c r="F615" s="46">
        <v>15</v>
      </c>
      <c r="G615" s="57" t="s">
        <v>53</v>
      </c>
      <c r="H615" s="57">
        <v>10</v>
      </c>
      <c r="I615" s="57" t="s">
        <v>57</v>
      </c>
      <c r="J615" s="57">
        <v>4</v>
      </c>
      <c r="K615" s="60">
        <v>1</v>
      </c>
      <c r="L615" s="51"/>
      <c r="M615" s="52">
        <f t="shared" si="46"/>
        <v>15</v>
      </c>
      <c r="N615" s="65">
        <f t="shared" si="47"/>
        <v>15</v>
      </c>
    </row>
    <row r="616" spans="1:14" ht="14.25" x14ac:dyDescent="0.2">
      <c r="A616" s="61" t="s">
        <v>47</v>
      </c>
      <c r="B616" s="62" t="s">
        <v>722</v>
      </c>
      <c r="C616" s="62" t="s">
        <v>772</v>
      </c>
      <c r="D616" s="63" t="s">
        <v>783</v>
      </c>
      <c r="E616" s="64" t="s">
        <v>84</v>
      </c>
      <c r="F616" s="46">
        <v>75</v>
      </c>
      <c r="G616" s="57" t="s">
        <v>53</v>
      </c>
      <c r="H616" s="57">
        <v>8</v>
      </c>
      <c r="I616" s="57" t="s">
        <v>57</v>
      </c>
      <c r="J616" s="57">
        <v>4</v>
      </c>
      <c r="K616" s="60">
        <v>4</v>
      </c>
      <c r="L616" s="51"/>
      <c r="M616" s="52">
        <f t="shared" si="46"/>
        <v>300</v>
      </c>
      <c r="N616" s="65">
        <f t="shared" si="47"/>
        <v>300</v>
      </c>
    </row>
    <row r="617" spans="1:14" ht="14.25" x14ac:dyDescent="0.2">
      <c r="A617" s="61" t="s">
        <v>47</v>
      </c>
      <c r="B617" s="62" t="s">
        <v>722</v>
      </c>
      <c r="C617" s="62" t="s">
        <v>772</v>
      </c>
      <c r="D617" s="63" t="s">
        <v>715</v>
      </c>
      <c r="E617" s="64" t="s">
        <v>84</v>
      </c>
      <c r="F617" s="46">
        <v>22</v>
      </c>
      <c r="G617" s="57" t="s">
        <v>53</v>
      </c>
      <c r="H617" s="57">
        <v>7</v>
      </c>
      <c r="I617" s="57" t="s">
        <v>57</v>
      </c>
      <c r="J617" s="57">
        <v>44</v>
      </c>
      <c r="K617" s="60">
        <v>11</v>
      </c>
      <c r="L617" s="51"/>
      <c r="M617" s="52">
        <f t="shared" si="46"/>
        <v>242</v>
      </c>
      <c r="N617" s="65">
        <f t="shared" si="47"/>
        <v>242</v>
      </c>
    </row>
    <row r="618" spans="1:14" ht="14.25" x14ac:dyDescent="0.2">
      <c r="A618" s="61" t="s">
        <v>47</v>
      </c>
      <c r="B618" s="62" t="s">
        <v>722</v>
      </c>
      <c r="C618" s="62" t="s">
        <v>772</v>
      </c>
      <c r="D618" s="63" t="s">
        <v>713</v>
      </c>
      <c r="E618" s="64" t="s">
        <v>714</v>
      </c>
      <c r="F618" s="46">
        <v>40</v>
      </c>
      <c r="G618" s="57" t="s">
        <v>53</v>
      </c>
      <c r="H618" s="57">
        <v>10</v>
      </c>
      <c r="I618" s="57" t="s">
        <v>57</v>
      </c>
      <c r="J618" s="57">
        <v>22</v>
      </c>
      <c r="K618" s="60">
        <v>3</v>
      </c>
      <c r="L618" s="51"/>
      <c r="M618" s="52">
        <f t="shared" si="46"/>
        <v>120</v>
      </c>
      <c r="N618" s="65">
        <f t="shared" si="47"/>
        <v>120</v>
      </c>
    </row>
    <row r="619" spans="1:14" ht="14.25" x14ac:dyDescent="0.2">
      <c r="A619" s="61" t="s">
        <v>47</v>
      </c>
      <c r="B619" s="62" t="s">
        <v>722</v>
      </c>
      <c r="C619" s="62" t="s">
        <v>772</v>
      </c>
      <c r="D619" s="63" t="s">
        <v>784</v>
      </c>
      <c r="E619" s="64" t="s">
        <v>384</v>
      </c>
      <c r="F619" s="46">
        <v>611</v>
      </c>
      <c r="G619" s="57" t="s">
        <v>53</v>
      </c>
      <c r="H619" s="57">
        <v>8</v>
      </c>
      <c r="I619" s="57" t="s">
        <v>57</v>
      </c>
      <c r="J619" s="57">
        <v>22</v>
      </c>
      <c r="K619" s="60">
        <v>3</v>
      </c>
      <c r="L619" s="51"/>
      <c r="M619" s="52">
        <f t="shared" si="46"/>
        <v>1833</v>
      </c>
      <c r="N619" s="65">
        <f t="shared" si="47"/>
        <v>1833</v>
      </c>
    </row>
    <row r="620" spans="1:14" ht="14.25" x14ac:dyDescent="0.2">
      <c r="A620" s="61" t="s">
        <v>47</v>
      </c>
      <c r="B620" s="62" t="s">
        <v>722</v>
      </c>
      <c r="C620" s="62" t="s">
        <v>772</v>
      </c>
      <c r="D620" s="63" t="s">
        <v>785</v>
      </c>
      <c r="E620" s="64" t="s">
        <v>157</v>
      </c>
      <c r="F620" s="46">
        <v>26</v>
      </c>
      <c r="G620" s="57" t="s">
        <v>53</v>
      </c>
      <c r="H620" s="57">
        <v>7</v>
      </c>
      <c r="I620" s="57" t="s">
        <v>57</v>
      </c>
      <c r="J620" s="57">
        <v>4</v>
      </c>
      <c r="K620" s="60">
        <v>4</v>
      </c>
      <c r="L620" s="51"/>
      <c r="M620" s="52">
        <f t="shared" si="46"/>
        <v>104</v>
      </c>
      <c r="N620" s="65">
        <f t="shared" si="47"/>
        <v>104</v>
      </c>
    </row>
    <row r="621" spans="1:14" ht="14.25" x14ac:dyDescent="0.2">
      <c r="A621" s="61" t="s">
        <v>47</v>
      </c>
      <c r="B621" s="62" t="s">
        <v>722</v>
      </c>
      <c r="C621" s="62" t="s">
        <v>772</v>
      </c>
      <c r="D621" s="63" t="s">
        <v>786</v>
      </c>
      <c r="E621" s="64" t="s">
        <v>712</v>
      </c>
      <c r="F621" s="46">
        <v>509</v>
      </c>
      <c r="G621" s="57" t="s">
        <v>53</v>
      </c>
      <c r="H621" s="57">
        <v>6</v>
      </c>
      <c r="I621" s="57" t="s">
        <v>57</v>
      </c>
      <c r="J621" s="57">
        <v>1</v>
      </c>
      <c r="K621" s="60">
        <v>1</v>
      </c>
      <c r="L621" s="51"/>
      <c r="M621" s="52">
        <f t="shared" si="46"/>
        <v>509</v>
      </c>
      <c r="N621" s="65">
        <f t="shared" si="47"/>
        <v>509</v>
      </c>
    </row>
    <row r="622" spans="1:14" ht="14.25" x14ac:dyDescent="0.2">
      <c r="A622" s="61" t="s">
        <v>47</v>
      </c>
      <c r="B622" s="62" t="s">
        <v>722</v>
      </c>
      <c r="C622" s="62" t="s">
        <v>772</v>
      </c>
      <c r="D622" s="63" t="s">
        <v>787</v>
      </c>
      <c r="E622" s="64" t="s">
        <v>728</v>
      </c>
      <c r="F622" s="46">
        <v>960</v>
      </c>
      <c r="G622" s="57" t="s">
        <v>53</v>
      </c>
      <c r="H622" s="57">
        <v>10</v>
      </c>
      <c r="I622" s="57" t="s">
        <v>57</v>
      </c>
      <c r="J622" s="57">
        <v>1</v>
      </c>
      <c r="K622" s="60">
        <v>1</v>
      </c>
      <c r="L622" s="51"/>
      <c r="M622" s="52">
        <f t="shared" si="46"/>
        <v>960</v>
      </c>
      <c r="N622" s="65">
        <f t="shared" si="47"/>
        <v>960</v>
      </c>
    </row>
    <row r="623" spans="1:14" ht="14.25" x14ac:dyDescent="0.2">
      <c r="A623" s="61" t="s">
        <v>47</v>
      </c>
      <c r="B623" s="62" t="s">
        <v>722</v>
      </c>
      <c r="C623" s="62" t="s">
        <v>772</v>
      </c>
      <c r="D623" s="63" t="s">
        <v>788</v>
      </c>
      <c r="E623" s="64" t="s">
        <v>712</v>
      </c>
      <c r="F623" s="46">
        <v>494</v>
      </c>
      <c r="G623" s="57" t="s">
        <v>53</v>
      </c>
      <c r="H623" s="57">
        <v>6</v>
      </c>
      <c r="I623" s="57" t="s">
        <v>57</v>
      </c>
      <c r="J623" s="57">
        <v>1</v>
      </c>
      <c r="K623" s="60">
        <v>1</v>
      </c>
      <c r="L623" s="51"/>
      <c r="M623" s="52">
        <f t="shared" ref="M623:M686" si="48">F623*K623</f>
        <v>494</v>
      </c>
      <c r="N623" s="65">
        <f t="shared" si="47"/>
        <v>494</v>
      </c>
    </row>
    <row r="624" spans="1:14" ht="14.25" x14ac:dyDescent="0.2">
      <c r="A624" s="61" t="s">
        <v>47</v>
      </c>
      <c r="B624" s="62" t="s">
        <v>722</v>
      </c>
      <c r="C624" s="62" t="s">
        <v>772</v>
      </c>
      <c r="D624" s="63" t="s">
        <v>789</v>
      </c>
      <c r="E624" s="64" t="s">
        <v>728</v>
      </c>
      <c r="F624" s="46">
        <v>660</v>
      </c>
      <c r="G624" s="57" t="s">
        <v>53</v>
      </c>
      <c r="H624" s="57">
        <v>10</v>
      </c>
      <c r="I624" s="57" t="s">
        <v>57</v>
      </c>
      <c r="J624" s="57">
        <v>1</v>
      </c>
      <c r="K624" s="60">
        <v>1</v>
      </c>
      <c r="L624" s="51"/>
      <c r="M624" s="52">
        <f t="shared" si="48"/>
        <v>660</v>
      </c>
      <c r="N624" s="65">
        <f t="shared" si="47"/>
        <v>660</v>
      </c>
    </row>
    <row r="625" spans="1:14" ht="14.25" x14ac:dyDescent="0.2">
      <c r="A625" s="61" t="s">
        <v>47</v>
      </c>
      <c r="B625" s="62" t="s">
        <v>722</v>
      </c>
      <c r="C625" s="62" t="s">
        <v>772</v>
      </c>
      <c r="D625" s="63" t="s">
        <v>790</v>
      </c>
      <c r="E625" s="64" t="s">
        <v>708</v>
      </c>
      <c r="F625" s="46">
        <v>90</v>
      </c>
      <c r="G625" s="57" t="s">
        <v>53</v>
      </c>
      <c r="H625" s="57">
        <v>7</v>
      </c>
      <c r="I625" s="57" t="s">
        <v>57</v>
      </c>
      <c r="J625" s="57">
        <v>48</v>
      </c>
      <c r="K625" s="60">
        <v>48</v>
      </c>
      <c r="L625" s="51"/>
      <c r="M625" s="52">
        <f t="shared" si="48"/>
        <v>4320</v>
      </c>
      <c r="N625" s="65">
        <f t="shared" si="47"/>
        <v>4320</v>
      </c>
    </row>
    <row r="626" spans="1:14" ht="14.25" x14ac:dyDescent="0.2">
      <c r="A626" s="61" t="s">
        <v>47</v>
      </c>
      <c r="B626" s="62" t="s">
        <v>722</v>
      </c>
      <c r="C626" s="62" t="s">
        <v>772</v>
      </c>
      <c r="D626" s="63" t="s">
        <v>791</v>
      </c>
      <c r="E626" s="64" t="s">
        <v>792</v>
      </c>
      <c r="F626" s="46">
        <v>20</v>
      </c>
      <c r="G626" s="57" t="s">
        <v>53</v>
      </c>
      <c r="H626" s="57">
        <v>7</v>
      </c>
      <c r="I626" s="57" t="s">
        <v>57</v>
      </c>
      <c r="J626" s="57">
        <v>48</v>
      </c>
      <c r="K626" s="60">
        <v>48</v>
      </c>
      <c r="L626" s="51"/>
      <c r="M626" s="52">
        <f t="shared" si="48"/>
        <v>960</v>
      </c>
      <c r="N626" s="65">
        <f t="shared" si="47"/>
        <v>960</v>
      </c>
    </row>
    <row r="627" spans="1:14" ht="14.25" x14ac:dyDescent="0.2">
      <c r="A627" s="61" t="s">
        <v>47</v>
      </c>
      <c r="B627" s="62" t="s">
        <v>722</v>
      </c>
      <c r="C627" s="62" t="s">
        <v>772</v>
      </c>
      <c r="D627" s="63" t="s">
        <v>793</v>
      </c>
      <c r="E627" s="64" t="s">
        <v>680</v>
      </c>
      <c r="F627" s="46">
        <v>18</v>
      </c>
      <c r="G627" s="57" t="s">
        <v>53</v>
      </c>
      <c r="H627" s="57">
        <v>7</v>
      </c>
      <c r="I627" s="57" t="s">
        <v>57</v>
      </c>
      <c r="J627" s="57">
        <v>24</v>
      </c>
      <c r="K627" s="60">
        <v>24</v>
      </c>
      <c r="L627" s="51"/>
      <c r="M627" s="52">
        <f t="shared" si="48"/>
        <v>432</v>
      </c>
      <c r="N627" s="65">
        <f t="shared" si="47"/>
        <v>432</v>
      </c>
    </row>
    <row r="628" spans="1:14" ht="14.25" x14ac:dyDescent="0.2">
      <c r="A628" s="61" t="s">
        <v>47</v>
      </c>
      <c r="B628" s="62" t="s">
        <v>722</v>
      </c>
      <c r="C628" s="62" t="s">
        <v>772</v>
      </c>
      <c r="D628" s="63" t="s">
        <v>794</v>
      </c>
      <c r="E628" s="64" t="s">
        <v>795</v>
      </c>
      <c r="F628" s="46">
        <v>13</v>
      </c>
      <c r="G628" s="57" t="s">
        <v>53</v>
      </c>
      <c r="H628" s="57">
        <v>8</v>
      </c>
      <c r="I628" s="57" t="s">
        <v>57</v>
      </c>
      <c r="J628" s="57">
        <v>144</v>
      </c>
      <c r="K628" s="60">
        <v>15</v>
      </c>
      <c r="L628" s="51"/>
      <c r="M628" s="52">
        <f t="shared" si="48"/>
        <v>195</v>
      </c>
      <c r="N628" s="65">
        <f t="shared" si="47"/>
        <v>195</v>
      </c>
    </row>
    <row r="629" spans="1:14" ht="14.25" x14ac:dyDescent="0.2">
      <c r="A629" s="61" t="s">
        <v>47</v>
      </c>
      <c r="B629" s="62" t="s">
        <v>722</v>
      </c>
      <c r="C629" s="62" t="s">
        <v>772</v>
      </c>
      <c r="D629" s="63" t="s">
        <v>796</v>
      </c>
      <c r="E629" s="64" t="s">
        <v>797</v>
      </c>
      <c r="F629" s="46">
        <v>11</v>
      </c>
      <c r="G629" s="57" t="s">
        <v>53</v>
      </c>
      <c r="H629" s="57">
        <v>5</v>
      </c>
      <c r="I629" s="57" t="s">
        <v>57</v>
      </c>
      <c r="J629" s="57">
        <v>144</v>
      </c>
      <c r="K629" s="60">
        <v>15</v>
      </c>
      <c r="L629" s="51"/>
      <c r="M629" s="52">
        <f t="shared" si="48"/>
        <v>165</v>
      </c>
      <c r="N629" s="65">
        <f t="shared" si="47"/>
        <v>165</v>
      </c>
    </row>
    <row r="630" spans="1:14" ht="14.25" x14ac:dyDescent="0.2">
      <c r="A630" s="53" t="s">
        <v>47</v>
      </c>
      <c r="B630" s="54" t="s">
        <v>798</v>
      </c>
      <c r="C630" s="54" t="s">
        <v>799</v>
      </c>
      <c r="D630" s="55" t="s">
        <v>798</v>
      </c>
      <c r="E630" s="56" t="s">
        <v>799</v>
      </c>
      <c r="F630" s="46"/>
      <c r="G630" s="57"/>
      <c r="H630" s="58"/>
      <c r="I630" s="58"/>
      <c r="J630" s="59">
        <v>1</v>
      </c>
      <c r="K630" s="60"/>
      <c r="L630" s="51"/>
      <c r="M630" s="52"/>
      <c r="N630" s="51"/>
    </row>
    <row r="631" spans="1:14" ht="14.25" x14ac:dyDescent="0.2">
      <c r="A631" s="61" t="s">
        <v>47</v>
      </c>
      <c r="B631" s="62" t="s">
        <v>798</v>
      </c>
      <c r="C631" s="62" t="s">
        <v>799</v>
      </c>
      <c r="D631" s="63" t="s">
        <v>687</v>
      </c>
      <c r="E631" s="64" t="s">
        <v>688</v>
      </c>
      <c r="F631" s="46">
        <v>1033</v>
      </c>
      <c r="G631" s="57" t="s">
        <v>53</v>
      </c>
      <c r="H631" s="57">
        <v>10</v>
      </c>
      <c r="I631" s="57" t="s">
        <v>57</v>
      </c>
      <c r="J631" s="57">
        <v>2</v>
      </c>
      <c r="K631" s="60">
        <v>1</v>
      </c>
      <c r="L631" s="51"/>
      <c r="M631" s="52">
        <f t="shared" si="48"/>
        <v>1033</v>
      </c>
      <c r="N631" s="65">
        <f t="shared" si="47"/>
        <v>1033</v>
      </c>
    </row>
    <row r="632" spans="1:14" ht="14.25" x14ac:dyDescent="0.2">
      <c r="A632" s="61" t="s">
        <v>47</v>
      </c>
      <c r="B632" s="62" t="s">
        <v>798</v>
      </c>
      <c r="C632" s="62" t="s">
        <v>799</v>
      </c>
      <c r="D632" s="63" t="s">
        <v>164</v>
      </c>
      <c r="E632" s="64" t="s">
        <v>71</v>
      </c>
      <c r="F632" s="46">
        <v>23</v>
      </c>
      <c r="G632" s="57" t="s">
        <v>53</v>
      </c>
      <c r="H632" s="57">
        <v>6</v>
      </c>
      <c r="I632" s="57" t="s">
        <v>57</v>
      </c>
      <c r="J632" s="57">
        <v>6</v>
      </c>
      <c r="K632" s="60">
        <v>6</v>
      </c>
      <c r="L632" s="51"/>
      <c r="M632" s="52">
        <f t="shared" si="48"/>
        <v>138</v>
      </c>
      <c r="N632" s="65">
        <f t="shared" si="47"/>
        <v>138</v>
      </c>
    </row>
    <row r="633" spans="1:14" ht="14.25" x14ac:dyDescent="0.2">
      <c r="A633" s="61" t="s">
        <v>47</v>
      </c>
      <c r="B633" s="62" t="s">
        <v>798</v>
      </c>
      <c r="C633" s="62" t="s">
        <v>799</v>
      </c>
      <c r="D633" s="63" t="s">
        <v>686</v>
      </c>
      <c r="E633" s="64" t="s">
        <v>94</v>
      </c>
      <c r="F633" s="46">
        <v>159</v>
      </c>
      <c r="G633" s="57" t="s">
        <v>53</v>
      </c>
      <c r="H633" s="57">
        <v>8</v>
      </c>
      <c r="I633" s="57" t="s">
        <v>57</v>
      </c>
      <c r="J633" s="57">
        <v>2</v>
      </c>
      <c r="K633" s="60">
        <v>1</v>
      </c>
      <c r="L633" s="51"/>
      <c r="M633" s="52">
        <f t="shared" si="48"/>
        <v>159</v>
      </c>
      <c r="N633" s="65">
        <f t="shared" si="47"/>
        <v>159</v>
      </c>
    </row>
    <row r="634" spans="1:14" ht="14.25" x14ac:dyDescent="0.2">
      <c r="A634" s="61" t="s">
        <v>47</v>
      </c>
      <c r="B634" s="62" t="s">
        <v>798</v>
      </c>
      <c r="C634" s="62" t="s">
        <v>799</v>
      </c>
      <c r="D634" s="63" t="s">
        <v>558</v>
      </c>
      <c r="E634" s="64" t="s">
        <v>71</v>
      </c>
      <c r="F634" s="46">
        <v>1.9</v>
      </c>
      <c r="G634" s="57" t="s">
        <v>53</v>
      </c>
      <c r="H634" s="57">
        <v>5</v>
      </c>
      <c r="I634" s="57" t="s">
        <v>57</v>
      </c>
      <c r="J634" s="57">
        <v>2</v>
      </c>
      <c r="K634" s="60">
        <v>2</v>
      </c>
      <c r="L634" s="51"/>
      <c r="M634" s="52">
        <f t="shared" si="48"/>
        <v>3.8</v>
      </c>
      <c r="N634" s="65">
        <f t="shared" si="47"/>
        <v>3.8</v>
      </c>
    </row>
    <row r="635" spans="1:14" ht="14.25" x14ac:dyDescent="0.2">
      <c r="A635" s="61" t="s">
        <v>47</v>
      </c>
      <c r="B635" s="62" t="s">
        <v>798</v>
      </c>
      <c r="C635" s="62" t="s">
        <v>799</v>
      </c>
      <c r="D635" s="63" t="s">
        <v>690</v>
      </c>
      <c r="E635" s="64" t="s">
        <v>129</v>
      </c>
      <c r="F635" s="46">
        <v>782</v>
      </c>
      <c r="G635" s="57" t="s">
        <v>53</v>
      </c>
      <c r="H635" s="57">
        <v>8</v>
      </c>
      <c r="I635" s="57" t="s">
        <v>57</v>
      </c>
      <c r="J635" s="57">
        <v>4</v>
      </c>
      <c r="K635" s="60">
        <v>1</v>
      </c>
      <c r="L635" s="51"/>
      <c r="M635" s="52">
        <f t="shared" si="48"/>
        <v>782</v>
      </c>
      <c r="N635" s="65">
        <f t="shared" si="47"/>
        <v>782</v>
      </c>
    </row>
    <row r="636" spans="1:14" ht="14.25" x14ac:dyDescent="0.2">
      <c r="A636" s="61" t="s">
        <v>47</v>
      </c>
      <c r="B636" s="62" t="s">
        <v>798</v>
      </c>
      <c r="C636" s="62" t="s">
        <v>799</v>
      </c>
      <c r="D636" s="63" t="s">
        <v>689</v>
      </c>
      <c r="E636" s="64" t="s">
        <v>412</v>
      </c>
      <c r="F636" s="46">
        <v>133</v>
      </c>
      <c r="G636" s="57" t="s">
        <v>53</v>
      </c>
      <c r="H636" s="57">
        <v>6</v>
      </c>
      <c r="I636" s="57" t="s">
        <v>57</v>
      </c>
      <c r="J636" s="57">
        <v>4</v>
      </c>
      <c r="K636" s="60">
        <v>1</v>
      </c>
      <c r="L636" s="51"/>
      <c r="M636" s="52">
        <f t="shared" si="48"/>
        <v>133</v>
      </c>
      <c r="N636" s="65">
        <f t="shared" si="47"/>
        <v>133</v>
      </c>
    </row>
    <row r="637" spans="1:14" ht="14.25" x14ac:dyDescent="0.2">
      <c r="A637" s="61" t="s">
        <v>47</v>
      </c>
      <c r="B637" s="62" t="s">
        <v>798</v>
      </c>
      <c r="C637" s="62" t="s">
        <v>799</v>
      </c>
      <c r="D637" s="63" t="s">
        <v>413</v>
      </c>
      <c r="E637" s="64" t="s">
        <v>108</v>
      </c>
      <c r="F637" s="46">
        <v>16</v>
      </c>
      <c r="G637" s="57" t="s">
        <v>53</v>
      </c>
      <c r="H637" s="57">
        <v>8</v>
      </c>
      <c r="I637" s="57" t="s">
        <v>57</v>
      </c>
      <c r="J637" s="57">
        <v>4</v>
      </c>
      <c r="K637" s="60">
        <v>1</v>
      </c>
      <c r="L637" s="51"/>
      <c r="M637" s="52">
        <f t="shared" si="48"/>
        <v>16</v>
      </c>
      <c r="N637" s="65">
        <f t="shared" si="47"/>
        <v>16</v>
      </c>
    </row>
    <row r="638" spans="1:14" ht="14.25" x14ac:dyDescent="0.2">
      <c r="A638" s="61" t="s">
        <v>47</v>
      </c>
      <c r="B638" s="62" t="s">
        <v>798</v>
      </c>
      <c r="C638" s="62" t="s">
        <v>799</v>
      </c>
      <c r="D638" s="63" t="s">
        <v>414</v>
      </c>
      <c r="E638" s="64" t="s">
        <v>118</v>
      </c>
      <c r="F638" s="46">
        <v>18</v>
      </c>
      <c r="G638" s="57" t="s">
        <v>53</v>
      </c>
      <c r="H638" s="57">
        <v>7</v>
      </c>
      <c r="I638" s="57" t="s">
        <v>57</v>
      </c>
      <c r="J638" s="57">
        <v>4</v>
      </c>
      <c r="K638" s="60">
        <v>1</v>
      </c>
      <c r="L638" s="51"/>
      <c r="M638" s="52">
        <f t="shared" si="48"/>
        <v>18</v>
      </c>
      <c r="N638" s="65">
        <f t="shared" si="47"/>
        <v>18</v>
      </c>
    </row>
    <row r="639" spans="1:14" ht="14.25" x14ac:dyDescent="0.2">
      <c r="A639" s="61" t="s">
        <v>47</v>
      </c>
      <c r="B639" s="62" t="s">
        <v>798</v>
      </c>
      <c r="C639" s="62" t="s">
        <v>799</v>
      </c>
      <c r="D639" s="63" t="s">
        <v>800</v>
      </c>
      <c r="E639" s="64" t="s">
        <v>701</v>
      </c>
      <c r="F639" s="46">
        <v>71</v>
      </c>
      <c r="G639" s="57" t="s">
        <v>53</v>
      </c>
      <c r="H639" s="57">
        <v>8</v>
      </c>
      <c r="I639" s="57" t="s">
        <v>57</v>
      </c>
      <c r="J639" s="57">
        <v>6</v>
      </c>
      <c r="K639" s="60">
        <v>6</v>
      </c>
      <c r="L639" s="51"/>
      <c r="M639" s="52">
        <f t="shared" si="48"/>
        <v>426</v>
      </c>
      <c r="N639" s="65">
        <f t="shared" si="47"/>
        <v>426</v>
      </c>
    </row>
    <row r="640" spans="1:14" ht="14.25" x14ac:dyDescent="0.2">
      <c r="A640" s="61" t="s">
        <v>47</v>
      </c>
      <c r="B640" s="62" t="s">
        <v>798</v>
      </c>
      <c r="C640" s="62" t="s">
        <v>799</v>
      </c>
      <c r="D640" s="63" t="s">
        <v>517</v>
      </c>
      <c r="E640" s="64" t="s">
        <v>244</v>
      </c>
      <c r="F640" s="46">
        <v>2.7</v>
      </c>
      <c r="G640" s="57" t="s">
        <v>53</v>
      </c>
      <c r="H640" s="57">
        <v>5</v>
      </c>
      <c r="I640" s="57" t="s">
        <v>57</v>
      </c>
      <c r="J640" s="57">
        <v>6</v>
      </c>
      <c r="K640" s="60">
        <v>6</v>
      </c>
      <c r="L640" s="51"/>
      <c r="M640" s="52">
        <f t="shared" si="48"/>
        <v>16.200000000000003</v>
      </c>
      <c r="N640" s="65">
        <f t="shared" si="47"/>
        <v>16.200000000000003</v>
      </c>
    </row>
    <row r="641" spans="1:14" ht="14.25" x14ac:dyDescent="0.2">
      <c r="A641" s="61" t="s">
        <v>47</v>
      </c>
      <c r="B641" s="62" t="s">
        <v>798</v>
      </c>
      <c r="C641" s="62" t="s">
        <v>799</v>
      </c>
      <c r="D641" s="63" t="s">
        <v>801</v>
      </c>
      <c r="E641" s="64" t="s">
        <v>741</v>
      </c>
      <c r="F641" s="46">
        <v>156</v>
      </c>
      <c r="G641" s="57" t="s">
        <v>53</v>
      </c>
      <c r="H641" s="57">
        <v>10</v>
      </c>
      <c r="I641" s="57" t="s">
        <v>57</v>
      </c>
      <c r="J641" s="57">
        <v>6</v>
      </c>
      <c r="K641" s="60">
        <v>6</v>
      </c>
      <c r="L641" s="51"/>
      <c r="M641" s="52">
        <f t="shared" si="48"/>
        <v>936</v>
      </c>
      <c r="N641" s="65">
        <f t="shared" si="47"/>
        <v>936</v>
      </c>
    </row>
    <row r="642" spans="1:14" ht="14.25" x14ac:dyDescent="0.2">
      <c r="A642" s="61" t="s">
        <v>47</v>
      </c>
      <c r="B642" s="62" t="s">
        <v>798</v>
      </c>
      <c r="C642" s="62" t="s">
        <v>799</v>
      </c>
      <c r="D642" s="63" t="s">
        <v>802</v>
      </c>
      <c r="E642" s="64" t="s">
        <v>803</v>
      </c>
      <c r="F642" s="46">
        <v>66</v>
      </c>
      <c r="G642" s="57" t="s">
        <v>53</v>
      </c>
      <c r="H642" s="57">
        <v>10</v>
      </c>
      <c r="I642" s="57" t="s">
        <v>57</v>
      </c>
      <c r="J642" s="57">
        <v>6</v>
      </c>
      <c r="K642" s="60">
        <v>6</v>
      </c>
      <c r="L642" s="51"/>
      <c r="M642" s="52">
        <f t="shared" si="48"/>
        <v>396</v>
      </c>
      <c r="N642" s="65">
        <f t="shared" si="47"/>
        <v>396</v>
      </c>
    </row>
    <row r="643" spans="1:14" ht="14.25" x14ac:dyDescent="0.2">
      <c r="A643" s="61" t="s">
        <v>47</v>
      </c>
      <c r="B643" s="62" t="s">
        <v>798</v>
      </c>
      <c r="C643" s="62" t="s">
        <v>799</v>
      </c>
      <c r="D643" s="63" t="s">
        <v>804</v>
      </c>
      <c r="E643" s="64" t="s">
        <v>369</v>
      </c>
      <c r="F643" s="46">
        <v>84</v>
      </c>
      <c r="G643" s="57" t="s">
        <v>53</v>
      </c>
      <c r="H643" s="57">
        <v>10</v>
      </c>
      <c r="I643" s="57" t="s">
        <v>57</v>
      </c>
      <c r="J643" s="57">
        <v>6</v>
      </c>
      <c r="K643" s="60">
        <v>6</v>
      </c>
      <c r="L643" s="51"/>
      <c r="M643" s="52">
        <f t="shared" si="48"/>
        <v>504</v>
      </c>
      <c r="N643" s="65">
        <f t="shared" si="47"/>
        <v>504</v>
      </c>
    </row>
    <row r="644" spans="1:14" ht="14.25" x14ac:dyDescent="0.2">
      <c r="A644" s="61" t="s">
        <v>47</v>
      </c>
      <c r="B644" s="62" t="s">
        <v>798</v>
      </c>
      <c r="C644" s="62" t="s">
        <v>799</v>
      </c>
      <c r="D644" s="63" t="s">
        <v>679</v>
      </c>
      <c r="E644" s="64" t="s">
        <v>680</v>
      </c>
      <c r="F644" s="46">
        <v>16</v>
      </c>
      <c r="G644" s="57" t="s">
        <v>53</v>
      </c>
      <c r="H644" s="57">
        <v>7</v>
      </c>
      <c r="I644" s="57" t="s">
        <v>57</v>
      </c>
      <c r="J644" s="57">
        <v>2</v>
      </c>
      <c r="K644" s="60">
        <v>1</v>
      </c>
      <c r="L644" s="51"/>
      <c r="M644" s="52">
        <f t="shared" si="48"/>
        <v>16</v>
      </c>
      <c r="N644" s="65">
        <f t="shared" si="47"/>
        <v>16</v>
      </c>
    </row>
    <row r="645" spans="1:14" ht="14.25" x14ac:dyDescent="0.2">
      <c r="A645" s="61" t="s">
        <v>47</v>
      </c>
      <c r="B645" s="62" t="s">
        <v>798</v>
      </c>
      <c r="C645" s="62" t="s">
        <v>799</v>
      </c>
      <c r="D645" s="63" t="s">
        <v>805</v>
      </c>
      <c r="E645" s="64" t="s">
        <v>494</v>
      </c>
      <c r="F645" s="46">
        <v>112</v>
      </c>
      <c r="G645" s="57" t="s">
        <v>53</v>
      </c>
      <c r="H645" s="57">
        <v>10</v>
      </c>
      <c r="I645" s="57" t="s">
        <v>57</v>
      </c>
      <c r="J645" s="57">
        <v>2</v>
      </c>
      <c r="K645" s="60">
        <v>1</v>
      </c>
      <c r="L645" s="51"/>
      <c r="M645" s="52">
        <f t="shared" si="48"/>
        <v>112</v>
      </c>
      <c r="N645" s="65">
        <f t="shared" si="47"/>
        <v>112</v>
      </c>
    </row>
    <row r="646" spans="1:14" ht="14.25" x14ac:dyDescent="0.2">
      <c r="A646" s="61" t="s">
        <v>47</v>
      </c>
      <c r="B646" s="62" t="s">
        <v>798</v>
      </c>
      <c r="C646" s="62" t="s">
        <v>799</v>
      </c>
      <c r="D646" s="63" t="s">
        <v>691</v>
      </c>
      <c r="E646" s="64" t="s">
        <v>692</v>
      </c>
      <c r="F646" s="46">
        <v>130</v>
      </c>
      <c r="G646" s="57" t="s">
        <v>53</v>
      </c>
      <c r="H646" s="57">
        <v>10</v>
      </c>
      <c r="I646" s="57" t="s">
        <v>57</v>
      </c>
      <c r="J646" s="57">
        <v>4</v>
      </c>
      <c r="K646" s="60">
        <v>4</v>
      </c>
      <c r="L646" s="51"/>
      <c r="M646" s="52">
        <f t="shared" si="48"/>
        <v>520</v>
      </c>
      <c r="N646" s="65">
        <f t="shared" si="47"/>
        <v>520</v>
      </c>
    </row>
    <row r="647" spans="1:14" ht="14.25" x14ac:dyDescent="0.2">
      <c r="A647" s="61" t="s">
        <v>47</v>
      </c>
      <c r="B647" s="62" t="s">
        <v>798</v>
      </c>
      <c r="C647" s="62" t="s">
        <v>799</v>
      </c>
      <c r="D647" s="63" t="s">
        <v>693</v>
      </c>
      <c r="E647" s="64" t="s">
        <v>71</v>
      </c>
      <c r="F647" s="46">
        <v>19</v>
      </c>
      <c r="G647" s="57" t="s">
        <v>53</v>
      </c>
      <c r="H647" s="57">
        <v>6</v>
      </c>
      <c r="I647" s="57" t="s">
        <v>57</v>
      </c>
      <c r="J647" s="57">
        <v>8</v>
      </c>
      <c r="K647" s="60">
        <v>8</v>
      </c>
      <c r="L647" s="51"/>
      <c r="M647" s="52">
        <f t="shared" si="48"/>
        <v>152</v>
      </c>
      <c r="N647" s="65">
        <f t="shared" si="47"/>
        <v>152</v>
      </c>
    </row>
    <row r="648" spans="1:14" ht="14.25" x14ac:dyDescent="0.2">
      <c r="A648" s="61" t="s">
        <v>47</v>
      </c>
      <c r="B648" s="62" t="s">
        <v>798</v>
      </c>
      <c r="C648" s="62" t="s">
        <v>799</v>
      </c>
      <c r="D648" s="63" t="s">
        <v>732</v>
      </c>
      <c r="E648" s="64" t="s">
        <v>412</v>
      </c>
      <c r="F648" s="46">
        <v>135</v>
      </c>
      <c r="G648" s="57" t="s">
        <v>53</v>
      </c>
      <c r="H648" s="57">
        <v>6</v>
      </c>
      <c r="I648" s="57" t="s">
        <v>57</v>
      </c>
      <c r="J648" s="57">
        <v>2</v>
      </c>
      <c r="K648" s="60">
        <v>1</v>
      </c>
      <c r="L648" s="51"/>
      <c r="M648" s="52">
        <f t="shared" si="48"/>
        <v>135</v>
      </c>
      <c r="N648" s="65">
        <f t="shared" si="47"/>
        <v>135</v>
      </c>
    </row>
    <row r="649" spans="1:14" ht="14.25" x14ac:dyDescent="0.2">
      <c r="A649" s="61" t="s">
        <v>47</v>
      </c>
      <c r="B649" s="62" t="s">
        <v>798</v>
      </c>
      <c r="C649" s="62" t="s">
        <v>799</v>
      </c>
      <c r="D649" s="63" t="s">
        <v>733</v>
      </c>
      <c r="E649" s="64" t="s">
        <v>108</v>
      </c>
      <c r="F649" s="46">
        <v>23</v>
      </c>
      <c r="G649" s="57" t="s">
        <v>53</v>
      </c>
      <c r="H649" s="57">
        <v>8</v>
      </c>
      <c r="I649" s="57" t="s">
        <v>57</v>
      </c>
      <c r="J649" s="57">
        <v>2</v>
      </c>
      <c r="K649" s="60">
        <v>1</v>
      </c>
      <c r="L649" s="51"/>
      <c r="M649" s="52">
        <f t="shared" si="48"/>
        <v>23</v>
      </c>
      <c r="N649" s="65">
        <f t="shared" si="47"/>
        <v>23</v>
      </c>
    </row>
    <row r="650" spans="1:14" ht="14.25" x14ac:dyDescent="0.2">
      <c r="A650" s="61" t="s">
        <v>47</v>
      </c>
      <c r="B650" s="62" t="s">
        <v>798</v>
      </c>
      <c r="C650" s="62" t="s">
        <v>799</v>
      </c>
      <c r="D650" s="63" t="s">
        <v>731</v>
      </c>
      <c r="E650" s="64" t="s">
        <v>426</v>
      </c>
      <c r="F650" s="46">
        <v>780</v>
      </c>
      <c r="G650" s="57" t="s">
        <v>53</v>
      </c>
      <c r="H650" s="57">
        <v>8</v>
      </c>
      <c r="I650" s="57" t="s">
        <v>57</v>
      </c>
      <c r="J650" s="57">
        <v>2</v>
      </c>
      <c r="K650" s="60">
        <v>1</v>
      </c>
      <c r="L650" s="51"/>
      <c r="M650" s="52">
        <f t="shared" si="48"/>
        <v>780</v>
      </c>
      <c r="N650" s="65">
        <f t="shared" si="47"/>
        <v>780</v>
      </c>
    </row>
    <row r="651" spans="1:14" ht="14.25" x14ac:dyDescent="0.2">
      <c r="A651" s="61" t="s">
        <v>47</v>
      </c>
      <c r="B651" s="62" t="s">
        <v>798</v>
      </c>
      <c r="C651" s="62" t="s">
        <v>799</v>
      </c>
      <c r="D651" s="63" t="s">
        <v>682</v>
      </c>
      <c r="E651" s="64" t="s">
        <v>118</v>
      </c>
      <c r="F651" s="46">
        <v>15</v>
      </c>
      <c r="G651" s="57" t="s">
        <v>53</v>
      </c>
      <c r="H651" s="57">
        <v>7</v>
      </c>
      <c r="I651" s="57" t="s">
        <v>57</v>
      </c>
      <c r="J651" s="57">
        <v>2</v>
      </c>
      <c r="K651" s="60">
        <v>1</v>
      </c>
      <c r="L651" s="51"/>
      <c r="M651" s="52">
        <f t="shared" si="48"/>
        <v>15</v>
      </c>
      <c r="N651" s="65">
        <f t="shared" si="47"/>
        <v>15</v>
      </c>
    </row>
    <row r="652" spans="1:14" ht="14.25" x14ac:dyDescent="0.2">
      <c r="A652" s="53" t="s">
        <v>47</v>
      </c>
      <c r="B652" s="54" t="s">
        <v>798</v>
      </c>
      <c r="C652" s="54" t="s">
        <v>806</v>
      </c>
      <c r="D652" s="55" t="s">
        <v>798</v>
      </c>
      <c r="E652" s="56" t="s">
        <v>806</v>
      </c>
      <c r="F652" s="46"/>
      <c r="G652" s="57"/>
      <c r="H652" s="58"/>
      <c r="I652" s="58"/>
      <c r="J652" s="59">
        <v>1</v>
      </c>
      <c r="K652" s="60"/>
      <c r="L652" s="51"/>
      <c r="M652" s="52"/>
      <c r="N652" s="51"/>
    </row>
    <row r="653" spans="1:14" ht="14.25" x14ac:dyDescent="0.2">
      <c r="A653" s="61" t="s">
        <v>47</v>
      </c>
      <c r="B653" s="62" t="s">
        <v>798</v>
      </c>
      <c r="C653" s="62" t="s">
        <v>806</v>
      </c>
      <c r="D653" s="63" t="s">
        <v>756</v>
      </c>
      <c r="E653" s="64" t="s">
        <v>748</v>
      </c>
      <c r="F653" s="46">
        <v>47</v>
      </c>
      <c r="G653" s="57" t="s">
        <v>53</v>
      </c>
      <c r="H653" s="57">
        <v>10</v>
      </c>
      <c r="I653" s="57" t="s">
        <v>57</v>
      </c>
      <c r="J653" s="57">
        <v>32</v>
      </c>
      <c r="K653" s="60">
        <v>4</v>
      </c>
      <c r="L653" s="51"/>
      <c r="M653" s="52">
        <f t="shared" si="48"/>
        <v>188</v>
      </c>
      <c r="N653" s="65">
        <f>F653*K653</f>
        <v>188</v>
      </c>
    </row>
    <row r="654" spans="1:14" ht="14.25" x14ac:dyDescent="0.2">
      <c r="A654" s="61" t="s">
        <v>47</v>
      </c>
      <c r="B654" s="62" t="s">
        <v>798</v>
      </c>
      <c r="C654" s="62" t="s">
        <v>806</v>
      </c>
      <c r="D654" s="63" t="s">
        <v>807</v>
      </c>
      <c r="E654" s="64" t="s">
        <v>701</v>
      </c>
      <c r="F654" s="46">
        <v>32</v>
      </c>
      <c r="G654" s="57" t="s">
        <v>53</v>
      </c>
      <c r="H654" s="57">
        <v>6</v>
      </c>
      <c r="I654" s="57" t="s">
        <v>57</v>
      </c>
      <c r="J654" s="57">
        <v>32</v>
      </c>
      <c r="K654" s="60">
        <v>4</v>
      </c>
      <c r="L654" s="51"/>
      <c r="M654" s="52">
        <f t="shared" si="48"/>
        <v>128</v>
      </c>
      <c r="N654" s="65">
        <f t="shared" ref="N654:N670" si="49">F654*K654</f>
        <v>128</v>
      </c>
    </row>
    <row r="655" spans="1:14" ht="14.25" x14ac:dyDescent="0.2">
      <c r="A655" s="61" t="s">
        <v>47</v>
      </c>
      <c r="B655" s="62" t="s">
        <v>798</v>
      </c>
      <c r="C655" s="62" t="s">
        <v>806</v>
      </c>
      <c r="D655" s="63" t="s">
        <v>808</v>
      </c>
      <c r="E655" s="64" t="s">
        <v>751</v>
      </c>
      <c r="F655" s="46">
        <v>383</v>
      </c>
      <c r="G655" s="57" t="s">
        <v>53</v>
      </c>
      <c r="H655" s="57">
        <v>13</v>
      </c>
      <c r="I655" s="57" t="s">
        <v>57</v>
      </c>
      <c r="J655" s="57">
        <v>14</v>
      </c>
      <c r="K655" s="60">
        <v>2</v>
      </c>
      <c r="L655" s="51"/>
      <c r="M655" s="52">
        <f t="shared" si="48"/>
        <v>766</v>
      </c>
      <c r="N655" s="65">
        <f t="shared" si="49"/>
        <v>766</v>
      </c>
    </row>
    <row r="656" spans="1:14" ht="14.25" x14ac:dyDescent="0.2">
      <c r="A656" s="61" t="s">
        <v>47</v>
      </c>
      <c r="B656" s="62" t="s">
        <v>798</v>
      </c>
      <c r="C656" s="62" t="s">
        <v>806</v>
      </c>
      <c r="D656" s="63" t="s">
        <v>752</v>
      </c>
      <c r="E656" s="64" t="s">
        <v>753</v>
      </c>
      <c r="F656" s="46">
        <v>37</v>
      </c>
      <c r="G656" s="57" t="s">
        <v>53</v>
      </c>
      <c r="H656" s="57">
        <v>10</v>
      </c>
      <c r="I656" s="57" t="s">
        <v>57</v>
      </c>
      <c r="J656" s="57">
        <v>32</v>
      </c>
      <c r="K656" s="60">
        <v>4</v>
      </c>
      <c r="L656" s="51"/>
      <c r="M656" s="52">
        <f t="shared" si="48"/>
        <v>148</v>
      </c>
      <c r="N656" s="65">
        <f t="shared" si="49"/>
        <v>148</v>
      </c>
    </row>
    <row r="657" spans="1:14" ht="14.25" x14ac:dyDescent="0.2">
      <c r="A657" s="61" t="s">
        <v>47</v>
      </c>
      <c r="B657" s="62" t="s">
        <v>798</v>
      </c>
      <c r="C657" s="62" t="s">
        <v>806</v>
      </c>
      <c r="D657" s="63" t="s">
        <v>809</v>
      </c>
      <c r="E657" s="64" t="s">
        <v>230</v>
      </c>
      <c r="F657" s="46">
        <v>100</v>
      </c>
      <c r="G657" s="57" t="s">
        <v>53</v>
      </c>
      <c r="H657" s="57">
        <v>10</v>
      </c>
      <c r="I657" s="57" t="s">
        <v>57</v>
      </c>
      <c r="J657" s="57">
        <v>32</v>
      </c>
      <c r="K657" s="60">
        <v>4</v>
      </c>
      <c r="L657" s="51"/>
      <c r="M657" s="52">
        <f t="shared" si="48"/>
        <v>400</v>
      </c>
      <c r="N657" s="65">
        <f t="shared" si="49"/>
        <v>400</v>
      </c>
    </row>
    <row r="658" spans="1:14" ht="14.25" x14ac:dyDescent="0.2">
      <c r="A658" s="61" t="s">
        <v>47</v>
      </c>
      <c r="B658" s="62" t="s">
        <v>798</v>
      </c>
      <c r="C658" s="62" t="s">
        <v>806</v>
      </c>
      <c r="D658" s="63" t="s">
        <v>810</v>
      </c>
      <c r="E658" s="64" t="s">
        <v>507</v>
      </c>
      <c r="F658" s="46">
        <v>16</v>
      </c>
      <c r="G658" s="57" t="s">
        <v>53</v>
      </c>
      <c r="H658" s="57">
        <v>6</v>
      </c>
      <c r="I658" s="57" t="s">
        <v>57</v>
      </c>
      <c r="J658" s="57">
        <v>6</v>
      </c>
      <c r="K658" s="60">
        <v>6</v>
      </c>
      <c r="L658" s="51"/>
      <c r="M658" s="52">
        <f t="shared" si="48"/>
        <v>96</v>
      </c>
      <c r="N658" s="65">
        <f t="shared" si="49"/>
        <v>96</v>
      </c>
    </row>
    <row r="659" spans="1:14" ht="14.25" x14ac:dyDescent="0.2">
      <c r="A659" s="61" t="s">
        <v>47</v>
      </c>
      <c r="B659" s="62" t="s">
        <v>798</v>
      </c>
      <c r="C659" s="62" t="s">
        <v>806</v>
      </c>
      <c r="D659" s="63" t="s">
        <v>517</v>
      </c>
      <c r="E659" s="64" t="s">
        <v>244</v>
      </c>
      <c r="F659" s="46">
        <v>2.7</v>
      </c>
      <c r="G659" s="57" t="s">
        <v>53</v>
      </c>
      <c r="H659" s="57">
        <v>5</v>
      </c>
      <c r="I659" s="57" t="s">
        <v>57</v>
      </c>
      <c r="J659" s="57">
        <v>8</v>
      </c>
      <c r="K659" s="60">
        <v>8</v>
      </c>
      <c r="L659" s="51"/>
      <c r="M659" s="52">
        <f t="shared" si="48"/>
        <v>21.6</v>
      </c>
      <c r="N659" s="65">
        <f t="shared" si="49"/>
        <v>21.6</v>
      </c>
    </row>
    <row r="660" spans="1:14" ht="14.25" x14ac:dyDescent="0.2">
      <c r="A660" s="61" t="s">
        <v>47</v>
      </c>
      <c r="B660" s="62" t="s">
        <v>798</v>
      </c>
      <c r="C660" s="62" t="s">
        <v>806</v>
      </c>
      <c r="D660" s="63" t="s">
        <v>811</v>
      </c>
      <c r="E660" s="64" t="s">
        <v>59</v>
      </c>
      <c r="F660" s="46">
        <v>33</v>
      </c>
      <c r="G660" s="57" t="s">
        <v>53</v>
      </c>
      <c r="H660" s="57">
        <v>6</v>
      </c>
      <c r="I660" s="57" t="s">
        <v>57</v>
      </c>
      <c r="J660" s="57">
        <v>8</v>
      </c>
      <c r="K660" s="60">
        <v>8</v>
      </c>
      <c r="L660" s="51"/>
      <c r="M660" s="52">
        <f t="shared" si="48"/>
        <v>264</v>
      </c>
      <c r="N660" s="65">
        <f t="shared" si="49"/>
        <v>264</v>
      </c>
    </row>
    <row r="661" spans="1:14" ht="14.25" x14ac:dyDescent="0.2">
      <c r="A661" s="61" t="s">
        <v>47</v>
      </c>
      <c r="B661" s="62" t="s">
        <v>798</v>
      </c>
      <c r="C661" s="62" t="s">
        <v>806</v>
      </c>
      <c r="D661" s="63" t="s">
        <v>812</v>
      </c>
      <c r="E661" s="64" t="s">
        <v>751</v>
      </c>
      <c r="F661" s="46">
        <v>330</v>
      </c>
      <c r="G661" s="57" t="s">
        <v>53</v>
      </c>
      <c r="H661" s="57">
        <v>10</v>
      </c>
      <c r="I661" s="57" t="s">
        <v>57</v>
      </c>
      <c r="J661" s="57">
        <v>2</v>
      </c>
      <c r="K661" s="60">
        <v>1</v>
      </c>
      <c r="L661" s="51"/>
      <c r="M661" s="52">
        <f t="shared" si="48"/>
        <v>330</v>
      </c>
      <c r="N661" s="65">
        <f t="shared" si="49"/>
        <v>330</v>
      </c>
    </row>
    <row r="662" spans="1:14" ht="14.25" x14ac:dyDescent="0.2">
      <c r="A662" s="61" t="s">
        <v>47</v>
      </c>
      <c r="B662" s="62" t="s">
        <v>798</v>
      </c>
      <c r="C662" s="62" t="s">
        <v>806</v>
      </c>
      <c r="D662" s="63" t="s">
        <v>760</v>
      </c>
      <c r="E662" s="64" t="s">
        <v>244</v>
      </c>
      <c r="F662" s="46">
        <v>1.4</v>
      </c>
      <c r="G662" s="57" t="s">
        <v>53</v>
      </c>
      <c r="H662" s="57">
        <v>8</v>
      </c>
      <c r="I662" s="57" t="s">
        <v>57</v>
      </c>
      <c r="J662" s="57">
        <v>30</v>
      </c>
      <c r="K662" s="60">
        <v>30</v>
      </c>
      <c r="L662" s="51"/>
      <c r="M662" s="52">
        <f t="shared" si="48"/>
        <v>42</v>
      </c>
      <c r="N662" s="65">
        <f t="shared" si="49"/>
        <v>42</v>
      </c>
    </row>
    <row r="663" spans="1:14" ht="14.25" x14ac:dyDescent="0.2">
      <c r="A663" s="61" t="s">
        <v>47</v>
      </c>
      <c r="B663" s="62" t="s">
        <v>798</v>
      </c>
      <c r="C663" s="62" t="s">
        <v>806</v>
      </c>
      <c r="D663" s="63" t="s">
        <v>813</v>
      </c>
      <c r="E663" s="64" t="s">
        <v>814</v>
      </c>
      <c r="F663" s="46">
        <v>21</v>
      </c>
      <c r="G663" s="57" t="s">
        <v>53</v>
      </c>
      <c r="H663" s="57">
        <v>7</v>
      </c>
      <c r="I663" s="57" t="s">
        <v>57</v>
      </c>
      <c r="J663" s="57">
        <v>24</v>
      </c>
      <c r="K663" s="60">
        <v>24</v>
      </c>
      <c r="L663" s="51"/>
      <c r="M663" s="52">
        <f t="shared" si="48"/>
        <v>504</v>
      </c>
      <c r="N663" s="65">
        <f t="shared" si="49"/>
        <v>504</v>
      </c>
    </row>
    <row r="664" spans="1:14" ht="14.25" x14ac:dyDescent="0.2">
      <c r="A664" s="61" t="s">
        <v>47</v>
      </c>
      <c r="B664" s="62" t="s">
        <v>798</v>
      </c>
      <c r="C664" s="62" t="s">
        <v>806</v>
      </c>
      <c r="D664" s="63" t="s">
        <v>767</v>
      </c>
      <c r="E664" s="64" t="s">
        <v>273</v>
      </c>
      <c r="F664" s="46">
        <v>25</v>
      </c>
      <c r="G664" s="57" t="s">
        <v>53</v>
      </c>
      <c r="H664" s="57">
        <v>6</v>
      </c>
      <c r="I664" s="57" t="s">
        <v>57</v>
      </c>
      <c r="J664" s="57">
        <v>2</v>
      </c>
      <c r="K664" s="60">
        <v>1</v>
      </c>
      <c r="L664" s="51"/>
      <c r="M664" s="52">
        <f t="shared" si="48"/>
        <v>25</v>
      </c>
      <c r="N664" s="65">
        <f t="shared" si="49"/>
        <v>25</v>
      </c>
    </row>
    <row r="665" spans="1:14" ht="14.25" x14ac:dyDescent="0.2">
      <c r="A665" s="61" t="s">
        <v>47</v>
      </c>
      <c r="B665" s="62" t="s">
        <v>798</v>
      </c>
      <c r="C665" s="62" t="s">
        <v>806</v>
      </c>
      <c r="D665" s="63" t="s">
        <v>768</v>
      </c>
      <c r="E665" s="64" t="s">
        <v>769</v>
      </c>
      <c r="F665" s="46">
        <v>342</v>
      </c>
      <c r="G665" s="57" t="s">
        <v>53</v>
      </c>
      <c r="H665" s="57">
        <v>14</v>
      </c>
      <c r="I665" s="57" t="s">
        <v>57</v>
      </c>
      <c r="J665" s="57">
        <v>4</v>
      </c>
      <c r="K665" s="60">
        <v>1</v>
      </c>
      <c r="L665" s="51"/>
      <c r="M665" s="52">
        <f t="shared" si="48"/>
        <v>342</v>
      </c>
      <c r="N665" s="65">
        <f t="shared" si="49"/>
        <v>342</v>
      </c>
    </row>
    <row r="666" spans="1:14" ht="14.25" x14ac:dyDescent="0.2">
      <c r="A666" s="61" t="s">
        <v>47</v>
      </c>
      <c r="B666" s="62" t="s">
        <v>798</v>
      </c>
      <c r="C666" s="62" t="s">
        <v>806</v>
      </c>
      <c r="D666" s="63" t="s">
        <v>770</v>
      </c>
      <c r="E666" s="64" t="s">
        <v>548</v>
      </c>
      <c r="F666" s="46">
        <v>22</v>
      </c>
      <c r="G666" s="57" t="s">
        <v>53</v>
      </c>
      <c r="H666" s="57">
        <v>3</v>
      </c>
      <c r="I666" s="57" t="s">
        <v>57</v>
      </c>
      <c r="J666" s="57">
        <v>4</v>
      </c>
      <c r="K666" s="60">
        <v>1</v>
      </c>
      <c r="L666" s="51"/>
      <c r="M666" s="52">
        <f t="shared" si="48"/>
        <v>22</v>
      </c>
      <c r="N666" s="65">
        <f t="shared" si="49"/>
        <v>22</v>
      </c>
    </row>
    <row r="667" spans="1:14" ht="14.25" x14ac:dyDescent="0.2">
      <c r="A667" s="61" t="s">
        <v>47</v>
      </c>
      <c r="B667" s="62" t="s">
        <v>798</v>
      </c>
      <c r="C667" s="62" t="s">
        <v>806</v>
      </c>
      <c r="D667" s="63" t="s">
        <v>815</v>
      </c>
      <c r="E667" s="64" t="s">
        <v>603</v>
      </c>
      <c r="F667" s="46">
        <v>95</v>
      </c>
      <c r="G667" s="57" t="s">
        <v>604</v>
      </c>
      <c r="H667" s="57">
        <v>3</v>
      </c>
      <c r="I667" s="57" t="s">
        <v>57</v>
      </c>
      <c r="J667" s="57">
        <v>2</v>
      </c>
      <c r="K667" s="60">
        <v>2</v>
      </c>
      <c r="L667" s="51"/>
      <c r="M667" s="52">
        <f t="shared" si="48"/>
        <v>190</v>
      </c>
      <c r="N667" s="65">
        <f t="shared" si="49"/>
        <v>190</v>
      </c>
    </row>
    <row r="668" spans="1:14" ht="14.25" x14ac:dyDescent="0.2">
      <c r="A668" s="61" t="s">
        <v>47</v>
      </c>
      <c r="B668" s="62" t="s">
        <v>798</v>
      </c>
      <c r="C668" s="62" t="s">
        <v>806</v>
      </c>
      <c r="D668" s="63" t="s">
        <v>816</v>
      </c>
      <c r="E668" s="64" t="s">
        <v>606</v>
      </c>
      <c r="F668" s="46">
        <v>110</v>
      </c>
      <c r="G668" s="57" t="s">
        <v>53</v>
      </c>
      <c r="H668" s="57">
        <v>3</v>
      </c>
      <c r="I668" s="57" t="s">
        <v>57</v>
      </c>
      <c r="J668" s="57">
        <v>2</v>
      </c>
      <c r="K668" s="60">
        <v>2</v>
      </c>
      <c r="L668" s="51"/>
      <c r="M668" s="52">
        <f t="shared" si="48"/>
        <v>220</v>
      </c>
      <c r="N668" s="65">
        <f t="shared" si="49"/>
        <v>220</v>
      </c>
    </row>
    <row r="669" spans="1:14" ht="14.25" x14ac:dyDescent="0.2">
      <c r="A669" s="61" t="s">
        <v>47</v>
      </c>
      <c r="B669" s="62" t="s">
        <v>798</v>
      </c>
      <c r="C669" s="62" t="s">
        <v>806</v>
      </c>
      <c r="D669" s="63" t="s">
        <v>817</v>
      </c>
      <c r="E669" s="64" t="s">
        <v>548</v>
      </c>
      <c r="F669" s="46">
        <v>9</v>
      </c>
      <c r="G669" s="57" t="s">
        <v>53</v>
      </c>
      <c r="H669" s="57">
        <v>3</v>
      </c>
      <c r="I669" s="57" t="s">
        <v>57</v>
      </c>
      <c r="J669" s="57">
        <v>30</v>
      </c>
      <c r="K669" s="60">
        <v>8</v>
      </c>
      <c r="L669" s="51"/>
      <c r="M669" s="52">
        <f t="shared" si="48"/>
        <v>72</v>
      </c>
      <c r="N669" s="65">
        <f t="shared" si="49"/>
        <v>72</v>
      </c>
    </row>
    <row r="670" spans="1:14" ht="14.25" x14ac:dyDescent="0.2">
      <c r="A670" s="61" t="s">
        <v>47</v>
      </c>
      <c r="B670" s="62" t="s">
        <v>798</v>
      </c>
      <c r="C670" s="62" t="s">
        <v>806</v>
      </c>
      <c r="D670" s="63" t="s">
        <v>620</v>
      </c>
      <c r="E670" s="64" t="s">
        <v>86</v>
      </c>
      <c r="F670" s="46">
        <v>181</v>
      </c>
      <c r="G670" s="57" t="s">
        <v>53</v>
      </c>
      <c r="H670" s="57">
        <v>4</v>
      </c>
      <c r="I670" s="57" t="s">
        <v>54</v>
      </c>
      <c r="J670" s="57">
        <v>1</v>
      </c>
      <c r="K670" s="60">
        <v>1</v>
      </c>
      <c r="L670" s="51"/>
      <c r="M670" s="52">
        <f t="shared" si="48"/>
        <v>181</v>
      </c>
      <c r="N670" s="65">
        <f t="shared" si="49"/>
        <v>181</v>
      </c>
    </row>
    <row r="671" spans="1:14" ht="14.25" x14ac:dyDescent="0.2">
      <c r="A671" s="53" t="s">
        <v>47</v>
      </c>
      <c r="B671" s="54" t="s">
        <v>798</v>
      </c>
      <c r="C671" s="54" t="s">
        <v>818</v>
      </c>
      <c r="D671" s="55" t="s">
        <v>798</v>
      </c>
      <c r="E671" s="56" t="s">
        <v>818</v>
      </c>
      <c r="F671" s="46"/>
      <c r="G671" s="57"/>
      <c r="H671" s="58"/>
      <c r="I671" s="58"/>
      <c r="J671" s="59">
        <v>1</v>
      </c>
      <c r="K671" s="60"/>
      <c r="L671" s="51"/>
      <c r="M671" s="52"/>
      <c r="N671" s="51"/>
    </row>
    <row r="672" spans="1:14" ht="14.25" x14ac:dyDescent="0.2">
      <c r="A672" s="61" t="s">
        <v>47</v>
      </c>
      <c r="B672" s="62" t="s">
        <v>798</v>
      </c>
      <c r="C672" s="62" t="s">
        <v>818</v>
      </c>
      <c r="D672" s="63" t="s">
        <v>773</v>
      </c>
      <c r="E672" s="64" t="s">
        <v>384</v>
      </c>
      <c r="F672" s="46">
        <v>507</v>
      </c>
      <c r="G672" s="57" t="s">
        <v>53</v>
      </c>
      <c r="H672" s="57">
        <v>8</v>
      </c>
      <c r="I672" s="57" t="s">
        <v>57</v>
      </c>
      <c r="J672" s="57">
        <v>2</v>
      </c>
      <c r="K672" s="60">
        <v>1</v>
      </c>
      <c r="L672" s="51"/>
      <c r="M672" s="52">
        <f t="shared" si="48"/>
        <v>507</v>
      </c>
      <c r="N672" s="65">
        <f>F672*K672</f>
        <v>507</v>
      </c>
    </row>
    <row r="673" spans="1:14" ht="14.25" x14ac:dyDescent="0.2">
      <c r="A673" s="61" t="s">
        <v>47</v>
      </c>
      <c r="B673" s="62" t="s">
        <v>798</v>
      </c>
      <c r="C673" s="62" t="s">
        <v>818</v>
      </c>
      <c r="D673" s="63" t="s">
        <v>774</v>
      </c>
      <c r="E673" s="64" t="s">
        <v>52</v>
      </c>
      <c r="F673" s="46">
        <v>36</v>
      </c>
      <c r="G673" s="57" t="s">
        <v>53</v>
      </c>
      <c r="H673" s="57">
        <v>6</v>
      </c>
      <c r="I673" s="57" t="s">
        <v>57</v>
      </c>
      <c r="J673" s="57">
        <v>2</v>
      </c>
      <c r="K673" s="60">
        <v>1</v>
      </c>
      <c r="L673" s="51"/>
      <c r="M673" s="52">
        <f t="shared" si="48"/>
        <v>36</v>
      </c>
      <c r="N673" s="65">
        <f t="shared" ref="N673:N697" si="50">F673*K673</f>
        <v>36</v>
      </c>
    </row>
    <row r="674" spans="1:14" ht="14.25" x14ac:dyDescent="0.2">
      <c r="A674" s="61" t="s">
        <v>47</v>
      </c>
      <c r="B674" s="62" t="s">
        <v>798</v>
      </c>
      <c r="C674" s="62" t="s">
        <v>818</v>
      </c>
      <c r="D674" s="63" t="s">
        <v>775</v>
      </c>
      <c r="E674" s="64" t="s">
        <v>725</v>
      </c>
      <c r="F674" s="46">
        <v>413</v>
      </c>
      <c r="G674" s="57" t="s">
        <v>53</v>
      </c>
      <c r="H674" s="57">
        <v>8</v>
      </c>
      <c r="I674" s="57" t="s">
        <v>57</v>
      </c>
      <c r="J674" s="57">
        <v>2</v>
      </c>
      <c r="K674" s="60">
        <v>1</v>
      </c>
      <c r="L674" s="51"/>
      <c r="M674" s="52">
        <f t="shared" si="48"/>
        <v>413</v>
      </c>
      <c r="N674" s="65">
        <f t="shared" si="50"/>
        <v>413</v>
      </c>
    </row>
    <row r="675" spans="1:14" ht="14.25" x14ac:dyDescent="0.2">
      <c r="A675" s="61" t="s">
        <v>47</v>
      </c>
      <c r="B675" s="62" t="s">
        <v>798</v>
      </c>
      <c r="C675" s="62" t="s">
        <v>818</v>
      </c>
      <c r="D675" s="63" t="s">
        <v>776</v>
      </c>
      <c r="E675" s="64" t="s">
        <v>701</v>
      </c>
      <c r="F675" s="46">
        <v>300</v>
      </c>
      <c r="G675" s="57" t="s">
        <v>53</v>
      </c>
      <c r="H675" s="57">
        <v>10</v>
      </c>
      <c r="I675" s="57" t="s">
        <v>57</v>
      </c>
      <c r="J675" s="57">
        <v>2</v>
      </c>
      <c r="K675" s="60">
        <v>1</v>
      </c>
      <c r="L675" s="51"/>
      <c r="M675" s="52">
        <f t="shared" si="48"/>
        <v>300</v>
      </c>
      <c r="N675" s="65">
        <f t="shared" si="50"/>
        <v>300</v>
      </c>
    </row>
    <row r="676" spans="1:14" ht="14.25" x14ac:dyDescent="0.2">
      <c r="A676" s="61" t="s">
        <v>47</v>
      </c>
      <c r="B676" s="62" t="s">
        <v>798</v>
      </c>
      <c r="C676" s="62" t="s">
        <v>818</v>
      </c>
      <c r="D676" s="63" t="s">
        <v>777</v>
      </c>
      <c r="E676" s="64" t="s">
        <v>64</v>
      </c>
      <c r="F676" s="46">
        <v>12</v>
      </c>
      <c r="G676" s="57" t="s">
        <v>53</v>
      </c>
      <c r="H676" s="57">
        <v>6</v>
      </c>
      <c r="I676" s="57" t="s">
        <v>57</v>
      </c>
      <c r="J676" s="57">
        <v>2</v>
      </c>
      <c r="K676" s="60">
        <v>2</v>
      </c>
      <c r="L676" s="51"/>
      <c r="M676" s="52">
        <f t="shared" si="48"/>
        <v>24</v>
      </c>
      <c r="N676" s="65">
        <f t="shared" si="50"/>
        <v>24</v>
      </c>
    </row>
    <row r="677" spans="1:14" ht="14.25" x14ac:dyDescent="0.2">
      <c r="A677" s="61" t="s">
        <v>47</v>
      </c>
      <c r="B677" s="62" t="s">
        <v>798</v>
      </c>
      <c r="C677" s="62" t="s">
        <v>818</v>
      </c>
      <c r="D677" s="63" t="s">
        <v>746</v>
      </c>
      <c r="E677" s="64" t="s">
        <v>86</v>
      </c>
      <c r="F677" s="46">
        <v>204</v>
      </c>
      <c r="G677" s="57" t="s">
        <v>187</v>
      </c>
      <c r="H677" s="57">
        <v>3</v>
      </c>
      <c r="I677" s="57" t="s">
        <v>57</v>
      </c>
      <c r="J677" s="57">
        <v>1</v>
      </c>
      <c r="K677" s="60">
        <v>1</v>
      </c>
      <c r="L677" s="51"/>
      <c r="M677" s="52">
        <f t="shared" si="48"/>
        <v>204</v>
      </c>
      <c r="N677" s="65">
        <f t="shared" si="50"/>
        <v>204</v>
      </c>
    </row>
    <row r="678" spans="1:14" ht="14.25" x14ac:dyDescent="0.2">
      <c r="A678" s="61" t="s">
        <v>47</v>
      </c>
      <c r="B678" s="62" t="s">
        <v>798</v>
      </c>
      <c r="C678" s="62" t="s">
        <v>818</v>
      </c>
      <c r="D678" s="63" t="s">
        <v>819</v>
      </c>
      <c r="E678" s="64" t="s">
        <v>52</v>
      </c>
      <c r="F678" s="46">
        <v>28</v>
      </c>
      <c r="G678" s="57" t="s">
        <v>53</v>
      </c>
      <c r="H678" s="57">
        <v>5</v>
      </c>
      <c r="I678" s="57" t="s">
        <v>57</v>
      </c>
      <c r="J678" s="57">
        <v>8</v>
      </c>
      <c r="K678" s="60">
        <v>8</v>
      </c>
      <c r="L678" s="51"/>
      <c r="M678" s="52">
        <f t="shared" si="48"/>
        <v>224</v>
      </c>
      <c r="N678" s="65">
        <f t="shared" si="50"/>
        <v>224</v>
      </c>
    </row>
    <row r="679" spans="1:14" ht="14.25" x14ac:dyDescent="0.2">
      <c r="A679" s="61" t="s">
        <v>47</v>
      </c>
      <c r="B679" s="62" t="s">
        <v>798</v>
      </c>
      <c r="C679" s="62" t="s">
        <v>818</v>
      </c>
      <c r="D679" s="63" t="s">
        <v>820</v>
      </c>
      <c r="E679" s="64" t="s">
        <v>108</v>
      </c>
      <c r="F679" s="46">
        <v>24</v>
      </c>
      <c r="G679" s="57" t="s">
        <v>53</v>
      </c>
      <c r="H679" s="57">
        <v>11</v>
      </c>
      <c r="I679" s="57" t="s">
        <v>57</v>
      </c>
      <c r="J679" s="57">
        <v>8</v>
      </c>
      <c r="K679" s="60">
        <v>2</v>
      </c>
      <c r="L679" s="51"/>
      <c r="M679" s="52">
        <f t="shared" si="48"/>
        <v>48</v>
      </c>
      <c r="N679" s="65">
        <f t="shared" si="50"/>
        <v>48</v>
      </c>
    </row>
    <row r="680" spans="1:14" ht="14.25" x14ac:dyDescent="0.2">
      <c r="A680" s="61" t="s">
        <v>47</v>
      </c>
      <c r="B680" s="62" t="s">
        <v>798</v>
      </c>
      <c r="C680" s="62" t="s">
        <v>818</v>
      </c>
      <c r="D680" s="63" t="s">
        <v>821</v>
      </c>
      <c r="E680" s="64" t="s">
        <v>71</v>
      </c>
      <c r="F680" s="46">
        <v>22</v>
      </c>
      <c r="G680" s="57" t="s">
        <v>53</v>
      </c>
      <c r="H680" s="57">
        <v>6</v>
      </c>
      <c r="I680" s="57" t="s">
        <v>57</v>
      </c>
      <c r="J680" s="57">
        <v>8</v>
      </c>
      <c r="K680" s="60">
        <v>8</v>
      </c>
      <c r="L680" s="51"/>
      <c r="M680" s="52">
        <f t="shared" si="48"/>
        <v>176</v>
      </c>
      <c r="N680" s="65">
        <f t="shared" si="50"/>
        <v>176</v>
      </c>
    </row>
    <row r="681" spans="1:14" ht="14.25" x14ac:dyDescent="0.2">
      <c r="A681" s="61" t="s">
        <v>47</v>
      </c>
      <c r="B681" s="62" t="s">
        <v>798</v>
      </c>
      <c r="C681" s="62" t="s">
        <v>818</v>
      </c>
      <c r="D681" s="63" t="s">
        <v>715</v>
      </c>
      <c r="E681" s="64" t="s">
        <v>84</v>
      </c>
      <c r="F681" s="46">
        <v>22</v>
      </c>
      <c r="G681" s="57" t="s">
        <v>53</v>
      </c>
      <c r="H681" s="57">
        <v>7</v>
      </c>
      <c r="I681" s="57" t="s">
        <v>57</v>
      </c>
      <c r="J681" s="57">
        <v>28</v>
      </c>
      <c r="K681" s="60">
        <v>7</v>
      </c>
      <c r="L681" s="51"/>
      <c r="M681" s="52">
        <f t="shared" si="48"/>
        <v>154</v>
      </c>
      <c r="N681" s="65">
        <f t="shared" si="50"/>
        <v>154</v>
      </c>
    </row>
    <row r="682" spans="1:14" ht="14.25" x14ac:dyDescent="0.2">
      <c r="A682" s="61" t="s">
        <v>47</v>
      </c>
      <c r="B682" s="62" t="s">
        <v>798</v>
      </c>
      <c r="C682" s="62" t="s">
        <v>818</v>
      </c>
      <c r="D682" s="63" t="s">
        <v>713</v>
      </c>
      <c r="E682" s="64" t="s">
        <v>714</v>
      </c>
      <c r="F682" s="46">
        <v>40</v>
      </c>
      <c r="G682" s="57" t="s">
        <v>53</v>
      </c>
      <c r="H682" s="57">
        <v>10</v>
      </c>
      <c r="I682" s="57" t="s">
        <v>57</v>
      </c>
      <c r="J682" s="57">
        <v>14</v>
      </c>
      <c r="K682" s="60">
        <v>2</v>
      </c>
      <c r="L682" s="51"/>
      <c r="M682" s="52">
        <f t="shared" si="48"/>
        <v>80</v>
      </c>
      <c r="N682" s="65">
        <f t="shared" si="50"/>
        <v>80</v>
      </c>
    </row>
    <row r="683" spans="1:14" ht="14.25" x14ac:dyDescent="0.2">
      <c r="A683" s="61" t="s">
        <v>47</v>
      </c>
      <c r="B683" s="62" t="s">
        <v>798</v>
      </c>
      <c r="C683" s="62" t="s">
        <v>818</v>
      </c>
      <c r="D683" s="63" t="s">
        <v>784</v>
      </c>
      <c r="E683" s="64" t="s">
        <v>384</v>
      </c>
      <c r="F683" s="46">
        <v>611</v>
      </c>
      <c r="G683" s="57" t="s">
        <v>53</v>
      </c>
      <c r="H683" s="57">
        <v>8</v>
      </c>
      <c r="I683" s="57" t="s">
        <v>57</v>
      </c>
      <c r="J683" s="57">
        <v>14</v>
      </c>
      <c r="K683" s="60">
        <v>2</v>
      </c>
      <c r="L683" s="51"/>
      <c r="M683" s="52">
        <f t="shared" si="48"/>
        <v>1222</v>
      </c>
      <c r="N683" s="65">
        <f t="shared" si="50"/>
        <v>1222</v>
      </c>
    </row>
    <row r="684" spans="1:14" ht="14.25" x14ac:dyDescent="0.2">
      <c r="A684" s="61" t="s">
        <v>47</v>
      </c>
      <c r="B684" s="62" t="s">
        <v>798</v>
      </c>
      <c r="C684" s="62" t="s">
        <v>818</v>
      </c>
      <c r="D684" s="63" t="s">
        <v>822</v>
      </c>
      <c r="E684" s="64" t="s">
        <v>823</v>
      </c>
      <c r="F684" s="46">
        <v>42</v>
      </c>
      <c r="G684" s="57" t="s">
        <v>53</v>
      </c>
      <c r="H684" s="57">
        <v>7</v>
      </c>
      <c r="I684" s="57" t="s">
        <v>57</v>
      </c>
      <c r="J684" s="57">
        <v>14</v>
      </c>
      <c r="K684" s="60">
        <v>4</v>
      </c>
      <c r="L684" s="51"/>
      <c r="M684" s="52">
        <f t="shared" si="48"/>
        <v>168</v>
      </c>
      <c r="N684" s="65">
        <f t="shared" si="50"/>
        <v>168</v>
      </c>
    </row>
    <row r="685" spans="1:14" ht="14.25" x14ac:dyDescent="0.2">
      <c r="A685" s="61" t="s">
        <v>47</v>
      </c>
      <c r="B685" s="62" t="s">
        <v>798</v>
      </c>
      <c r="C685" s="62" t="s">
        <v>818</v>
      </c>
      <c r="D685" s="63" t="s">
        <v>790</v>
      </c>
      <c r="E685" s="64" t="s">
        <v>708</v>
      </c>
      <c r="F685" s="46">
        <v>90</v>
      </c>
      <c r="G685" s="57" t="s">
        <v>53</v>
      </c>
      <c r="H685" s="57">
        <v>7</v>
      </c>
      <c r="I685" s="57" t="s">
        <v>57</v>
      </c>
      <c r="J685" s="57">
        <v>32</v>
      </c>
      <c r="K685" s="60">
        <v>32</v>
      </c>
      <c r="L685" s="51"/>
      <c r="M685" s="52">
        <f t="shared" si="48"/>
        <v>2880</v>
      </c>
      <c r="N685" s="65">
        <f t="shared" si="50"/>
        <v>2880</v>
      </c>
    </row>
    <row r="686" spans="1:14" ht="14.25" x14ac:dyDescent="0.2">
      <c r="A686" s="61" t="s">
        <v>47</v>
      </c>
      <c r="B686" s="62" t="s">
        <v>798</v>
      </c>
      <c r="C686" s="62" t="s">
        <v>818</v>
      </c>
      <c r="D686" s="63" t="s">
        <v>791</v>
      </c>
      <c r="E686" s="64" t="s">
        <v>792</v>
      </c>
      <c r="F686" s="46">
        <v>20</v>
      </c>
      <c r="G686" s="57" t="s">
        <v>53</v>
      </c>
      <c r="H686" s="57">
        <v>7</v>
      </c>
      <c r="I686" s="57" t="s">
        <v>57</v>
      </c>
      <c r="J686" s="57">
        <v>32</v>
      </c>
      <c r="K686" s="60">
        <v>32</v>
      </c>
      <c r="L686" s="51"/>
      <c r="M686" s="52">
        <f t="shared" si="48"/>
        <v>640</v>
      </c>
      <c r="N686" s="65">
        <f t="shared" si="50"/>
        <v>640</v>
      </c>
    </row>
    <row r="687" spans="1:14" ht="14.25" x14ac:dyDescent="0.2">
      <c r="A687" s="61" t="s">
        <v>47</v>
      </c>
      <c r="B687" s="62" t="s">
        <v>798</v>
      </c>
      <c r="C687" s="62" t="s">
        <v>818</v>
      </c>
      <c r="D687" s="63" t="s">
        <v>793</v>
      </c>
      <c r="E687" s="64" t="s">
        <v>680</v>
      </c>
      <c r="F687" s="46">
        <v>18</v>
      </c>
      <c r="G687" s="57" t="s">
        <v>53</v>
      </c>
      <c r="H687" s="57">
        <v>7</v>
      </c>
      <c r="I687" s="57" t="s">
        <v>57</v>
      </c>
      <c r="J687" s="57">
        <v>32</v>
      </c>
      <c r="K687" s="60">
        <v>32</v>
      </c>
      <c r="L687" s="51"/>
      <c r="M687" s="52">
        <f t="shared" ref="M687:M749" si="51">F687*K687</f>
        <v>576</v>
      </c>
      <c r="N687" s="65">
        <f t="shared" si="50"/>
        <v>576</v>
      </c>
    </row>
    <row r="688" spans="1:14" ht="14.25" x14ac:dyDescent="0.2">
      <c r="A688" s="61" t="s">
        <v>47</v>
      </c>
      <c r="B688" s="62" t="s">
        <v>798</v>
      </c>
      <c r="C688" s="62" t="s">
        <v>818</v>
      </c>
      <c r="D688" s="63" t="s">
        <v>787</v>
      </c>
      <c r="E688" s="64" t="s">
        <v>728</v>
      </c>
      <c r="F688" s="46">
        <v>960</v>
      </c>
      <c r="G688" s="57" t="s">
        <v>53</v>
      </c>
      <c r="H688" s="57">
        <v>10</v>
      </c>
      <c r="I688" s="57" t="s">
        <v>57</v>
      </c>
      <c r="J688" s="57">
        <v>1</v>
      </c>
      <c r="K688" s="60">
        <v>1</v>
      </c>
      <c r="L688" s="51"/>
      <c r="M688" s="52">
        <f t="shared" si="51"/>
        <v>960</v>
      </c>
      <c r="N688" s="65">
        <f t="shared" si="50"/>
        <v>960</v>
      </c>
    </row>
    <row r="689" spans="1:14" ht="14.25" x14ac:dyDescent="0.2">
      <c r="A689" s="61" t="s">
        <v>47</v>
      </c>
      <c r="B689" s="62" t="s">
        <v>798</v>
      </c>
      <c r="C689" s="62" t="s">
        <v>818</v>
      </c>
      <c r="D689" s="63" t="s">
        <v>786</v>
      </c>
      <c r="E689" s="64" t="s">
        <v>712</v>
      </c>
      <c r="F689" s="46">
        <v>509</v>
      </c>
      <c r="G689" s="57" t="s">
        <v>53</v>
      </c>
      <c r="H689" s="57">
        <v>6</v>
      </c>
      <c r="I689" s="57" t="s">
        <v>57</v>
      </c>
      <c r="J689" s="57">
        <v>1</v>
      </c>
      <c r="K689" s="60">
        <v>1</v>
      </c>
      <c r="L689" s="51"/>
      <c r="M689" s="52">
        <f t="shared" si="51"/>
        <v>509</v>
      </c>
      <c r="N689" s="65">
        <f t="shared" si="50"/>
        <v>509</v>
      </c>
    </row>
    <row r="690" spans="1:14" ht="14.25" x14ac:dyDescent="0.2">
      <c r="A690" s="61" t="s">
        <v>47</v>
      </c>
      <c r="B690" s="62" t="s">
        <v>798</v>
      </c>
      <c r="C690" s="62" t="s">
        <v>818</v>
      </c>
      <c r="D690" s="63" t="s">
        <v>785</v>
      </c>
      <c r="E690" s="64" t="s">
        <v>157</v>
      </c>
      <c r="F690" s="46">
        <v>26</v>
      </c>
      <c r="G690" s="57" t="s">
        <v>53</v>
      </c>
      <c r="H690" s="57">
        <v>7</v>
      </c>
      <c r="I690" s="57" t="s">
        <v>57</v>
      </c>
      <c r="J690" s="57">
        <v>4</v>
      </c>
      <c r="K690" s="60">
        <v>4</v>
      </c>
      <c r="L690" s="51"/>
      <c r="M690" s="52">
        <f t="shared" si="51"/>
        <v>104</v>
      </c>
      <c r="N690" s="65">
        <f t="shared" si="50"/>
        <v>104</v>
      </c>
    </row>
    <row r="691" spans="1:14" ht="14.25" x14ac:dyDescent="0.2">
      <c r="A691" s="61" t="s">
        <v>47</v>
      </c>
      <c r="B691" s="62" t="s">
        <v>798</v>
      </c>
      <c r="C691" s="62" t="s">
        <v>818</v>
      </c>
      <c r="D691" s="63" t="s">
        <v>824</v>
      </c>
      <c r="E691" s="64" t="s">
        <v>712</v>
      </c>
      <c r="F691" s="46">
        <v>610</v>
      </c>
      <c r="G691" s="57" t="s">
        <v>53</v>
      </c>
      <c r="H691" s="57">
        <v>6</v>
      </c>
      <c r="I691" s="57" t="s">
        <v>57</v>
      </c>
      <c r="J691" s="57">
        <v>1</v>
      </c>
      <c r="K691" s="60">
        <v>1</v>
      </c>
      <c r="L691" s="51"/>
      <c r="M691" s="52">
        <f t="shared" si="51"/>
        <v>610</v>
      </c>
      <c r="N691" s="65">
        <f t="shared" si="50"/>
        <v>610</v>
      </c>
    </row>
    <row r="692" spans="1:14" ht="14.25" x14ac:dyDescent="0.2">
      <c r="A692" s="61" t="s">
        <v>47</v>
      </c>
      <c r="B692" s="62" t="s">
        <v>798</v>
      </c>
      <c r="C692" s="62" t="s">
        <v>818</v>
      </c>
      <c r="D692" s="63" t="s">
        <v>789</v>
      </c>
      <c r="E692" s="64" t="s">
        <v>728</v>
      </c>
      <c r="F692" s="46">
        <v>660</v>
      </c>
      <c r="G692" s="57" t="s">
        <v>53</v>
      </c>
      <c r="H692" s="57">
        <v>10</v>
      </c>
      <c r="I692" s="57" t="s">
        <v>57</v>
      </c>
      <c r="J692" s="57">
        <v>1</v>
      </c>
      <c r="K692" s="60">
        <v>1</v>
      </c>
      <c r="L692" s="51"/>
      <c r="M692" s="52">
        <f t="shared" si="51"/>
        <v>660</v>
      </c>
      <c r="N692" s="65">
        <f t="shared" si="50"/>
        <v>660</v>
      </c>
    </row>
    <row r="693" spans="1:14" ht="14.25" x14ac:dyDescent="0.2">
      <c r="A693" s="61" t="s">
        <v>47</v>
      </c>
      <c r="B693" s="62" t="s">
        <v>798</v>
      </c>
      <c r="C693" s="62" t="s">
        <v>818</v>
      </c>
      <c r="D693" s="63" t="s">
        <v>825</v>
      </c>
      <c r="E693" s="64" t="s">
        <v>826</v>
      </c>
      <c r="F693" s="46">
        <v>480</v>
      </c>
      <c r="G693" s="57" t="s">
        <v>53</v>
      </c>
      <c r="H693" s="57">
        <v>7</v>
      </c>
      <c r="I693" s="57" t="s">
        <v>57</v>
      </c>
      <c r="J693" s="57">
        <v>4</v>
      </c>
      <c r="K693" s="60">
        <v>1</v>
      </c>
      <c r="L693" s="51"/>
      <c r="M693" s="52">
        <f t="shared" si="51"/>
        <v>480</v>
      </c>
      <c r="N693" s="65">
        <f t="shared" si="50"/>
        <v>480</v>
      </c>
    </row>
    <row r="694" spans="1:14" ht="14.25" x14ac:dyDescent="0.2">
      <c r="A694" s="61" t="s">
        <v>47</v>
      </c>
      <c r="B694" s="62" t="s">
        <v>798</v>
      </c>
      <c r="C694" s="62" t="s">
        <v>818</v>
      </c>
      <c r="D694" s="63" t="s">
        <v>827</v>
      </c>
      <c r="E694" s="64" t="s">
        <v>826</v>
      </c>
      <c r="F694" s="46">
        <v>525</v>
      </c>
      <c r="G694" s="57" t="s">
        <v>53</v>
      </c>
      <c r="H694" s="57">
        <v>7</v>
      </c>
      <c r="I694" s="57" t="s">
        <v>57</v>
      </c>
      <c r="J694" s="57">
        <v>4</v>
      </c>
      <c r="K694" s="60">
        <v>1</v>
      </c>
      <c r="L694" s="51"/>
      <c r="M694" s="52">
        <f t="shared" si="51"/>
        <v>525</v>
      </c>
      <c r="N694" s="65">
        <f t="shared" si="50"/>
        <v>525</v>
      </c>
    </row>
    <row r="695" spans="1:14" ht="14.25" x14ac:dyDescent="0.2">
      <c r="A695" s="61" t="s">
        <v>47</v>
      </c>
      <c r="B695" s="62" t="s">
        <v>798</v>
      </c>
      <c r="C695" s="62" t="s">
        <v>818</v>
      </c>
      <c r="D695" s="63" t="s">
        <v>828</v>
      </c>
      <c r="E695" s="64" t="s">
        <v>829</v>
      </c>
      <c r="F695" s="46">
        <v>2370</v>
      </c>
      <c r="G695" s="57" t="s">
        <v>53</v>
      </c>
      <c r="H695" s="57">
        <v>8</v>
      </c>
      <c r="I695" s="57" t="s">
        <v>57</v>
      </c>
      <c r="J695" s="57">
        <v>2</v>
      </c>
      <c r="K695" s="60">
        <v>1</v>
      </c>
      <c r="L695" s="51"/>
      <c r="M695" s="52">
        <f t="shared" si="51"/>
        <v>2370</v>
      </c>
      <c r="N695" s="65">
        <f t="shared" si="50"/>
        <v>2370</v>
      </c>
    </row>
    <row r="696" spans="1:14" ht="14.25" x14ac:dyDescent="0.2">
      <c r="A696" s="61" t="s">
        <v>47</v>
      </c>
      <c r="B696" s="62" t="s">
        <v>798</v>
      </c>
      <c r="C696" s="62" t="s">
        <v>818</v>
      </c>
      <c r="D696" s="63" t="s">
        <v>794</v>
      </c>
      <c r="E696" s="64" t="s">
        <v>795</v>
      </c>
      <c r="F696" s="46">
        <v>13</v>
      </c>
      <c r="G696" s="57" t="s">
        <v>53</v>
      </c>
      <c r="H696" s="57">
        <v>8</v>
      </c>
      <c r="I696" s="57" t="s">
        <v>57</v>
      </c>
      <c r="J696" s="57">
        <v>144</v>
      </c>
      <c r="K696" s="60">
        <v>15</v>
      </c>
      <c r="L696" s="51"/>
      <c r="M696" s="52">
        <f t="shared" si="51"/>
        <v>195</v>
      </c>
      <c r="N696" s="65">
        <f t="shared" si="50"/>
        <v>195</v>
      </c>
    </row>
    <row r="697" spans="1:14" ht="14.25" x14ac:dyDescent="0.2">
      <c r="A697" s="61" t="s">
        <v>47</v>
      </c>
      <c r="B697" s="62" t="s">
        <v>798</v>
      </c>
      <c r="C697" s="62" t="s">
        <v>818</v>
      </c>
      <c r="D697" s="63" t="s">
        <v>796</v>
      </c>
      <c r="E697" s="64" t="s">
        <v>797</v>
      </c>
      <c r="F697" s="46">
        <v>11</v>
      </c>
      <c r="G697" s="57" t="s">
        <v>53</v>
      </c>
      <c r="H697" s="57">
        <v>5</v>
      </c>
      <c r="I697" s="57" t="s">
        <v>57</v>
      </c>
      <c r="J697" s="57">
        <v>144</v>
      </c>
      <c r="K697" s="60">
        <v>15</v>
      </c>
      <c r="L697" s="51"/>
      <c r="M697" s="52">
        <f t="shared" si="51"/>
        <v>165</v>
      </c>
      <c r="N697" s="65">
        <f t="shared" si="50"/>
        <v>165</v>
      </c>
    </row>
    <row r="698" spans="1:14" ht="14.25" x14ac:dyDescent="0.2">
      <c r="A698" s="53" t="s">
        <v>47</v>
      </c>
      <c r="B698" s="54" t="s">
        <v>830</v>
      </c>
      <c r="C698" s="54" t="s">
        <v>831</v>
      </c>
      <c r="D698" s="55" t="s">
        <v>830</v>
      </c>
      <c r="E698" s="56" t="s">
        <v>831</v>
      </c>
      <c r="F698" s="46"/>
      <c r="G698" s="57"/>
      <c r="H698" s="58"/>
      <c r="I698" s="58"/>
      <c r="J698" s="59">
        <v>1</v>
      </c>
      <c r="K698" s="60"/>
      <c r="L698" s="51"/>
      <c r="M698" s="52"/>
      <c r="N698" s="51"/>
    </row>
    <row r="699" spans="1:14" ht="14.25" x14ac:dyDescent="0.2">
      <c r="A699" s="61" t="s">
        <v>47</v>
      </c>
      <c r="B699" s="62" t="s">
        <v>830</v>
      </c>
      <c r="C699" s="62" t="s">
        <v>831</v>
      </c>
      <c r="D699" s="63" t="s">
        <v>832</v>
      </c>
      <c r="E699" s="64" t="s">
        <v>426</v>
      </c>
      <c r="F699" s="46">
        <v>636</v>
      </c>
      <c r="G699" s="57" t="s">
        <v>53</v>
      </c>
      <c r="H699" s="57">
        <v>8</v>
      </c>
      <c r="I699" s="57" t="s">
        <v>57</v>
      </c>
      <c r="J699" s="57">
        <v>2</v>
      </c>
      <c r="K699" s="60">
        <v>1</v>
      </c>
      <c r="L699" s="51"/>
      <c r="M699" s="52">
        <f t="shared" si="51"/>
        <v>636</v>
      </c>
      <c r="N699" s="65">
        <f>F699*K699</f>
        <v>636</v>
      </c>
    </row>
    <row r="700" spans="1:14" ht="14.25" x14ac:dyDescent="0.2">
      <c r="A700" s="61" t="s">
        <v>47</v>
      </c>
      <c r="B700" s="62" t="s">
        <v>830</v>
      </c>
      <c r="C700" s="62" t="s">
        <v>831</v>
      </c>
      <c r="D700" s="63" t="s">
        <v>132</v>
      </c>
      <c r="E700" s="64" t="s">
        <v>71</v>
      </c>
      <c r="F700" s="46">
        <v>51</v>
      </c>
      <c r="G700" s="57" t="s">
        <v>53</v>
      </c>
      <c r="H700" s="57">
        <v>6</v>
      </c>
      <c r="I700" s="57" t="s">
        <v>57</v>
      </c>
      <c r="J700" s="57">
        <v>6</v>
      </c>
      <c r="K700" s="60">
        <v>2</v>
      </c>
      <c r="L700" s="51"/>
      <c r="M700" s="52">
        <f t="shared" si="51"/>
        <v>102</v>
      </c>
      <c r="N700" s="65">
        <f t="shared" ref="N700:N712" si="52">F700*K700</f>
        <v>102</v>
      </c>
    </row>
    <row r="701" spans="1:14" ht="14.25" x14ac:dyDescent="0.2">
      <c r="A701" s="61" t="s">
        <v>47</v>
      </c>
      <c r="B701" s="62" t="s">
        <v>830</v>
      </c>
      <c r="C701" s="62" t="s">
        <v>831</v>
      </c>
      <c r="D701" s="63" t="s">
        <v>833</v>
      </c>
      <c r="E701" s="64" t="s">
        <v>688</v>
      </c>
      <c r="F701" s="46">
        <v>2101</v>
      </c>
      <c r="G701" s="57" t="s">
        <v>53</v>
      </c>
      <c r="H701" s="57">
        <v>10</v>
      </c>
      <c r="I701" s="57" t="s">
        <v>57</v>
      </c>
      <c r="J701" s="57">
        <v>2</v>
      </c>
      <c r="K701" s="60">
        <v>1</v>
      </c>
      <c r="L701" s="51"/>
      <c r="M701" s="52">
        <f t="shared" si="51"/>
        <v>2101</v>
      </c>
      <c r="N701" s="65">
        <f t="shared" si="52"/>
        <v>2101</v>
      </c>
    </row>
    <row r="702" spans="1:14" ht="14.25" x14ac:dyDescent="0.2">
      <c r="A702" s="61" t="s">
        <v>47</v>
      </c>
      <c r="B702" s="62" t="s">
        <v>830</v>
      </c>
      <c r="C702" s="62" t="s">
        <v>831</v>
      </c>
      <c r="D702" s="63" t="s">
        <v>558</v>
      </c>
      <c r="E702" s="64" t="s">
        <v>71</v>
      </c>
      <c r="F702" s="46">
        <v>1.9</v>
      </c>
      <c r="G702" s="57" t="s">
        <v>53</v>
      </c>
      <c r="H702" s="57">
        <v>5</v>
      </c>
      <c r="I702" s="57" t="s">
        <v>57</v>
      </c>
      <c r="J702" s="57">
        <v>2</v>
      </c>
      <c r="K702" s="60">
        <v>2</v>
      </c>
      <c r="L702" s="51"/>
      <c r="M702" s="52">
        <f t="shared" si="51"/>
        <v>3.8</v>
      </c>
      <c r="N702" s="65">
        <f t="shared" si="52"/>
        <v>3.8</v>
      </c>
    </row>
    <row r="703" spans="1:14" ht="14.25" x14ac:dyDescent="0.2">
      <c r="A703" s="61" t="s">
        <v>47</v>
      </c>
      <c r="B703" s="62" t="s">
        <v>830</v>
      </c>
      <c r="C703" s="62" t="s">
        <v>831</v>
      </c>
      <c r="D703" s="63" t="s">
        <v>686</v>
      </c>
      <c r="E703" s="64" t="s">
        <v>94</v>
      </c>
      <c r="F703" s="46">
        <v>159</v>
      </c>
      <c r="G703" s="57" t="s">
        <v>53</v>
      </c>
      <c r="H703" s="57">
        <v>8</v>
      </c>
      <c r="I703" s="57" t="s">
        <v>57</v>
      </c>
      <c r="J703" s="57">
        <v>2</v>
      </c>
      <c r="K703" s="60">
        <v>1</v>
      </c>
      <c r="L703" s="51"/>
      <c r="M703" s="52">
        <f t="shared" si="51"/>
        <v>159</v>
      </c>
      <c r="N703" s="65">
        <f t="shared" si="52"/>
        <v>159</v>
      </c>
    </row>
    <row r="704" spans="1:14" ht="14.25" x14ac:dyDescent="0.2">
      <c r="A704" s="61" t="s">
        <v>47</v>
      </c>
      <c r="B704" s="62" t="s">
        <v>830</v>
      </c>
      <c r="C704" s="62" t="s">
        <v>831</v>
      </c>
      <c r="D704" s="63" t="s">
        <v>689</v>
      </c>
      <c r="E704" s="64" t="s">
        <v>412</v>
      </c>
      <c r="F704" s="46">
        <v>133</v>
      </c>
      <c r="G704" s="57" t="s">
        <v>53</v>
      </c>
      <c r="H704" s="57">
        <v>6</v>
      </c>
      <c r="I704" s="57" t="s">
        <v>57</v>
      </c>
      <c r="J704" s="57">
        <v>2</v>
      </c>
      <c r="K704" s="60">
        <v>1</v>
      </c>
      <c r="L704" s="51"/>
      <c r="M704" s="52">
        <f t="shared" si="51"/>
        <v>133</v>
      </c>
      <c r="N704" s="65">
        <f t="shared" si="52"/>
        <v>133</v>
      </c>
    </row>
    <row r="705" spans="1:14" ht="14.25" x14ac:dyDescent="0.2">
      <c r="A705" s="61" t="s">
        <v>47</v>
      </c>
      <c r="B705" s="62" t="s">
        <v>830</v>
      </c>
      <c r="C705" s="62" t="s">
        <v>831</v>
      </c>
      <c r="D705" s="63" t="s">
        <v>413</v>
      </c>
      <c r="E705" s="64" t="s">
        <v>108</v>
      </c>
      <c r="F705" s="46">
        <v>16</v>
      </c>
      <c r="G705" s="57" t="s">
        <v>53</v>
      </c>
      <c r="H705" s="57">
        <v>8</v>
      </c>
      <c r="I705" s="57" t="s">
        <v>57</v>
      </c>
      <c r="J705" s="57">
        <v>2</v>
      </c>
      <c r="K705" s="60">
        <v>1</v>
      </c>
      <c r="L705" s="51"/>
      <c r="M705" s="52">
        <f t="shared" si="51"/>
        <v>16</v>
      </c>
      <c r="N705" s="65">
        <f t="shared" si="52"/>
        <v>16</v>
      </c>
    </row>
    <row r="706" spans="1:14" ht="14.25" x14ac:dyDescent="0.2">
      <c r="A706" s="61" t="s">
        <v>47</v>
      </c>
      <c r="B706" s="62" t="s">
        <v>830</v>
      </c>
      <c r="C706" s="62" t="s">
        <v>831</v>
      </c>
      <c r="D706" s="63" t="s">
        <v>690</v>
      </c>
      <c r="E706" s="64" t="s">
        <v>129</v>
      </c>
      <c r="F706" s="46">
        <v>782</v>
      </c>
      <c r="G706" s="57" t="s">
        <v>53</v>
      </c>
      <c r="H706" s="57">
        <v>8</v>
      </c>
      <c r="I706" s="57" t="s">
        <v>57</v>
      </c>
      <c r="J706" s="57">
        <v>2</v>
      </c>
      <c r="K706" s="60">
        <v>1</v>
      </c>
      <c r="L706" s="51"/>
      <c r="M706" s="52">
        <f t="shared" si="51"/>
        <v>782</v>
      </c>
      <c r="N706" s="65">
        <f t="shared" si="52"/>
        <v>782</v>
      </c>
    </row>
    <row r="707" spans="1:14" ht="14.25" x14ac:dyDescent="0.2">
      <c r="A707" s="61" t="s">
        <v>47</v>
      </c>
      <c r="B707" s="62" t="s">
        <v>830</v>
      </c>
      <c r="C707" s="62" t="s">
        <v>831</v>
      </c>
      <c r="D707" s="63" t="s">
        <v>414</v>
      </c>
      <c r="E707" s="64" t="s">
        <v>118</v>
      </c>
      <c r="F707" s="46">
        <v>18</v>
      </c>
      <c r="G707" s="57" t="s">
        <v>53</v>
      </c>
      <c r="H707" s="57">
        <v>7</v>
      </c>
      <c r="I707" s="57" t="s">
        <v>57</v>
      </c>
      <c r="J707" s="57">
        <v>4</v>
      </c>
      <c r="K707" s="60">
        <v>1</v>
      </c>
      <c r="L707" s="51"/>
      <c r="M707" s="52">
        <f t="shared" si="51"/>
        <v>18</v>
      </c>
      <c r="N707" s="65">
        <f t="shared" si="52"/>
        <v>18</v>
      </c>
    </row>
    <row r="708" spans="1:14" ht="14.25" x14ac:dyDescent="0.2">
      <c r="A708" s="61" t="s">
        <v>47</v>
      </c>
      <c r="B708" s="62" t="s">
        <v>830</v>
      </c>
      <c r="C708" s="62" t="s">
        <v>831</v>
      </c>
      <c r="D708" s="63" t="s">
        <v>736</v>
      </c>
      <c r="E708" s="64" t="s">
        <v>129</v>
      </c>
      <c r="F708" s="46">
        <v>772</v>
      </c>
      <c r="G708" s="57" t="s">
        <v>53</v>
      </c>
      <c r="H708" s="57">
        <v>10</v>
      </c>
      <c r="I708" s="57" t="s">
        <v>57</v>
      </c>
      <c r="J708" s="57">
        <v>2</v>
      </c>
      <c r="K708" s="60">
        <v>1</v>
      </c>
      <c r="L708" s="51"/>
      <c r="M708" s="52">
        <f t="shared" si="51"/>
        <v>772</v>
      </c>
      <c r="N708" s="65">
        <f t="shared" si="52"/>
        <v>772</v>
      </c>
    </row>
    <row r="709" spans="1:14" ht="14.25" x14ac:dyDescent="0.2">
      <c r="A709" s="61" t="s">
        <v>47</v>
      </c>
      <c r="B709" s="62" t="s">
        <v>830</v>
      </c>
      <c r="C709" s="62" t="s">
        <v>831</v>
      </c>
      <c r="D709" s="63" t="s">
        <v>432</v>
      </c>
      <c r="E709" s="64" t="s">
        <v>108</v>
      </c>
      <c r="F709" s="46">
        <v>21</v>
      </c>
      <c r="G709" s="57" t="s">
        <v>53</v>
      </c>
      <c r="H709" s="57">
        <v>8</v>
      </c>
      <c r="I709" s="57" t="s">
        <v>57</v>
      </c>
      <c r="J709" s="57">
        <v>2</v>
      </c>
      <c r="K709" s="60">
        <v>1</v>
      </c>
      <c r="L709" s="51"/>
      <c r="M709" s="52">
        <f t="shared" si="51"/>
        <v>21</v>
      </c>
      <c r="N709" s="65">
        <f t="shared" si="52"/>
        <v>21</v>
      </c>
    </row>
    <row r="710" spans="1:14" ht="14.25" x14ac:dyDescent="0.2">
      <c r="A710" s="61" t="s">
        <v>47</v>
      </c>
      <c r="B710" s="62" t="s">
        <v>830</v>
      </c>
      <c r="C710" s="62" t="s">
        <v>831</v>
      </c>
      <c r="D710" s="63" t="s">
        <v>737</v>
      </c>
      <c r="E710" s="64" t="s">
        <v>412</v>
      </c>
      <c r="F710" s="46">
        <v>104</v>
      </c>
      <c r="G710" s="57" t="s">
        <v>53</v>
      </c>
      <c r="H710" s="57">
        <v>5</v>
      </c>
      <c r="I710" s="57" t="s">
        <v>57</v>
      </c>
      <c r="J710" s="57">
        <v>2</v>
      </c>
      <c r="K710" s="60">
        <v>1</v>
      </c>
      <c r="L710" s="51"/>
      <c r="M710" s="52">
        <f t="shared" si="51"/>
        <v>104</v>
      </c>
      <c r="N710" s="65">
        <f t="shared" si="52"/>
        <v>104</v>
      </c>
    </row>
    <row r="711" spans="1:14" ht="14.25" x14ac:dyDescent="0.2">
      <c r="A711" s="61" t="s">
        <v>47</v>
      </c>
      <c r="B711" s="62" t="s">
        <v>830</v>
      </c>
      <c r="C711" s="62" t="s">
        <v>831</v>
      </c>
      <c r="D711" s="63" t="s">
        <v>691</v>
      </c>
      <c r="E711" s="64" t="s">
        <v>692</v>
      </c>
      <c r="F711" s="46">
        <v>130</v>
      </c>
      <c r="G711" s="57" t="s">
        <v>53</v>
      </c>
      <c r="H711" s="57">
        <v>10</v>
      </c>
      <c r="I711" s="57" t="s">
        <v>57</v>
      </c>
      <c r="J711" s="57">
        <v>4</v>
      </c>
      <c r="K711" s="60">
        <v>4</v>
      </c>
      <c r="L711" s="51"/>
      <c r="M711" s="52">
        <f t="shared" si="51"/>
        <v>520</v>
      </c>
      <c r="N711" s="65">
        <f t="shared" si="52"/>
        <v>520</v>
      </c>
    </row>
    <row r="712" spans="1:14" ht="14.25" x14ac:dyDescent="0.2">
      <c r="A712" s="61" t="s">
        <v>47</v>
      </c>
      <c r="B712" s="62" t="s">
        <v>830</v>
      </c>
      <c r="C712" s="62" t="s">
        <v>831</v>
      </c>
      <c r="D712" s="63" t="s">
        <v>693</v>
      </c>
      <c r="E712" s="64" t="s">
        <v>71</v>
      </c>
      <c r="F712" s="46">
        <v>19</v>
      </c>
      <c r="G712" s="57" t="s">
        <v>53</v>
      </c>
      <c r="H712" s="57">
        <v>6</v>
      </c>
      <c r="I712" s="57" t="s">
        <v>57</v>
      </c>
      <c r="J712" s="57">
        <v>8</v>
      </c>
      <c r="K712" s="60">
        <v>8</v>
      </c>
      <c r="L712" s="51"/>
      <c r="M712" s="52">
        <f t="shared" si="51"/>
        <v>152</v>
      </c>
      <c r="N712" s="65">
        <f t="shared" si="52"/>
        <v>152</v>
      </c>
    </row>
    <row r="713" spans="1:14" ht="14.25" x14ac:dyDescent="0.2">
      <c r="A713" s="53" t="s">
        <v>47</v>
      </c>
      <c r="B713" s="54" t="s">
        <v>830</v>
      </c>
      <c r="C713" s="54" t="s">
        <v>834</v>
      </c>
      <c r="D713" s="55" t="s">
        <v>830</v>
      </c>
      <c r="E713" s="56" t="s">
        <v>834</v>
      </c>
      <c r="F713" s="46"/>
      <c r="G713" s="57"/>
      <c r="H713" s="58"/>
      <c r="I713" s="58"/>
      <c r="J713" s="59">
        <v>1</v>
      </c>
      <c r="K713" s="60"/>
      <c r="L713" s="51"/>
      <c r="M713" s="52"/>
      <c r="N713" s="51"/>
    </row>
    <row r="714" spans="1:14" ht="14.25" x14ac:dyDescent="0.2">
      <c r="A714" s="61" t="s">
        <v>47</v>
      </c>
      <c r="B714" s="62" t="s">
        <v>830</v>
      </c>
      <c r="C714" s="62" t="s">
        <v>834</v>
      </c>
      <c r="D714" s="63" t="s">
        <v>186</v>
      </c>
      <c r="E714" s="64" t="s">
        <v>86</v>
      </c>
      <c r="F714" s="46">
        <v>56</v>
      </c>
      <c r="G714" s="57" t="s">
        <v>187</v>
      </c>
      <c r="H714" s="57">
        <v>3</v>
      </c>
      <c r="I714" s="57" t="s">
        <v>57</v>
      </c>
      <c r="J714" s="57">
        <v>1</v>
      </c>
      <c r="K714" s="60">
        <v>1</v>
      </c>
      <c r="L714" s="51"/>
      <c r="M714" s="52">
        <f t="shared" si="51"/>
        <v>56</v>
      </c>
      <c r="N714" s="65">
        <f>F714*K714</f>
        <v>56</v>
      </c>
    </row>
    <row r="715" spans="1:14" ht="14.25" x14ac:dyDescent="0.2">
      <c r="A715" s="61" t="s">
        <v>47</v>
      </c>
      <c r="B715" s="62" t="s">
        <v>830</v>
      </c>
      <c r="C715" s="62" t="s">
        <v>834</v>
      </c>
      <c r="D715" s="63" t="s">
        <v>756</v>
      </c>
      <c r="E715" s="64" t="s">
        <v>748</v>
      </c>
      <c r="F715" s="46">
        <v>47</v>
      </c>
      <c r="G715" s="57" t="s">
        <v>53</v>
      </c>
      <c r="H715" s="57">
        <v>10</v>
      </c>
      <c r="I715" s="57" t="s">
        <v>57</v>
      </c>
      <c r="J715" s="57">
        <v>28</v>
      </c>
      <c r="K715" s="60">
        <v>3</v>
      </c>
      <c r="L715" s="51"/>
      <c r="M715" s="52">
        <f t="shared" si="51"/>
        <v>141</v>
      </c>
      <c r="N715" s="65">
        <f t="shared" ref="N715:N728" si="53">F715*K715</f>
        <v>141</v>
      </c>
    </row>
    <row r="716" spans="1:14" ht="14.25" x14ac:dyDescent="0.2">
      <c r="A716" s="61" t="s">
        <v>47</v>
      </c>
      <c r="B716" s="62" t="s">
        <v>830</v>
      </c>
      <c r="C716" s="62" t="s">
        <v>834</v>
      </c>
      <c r="D716" s="63" t="s">
        <v>835</v>
      </c>
      <c r="E716" s="64" t="s">
        <v>701</v>
      </c>
      <c r="F716" s="46">
        <v>20</v>
      </c>
      <c r="G716" s="57" t="s">
        <v>53</v>
      </c>
      <c r="H716" s="57">
        <v>6</v>
      </c>
      <c r="I716" s="57" t="s">
        <v>57</v>
      </c>
      <c r="J716" s="57">
        <v>28</v>
      </c>
      <c r="K716" s="60">
        <v>3</v>
      </c>
      <c r="L716" s="51"/>
      <c r="M716" s="52">
        <f t="shared" si="51"/>
        <v>60</v>
      </c>
      <c r="N716" s="65">
        <f t="shared" si="53"/>
        <v>60</v>
      </c>
    </row>
    <row r="717" spans="1:14" ht="14.25" x14ac:dyDescent="0.2">
      <c r="A717" s="61" t="s">
        <v>47</v>
      </c>
      <c r="B717" s="62" t="s">
        <v>830</v>
      </c>
      <c r="C717" s="62" t="s">
        <v>834</v>
      </c>
      <c r="D717" s="63" t="s">
        <v>836</v>
      </c>
      <c r="E717" s="64" t="s">
        <v>751</v>
      </c>
      <c r="F717" s="46">
        <v>810</v>
      </c>
      <c r="G717" s="57" t="s">
        <v>53</v>
      </c>
      <c r="H717" s="57">
        <v>10</v>
      </c>
      <c r="I717" s="57" t="s">
        <v>57</v>
      </c>
      <c r="J717" s="57">
        <v>1</v>
      </c>
      <c r="K717" s="60">
        <v>1</v>
      </c>
      <c r="L717" s="51"/>
      <c r="M717" s="52">
        <f t="shared" si="51"/>
        <v>810</v>
      </c>
      <c r="N717" s="65">
        <f t="shared" si="53"/>
        <v>810</v>
      </c>
    </row>
    <row r="718" spans="1:14" ht="14.25" x14ac:dyDescent="0.2">
      <c r="A718" s="61" t="s">
        <v>47</v>
      </c>
      <c r="B718" s="62" t="s">
        <v>830</v>
      </c>
      <c r="C718" s="62" t="s">
        <v>834</v>
      </c>
      <c r="D718" s="63" t="s">
        <v>752</v>
      </c>
      <c r="E718" s="64" t="s">
        <v>753</v>
      </c>
      <c r="F718" s="46">
        <v>37</v>
      </c>
      <c r="G718" s="57" t="s">
        <v>53</v>
      </c>
      <c r="H718" s="57">
        <v>10</v>
      </c>
      <c r="I718" s="57" t="s">
        <v>57</v>
      </c>
      <c r="J718" s="57">
        <v>28</v>
      </c>
      <c r="K718" s="60">
        <v>3</v>
      </c>
      <c r="L718" s="51"/>
      <c r="M718" s="52">
        <f t="shared" si="51"/>
        <v>111</v>
      </c>
      <c r="N718" s="65">
        <f t="shared" si="53"/>
        <v>111</v>
      </c>
    </row>
    <row r="719" spans="1:14" ht="14.25" x14ac:dyDescent="0.2">
      <c r="A719" s="61" t="s">
        <v>47</v>
      </c>
      <c r="B719" s="62" t="s">
        <v>830</v>
      </c>
      <c r="C719" s="62" t="s">
        <v>834</v>
      </c>
      <c r="D719" s="63" t="s">
        <v>837</v>
      </c>
      <c r="E719" s="64" t="s">
        <v>230</v>
      </c>
      <c r="F719" s="46">
        <v>221</v>
      </c>
      <c r="G719" s="57" t="s">
        <v>53</v>
      </c>
      <c r="H719" s="57">
        <v>10</v>
      </c>
      <c r="I719" s="57" t="s">
        <v>57</v>
      </c>
      <c r="J719" s="57">
        <v>28</v>
      </c>
      <c r="K719" s="60">
        <v>3</v>
      </c>
      <c r="L719" s="51"/>
      <c r="M719" s="52">
        <f t="shared" si="51"/>
        <v>663</v>
      </c>
      <c r="N719" s="65">
        <f t="shared" si="53"/>
        <v>663</v>
      </c>
    </row>
    <row r="720" spans="1:14" ht="14.25" x14ac:dyDescent="0.2">
      <c r="A720" s="61" t="s">
        <v>47</v>
      </c>
      <c r="B720" s="62" t="s">
        <v>830</v>
      </c>
      <c r="C720" s="62" t="s">
        <v>834</v>
      </c>
      <c r="D720" s="63" t="s">
        <v>517</v>
      </c>
      <c r="E720" s="64" t="s">
        <v>244</v>
      </c>
      <c r="F720" s="46">
        <v>2.7</v>
      </c>
      <c r="G720" s="57" t="s">
        <v>53</v>
      </c>
      <c r="H720" s="57">
        <v>5</v>
      </c>
      <c r="I720" s="57" t="s">
        <v>57</v>
      </c>
      <c r="J720" s="57">
        <v>8</v>
      </c>
      <c r="K720" s="60">
        <v>8</v>
      </c>
      <c r="L720" s="51"/>
      <c r="M720" s="52">
        <f t="shared" si="51"/>
        <v>21.6</v>
      </c>
      <c r="N720" s="65">
        <f t="shared" si="53"/>
        <v>21.6</v>
      </c>
    </row>
    <row r="721" spans="1:14" ht="14.25" x14ac:dyDescent="0.2">
      <c r="A721" s="61" t="s">
        <v>47</v>
      </c>
      <c r="B721" s="62" t="s">
        <v>830</v>
      </c>
      <c r="C721" s="62" t="s">
        <v>834</v>
      </c>
      <c r="D721" s="63" t="s">
        <v>838</v>
      </c>
      <c r="E721" s="64" t="s">
        <v>59</v>
      </c>
      <c r="F721" s="46">
        <v>31</v>
      </c>
      <c r="G721" s="57" t="s">
        <v>53</v>
      </c>
      <c r="H721" s="57">
        <v>6</v>
      </c>
      <c r="I721" s="57" t="s">
        <v>57</v>
      </c>
      <c r="J721" s="57">
        <v>8</v>
      </c>
      <c r="K721" s="60">
        <v>2</v>
      </c>
      <c r="L721" s="51"/>
      <c r="M721" s="52">
        <f t="shared" si="51"/>
        <v>62</v>
      </c>
      <c r="N721" s="65">
        <f t="shared" si="53"/>
        <v>62</v>
      </c>
    </row>
    <row r="722" spans="1:14" ht="14.25" x14ac:dyDescent="0.2">
      <c r="A722" s="61" t="s">
        <v>47</v>
      </c>
      <c r="B722" s="62" t="s">
        <v>830</v>
      </c>
      <c r="C722" s="62" t="s">
        <v>834</v>
      </c>
      <c r="D722" s="63" t="s">
        <v>839</v>
      </c>
      <c r="E722" s="64" t="s">
        <v>751</v>
      </c>
      <c r="F722" s="46">
        <v>534</v>
      </c>
      <c r="G722" s="57" t="s">
        <v>53</v>
      </c>
      <c r="H722" s="57">
        <v>13</v>
      </c>
      <c r="I722" s="57" t="s">
        <v>57</v>
      </c>
      <c r="J722" s="57">
        <v>12</v>
      </c>
      <c r="K722" s="60">
        <v>2</v>
      </c>
      <c r="L722" s="51"/>
      <c r="M722" s="52">
        <f t="shared" si="51"/>
        <v>1068</v>
      </c>
      <c r="N722" s="65">
        <f t="shared" si="53"/>
        <v>1068</v>
      </c>
    </row>
    <row r="723" spans="1:14" ht="14.25" x14ac:dyDescent="0.2">
      <c r="A723" s="61" t="s">
        <v>47</v>
      </c>
      <c r="B723" s="62" t="s">
        <v>830</v>
      </c>
      <c r="C723" s="62" t="s">
        <v>834</v>
      </c>
      <c r="D723" s="63" t="s">
        <v>815</v>
      </c>
      <c r="E723" s="64" t="s">
        <v>603</v>
      </c>
      <c r="F723" s="46">
        <v>95</v>
      </c>
      <c r="G723" s="57" t="s">
        <v>604</v>
      </c>
      <c r="H723" s="57">
        <v>3</v>
      </c>
      <c r="I723" s="57" t="s">
        <v>57</v>
      </c>
      <c r="J723" s="57">
        <v>2</v>
      </c>
      <c r="K723" s="60">
        <v>2</v>
      </c>
      <c r="L723" s="51"/>
      <c r="M723" s="52">
        <f t="shared" si="51"/>
        <v>190</v>
      </c>
      <c r="N723" s="65">
        <f t="shared" si="53"/>
        <v>190</v>
      </c>
    </row>
    <row r="724" spans="1:14" ht="14.25" x14ac:dyDescent="0.2">
      <c r="A724" s="61" t="s">
        <v>47</v>
      </c>
      <c r="B724" s="62" t="s">
        <v>830</v>
      </c>
      <c r="C724" s="62" t="s">
        <v>834</v>
      </c>
      <c r="D724" s="63" t="s">
        <v>816</v>
      </c>
      <c r="E724" s="64" t="s">
        <v>606</v>
      </c>
      <c r="F724" s="46">
        <v>110</v>
      </c>
      <c r="G724" s="57" t="s">
        <v>53</v>
      </c>
      <c r="H724" s="57">
        <v>3</v>
      </c>
      <c r="I724" s="57" t="s">
        <v>57</v>
      </c>
      <c r="J724" s="57">
        <v>2</v>
      </c>
      <c r="K724" s="60">
        <v>2</v>
      </c>
      <c r="L724" s="51"/>
      <c r="M724" s="52">
        <f t="shared" si="51"/>
        <v>220</v>
      </c>
      <c r="N724" s="65">
        <f t="shared" si="53"/>
        <v>220</v>
      </c>
    </row>
    <row r="725" spans="1:14" ht="14.25" x14ac:dyDescent="0.2">
      <c r="A725" s="61" t="s">
        <v>47</v>
      </c>
      <c r="B725" s="62" t="s">
        <v>830</v>
      </c>
      <c r="C725" s="62" t="s">
        <v>834</v>
      </c>
      <c r="D725" s="63" t="s">
        <v>840</v>
      </c>
      <c r="E725" s="64" t="s">
        <v>751</v>
      </c>
      <c r="F725" s="46">
        <v>810</v>
      </c>
      <c r="G725" s="57" t="s">
        <v>53</v>
      </c>
      <c r="H725" s="57">
        <v>11</v>
      </c>
      <c r="I725" s="57" t="s">
        <v>57</v>
      </c>
      <c r="J725" s="57">
        <v>1</v>
      </c>
      <c r="K725" s="60">
        <v>1</v>
      </c>
      <c r="L725" s="51"/>
      <c r="M725" s="52">
        <f t="shared" si="51"/>
        <v>810</v>
      </c>
      <c r="N725" s="65">
        <f t="shared" si="53"/>
        <v>810</v>
      </c>
    </row>
    <row r="726" spans="1:14" ht="14.25" x14ac:dyDescent="0.2">
      <c r="A726" s="61" t="s">
        <v>47</v>
      </c>
      <c r="B726" s="62" t="s">
        <v>830</v>
      </c>
      <c r="C726" s="62" t="s">
        <v>834</v>
      </c>
      <c r="D726" s="63" t="s">
        <v>767</v>
      </c>
      <c r="E726" s="64" t="s">
        <v>273</v>
      </c>
      <c r="F726" s="46">
        <v>25</v>
      </c>
      <c r="G726" s="57" t="s">
        <v>53</v>
      </c>
      <c r="H726" s="57">
        <v>6</v>
      </c>
      <c r="I726" s="57" t="s">
        <v>57</v>
      </c>
      <c r="J726" s="57">
        <v>2</v>
      </c>
      <c r="K726" s="60">
        <v>1</v>
      </c>
      <c r="L726" s="51"/>
      <c r="M726" s="52">
        <f t="shared" si="51"/>
        <v>25</v>
      </c>
      <c r="N726" s="65">
        <f t="shared" si="53"/>
        <v>25</v>
      </c>
    </row>
    <row r="727" spans="1:14" ht="14.25" x14ac:dyDescent="0.2">
      <c r="A727" s="61" t="s">
        <v>47</v>
      </c>
      <c r="B727" s="62" t="s">
        <v>830</v>
      </c>
      <c r="C727" s="62" t="s">
        <v>834</v>
      </c>
      <c r="D727" s="63" t="s">
        <v>768</v>
      </c>
      <c r="E727" s="64" t="s">
        <v>769</v>
      </c>
      <c r="F727" s="46">
        <v>342</v>
      </c>
      <c r="G727" s="57" t="s">
        <v>53</v>
      </c>
      <c r="H727" s="57">
        <v>14</v>
      </c>
      <c r="I727" s="57" t="s">
        <v>57</v>
      </c>
      <c r="J727" s="57">
        <v>4</v>
      </c>
      <c r="K727" s="60">
        <v>1</v>
      </c>
      <c r="L727" s="51"/>
      <c r="M727" s="52">
        <f t="shared" si="51"/>
        <v>342</v>
      </c>
      <c r="N727" s="65">
        <f t="shared" si="53"/>
        <v>342</v>
      </c>
    </row>
    <row r="728" spans="1:14" ht="14.25" x14ac:dyDescent="0.2">
      <c r="A728" s="61" t="s">
        <v>47</v>
      </c>
      <c r="B728" s="62" t="s">
        <v>830</v>
      </c>
      <c r="C728" s="62" t="s">
        <v>834</v>
      </c>
      <c r="D728" s="63" t="s">
        <v>841</v>
      </c>
      <c r="E728" s="64" t="s">
        <v>548</v>
      </c>
      <c r="F728" s="46">
        <v>31</v>
      </c>
      <c r="G728" s="57" t="s">
        <v>53</v>
      </c>
      <c r="H728" s="57">
        <v>3</v>
      </c>
      <c r="I728" s="57" t="s">
        <v>57</v>
      </c>
      <c r="J728" s="57">
        <v>4</v>
      </c>
      <c r="K728" s="60">
        <v>1</v>
      </c>
      <c r="L728" s="51"/>
      <c r="M728" s="52">
        <f t="shared" si="51"/>
        <v>31</v>
      </c>
      <c r="N728" s="65">
        <f t="shared" si="53"/>
        <v>31</v>
      </c>
    </row>
    <row r="729" spans="1:14" ht="14.25" x14ac:dyDescent="0.2">
      <c r="A729" s="53" t="s">
        <v>47</v>
      </c>
      <c r="B729" s="54" t="s">
        <v>830</v>
      </c>
      <c r="C729" s="54" t="s">
        <v>842</v>
      </c>
      <c r="D729" s="55" t="s">
        <v>830</v>
      </c>
      <c r="E729" s="56" t="s">
        <v>842</v>
      </c>
      <c r="F729" s="46"/>
      <c r="G729" s="57"/>
      <c r="H729" s="58"/>
      <c r="I729" s="58"/>
      <c r="J729" s="59">
        <v>1</v>
      </c>
      <c r="K729" s="60"/>
      <c r="L729" s="51"/>
      <c r="M729" s="52"/>
      <c r="N729" s="51"/>
    </row>
    <row r="730" spans="1:14" ht="14.25" x14ac:dyDescent="0.2">
      <c r="A730" s="61" t="s">
        <v>47</v>
      </c>
      <c r="B730" s="62" t="s">
        <v>830</v>
      </c>
      <c r="C730" s="62" t="s">
        <v>842</v>
      </c>
      <c r="D730" s="63" t="s">
        <v>819</v>
      </c>
      <c r="E730" s="64" t="s">
        <v>52</v>
      </c>
      <c r="F730" s="46">
        <v>28</v>
      </c>
      <c r="G730" s="57" t="s">
        <v>53</v>
      </c>
      <c r="H730" s="57">
        <v>5</v>
      </c>
      <c r="I730" s="57" t="s">
        <v>57</v>
      </c>
      <c r="J730" s="57">
        <v>8</v>
      </c>
      <c r="K730" s="60">
        <v>8</v>
      </c>
      <c r="L730" s="51"/>
      <c r="M730" s="52">
        <f t="shared" si="51"/>
        <v>224</v>
      </c>
      <c r="N730" s="65">
        <f>F730*K730</f>
        <v>224</v>
      </c>
    </row>
    <row r="731" spans="1:14" ht="14.25" x14ac:dyDescent="0.2">
      <c r="A731" s="61" t="s">
        <v>47</v>
      </c>
      <c r="B731" s="62" t="s">
        <v>830</v>
      </c>
      <c r="C731" s="62" t="s">
        <v>842</v>
      </c>
      <c r="D731" s="63" t="s">
        <v>820</v>
      </c>
      <c r="E731" s="64" t="s">
        <v>108</v>
      </c>
      <c r="F731" s="46">
        <v>24</v>
      </c>
      <c r="G731" s="57" t="s">
        <v>53</v>
      </c>
      <c r="H731" s="57">
        <v>11</v>
      </c>
      <c r="I731" s="57" t="s">
        <v>57</v>
      </c>
      <c r="J731" s="57">
        <v>8</v>
      </c>
      <c r="K731" s="60">
        <v>2</v>
      </c>
      <c r="L731" s="51"/>
      <c r="M731" s="52">
        <f t="shared" si="51"/>
        <v>48</v>
      </c>
      <c r="N731" s="65">
        <f t="shared" ref="N731:N749" si="54">F731*K731</f>
        <v>48</v>
      </c>
    </row>
    <row r="732" spans="1:14" ht="14.25" x14ac:dyDescent="0.2">
      <c r="A732" s="61" t="s">
        <v>47</v>
      </c>
      <c r="B732" s="62" t="s">
        <v>830</v>
      </c>
      <c r="C732" s="62" t="s">
        <v>842</v>
      </c>
      <c r="D732" s="63" t="s">
        <v>821</v>
      </c>
      <c r="E732" s="64" t="s">
        <v>71</v>
      </c>
      <c r="F732" s="46">
        <v>22</v>
      </c>
      <c r="G732" s="57" t="s">
        <v>53</v>
      </c>
      <c r="H732" s="57">
        <v>6</v>
      </c>
      <c r="I732" s="57" t="s">
        <v>57</v>
      </c>
      <c r="J732" s="57">
        <v>8</v>
      </c>
      <c r="K732" s="60">
        <v>8</v>
      </c>
      <c r="L732" s="51"/>
      <c r="M732" s="52">
        <f t="shared" si="51"/>
        <v>176</v>
      </c>
      <c r="N732" s="65">
        <f t="shared" si="54"/>
        <v>176</v>
      </c>
    </row>
    <row r="733" spans="1:14" ht="14.25" x14ac:dyDescent="0.2">
      <c r="A733" s="61" t="s">
        <v>47</v>
      </c>
      <c r="B733" s="62" t="s">
        <v>830</v>
      </c>
      <c r="C733" s="62" t="s">
        <v>842</v>
      </c>
      <c r="D733" s="63" t="s">
        <v>843</v>
      </c>
      <c r="E733" s="64" t="s">
        <v>712</v>
      </c>
      <c r="F733" s="46">
        <v>495</v>
      </c>
      <c r="G733" s="57" t="s">
        <v>53</v>
      </c>
      <c r="H733" s="57">
        <v>6</v>
      </c>
      <c r="I733" s="57" t="s">
        <v>57</v>
      </c>
      <c r="J733" s="57">
        <v>1</v>
      </c>
      <c r="K733" s="60">
        <v>1</v>
      </c>
      <c r="L733" s="51"/>
      <c r="M733" s="52">
        <f t="shared" si="51"/>
        <v>495</v>
      </c>
      <c r="N733" s="65">
        <f t="shared" si="54"/>
        <v>495</v>
      </c>
    </row>
    <row r="734" spans="1:14" ht="14.25" x14ac:dyDescent="0.2">
      <c r="A734" s="61" t="s">
        <v>47</v>
      </c>
      <c r="B734" s="62" t="s">
        <v>830</v>
      </c>
      <c r="C734" s="62" t="s">
        <v>842</v>
      </c>
      <c r="D734" s="63" t="s">
        <v>844</v>
      </c>
      <c r="E734" s="64" t="s">
        <v>708</v>
      </c>
      <c r="F734" s="46">
        <v>81</v>
      </c>
      <c r="G734" s="57" t="s">
        <v>53</v>
      </c>
      <c r="H734" s="57">
        <v>6</v>
      </c>
      <c r="I734" s="57" t="s">
        <v>57</v>
      </c>
      <c r="J734" s="57">
        <v>28</v>
      </c>
      <c r="K734" s="60">
        <v>28</v>
      </c>
      <c r="L734" s="51"/>
      <c r="M734" s="52">
        <f t="shared" si="51"/>
        <v>2268</v>
      </c>
      <c r="N734" s="65">
        <f t="shared" si="54"/>
        <v>2268</v>
      </c>
    </row>
    <row r="735" spans="1:14" ht="14.25" x14ac:dyDescent="0.2">
      <c r="A735" s="61" t="s">
        <v>47</v>
      </c>
      <c r="B735" s="62" t="s">
        <v>830</v>
      </c>
      <c r="C735" s="62" t="s">
        <v>842</v>
      </c>
      <c r="D735" s="63" t="s">
        <v>791</v>
      </c>
      <c r="E735" s="64" t="s">
        <v>792</v>
      </c>
      <c r="F735" s="46">
        <v>20</v>
      </c>
      <c r="G735" s="57" t="s">
        <v>53</v>
      </c>
      <c r="H735" s="57">
        <v>7</v>
      </c>
      <c r="I735" s="57" t="s">
        <v>57</v>
      </c>
      <c r="J735" s="57">
        <v>28</v>
      </c>
      <c r="K735" s="60">
        <v>28</v>
      </c>
      <c r="L735" s="51"/>
      <c r="M735" s="52">
        <f t="shared" si="51"/>
        <v>560</v>
      </c>
      <c r="N735" s="65">
        <f t="shared" si="54"/>
        <v>560</v>
      </c>
    </row>
    <row r="736" spans="1:14" ht="14.25" x14ac:dyDescent="0.2">
      <c r="A736" s="61" t="s">
        <v>47</v>
      </c>
      <c r="B736" s="62" t="s">
        <v>830</v>
      </c>
      <c r="C736" s="62" t="s">
        <v>842</v>
      </c>
      <c r="D736" s="63" t="s">
        <v>794</v>
      </c>
      <c r="E736" s="64" t="s">
        <v>795</v>
      </c>
      <c r="F736" s="46">
        <v>13</v>
      </c>
      <c r="G736" s="57" t="s">
        <v>53</v>
      </c>
      <c r="H736" s="57">
        <v>8</v>
      </c>
      <c r="I736" s="57" t="s">
        <v>57</v>
      </c>
      <c r="J736" s="57">
        <v>144</v>
      </c>
      <c r="K736" s="60">
        <v>15</v>
      </c>
      <c r="L736" s="51"/>
      <c r="M736" s="52">
        <f t="shared" si="51"/>
        <v>195</v>
      </c>
      <c r="N736" s="65">
        <f t="shared" si="54"/>
        <v>195</v>
      </c>
    </row>
    <row r="737" spans="1:14" ht="14.25" x14ac:dyDescent="0.2">
      <c r="A737" s="61" t="s">
        <v>47</v>
      </c>
      <c r="B737" s="62" t="s">
        <v>830</v>
      </c>
      <c r="C737" s="62" t="s">
        <v>842</v>
      </c>
      <c r="D737" s="63" t="s">
        <v>796</v>
      </c>
      <c r="E737" s="64" t="s">
        <v>797</v>
      </c>
      <c r="F737" s="46">
        <v>11</v>
      </c>
      <c r="G737" s="57" t="s">
        <v>53</v>
      </c>
      <c r="H737" s="57">
        <v>5</v>
      </c>
      <c r="I737" s="57" t="s">
        <v>57</v>
      </c>
      <c r="J737" s="57">
        <v>144</v>
      </c>
      <c r="K737" s="60">
        <v>15</v>
      </c>
      <c r="L737" s="51"/>
      <c r="M737" s="52">
        <f t="shared" si="51"/>
        <v>165</v>
      </c>
      <c r="N737" s="65">
        <f t="shared" si="54"/>
        <v>165</v>
      </c>
    </row>
    <row r="738" spans="1:14" ht="14.25" x14ac:dyDescent="0.2">
      <c r="A738" s="61" t="s">
        <v>47</v>
      </c>
      <c r="B738" s="62" t="s">
        <v>830</v>
      </c>
      <c r="C738" s="62" t="s">
        <v>842</v>
      </c>
      <c r="D738" s="63" t="s">
        <v>186</v>
      </c>
      <c r="E738" s="64" t="s">
        <v>86</v>
      </c>
      <c r="F738" s="46">
        <v>56</v>
      </c>
      <c r="G738" s="57" t="s">
        <v>187</v>
      </c>
      <c r="H738" s="57">
        <v>3</v>
      </c>
      <c r="I738" s="57" t="s">
        <v>57</v>
      </c>
      <c r="J738" s="57">
        <v>1</v>
      </c>
      <c r="K738" s="60">
        <v>1</v>
      </c>
      <c r="L738" s="51"/>
      <c r="M738" s="52">
        <f t="shared" si="51"/>
        <v>56</v>
      </c>
      <c r="N738" s="65">
        <f t="shared" si="54"/>
        <v>56</v>
      </c>
    </row>
    <row r="739" spans="1:14" ht="14.25" x14ac:dyDescent="0.2">
      <c r="A739" s="61" t="s">
        <v>47</v>
      </c>
      <c r="B739" s="62" t="s">
        <v>830</v>
      </c>
      <c r="C739" s="62" t="s">
        <v>842</v>
      </c>
      <c r="D739" s="63" t="s">
        <v>715</v>
      </c>
      <c r="E739" s="64" t="s">
        <v>84</v>
      </c>
      <c r="F739" s="46">
        <v>22</v>
      </c>
      <c r="G739" s="57" t="s">
        <v>53</v>
      </c>
      <c r="H739" s="57">
        <v>7</v>
      </c>
      <c r="I739" s="57" t="s">
        <v>57</v>
      </c>
      <c r="J739" s="57">
        <v>28</v>
      </c>
      <c r="K739" s="60">
        <v>7</v>
      </c>
      <c r="L739" s="51"/>
      <c r="M739" s="52">
        <f t="shared" si="51"/>
        <v>154</v>
      </c>
      <c r="N739" s="65">
        <f t="shared" si="54"/>
        <v>154</v>
      </c>
    </row>
    <row r="740" spans="1:14" ht="14.25" x14ac:dyDescent="0.2">
      <c r="A740" s="61" t="s">
        <v>47</v>
      </c>
      <c r="B740" s="62" t="s">
        <v>830</v>
      </c>
      <c r="C740" s="62" t="s">
        <v>842</v>
      </c>
      <c r="D740" s="63" t="s">
        <v>713</v>
      </c>
      <c r="E740" s="64" t="s">
        <v>714</v>
      </c>
      <c r="F740" s="46">
        <v>40</v>
      </c>
      <c r="G740" s="57" t="s">
        <v>53</v>
      </c>
      <c r="H740" s="57">
        <v>10</v>
      </c>
      <c r="I740" s="57" t="s">
        <v>57</v>
      </c>
      <c r="J740" s="57">
        <v>14</v>
      </c>
      <c r="K740" s="60">
        <v>2</v>
      </c>
      <c r="L740" s="51"/>
      <c r="M740" s="52">
        <f t="shared" si="51"/>
        <v>80</v>
      </c>
      <c r="N740" s="65">
        <f t="shared" si="54"/>
        <v>80</v>
      </c>
    </row>
    <row r="741" spans="1:14" ht="14.25" x14ac:dyDescent="0.2">
      <c r="A741" s="61" t="s">
        <v>47</v>
      </c>
      <c r="B741" s="62" t="s">
        <v>830</v>
      </c>
      <c r="C741" s="62" t="s">
        <v>842</v>
      </c>
      <c r="D741" s="63" t="s">
        <v>845</v>
      </c>
      <c r="E741" s="64" t="s">
        <v>384</v>
      </c>
      <c r="F741" s="46">
        <v>571</v>
      </c>
      <c r="G741" s="57" t="s">
        <v>53</v>
      </c>
      <c r="H741" s="57">
        <v>10</v>
      </c>
      <c r="I741" s="57" t="s">
        <v>57</v>
      </c>
      <c r="J741" s="57">
        <v>14</v>
      </c>
      <c r="K741" s="60">
        <v>2</v>
      </c>
      <c r="L741" s="51"/>
      <c r="M741" s="52">
        <f t="shared" si="51"/>
        <v>1142</v>
      </c>
      <c r="N741" s="65">
        <f t="shared" si="54"/>
        <v>1142</v>
      </c>
    </row>
    <row r="742" spans="1:14" ht="14.25" x14ac:dyDescent="0.2">
      <c r="A742" s="61" t="s">
        <v>47</v>
      </c>
      <c r="B742" s="62" t="s">
        <v>830</v>
      </c>
      <c r="C742" s="62" t="s">
        <v>842</v>
      </c>
      <c r="D742" s="63" t="s">
        <v>739</v>
      </c>
      <c r="E742" s="64" t="s">
        <v>701</v>
      </c>
      <c r="F742" s="46">
        <v>29</v>
      </c>
      <c r="G742" s="57" t="s">
        <v>53</v>
      </c>
      <c r="H742" s="57">
        <v>7</v>
      </c>
      <c r="I742" s="57" t="s">
        <v>57</v>
      </c>
      <c r="J742" s="57">
        <v>6</v>
      </c>
      <c r="K742" s="60">
        <v>6</v>
      </c>
      <c r="L742" s="51"/>
      <c r="M742" s="52">
        <f t="shared" si="51"/>
        <v>174</v>
      </c>
      <c r="N742" s="65">
        <f t="shared" si="54"/>
        <v>174</v>
      </c>
    </row>
    <row r="743" spans="1:14" ht="14.25" x14ac:dyDescent="0.2">
      <c r="A743" s="61" t="s">
        <v>47</v>
      </c>
      <c r="B743" s="62" t="s">
        <v>830</v>
      </c>
      <c r="C743" s="62" t="s">
        <v>842</v>
      </c>
      <c r="D743" s="63" t="s">
        <v>517</v>
      </c>
      <c r="E743" s="64" t="s">
        <v>244</v>
      </c>
      <c r="F743" s="46">
        <v>2.7</v>
      </c>
      <c r="G743" s="57" t="s">
        <v>53</v>
      </c>
      <c r="H743" s="57">
        <v>5</v>
      </c>
      <c r="I743" s="57" t="s">
        <v>57</v>
      </c>
      <c r="J743" s="57">
        <v>6</v>
      </c>
      <c r="K743" s="60">
        <v>6</v>
      </c>
      <c r="L743" s="51"/>
      <c r="M743" s="52">
        <f t="shared" si="51"/>
        <v>16.200000000000003</v>
      </c>
      <c r="N743" s="65">
        <f t="shared" si="54"/>
        <v>16.200000000000003</v>
      </c>
    </row>
    <row r="744" spans="1:14" ht="14.25" x14ac:dyDescent="0.2">
      <c r="A744" s="61" t="s">
        <v>47</v>
      </c>
      <c r="B744" s="62" t="s">
        <v>830</v>
      </c>
      <c r="C744" s="62" t="s">
        <v>842</v>
      </c>
      <c r="D744" s="63" t="s">
        <v>740</v>
      </c>
      <c r="E744" s="64" t="s">
        <v>741</v>
      </c>
      <c r="F744" s="46">
        <v>32</v>
      </c>
      <c r="G744" s="57" t="s">
        <v>53</v>
      </c>
      <c r="H744" s="57">
        <v>11</v>
      </c>
      <c r="I744" s="57" t="s">
        <v>57</v>
      </c>
      <c r="J744" s="57">
        <v>6</v>
      </c>
      <c r="K744" s="60">
        <v>6</v>
      </c>
      <c r="L744" s="51"/>
      <c r="M744" s="52">
        <f t="shared" si="51"/>
        <v>192</v>
      </c>
      <c r="N744" s="65">
        <f t="shared" si="54"/>
        <v>192</v>
      </c>
    </row>
    <row r="745" spans="1:14" ht="14.25" x14ac:dyDescent="0.2">
      <c r="A745" s="61" t="s">
        <v>47</v>
      </c>
      <c r="B745" s="62" t="s">
        <v>830</v>
      </c>
      <c r="C745" s="62" t="s">
        <v>842</v>
      </c>
      <c r="D745" s="63" t="s">
        <v>742</v>
      </c>
      <c r="E745" s="64" t="s">
        <v>743</v>
      </c>
      <c r="F745" s="46">
        <v>92</v>
      </c>
      <c r="G745" s="57" t="s">
        <v>53</v>
      </c>
      <c r="H745" s="57">
        <v>10</v>
      </c>
      <c r="I745" s="57" t="s">
        <v>57</v>
      </c>
      <c r="J745" s="57">
        <v>6</v>
      </c>
      <c r="K745" s="60">
        <v>6</v>
      </c>
      <c r="L745" s="51"/>
      <c r="M745" s="52">
        <f t="shared" si="51"/>
        <v>552</v>
      </c>
      <c r="N745" s="65">
        <f t="shared" si="54"/>
        <v>552</v>
      </c>
    </row>
    <row r="746" spans="1:14" ht="14.25" x14ac:dyDescent="0.2">
      <c r="A746" s="61" t="s">
        <v>47</v>
      </c>
      <c r="B746" s="62" t="s">
        <v>830</v>
      </c>
      <c r="C746" s="62" t="s">
        <v>842</v>
      </c>
      <c r="D746" s="63" t="s">
        <v>744</v>
      </c>
      <c r="E746" s="64" t="s">
        <v>745</v>
      </c>
      <c r="F746" s="46">
        <v>176</v>
      </c>
      <c r="G746" s="57" t="s">
        <v>53</v>
      </c>
      <c r="H746" s="57">
        <v>7</v>
      </c>
      <c r="I746" s="57" t="s">
        <v>57</v>
      </c>
      <c r="J746" s="57">
        <v>6</v>
      </c>
      <c r="K746" s="60">
        <v>6</v>
      </c>
      <c r="L746" s="51"/>
      <c r="M746" s="52">
        <f t="shared" si="51"/>
        <v>1056</v>
      </c>
      <c r="N746" s="65">
        <f t="shared" si="54"/>
        <v>1056</v>
      </c>
    </row>
    <row r="747" spans="1:14" ht="14.25" x14ac:dyDescent="0.2">
      <c r="A747" s="61" t="s">
        <v>47</v>
      </c>
      <c r="B747" s="62" t="s">
        <v>830</v>
      </c>
      <c r="C747" s="62" t="s">
        <v>842</v>
      </c>
      <c r="D747" s="63" t="s">
        <v>846</v>
      </c>
      <c r="E747" s="64" t="s">
        <v>826</v>
      </c>
      <c r="F747" s="46">
        <v>540</v>
      </c>
      <c r="G747" s="57" t="s">
        <v>53</v>
      </c>
      <c r="H747" s="57">
        <v>12</v>
      </c>
      <c r="I747" s="57" t="s">
        <v>57</v>
      </c>
      <c r="J747" s="57">
        <v>4</v>
      </c>
      <c r="K747" s="60">
        <v>1</v>
      </c>
      <c r="L747" s="51"/>
      <c r="M747" s="52">
        <f t="shared" si="51"/>
        <v>540</v>
      </c>
      <c r="N747" s="65">
        <f t="shared" si="54"/>
        <v>540</v>
      </c>
    </row>
    <row r="748" spans="1:14" ht="14.25" x14ac:dyDescent="0.2">
      <c r="A748" s="61" t="s">
        <v>47</v>
      </c>
      <c r="B748" s="62" t="s">
        <v>830</v>
      </c>
      <c r="C748" s="62" t="s">
        <v>842</v>
      </c>
      <c r="D748" s="63" t="s">
        <v>847</v>
      </c>
      <c r="E748" s="64" t="s">
        <v>848</v>
      </c>
      <c r="F748" s="46">
        <v>1575</v>
      </c>
      <c r="G748" s="57" t="s">
        <v>53</v>
      </c>
      <c r="H748" s="57">
        <v>5</v>
      </c>
      <c r="I748" s="57" t="s">
        <v>57</v>
      </c>
      <c r="J748" s="57">
        <v>2</v>
      </c>
      <c r="K748" s="60">
        <v>1</v>
      </c>
      <c r="L748" s="51"/>
      <c r="M748" s="52">
        <f t="shared" si="51"/>
        <v>1575</v>
      </c>
      <c r="N748" s="65">
        <f t="shared" si="54"/>
        <v>1575</v>
      </c>
    </row>
    <row r="749" spans="1:14" ht="14.25" x14ac:dyDescent="0.2">
      <c r="A749" s="61" t="s">
        <v>47</v>
      </c>
      <c r="B749" s="62" t="s">
        <v>830</v>
      </c>
      <c r="C749" s="62" t="s">
        <v>842</v>
      </c>
      <c r="D749" s="63" t="s">
        <v>849</v>
      </c>
      <c r="E749" s="64" t="s">
        <v>826</v>
      </c>
      <c r="F749" s="46">
        <v>432</v>
      </c>
      <c r="G749" s="57" t="s">
        <v>53</v>
      </c>
      <c r="H749" s="57">
        <v>8</v>
      </c>
      <c r="I749" s="57" t="s">
        <v>57</v>
      </c>
      <c r="J749" s="57">
        <v>4</v>
      </c>
      <c r="K749" s="60">
        <v>1</v>
      </c>
      <c r="L749" s="51"/>
      <c r="M749" s="52">
        <f t="shared" si="51"/>
        <v>432</v>
      </c>
      <c r="N749" s="65">
        <f t="shared" si="54"/>
        <v>432</v>
      </c>
    </row>
    <row r="750" spans="1:14" ht="14.25" x14ac:dyDescent="0.2">
      <c r="A750" s="53" t="s">
        <v>47</v>
      </c>
      <c r="B750" s="54" t="s">
        <v>47</v>
      </c>
      <c r="C750" s="54" t="s">
        <v>850</v>
      </c>
      <c r="D750" s="55" t="s">
        <v>47</v>
      </c>
      <c r="E750" s="56" t="s">
        <v>850</v>
      </c>
      <c r="F750" s="46"/>
      <c r="G750" s="57"/>
      <c r="H750" s="58"/>
      <c r="I750" s="58"/>
      <c r="J750" s="59">
        <v>1</v>
      </c>
      <c r="K750" s="60"/>
      <c r="L750" s="51"/>
      <c r="M750" s="52"/>
      <c r="N750" s="51"/>
    </row>
    <row r="751" spans="1:14" ht="14.25" x14ac:dyDescent="0.2">
      <c r="A751" s="53" t="s">
        <v>47</v>
      </c>
      <c r="B751" s="54" t="s">
        <v>851</v>
      </c>
      <c r="C751" s="54" t="s">
        <v>852</v>
      </c>
      <c r="D751" s="55" t="s">
        <v>851</v>
      </c>
      <c r="E751" s="56" t="s">
        <v>852</v>
      </c>
      <c r="F751" s="46"/>
      <c r="G751" s="57"/>
      <c r="H751" s="58"/>
      <c r="I751" s="58"/>
      <c r="J751" s="59">
        <v>1</v>
      </c>
      <c r="K751" s="60"/>
      <c r="L751" s="51"/>
      <c r="M751" s="52"/>
      <c r="N751" s="51"/>
    </row>
    <row r="752" spans="1:14" ht="14.25" x14ac:dyDescent="0.2">
      <c r="A752" s="61" t="s">
        <v>47</v>
      </c>
      <c r="B752" s="62" t="s">
        <v>851</v>
      </c>
      <c r="C752" s="62" t="s">
        <v>852</v>
      </c>
      <c r="D752" s="63" t="s">
        <v>853</v>
      </c>
      <c r="E752" s="64" t="s">
        <v>854</v>
      </c>
      <c r="F752" s="46">
        <v>41</v>
      </c>
      <c r="G752" s="57" t="s">
        <v>53</v>
      </c>
      <c r="H752" s="57">
        <v>4</v>
      </c>
      <c r="I752" s="57" t="s">
        <v>54</v>
      </c>
      <c r="J752" s="57">
        <v>16</v>
      </c>
      <c r="K752" s="60">
        <v>2</v>
      </c>
      <c r="L752" s="51"/>
      <c r="M752" s="52"/>
      <c r="N752" s="65">
        <f t="shared" ref="N752:N815" si="55">F752*K752</f>
        <v>82</v>
      </c>
    </row>
    <row r="753" spans="1:14" ht="14.25" x14ac:dyDescent="0.2">
      <c r="A753" s="61" t="s">
        <v>47</v>
      </c>
      <c r="B753" s="62" t="s">
        <v>851</v>
      </c>
      <c r="C753" s="62" t="s">
        <v>852</v>
      </c>
      <c r="D753" s="63" t="s">
        <v>855</v>
      </c>
      <c r="E753" s="64" t="s">
        <v>548</v>
      </c>
      <c r="F753" s="46">
        <v>3.5</v>
      </c>
      <c r="G753" s="57" t="s">
        <v>53</v>
      </c>
      <c r="H753" s="57">
        <v>3</v>
      </c>
      <c r="I753" s="57" t="s">
        <v>57</v>
      </c>
      <c r="J753" s="57">
        <v>64</v>
      </c>
      <c r="K753" s="60">
        <v>16</v>
      </c>
      <c r="L753" s="51"/>
      <c r="M753" s="52"/>
      <c r="N753" s="65">
        <f t="shared" si="55"/>
        <v>56</v>
      </c>
    </row>
    <row r="754" spans="1:14" ht="14.25" x14ac:dyDescent="0.2">
      <c r="A754" s="61" t="s">
        <v>47</v>
      </c>
      <c r="B754" s="62" t="s">
        <v>851</v>
      </c>
      <c r="C754" s="62" t="s">
        <v>852</v>
      </c>
      <c r="D754" s="63" t="s">
        <v>856</v>
      </c>
      <c r="E754" s="64" t="s">
        <v>548</v>
      </c>
      <c r="F754" s="46">
        <v>774</v>
      </c>
      <c r="G754" s="57" t="s">
        <v>53</v>
      </c>
      <c r="H754" s="57">
        <v>6</v>
      </c>
      <c r="I754" s="57" t="s">
        <v>57</v>
      </c>
      <c r="J754" s="57">
        <v>64</v>
      </c>
      <c r="K754" s="60">
        <v>16</v>
      </c>
      <c r="L754" s="51"/>
      <c r="M754" s="52"/>
      <c r="N754" s="65">
        <f t="shared" si="55"/>
        <v>12384</v>
      </c>
    </row>
    <row r="755" spans="1:14" ht="14.25" x14ac:dyDescent="0.2">
      <c r="A755" s="61" t="s">
        <v>47</v>
      </c>
      <c r="B755" s="62" t="s">
        <v>851</v>
      </c>
      <c r="C755" s="62" t="s">
        <v>852</v>
      </c>
      <c r="D755" s="63" t="s">
        <v>857</v>
      </c>
      <c r="E755" s="64" t="s">
        <v>858</v>
      </c>
      <c r="F755" s="46">
        <v>147</v>
      </c>
      <c r="G755" s="57" t="s">
        <v>53</v>
      </c>
      <c r="H755" s="57">
        <v>6</v>
      </c>
      <c r="I755" s="57" t="s">
        <v>54</v>
      </c>
      <c r="J755" s="57">
        <v>2</v>
      </c>
      <c r="K755" s="60">
        <v>1</v>
      </c>
      <c r="L755" s="51"/>
      <c r="M755" s="52"/>
      <c r="N755" s="65">
        <f t="shared" si="55"/>
        <v>147</v>
      </c>
    </row>
    <row r="756" spans="1:14" ht="14.25" x14ac:dyDescent="0.2">
      <c r="A756" s="61" t="s">
        <v>47</v>
      </c>
      <c r="B756" s="62" t="s">
        <v>851</v>
      </c>
      <c r="C756" s="62" t="s">
        <v>852</v>
      </c>
      <c r="D756" s="63" t="s">
        <v>859</v>
      </c>
      <c r="E756" s="64" t="s">
        <v>548</v>
      </c>
      <c r="F756" s="46">
        <v>134</v>
      </c>
      <c r="G756" s="57" t="s">
        <v>53</v>
      </c>
      <c r="H756" s="57">
        <v>6</v>
      </c>
      <c r="I756" s="57" t="s">
        <v>54</v>
      </c>
      <c r="J756" s="57">
        <v>24</v>
      </c>
      <c r="K756" s="60">
        <v>6</v>
      </c>
      <c r="L756" s="51"/>
      <c r="M756" s="52"/>
      <c r="N756" s="65">
        <f t="shared" si="55"/>
        <v>804</v>
      </c>
    </row>
    <row r="757" spans="1:14" ht="14.25" x14ac:dyDescent="0.2">
      <c r="A757" s="61" t="s">
        <v>47</v>
      </c>
      <c r="B757" s="62" t="s">
        <v>851</v>
      </c>
      <c r="C757" s="62" t="s">
        <v>852</v>
      </c>
      <c r="D757" s="63" t="s">
        <v>860</v>
      </c>
      <c r="E757" s="64" t="s">
        <v>548</v>
      </c>
      <c r="F757" s="46">
        <v>76</v>
      </c>
      <c r="G757" s="57" t="s">
        <v>53</v>
      </c>
      <c r="H757" s="57">
        <v>4</v>
      </c>
      <c r="I757" s="57" t="s">
        <v>54</v>
      </c>
      <c r="J757" s="57">
        <v>24</v>
      </c>
      <c r="K757" s="60">
        <v>6</v>
      </c>
      <c r="L757" s="51"/>
      <c r="M757" s="52"/>
      <c r="N757" s="65">
        <f t="shared" si="55"/>
        <v>456</v>
      </c>
    </row>
    <row r="758" spans="1:14" ht="14.25" x14ac:dyDescent="0.2">
      <c r="A758" s="61" t="s">
        <v>47</v>
      </c>
      <c r="B758" s="62" t="s">
        <v>851</v>
      </c>
      <c r="C758" s="62" t="s">
        <v>852</v>
      </c>
      <c r="D758" s="63" t="s">
        <v>861</v>
      </c>
      <c r="E758" s="64" t="s">
        <v>74</v>
      </c>
      <c r="F758" s="46">
        <v>3285</v>
      </c>
      <c r="G758" s="57" t="s">
        <v>53</v>
      </c>
      <c r="H758" s="57">
        <v>10</v>
      </c>
      <c r="I758" s="57" t="s">
        <v>54</v>
      </c>
      <c r="J758" s="57">
        <v>2</v>
      </c>
      <c r="K758" s="60">
        <v>1</v>
      </c>
      <c r="L758" s="51"/>
      <c r="M758" s="52"/>
      <c r="N758" s="65">
        <f t="shared" si="55"/>
        <v>3285</v>
      </c>
    </row>
    <row r="759" spans="1:14" ht="14.25" x14ac:dyDescent="0.2">
      <c r="A759" s="61" t="s">
        <v>47</v>
      </c>
      <c r="B759" s="62" t="s">
        <v>851</v>
      </c>
      <c r="C759" s="62" t="s">
        <v>852</v>
      </c>
      <c r="D759" s="63" t="s">
        <v>862</v>
      </c>
      <c r="E759" s="64" t="s">
        <v>64</v>
      </c>
      <c r="F759" s="46">
        <v>57</v>
      </c>
      <c r="G759" s="57" t="s">
        <v>53</v>
      </c>
      <c r="H759" s="57">
        <v>6</v>
      </c>
      <c r="I759" s="57" t="s">
        <v>54</v>
      </c>
      <c r="J759" s="57">
        <v>32</v>
      </c>
      <c r="K759" s="60">
        <v>8</v>
      </c>
      <c r="L759" s="51"/>
      <c r="M759" s="52"/>
      <c r="N759" s="65">
        <f t="shared" si="55"/>
        <v>456</v>
      </c>
    </row>
    <row r="760" spans="1:14" ht="14.25" x14ac:dyDescent="0.2">
      <c r="A760" s="61" t="s">
        <v>47</v>
      </c>
      <c r="B760" s="62" t="s">
        <v>851</v>
      </c>
      <c r="C760" s="62" t="s">
        <v>852</v>
      </c>
      <c r="D760" s="63" t="s">
        <v>501</v>
      </c>
      <c r="E760" s="64" t="s">
        <v>86</v>
      </c>
      <c r="F760" s="46">
        <v>270</v>
      </c>
      <c r="G760" s="57" t="s">
        <v>187</v>
      </c>
      <c r="H760" s="57">
        <v>3</v>
      </c>
      <c r="I760" s="57" t="s">
        <v>57</v>
      </c>
      <c r="J760" s="57">
        <v>2</v>
      </c>
      <c r="K760" s="60">
        <v>2</v>
      </c>
      <c r="L760" s="51"/>
      <c r="M760" s="52"/>
      <c r="N760" s="65">
        <f t="shared" si="55"/>
        <v>540</v>
      </c>
    </row>
    <row r="761" spans="1:14" ht="14.25" x14ac:dyDescent="0.2">
      <c r="A761" s="53" t="s">
        <v>47</v>
      </c>
      <c r="B761" s="54" t="s">
        <v>851</v>
      </c>
      <c r="C761" s="54" t="s">
        <v>863</v>
      </c>
      <c r="D761" s="55" t="s">
        <v>851</v>
      </c>
      <c r="E761" s="56" t="s">
        <v>863</v>
      </c>
      <c r="F761" s="46"/>
      <c r="G761" s="57"/>
      <c r="H761" s="58"/>
      <c r="I761" s="58"/>
      <c r="J761" s="59">
        <v>1</v>
      </c>
      <c r="K761" s="60"/>
      <c r="L761" s="51"/>
      <c r="M761" s="52"/>
      <c r="N761" s="51"/>
    </row>
    <row r="762" spans="1:14" ht="14.25" x14ac:dyDescent="0.2">
      <c r="A762" s="61" t="s">
        <v>47</v>
      </c>
      <c r="B762" s="62" t="s">
        <v>851</v>
      </c>
      <c r="C762" s="62" t="s">
        <v>863</v>
      </c>
      <c r="D762" s="63" t="s">
        <v>370</v>
      </c>
      <c r="E762" s="64" t="s">
        <v>86</v>
      </c>
      <c r="F762" s="46">
        <v>455</v>
      </c>
      <c r="G762" s="57" t="s">
        <v>53</v>
      </c>
      <c r="H762" s="57">
        <v>5</v>
      </c>
      <c r="I762" s="57" t="s">
        <v>57</v>
      </c>
      <c r="J762" s="57">
        <v>1</v>
      </c>
      <c r="K762" s="60">
        <v>1</v>
      </c>
      <c r="L762" s="51"/>
      <c r="M762" s="52"/>
      <c r="N762" s="65">
        <f t="shared" si="55"/>
        <v>455</v>
      </c>
    </row>
    <row r="763" spans="1:14" ht="14.25" x14ac:dyDescent="0.2">
      <c r="A763" s="61" t="s">
        <v>47</v>
      </c>
      <c r="B763" s="62" t="s">
        <v>851</v>
      </c>
      <c r="C763" s="62" t="s">
        <v>863</v>
      </c>
      <c r="D763" s="63" t="s">
        <v>864</v>
      </c>
      <c r="E763" s="64" t="s">
        <v>865</v>
      </c>
      <c r="F763" s="46">
        <v>688</v>
      </c>
      <c r="G763" s="57" t="s">
        <v>53</v>
      </c>
      <c r="H763" s="57">
        <v>6</v>
      </c>
      <c r="I763" s="57" t="s">
        <v>54</v>
      </c>
      <c r="J763" s="57">
        <v>48</v>
      </c>
      <c r="K763" s="60">
        <v>12</v>
      </c>
      <c r="L763" s="51"/>
      <c r="M763" s="52"/>
      <c r="N763" s="65">
        <f t="shared" si="55"/>
        <v>8256</v>
      </c>
    </row>
    <row r="764" spans="1:14" ht="14.25" x14ac:dyDescent="0.2">
      <c r="A764" s="61" t="s">
        <v>47</v>
      </c>
      <c r="B764" s="62" t="s">
        <v>851</v>
      </c>
      <c r="C764" s="62" t="s">
        <v>863</v>
      </c>
      <c r="D764" s="63" t="s">
        <v>866</v>
      </c>
      <c r="E764" s="64" t="s">
        <v>867</v>
      </c>
      <c r="F764" s="46">
        <v>57</v>
      </c>
      <c r="G764" s="57" t="s">
        <v>53</v>
      </c>
      <c r="H764" s="57">
        <v>6</v>
      </c>
      <c r="I764" s="57" t="s">
        <v>54</v>
      </c>
      <c r="J764" s="57">
        <v>96</v>
      </c>
      <c r="K764" s="60">
        <v>10</v>
      </c>
      <c r="L764" s="51"/>
      <c r="M764" s="52"/>
      <c r="N764" s="65">
        <f t="shared" si="55"/>
        <v>570</v>
      </c>
    </row>
    <row r="765" spans="1:14" ht="14.25" x14ac:dyDescent="0.2">
      <c r="A765" s="61" t="s">
        <v>47</v>
      </c>
      <c r="B765" s="62" t="s">
        <v>851</v>
      </c>
      <c r="C765" s="62" t="s">
        <v>863</v>
      </c>
      <c r="D765" s="63" t="s">
        <v>868</v>
      </c>
      <c r="E765" s="64" t="s">
        <v>869</v>
      </c>
      <c r="F765" s="46">
        <v>1632</v>
      </c>
      <c r="G765" s="57" t="s">
        <v>53</v>
      </c>
      <c r="H765" s="57">
        <v>6</v>
      </c>
      <c r="I765" s="57" t="s">
        <v>54</v>
      </c>
      <c r="J765" s="57">
        <v>16</v>
      </c>
      <c r="K765" s="60">
        <v>2</v>
      </c>
      <c r="L765" s="51"/>
      <c r="M765" s="52"/>
      <c r="N765" s="65">
        <f t="shared" si="55"/>
        <v>3264</v>
      </c>
    </row>
    <row r="766" spans="1:14" ht="14.25" x14ac:dyDescent="0.2">
      <c r="A766" s="61" t="s">
        <v>47</v>
      </c>
      <c r="B766" s="62" t="s">
        <v>851</v>
      </c>
      <c r="C766" s="62" t="s">
        <v>863</v>
      </c>
      <c r="D766" s="63" t="s">
        <v>870</v>
      </c>
      <c r="E766" s="64" t="s">
        <v>244</v>
      </c>
      <c r="F766" s="46">
        <v>15</v>
      </c>
      <c r="G766" s="57" t="s">
        <v>53</v>
      </c>
      <c r="H766" s="57">
        <v>5</v>
      </c>
      <c r="I766" s="57" t="s">
        <v>57</v>
      </c>
      <c r="J766" s="57">
        <v>1</v>
      </c>
      <c r="K766" s="60">
        <v>1</v>
      </c>
      <c r="L766" s="51"/>
      <c r="M766" s="52"/>
      <c r="N766" s="65">
        <f t="shared" si="55"/>
        <v>15</v>
      </c>
    </row>
    <row r="767" spans="1:14" ht="14.25" x14ac:dyDescent="0.2">
      <c r="A767" s="61" t="s">
        <v>47</v>
      </c>
      <c r="B767" s="62" t="s">
        <v>851</v>
      </c>
      <c r="C767" s="62" t="s">
        <v>863</v>
      </c>
      <c r="D767" s="63" t="s">
        <v>871</v>
      </c>
      <c r="E767" s="64" t="s">
        <v>71</v>
      </c>
      <c r="F767" s="46">
        <v>138</v>
      </c>
      <c r="G767" s="57" t="s">
        <v>53</v>
      </c>
      <c r="H767" s="57">
        <v>6</v>
      </c>
      <c r="I767" s="57" t="s">
        <v>54</v>
      </c>
      <c r="J767" s="57">
        <v>1</v>
      </c>
      <c r="K767" s="60">
        <v>1</v>
      </c>
      <c r="L767" s="51"/>
      <c r="M767" s="52"/>
      <c r="N767" s="65">
        <f t="shared" si="55"/>
        <v>138</v>
      </c>
    </row>
    <row r="768" spans="1:14" ht="14.25" x14ac:dyDescent="0.2">
      <c r="A768" s="61" t="s">
        <v>47</v>
      </c>
      <c r="B768" s="62" t="s">
        <v>851</v>
      </c>
      <c r="C768" s="62" t="s">
        <v>863</v>
      </c>
      <c r="D768" s="63" t="s">
        <v>872</v>
      </c>
      <c r="E768" s="64" t="s">
        <v>163</v>
      </c>
      <c r="F768" s="46">
        <v>26</v>
      </c>
      <c r="G768" s="57" t="s">
        <v>53</v>
      </c>
      <c r="H768" s="57">
        <v>3</v>
      </c>
      <c r="I768" s="57" t="s">
        <v>54</v>
      </c>
      <c r="J768" s="57">
        <v>2</v>
      </c>
      <c r="K768" s="60">
        <v>1</v>
      </c>
      <c r="L768" s="51"/>
      <c r="M768" s="52"/>
      <c r="N768" s="65">
        <f t="shared" si="55"/>
        <v>26</v>
      </c>
    </row>
    <row r="769" spans="1:14" ht="14.25" x14ac:dyDescent="0.2">
      <c r="A769" s="61" t="s">
        <v>47</v>
      </c>
      <c r="B769" s="62" t="s">
        <v>851</v>
      </c>
      <c r="C769" s="62" t="s">
        <v>863</v>
      </c>
      <c r="D769" s="63" t="s">
        <v>873</v>
      </c>
      <c r="E769" s="64" t="s">
        <v>874</v>
      </c>
      <c r="F769" s="46">
        <v>615</v>
      </c>
      <c r="G769" s="57" t="s">
        <v>53</v>
      </c>
      <c r="H769" s="57">
        <v>6</v>
      </c>
      <c r="I769" s="57" t="s">
        <v>54</v>
      </c>
      <c r="J769" s="57">
        <v>6</v>
      </c>
      <c r="K769" s="60">
        <v>2</v>
      </c>
      <c r="L769" s="51"/>
      <c r="M769" s="52"/>
      <c r="N769" s="65">
        <f t="shared" si="55"/>
        <v>1230</v>
      </c>
    </row>
    <row r="770" spans="1:14" ht="14.25" x14ac:dyDescent="0.2">
      <c r="A770" s="61" t="s">
        <v>47</v>
      </c>
      <c r="B770" s="62" t="s">
        <v>851</v>
      </c>
      <c r="C770" s="62" t="s">
        <v>863</v>
      </c>
      <c r="D770" s="63" t="s">
        <v>856</v>
      </c>
      <c r="E770" s="64" t="s">
        <v>140</v>
      </c>
      <c r="F770" s="46">
        <v>774</v>
      </c>
      <c r="G770" s="57" t="s">
        <v>53</v>
      </c>
      <c r="H770" s="57">
        <v>6</v>
      </c>
      <c r="I770" s="57" t="s">
        <v>57</v>
      </c>
      <c r="J770" s="57">
        <v>16</v>
      </c>
      <c r="K770" s="60">
        <v>4</v>
      </c>
      <c r="L770" s="51"/>
      <c r="M770" s="52"/>
      <c r="N770" s="65">
        <f t="shared" si="55"/>
        <v>3096</v>
      </c>
    </row>
    <row r="771" spans="1:14" ht="14.25" x14ac:dyDescent="0.2">
      <c r="A771" s="61" t="s">
        <v>47</v>
      </c>
      <c r="B771" s="62" t="s">
        <v>851</v>
      </c>
      <c r="C771" s="62" t="s">
        <v>863</v>
      </c>
      <c r="D771" s="63" t="s">
        <v>875</v>
      </c>
      <c r="E771" s="64" t="s">
        <v>876</v>
      </c>
      <c r="F771" s="46">
        <v>288</v>
      </c>
      <c r="G771" s="57" t="s">
        <v>53</v>
      </c>
      <c r="H771" s="57">
        <v>4</v>
      </c>
      <c r="I771" s="57" t="s">
        <v>57</v>
      </c>
      <c r="J771" s="57">
        <v>16</v>
      </c>
      <c r="K771" s="60">
        <v>16</v>
      </c>
      <c r="L771" s="51"/>
      <c r="M771" s="52"/>
      <c r="N771" s="65">
        <f t="shared" si="55"/>
        <v>4608</v>
      </c>
    </row>
    <row r="772" spans="1:14" ht="14.25" x14ac:dyDescent="0.2">
      <c r="A772" s="53" t="s">
        <v>47</v>
      </c>
      <c r="B772" s="54" t="s">
        <v>877</v>
      </c>
      <c r="C772" s="54" t="s">
        <v>878</v>
      </c>
      <c r="D772" s="55" t="s">
        <v>877</v>
      </c>
      <c r="E772" s="56" t="s">
        <v>878</v>
      </c>
      <c r="F772" s="46"/>
      <c r="G772" s="57"/>
      <c r="H772" s="58"/>
      <c r="I772" s="58"/>
      <c r="J772" s="59">
        <v>1</v>
      </c>
      <c r="K772" s="60"/>
      <c r="L772" s="51"/>
      <c r="M772" s="52"/>
      <c r="N772" s="51"/>
    </row>
    <row r="773" spans="1:14" ht="14.25" x14ac:dyDescent="0.2">
      <c r="A773" s="61" t="s">
        <v>47</v>
      </c>
      <c r="B773" s="62" t="s">
        <v>877</v>
      </c>
      <c r="C773" s="62" t="s">
        <v>878</v>
      </c>
      <c r="D773" s="63" t="s">
        <v>879</v>
      </c>
      <c r="E773" s="64" t="s">
        <v>880</v>
      </c>
      <c r="F773" s="46">
        <v>432</v>
      </c>
      <c r="G773" s="57" t="s">
        <v>53</v>
      </c>
      <c r="H773" s="57">
        <v>10</v>
      </c>
      <c r="I773" s="57" t="s">
        <v>54</v>
      </c>
      <c r="J773" s="57">
        <v>2</v>
      </c>
      <c r="K773" s="60">
        <v>1</v>
      </c>
      <c r="L773" s="51"/>
      <c r="M773" s="52"/>
      <c r="N773" s="65">
        <f t="shared" si="55"/>
        <v>432</v>
      </c>
    </row>
    <row r="774" spans="1:14" ht="14.25" x14ac:dyDescent="0.2">
      <c r="A774" s="61" t="s">
        <v>47</v>
      </c>
      <c r="B774" s="62" t="s">
        <v>877</v>
      </c>
      <c r="C774" s="62" t="s">
        <v>878</v>
      </c>
      <c r="D774" s="63" t="s">
        <v>881</v>
      </c>
      <c r="E774" s="64" t="s">
        <v>234</v>
      </c>
      <c r="F774" s="46">
        <v>385</v>
      </c>
      <c r="G774" s="57" t="s">
        <v>53</v>
      </c>
      <c r="H774" s="57">
        <v>11</v>
      </c>
      <c r="I774" s="57" t="s">
        <v>54</v>
      </c>
      <c r="J774" s="57">
        <v>2</v>
      </c>
      <c r="K774" s="60">
        <v>2</v>
      </c>
      <c r="L774" s="51"/>
      <c r="M774" s="52"/>
      <c r="N774" s="65">
        <f t="shared" si="55"/>
        <v>770</v>
      </c>
    </row>
    <row r="775" spans="1:14" ht="14.25" x14ac:dyDescent="0.2">
      <c r="A775" s="61" t="s">
        <v>47</v>
      </c>
      <c r="B775" s="62" t="s">
        <v>877</v>
      </c>
      <c r="C775" s="62" t="s">
        <v>878</v>
      </c>
      <c r="D775" s="63" t="s">
        <v>882</v>
      </c>
      <c r="E775" s="64" t="s">
        <v>883</v>
      </c>
      <c r="F775" s="46">
        <v>400</v>
      </c>
      <c r="G775" s="57" t="s">
        <v>53</v>
      </c>
      <c r="H775" s="57">
        <v>15</v>
      </c>
      <c r="I775" s="57" t="s">
        <v>57</v>
      </c>
      <c r="J775" s="57">
        <v>2</v>
      </c>
      <c r="K775" s="60">
        <v>1</v>
      </c>
      <c r="L775" s="51"/>
      <c r="M775" s="52"/>
      <c r="N775" s="65">
        <f t="shared" si="55"/>
        <v>400</v>
      </c>
    </row>
    <row r="776" spans="1:14" ht="14.25" x14ac:dyDescent="0.2">
      <c r="A776" s="61" t="s">
        <v>47</v>
      </c>
      <c r="B776" s="62" t="s">
        <v>877</v>
      </c>
      <c r="C776" s="62" t="s">
        <v>878</v>
      </c>
      <c r="D776" s="63" t="s">
        <v>884</v>
      </c>
      <c r="E776" s="64" t="s">
        <v>885</v>
      </c>
      <c r="F776" s="46">
        <v>7072</v>
      </c>
      <c r="G776" s="57" t="s">
        <v>53</v>
      </c>
      <c r="H776" s="57">
        <v>15</v>
      </c>
      <c r="I776" s="57" t="s">
        <v>57</v>
      </c>
      <c r="J776" s="57">
        <v>1</v>
      </c>
      <c r="K776" s="60">
        <v>1</v>
      </c>
      <c r="L776" s="51"/>
      <c r="M776" s="52"/>
      <c r="N776" s="65">
        <f t="shared" si="55"/>
        <v>7072</v>
      </c>
    </row>
    <row r="777" spans="1:14" ht="14.25" x14ac:dyDescent="0.2">
      <c r="A777" s="61" t="s">
        <v>47</v>
      </c>
      <c r="B777" s="62" t="s">
        <v>877</v>
      </c>
      <c r="C777" s="62" t="s">
        <v>878</v>
      </c>
      <c r="D777" s="63" t="s">
        <v>886</v>
      </c>
      <c r="E777" s="64" t="s">
        <v>887</v>
      </c>
      <c r="F777" s="46">
        <v>6678</v>
      </c>
      <c r="G777" s="57" t="s">
        <v>53</v>
      </c>
      <c r="H777" s="57">
        <v>15</v>
      </c>
      <c r="I777" s="57" t="s">
        <v>57</v>
      </c>
      <c r="J777" s="57">
        <v>1</v>
      </c>
      <c r="K777" s="60">
        <v>1</v>
      </c>
      <c r="L777" s="51"/>
      <c r="M777" s="52"/>
      <c r="N777" s="65">
        <f t="shared" si="55"/>
        <v>6678</v>
      </c>
    </row>
    <row r="778" spans="1:14" ht="14.25" x14ac:dyDescent="0.2">
      <c r="A778" s="61" t="s">
        <v>47</v>
      </c>
      <c r="B778" s="62" t="s">
        <v>877</v>
      </c>
      <c r="C778" s="62" t="s">
        <v>878</v>
      </c>
      <c r="D778" s="63" t="s">
        <v>888</v>
      </c>
      <c r="E778" s="64" t="s">
        <v>887</v>
      </c>
      <c r="F778" s="46">
        <v>6143</v>
      </c>
      <c r="G778" s="57" t="s">
        <v>53</v>
      </c>
      <c r="H778" s="57">
        <v>15</v>
      </c>
      <c r="I778" s="57" t="s">
        <v>57</v>
      </c>
      <c r="J778" s="57">
        <v>1</v>
      </c>
      <c r="K778" s="60">
        <v>1</v>
      </c>
      <c r="L778" s="51"/>
      <c r="M778" s="52"/>
      <c r="N778" s="65">
        <f t="shared" si="55"/>
        <v>6143</v>
      </c>
    </row>
    <row r="779" spans="1:14" ht="14.25" x14ac:dyDescent="0.2">
      <c r="A779" s="61" t="s">
        <v>47</v>
      </c>
      <c r="B779" s="62" t="s">
        <v>877</v>
      </c>
      <c r="C779" s="62" t="s">
        <v>878</v>
      </c>
      <c r="D779" s="63" t="s">
        <v>889</v>
      </c>
      <c r="E779" s="64" t="s">
        <v>168</v>
      </c>
      <c r="F779" s="46">
        <v>394</v>
      </c>
      <c r="G779" s="57" t="s">
        <v>53</v>
      </c>
      <c r="H779" s="57">
        <v>6</v>
      </c>
      <c r="I779" s="57" t="s">
        <v>54</v>
      </c>
      <c r="J779" s="57">
        <v>1</v>
      </c>
      <c r="K779" s="60">
        <v>1</v>
      </c>
      <c r="L779" s="51"/>
      <c r="M779" s="52"/>
      <c r="N779" s="65">
        <f t="shared" si="55"/>
        <v>394</v>
      </c>
    </row>
    <row r="780" spans="1:14" ht="14.25" x14ac:dyDescent="0.2">
      <c r="A780" s="61" t="s">
        <v>47</v>
      </c>
      <c r="B780" s="62" t="s">
        <v>877</v>
      </c>
      <c r="C780" s="62" t="s">
        <v>878</v>
      </c>
      <c r="D780" s="63" t="s">
        <v>890</v>
      </c>
      <c r="E780" s="64" t="s">
        <v>64</v>
      </c>
      <c r="F780" s="46">
        <v>238</v>
      </c>
      <c r="G780" s="57" t="s">
        <v>53</v>
      </c>
      <c r="H780" s="57">
        <v>6</v>
      </c>
      <c r="I780" s="57" t="s">
        <v>54</v>
      </c>
      <c r="J780" s="57">
        <v>4</v>
      </c>
      <c r="K780" s="60">
        <v>1</v>
      </c>
      <c r="L780" s="51"/>
      <c r="M780" s="52"/>
      <c r="N780" s="65">
        <f t="shared" si="55"/>
        <v>238</v>
      </c>
    </row>
    <row r="781" spans="1:14" ht="14.25" x14ac:dyDescent="0.2">
      <c r="A781" s="61" t="s">
        <v>47</v>
      </c>
      <c r="B781" s="62" t="s">
        <v>877</v>
      </c>
      <c r="C781" s="62" t="s">
        <v>878</v>
      </c>
      <c r="D781" s="63" t="s">
        <v>891</v>
      </c>
      <c r="E781" s="64" t="s">
        <v>91</v>
      </c>
      <c r="F781" s="46">
        <v>338</v>
      </c>
      <c r="G781" s="57" t="s">
        <v>53</v>
      </c>
      <c r="H781" s="57">
        <v>4</v>
      </c>
      <c r="I781" s="57" t="s">
        <v>54</v>
      </c>
      <c r="J781" s="57">
        <v>2</v>
      </c>
      <c r="K781" s="60">
        <v>1</v>
      </c>
      <c r="L781" s="51"/>
      <c r="M781" s="52"/>
      <c r="N781" s="65">
        <f t="shared" si="55"/>
        <v>338</v>
      </c>
    </row>
    <row r="782" spans="1:14" ht="14.25" x14ac:dyDescent="0.2">
      <c r="A782" s="61" t="s">
        <v>47</v>
      </c>
      <c r="B782" s="62" t="s">
        <v>877</v>
      </c>
      <c r="C782" s="62" t="s">
        <v>878</v>
      </c>
      <c r="D782" s="63" t="s">
        <v>892</v>
      </c>
      <c r="E782" s="64" t="s">
        <v>293</v>
      </c>
      <c r="F782" s="46">
        <v>138</v>
      </c>
      <c r="G782" s="57" t="s">
        <v>53</v>
      </c>
      <c r="H782" s="57">
        <v>6</v>
      </c>
      <c r="I782" s="57" t="s">
        <v>54</v>
      </c>
      <c r="J782" s="57">
        <v>1</v>
      </c>
      <c r="K782" s="60">
        <v>1</v>
      </c>
      <c r="L782" s="51"/>
      <c r="M782" s="52"/>
      <c r="N782" s="65">
        <f t="shared" si="55"/>
        <v>138</v>
      </c>
    </row>
    <row r="783" spans="1:14" ht="14.25" x14ac:dyDescent="0.2">
      <c r="A783" s="53" t="s">
        <v>47</v>
      </c>
      <c r="B783" s="54" t="s">
        <v>893</v>
      </c>
      <c r="C783" s="54" t="s">
        <v>166</v>
      </c>
      <c r="D783" s="55" t="s">
        <v>893</v>
      </c>
      <c r="E783" s="56" t="s">
        <v>166</v>
      </c>
      <c r="F783" s="46"/>
      <c r="G783" s="58"/>
      <c r="H783" s="58"/>
      <c r="I783" s="58"/>
      <c r="J783" s="59">
        <v>1</v>
      </c>
      <c r="K783" s="60"/>
      <c r="L783" s="51"/>
      <c r="M783" s="52"/>
      <c r="N783" s="51"/>
    </row>
    <row r="784" spans="1:14" ht="14.25" x14ac:dyDescent="0.2">
      <c r="A784" s="61" t="s">
        <v>47</v>
      </c>
      <c r="B784" s="62" t="s">
        <v>893</v>
      </c>
      <c r="C784" s="62" t="s">
        <v>166</v>
      </c>
      <c r="D784" s="63" t="s">
        <v>181</v>
      </c>
      <c r="E784" s="64" t="s">
        <v>182</v>
      </c>
      <c r="F784" s="46">
        <v>37</v>
      </c>
      <c r="G784" s="57" t="s">
        <v>53</v>
      </c>
      <c r="H784" s="57">
        <v>5</v>
      </c>
      <c r="I784" s="57" t="s">
        <v>57</v>
      </c>
      <c r="J784" s="57">
        <v>4</v>
      </c>
      <c r="K784" s="60">
        <v>1</v>
      </c>
      <c r="L784" s="51"/>
      <c r="M784" s="52"/>
      <c r="N784" s="65">
        <f t="shared" si="55"/>
        <v>37</v>
      </c>
    </row>
    <row r="785" spans="1:14" ht="14.25" x14ac:dyDescent="0.2">
      <c r="A785" s="61" t="s">
        <v>47</v>
      </c>
      <c r="B785" s="62" t="s">
        <v>893</v>
      </c>
      <c r="C785" s="62" t="s">
        <v>166</v>
      </c>
      <c r="D785" s="63" t="s">
        <v>171</v>
      </c>
      <c r="E785" s="64" t="s">
        <v>172</v>
      </c>
      <c r="F785" s="46">
        <v>53</v>
      </c>
      <c r="G785" s="57" t="s">
        <v>53</v>
      </c>
      <c r="H785" s="57">
        <v>4</v>
      </c>
      <c r="I785" s="57" t="s">
        <v>57</v>
      </c>
      <c r="J785" s="57">
        <v>1</v>
      </c>
      <c r="K785" s="60">
        <v>1</v>
      </c>
      <c r="L785" s="51"/>
      <c r="M785" s="52"/>
      <c r="N785" s="65">
        <f t="shared" si="55"/>
        <v>53</v>
      </c>
    </row>
    <row r="786" spans="1:14" ht="14.25" x14ac:dyDescent="0.2">
      <c r="A786" s="61" t="s">
        <v>47</v>
      </c>
      <c r="B786" s="62" t="s">
        <v>893</v>
      </c>
      <c r="C786" s="62" t="s">
        <v>166</v>
      </c>
      <c r="D786" s="63" t="s">
        <v>169</v>
      </c>
      <c r="E786" s="64" t="s">
        <v>170</v>
      </c>
      <c r="F786" s="46">
        <v>19</v>
      </c>
      <c r="G786" s="57" t="s">
        <v>53</v>
      </c>
      <c r="H786" s="57">
        <v>4</v>
      </c>
      <c r="I786" s="57" t="s">
        <v>57</v>
      </c>
      <c r="J786" s="57">
        <v>2</v>
      </c>
      <c r="K786" s="60">
        <v>1</v>
      </c>
      <c r="L786" s="51"/>
      <c r="M786" s="52"/>
      <c r="N786" s="65">
        <f t="shared" si="55"/>
        <v>19</v>
      </c>
    </row>
    <row r="787" spans="1:14" ht="14.25" x14ac:dyDescent="0.2">
      <c r="A787" s="61" t="s">
        <v>47</v>
      </c>
      <c r="B787" s="62" t="s">
        <v>893</v>
      </c>
      <c r="C787" s="62" t="s">
        <v>166</v>
      </c>
      <c r="D787" s="63" t="s">
        <v>167</v>
      </c>
      <c r="E787" s="64" t="s">
        <v>168</v>
      </c>
      <c r="F787" s="46">
        <v>40</v>
      </c>
      <c r="G787" s="57" t="s">
        <v>53</v>
      </c>
      <c r="H787" s="57">
        <v>4</v>
      </c>
      <c r="I787" s="57" t="s">
        <v>57</v>
      </c>
      <c r="J787" s="57">
        <v>20</v>
      </c>
      <c r="K787" s="60">
        <v>5</v>
      </c>
      <c r="L787" s="51"/>
      <c r="M787" s="52"/>
      <c r="N787" s="65">
        <f t="shared" si="55"/>
        <v>200</v>
      </c>
    </row>
    <row r="788" spans="1:14" ht="14.25" x14ac:dyDescent="0.2">
      <c r="A788" s="61" t="s">
        <v>47</v>
      </c>
      <c r="B788" s="62" t="s">
        <v>893</v>
      </c>
      <c r="C788" s="62" t="s">
        <v>166</v>
      </c>
      <c r="D788" s="63" t="s">
        <v>179</v>
      </c>
      <c r="E788" s="64" t="s">
        <v>180</v>
      </c>
      <c r="F788" s="46">
        <v>43</v>
      </c>
      <c r="G788" s="57" t="s">
        <v>53</v>
      </c>
      <c r="H788" s="57">
        <v>4</v>
      </c>
      <c r="I788" s="57" t="s">
        <v>54</v>
      </c>
      <c r="J788" s="57">
        <v>1</v>
      </c>
      <c r="K788" s="60">
        <v>1</v>
      </c>
      <c r="L788" s="51"/>
      <c r="M788" s="52"/>
      <c r="N788" s="65">
        <f t="shared" si="55"/>
        <v>43</v>
      </c>
    </row>
    <row r="789" spans="1:14" ht="14.25" x14ac:dyDescent="0.2">
      <c r="A789" s="61" t="s">
        <v>47</v>
      </c>
      <c r="B789" s="62" t="s">
        <v>893</v>
      </c>
      <c r="C789" s="62" t="s">
        <v>166</v>
      </c>
      <c r="D789" s="63" t="s">
        <v>183</v>
      </c>
      <c r="E789" s="64" t="s">
        <v>184</v>
      </c>
      <c r="F789" s="46">
        <v>19</v>
      </c>
      <c r="G789" s="57" t="s">
        <v>53</v>
      </c>
      <c r="H789" s="57">
        <v>5</v>
      </c>
      <c r="I789" s="57" t="s">
        <v>57</v>
      </c>
      <c r="J789" s="57">
        <v>12</v>
      </c>
      <c r="K789" s="60">
        <v>3</v>
      </c>
      <c r="L789" s="51"/>
      <c r="M789" s="52"/>
      <c r="N789" s="65">
        <f t="shared" si="55"/>
        <v>57</v>
      </c>
    </row>
    <row r="790" spans="1:14" ht="14.25" x14ac:dyDescent="0.2">
      <c r="A790" s="61" t="s">
        <v>47</v>
      </c>
      <c r="B790" s="62" t="s">
        <v>893</v>
      </c>
      <c r="C790" s="62" t="s">
        <v>166</v>
      </c>
      <c r="D790" s="63" t="s">
        <v>175</v>
      </c>
      <c r="E790" s="64" t="s">
        <v>176</v>
      </c>
      <c r="F790" s="46">
        <v>129</v>
      </c>
      <c r="G790" s="57" t="s">
        <v>53</v>
      </c>
      <c r="H790" s="57">
        <v>4</v>
      </c>
      <c r="I790" s="57" t="s">
        <v>57</v>
      </c>
      <c r="J790" s="57">
        <v>4</v>
      </c>
      <c r="K790" s="60">
        <v>1</v>
      </c>
      <c r="L790" s="51"/>
      <c r="M790" s="52"/>
      <c r="N790" s="65">
        <f t="shared" si="55"/>
        <v>129</v>
      </c>
    </row>
    <row r="791" spans="1:14" ht="14.25" x14ac:dyDescent="0.2">
      <c r="A791" s="61" t="s">
        <v>47</v>
      </c>
      <c r="B791" s="62" t="s">
        <v>893</v>
      </c>
      <c r="C791" s="62" t="s">
        <v>166</v>
      </c>
      <c r="D791" s="63" t="s">
        <v>173</v>
      </c>
      <c r="E791" s="64" t="s">
        <v>174</v>
      </c>
      <c r="F791" s="46">
        <v>232</v>
      </c>
      <c r="G791" s="57" t="s">
        <v>53</v>
      </c>
      <c r="H791" s="57">
        <v>4</v>
      </c>
      <c r="I791" s="57" t="s">
        <v>54</v>
      </c>
      <c r="J791" s="57">
        <v>8</v>
      </c>
      <c r="K791" s="60">
        <v>8</v>
      </c>
      <c r="L791" s="51"/>
      <c r="M791" s="52"/>
      <c r="N791" s="65">
        <f t="shared" si="55"/>
        <v>1856</v>
      </c>
    </row>
    <row r="792" spans="1:14" ht="14.25" x14ac:dyDescent="0.2">
      <c r="A792" s="61" t="s">
        <v>47</v>
      </c>
      <c r="B792" s="62" t="s">
        <v>893</v>
      </c>
      <c r="C792" s="62" t="s">
        <v>166</v>
      </c>
      <c r="D792" s="63" t="s">
        <v>177</v>
      </c>
      <c r="E792" s="64" t="s">
        <v>178</v>
      </c>
      <c r="F792" s="46">
        <v>56</v>
      </c>
      <c r="G792" s="57" t="s">
        <v>53</v>
      </c>
      <c r="H792" s="57">
        <v>4</v>
      </c>
      <c r="I792" s="57" t="s">
        <v>54</v>
      </c>
      <c r="J792" s="57">
        <v>2</v>
      </c>
      <c r="K792" s="60">
        <v>1</v>
      </c>
      <c r="L792" s="51"/>
      <c r="M792" s="52"/>
      <c r="N792" s="65">
        <f t="shared" si="55"/>
        <v>56</v>
      </c>
    </row>
    <row r="793" spans="1:14" ht="14.25" x14ac:dyDescent="0.2">
      <c r="A793" s="61" t="s">
        <v>47</v>
      </c>
      <c r="B793" s="62" t="s">
        <v>893</v>
      </c>
      <c r="C793" s="62" t="s">
        <v>166</v>
      </c>
      <c r="D793" s="63" t="s">
        <v>894</v>
      </c>
      <c r="E793" s="64" t="s">
        <v>140</v>
      </c>
      <c r="F793" s="46">
        <v>908</v>
      </c>
      <c r="G793" s="57" t="s">
        <v>53</v>
      </c>
      <c r="H793" s="57">
        <v>5</v>
      </c>
      <c r="I793" s="57" t="s">
        <v>57</v>
      </c>
      <c r="J793" s="57">
        <v>2</v>
      </c>
      <c r="K793" s="60">
        <v>1</v>
      </c>
      <c r="L793" s="51"/>
      <c r="M793" s="52"/>
      <c r="N793" s="65">
        <f t="shared" si="55"/>
        <v>908</v>
      </c>
    </row>
    <row r="794" spans="1:14" ht="14.25" x14ac:dyDescent="0.2">
      <c r="A794" s="61" t="s">
        <v>47</v>
      </c>
      <c r="B794" s="62" t="s">
        <v>893</v>
      </c>
      <c r="C794" s="62" t="s">
        <v>166</v>
      </c>
      <c r="D794" s="63" t="s">
        <v>185</v>
      </c>
      <c r="E794" s="64" t="s">
        <v>178</v>
      </c>
      <c r="F794" s="46">
        <v>267</v>
      </c>
      <c r="G794" s="57" t="s">
        <v>53</v>
      </c>
      <c r="H794" s="57">
        <v>6</v>
      </c>
      <c r="I794" s="57" t="s">
        <v>57</v>
      </c>
      <c r="J794" s="57">
        <v>2</v>
      </c>
      <c r="K794" s="60">
        <v>1</v>
      </c>
      <c r="L794" s="51"/>
      <c r="M794" s="52"/>
      <c r="N794" s="65">
        <f t="shared" si="55"/>
        <v>267</v>
      </c>
    </row>
    <row r="795" spans="1:14" ht="14.25" x14ac:dyDescent="0.2">
      <c r="A795" s="61" t="s">
        <v>47</v>
      </c>
      <c r="B795" s="62" t="s">
        <v>893</v>
      </c>
      <c r="C795" s="62" t="s">
        <v>166</v>
      </c>
      <c r="D795" s="63" t="s">
        <v>188</v>
      </c>
      <c r="E795" s="64" t="s">
        <v>184</v>
      </c>
      <c r="F795" s="46">
        <v>155</v>
      </c>
      <c r="G795" s="57" t="s">
        <v>53</v>
      </c>
      <c r="H795" s="57">
        <v>4</v>
      </c>
      <c r="I795" s="57" t="s">
        <v>54</v>
      </c>
      <c r="J795" s="57">
        <v>2</v>
      </c>
      <c r="K795" s="60">
        <v>1</v>
      </c>
      <c r="L795" s="51"/>
      <c r="M795" s="52"/>
      <c r="N795" s="65">
        <f t="shared" si="55"/>
        <v>155</v>
      </c>
    </row>
    <row r="796" spans="1:14" ht="14.25" x14ac:dyDescent="0.2">
      <c r="A796" s="61" t="s">
        <v>47</v>
      </c>
      <c r="B796" s="62" t="s">
        <v>893</v>
      </c>
      <c r="C796" s="62" t="s">
        <v>166</v>
      </c>
      <c r="D796" s="63" t="s">
        <v>186</v>
      </c>
      <c r="E796" s="64" t="s">
        <v>86</v>
      </c>
      <c r="F796" s="46">
        <v>56</v>
      </c>
      <c r="G796" s="57" t="s">
        <v>187</v>
      </c>
      <c r="H796" s="57">
        <v>3</v>
      </c>
      <c r="I796" s="57" t="s">
        <v>57</v>
      </c>
      <c r="J796" s="57">
        <v>1</v>
      </c>
      <c r="K796" s="60">
        <v>1</v>
      </c>
      <c r="L796" s="51"/>
      <c r="M796" s="52"/>
      <c r="N796" s="65">
        <f t="shared" si="55"/>
        <v>56</v>
      </c>
    </row>
    <row r="797" spans="1:14" ht="14.25" x14ac:dyDescent="0.2">
      <c r="A797" s="61" t="s">
        <v>47</v>
      </c>
      <c r="B797" s="62" t="s">
        <v>893</v>
      </c>
      <c r="C797" s="62" t="s">
        <v>166</v>
      </c>
      <c r="D797" s="63" t="s">
        <v>895</v>
      </c>
      <c r="E797" s="64" t="s">
        <v>876</v>
      </c>
      <c r="F797" s="46">
        <v>379</v>
      </c>
      <c r="G797" s="57" t="s">
        <v>53</v>
      </c>
      <c r="H797" s="57">
        <v>5</v>
      </c>
      <c r="I797" s="57" t="s">
        <v>54</v>
      </c>
      <c r="J797" s="57">
        <v>2</v>
      </c>
      <c r="K797" s="60">
        <v>2</v>
      </c>
      <c r="L797" s="51"/>
      <c r="M797" s="52"/>
      <c r="N797" s="65">
        <f t="shared" si="55"/>
        <v>758</v>
      </c>
    </row>
    <row r="798" spans="1:14" ht="14.25" x14ac:dyDescent="0.2">
      <c r="A798" s="61" t="s">
        <v>47</v>
      </c>
      <c r="B798" s="62" t="s">
        <v>893</v>
      </c>
      <c r="C798" s="62" t="s">
        <v>166</v>
      </c>
      <c r="D798" s="63" t="s">
        <v>896</v>
      </c>
      <c r="E798" s="64" t="s">
        <v>897</v>
      </c>
      <c r="F798" s="46">
        <v>531</v>
      </c>
      <c r="G798" s="57" t="s">
        <v>53</v>
      </c>
      <c r="H798" s="57">
        <v>7</v>
      </c>
      <c r="I798" s="57" t="s">
        <v>57</v>
      </c>
      <c r="J798" s="57">
        <v>1</v>
      </c>
      <c r="K798" s="60">
        <v>1</v>
      </c>
      <c r="L798" s="51"/>
      <c r="M798" s="52"/>
      <c r="N798" s="65">
        <f t="shared" si="55"/>
        <v>531</v>
      </c>
    </row>
    <row r="799" spans="1:14" ht="14.25" x14ac:dyDescent="0.2">
      <c r="A799" s="53" t="s">
        <v>47</v>
      </c>
      <c r="B799" s="54" t="s">
        <v>851</v>
      </c>
      <c r="C799" s="54" t="s">
        <v>898</v>
      </c>
      <c r="D799" s="55" t="s">
        <v>851</v>
      </c>
      <c r="E799" s="56" t="s">
        <v>898</v>
      </c>
      <c r="F799" s="46"/>
      <c r="G799" s="57"/>
      <c r="H799" s="58"/>
      <c r="I799" s="58"/>
      <c r="J799" s="59">
        <v>1</v>
      </c>
      <c r="K799" s="60"/>
      <c r="L799" s="51"/>
      <c r="M799" s="52"/>
      <c r="N799" s="51"/>
    </row>
    <row r="800" spans="1:14" ht="14.25" x14ac:dyDescent="0.2">
      <c r="A800" s="61" t="s">
        <v>47</v>
      </c>
      <c r="B800" s="62" t="s">
        <v>851</v>
      </c>
      <c r="C800" s="62" t="s">
        <v>898</v>
      </c>
      <c r="D800" s="63" t="s">
        <v>899</v>
      </c>
      <c r="E800" s="64" t="s">
        <v>71</v>
      </c>
      <c r="F800" s="46">
        <v>25</v>
      </c>
      <c r="G800" s="57" t="s">
        <v>53</v>
      </c>
      <c r="H800" s="57">
        <v>6</v>
      </c>
      <c r="I800" s="57" t="s">
        <v>57</v>
      </c>
      <c r="J800" s="57">
        <v>160</v>
      </c>
      <c r="K800" s="60">
        <v>40</v>
      </c>
      <c r="L800" s="51"/>
      <c r="M800" s="52"/>
      <c r="N800" s="65">
        <f t="shared" si="55"/>
        <v>1000</v>
      </c>
    </row>
    <row r="801" spans="1:14" ht="14.25" x14ac:dyDescent="0.2">
      <c r="A801" s="61" t="s">
        <v>47</v>
      </c>
      <c r="B801" s="62" t="s">
        <v>851</v>
      </c>
      <c r="C801" s="62" t="s">
        <v>898</v>
      </c>
      <c r="D801" s="63" t="s">
        <v>900</v>
      </c>
      <c r="E801" s="64" t="s">
        <v>901</v>
      </c>
      <c r="F801" s="46">
        <v>167</v>
      </c>
      <c r="G801" s="57" t="s">
        <v>53</v>
      </c>
      <c r="H801" s="57">
        <v>6</v>
      </c>
      <c r="I801" s="57" t="s">
        <v>54</v>
      </c>
      <c r="J801" s="57">
        <v>7</v>
      </c>
      <c r="K801" s="60">
        <v>2</v>
      </c>
      <c r="L801" s="51"/>
      <c r="M801" s="52"/>
      <c r="N801" s="65">
        <f t="shared" si="55"/>
        <v>334</v>
      </c>
    </row>
    <row r="802" spans="1:14" ht="14.25" x14ac:dyDescent="0.2">
      <c r="A802" s="61" t="s">
        <v>47</v>
      </c>
      <c r="B802" s="62" t="s">
        <v>851</v>
      </c>
      <c r="C802" s="62" t="s">
        <v>898</v>
      </c>
      <c r="D802" s="63" t="s">
        <v>902</v>
      </c>
      <c r="E802" s="64" t="s">
        <v>71</v>
      </c>
      <c r="F802" s="46">
        <v>75</v>
      </c>
      <c r="G802" s="57" t="s">
        <v>53</v>
      </c>
      <c r="H802" s="57">
        <v>6</v>
      </c>
      <c r="I802" s="57" t="s">
        <v>54</v>
      </c>
      <c r="J802" s="57">
        <v>32</v>
      </c>
      <c r="K802" s="60">
        <v>8</v>
      </c>
      <c r="L802" s="51"/>
      <c r="M802" s="52"/>
      <c r="N802" s="65">
        <f t="shared" si="55"/>
        <v>600</v>
      </c>
    </row>
    <row r="803" spans="1:14" ht="14.25" x14ac:dyDescent="0.2">
      <c r="A803" s="61" t="s">
        <v>47</v>
      </c>
      <c r="B803" s="62" t="s">
        <v>851</v>
      </c>
      <c r="C803" s="62" t="s">
        <v>898</v>
      </c>
      <c r="D803" s="63" t="s">
        <v>903</v>
      </c>
      <c r="E803" s="64" t="s">
        <v>904</v>
      </c>
      <c r="F803" s="46">
        <v>2331</v>
      </c>
      <c r="G803" s="57" t="s">
        <v>53</v>
      </c>
      <c r="H803" s="57">
        <v>39</v>
      </c>
      <c r="I803" s="57" t="s">
        <v>57</v>
      </c>
      <c r="J803" s="57">
        <v>16</v>
      </c>
      <c r="K803" s="60">
        <v>2</v>
      </c>
      <c r="L803" s="51"/>
      <c r="M803" s="52"/>
      <c r="N803" s="65">
        <f t="shared" si="55"/>
        <v>4662</v>
      </c>
    </row>
    <row r="804" spans="1:14" ht="14.25" x14ac:dyDescent="0.2">
      <c r="A804" s="61" t="s">
        <v>47</v>
      </c>
      <c r="B804" s="62" t="s">
        <v>851</v>
      </c>
      <c r="C804" s="62" t="s">
        <v>898</v>
      </c>
      <c r="D804" s="63" t="s">
        <v>905</v>
      </c>
      <c r="E804" s="64" t="s">
        <v>157</v>
      </c>
      <c r="F804" s="46">
        <v>26</v>
      </c>
      <c r="G804" s="57" t="s">
        <v>53</v>
      </c>
      <c r="H804" s="57">
        <v>8</v>
      </c>
      <c r="I804" s="57" t="s">
        <v>57</v>
      </c>
      <c r="J804" s="57">
        <v>32</v>
      </c>
      <c r="K804" s="60">
        <v>8</v>
      </c>
      <c r="L804" s="51"/>
      <c r="M804" s="52"/>
      <c r="N804" s="65">
        <f t="shared" si="55"/>
        <v>208</v>
      </c>
    </row>
    <row r="805" spans="1:14" ht="14.25" x14ac:dyDescent="0.2">
      <c r="A805" s="61" t="s">
        <v>47</v>
      </c>
      <c r="B805" s="62" t="s">
        <v>851</v>
      </c>
      <c r="C805" s="62" t="s">
        <v>898</v>
      </c>
      <c r="D805" s="63" t="s">
        <v>861</v>
      </c>
      <c r="E805" s="64" t="s">
        <v>906</v>
      </c>
      <c r="F805" s="46">
        <v>3285</v>
      </c>
      <c r="G805" s="57" t="s">
        <v>53</v>
      </c>
      <c r="H805" s="57">
        <v>10</v>
      </c>
      <c r="I805" s="57" t="s">
        <v>54</v>
      </c>
      <c r="J805" s="57">
        <v>2</v>
      </c>
      <c r="K805" s="60">
        <v>1</v>
      </c>
      <c r="L805" s="51"/>
      <c r="M805" s="52"/>
      <c r="N805" s="65">
        <f t="shared" si="55"/>
        <v>3285</v>
      </c>
    </row>
    <row r="806" spans="1:14" ht="14.25" x14ac:dyDescent="0.2">
      <c r="A806" s="61" t="s">
        <v>47</v>
      </c>
      <c r="B806" s="62" t="s">
        <v>851</v>
      </c>
      <c r="C806" s="62" t="s">
        <v>898</v>
      </c>
      <c r="D806" s="63" t="s">
        <v>70</v>
      </c>
      <c r="E806" s="64" t="s">
        <v>71</v>
      </c>
      <c r="F806" s="46">
        <v>5</v>
      </c>
      <c r="G806" s="57" t="s">
        <v>53</v>
      </c>
      <c r="H806" s="57">
        <v>5</v>
      </c>
      <c r="I806" s="57" t="s">
        <v>57</v>
      </c>
      <c r="J806" s="57">
        <v>2</v>
      </c>
      <c r="K806" s="60">
        <v>1</v>
      </c>
      <c r="L806" s="51"/>
      <c r="M806" s="52"/>
      <c r="N806" s="65">
        <f t="shared" si="55"/>
        <v>5</v>
      </c>
    </row>
    <row r="807" spans="1:14" ht="14.25" x14ac:dyDescent="0.2">
      <c r="A807" s="61" t="s">
        <v>47</v>
      </c>
      <c r="B807" s="62" t="s">
        <v>851</v>
      </c>
      <c r="C807" s="62" t="s">
        <v>898</v>
      </c>
      <c r="D807" s="63" t="s">
        <v>907</v>
      </c>
      <c r="E807" s="64" t="s">
        <v>908</v>
      </c>
      <c r="F807" s="46">
        <v>8</v>
      </c>
      <c r="G807" s="57" t="s">
        <v>53</v>
      </c>
      <c r="H807" s="57">
        <v>3</v>
      </c>
      <c r="I807" s="57" t="s">
        <v>57</v>
      </c>
      <c r="J807" s="57">
        <v>1</v>
      </c>
      <c r="K807" s="60">
        <v>1</v>
      </c>
      <c r="L807" s="51"/>
      <c r="M807" s="52"/>
      <c r="N807" s="65">
        <f t="shared" si="55"/>
        <v>8</v>
      </c>
    </row>
    <row r="808" spans="1:14" ht="14.25" x14ac:dyDescent="0.2">
      <c r="A808" s="61" t="s">
        <v>47</v>
      </c>
      <c r="B808" s="62" t="s">
        <v>851</v>
      </c>
      <c r="C808" s="62" t="s">
        <v>898</v>
      </c>
      <c r="D808" s="63" t="s">
        <v>909</v>
      </c>
      <c r="E808" s="64" t="s">
        <v>140</v>
      </c>
      <c r="F808" s="46">
        <v>781</v>
      </c>
      <c r="G808" s="57" t="s">
        <v>53</v>
      </c>
      <c r="H808" s="57">
        <v>5</v>
      </c>
      <c r="I808" s="57" t="s">
        <v>57</v>
      </c>
      <c r="J808" s="57">
        <v>1</v>
      </c>
      <c r="K808" s="60">
        <v>1</v>
      </c>
      <c r="L808" s="51"/>
      <c r="M808" s="52"/>
      <c r="N808" s="65">
        <f t="shared" si="55"/>
        <v>781</v>
      </c>
    </row>
    <row r="809" spans="1:14" ht="14.25" x14ac:dyDescent="0.2">
      <c r="A809" s="61" t="s">
        <v>47</v>
      </c>
      <c r="B809" s="62" t="s">
        <v>851</v>
      </c>
      <c r="C809" s="62" t="s">
        <v>898</v>
      </c>
      <c r="D809" s="63" t="s">
        <v>910</v>
      </c>
      <c r="E809" s="64" t="s">
        <v>71</v>
      </c>
      <c r="F809" s="46">
        <v>23</v>
      </c>
      <c r="G809" s="57" t="s">
        <v>53</v>
      </c>
      <c r="H809" s="57">
        <v>7</v>
      </c>
      <c r="I809" s="57" t="s">
        <v>57</v>
      </c>
      <c r="J809" s="57">
        <v>4</v>
      </c>
      <c r="K809" s="60">
        <v>1</v>
      </c>
      <c r="L809" s="51"/>
      <c r="M809" s="52"/>
      <c r="N809" s="65">
        <f t="shared" si="55"/>
        <v>23</v>
      </c>
    </row>
    <row r="810" spans="1:14" ht="14.25" x14ac:dyDescent="0.2">
      <c r="A810" s="61" t="s">
        <v>47</v>
      </c>
      <c r="B810" s="62" t="s">
        <v>851</v>
      </c>
      <c r="C810" s="62" t="s">
        <v>898</v>
      </c>
      <c r="D810" s="63" t="s">
        <v>911</v>
      </c>
      <c r="E810" s="64" t="s">
        <v>52</v>
      </c>
      <c r="F810" s="46">
        <v>2</v>
      </c>
      <c r="G810" s="57" t="s">
        <v>53</v>
      </c>
      <c r="H810" s="57">
        <v>5</v>
      </c>
      <c r="I810" s="57" t="s">
        <v>57</v>
      </c>
      <c r="J810" s="57">
        <v>4</v>
      </c>
      <c r="K810" s="60">
        <v>1</v>
      </c>
      <c r="L810" s="51"/>
      <c r="M810" s="52"/>
      <c r="N810" s="65">
        <f t="shared" si="55"/>
        <v>2</v>
      </c>
    </row>
    <row r="811" spans="1:14" ht="14.25" x14ac:dyDescent="0.2">
      <c r="A811" s="61" t="s">
        <v>47</v>
      </c>
      <c r="B811" s="62" t="s">
        <v>851</v>
      </c>
      <c r="C811" s="62" t="s">
        <v>898</v>
      </c>
      <c r="D811" s="63" t="s">
        <v>912</v>
      </c>
      <c r="E811" s="64" t="s">
        <v>71</v>
      </c>
      <c r="F811" s="46">
        <v>1</v>
      </c>
      <c r="G811" s="57" t="s">
        <v>53</v>
      </c>
      <c r="H811" s="57">
        <v>9</v>
      </c>
      <c r="I811" s="57" t="s">
        <v>57</v>
      </c>
      <c r="J811" s="57">
        <v>1</v>
      </c>
      <c r="K811" s="60">
        <v>1</v>
      </c>
      <c r="L811" s="51"/>
      <c r="M811" s="52"/>
      <c r="N811" s="65">
        <f t="shared" si="55"/>
        <v>1</v>
      </c>
    </row>
    <row r="812" spans="1:14" ht="14.25" x14ac:dyDescent="0.2">
      <c r="A812" s="61" t="s">
        <v>47</v>
      </c>
      <c r="B812" s="62" t="s">
        <v>851</v>
      </c>
      <c r="C812" s="62" t="s">
        <v>898</v>
      </c>
      <c r="D812" s="63" t="s">
        <v>913</v>
      </c>
      <c r="E812" s="64" t="s">
        <v>52</v>
      </c>
      <c r="F812" s="46">
        <v>1.7</v>
      </c>
      <c r="G812" s="57" t="s">
        <v>53</v>
      </c>
      <c r="H812" s="57">
        <v>4</v>
      </c>
      <c r="I812" s="57" t="s">
        <v>57</v>
      </c>
      <c r="J812" s="57">
        <v>1</v>
      </c>
      <c r="K812" s="60">
        <v>1</v>
      </c>
      <c r="L812" s="51"/>
      <c r="M812" s="52"/>
      <c r="N812" s="65">
        <f t="shared" si="55"/>
        <v>1.7</v>
      </c>
    </row>
    <row r="813" spans="1:14" ht="14.25" x14ac:dyDescent="0.2">
      <c r="A813" s="61" t="s">
        <v>47</v>
      </c>
      <c r="B813" s="62" t="s">
        <v>851</v>
      </c>
      <c r="C813" s="62" t="s">
        <v>898</v>
      </c>
      <c r="D813" s="63" t="s">
        <v>914</v>
      </c>
      <c r="E813" s="64" t="s">
        <v>545</v>
      </c>
      <c r="F813" s="46">
        <v>2.6</v>
      </c>
      <c r="G813" s="57" t="s">
        <v>53</v>
      </c>
      <c r="H813" s="57">
        <v>4</v>
      </c>
      <c r="I813" s="57" t="s">
        <v>57</v>
      </c>
      <c r="J813" s="57">
        <v>1</v>
      </c>
      <c r="K813" s="60">
        <v>1</v>
      </c>
      <c r="L813" s="51"/>
      <c r="M813" s="52"/>
      <c r="N813" s="65">
        <f t="shared" si="55"/>
        <v>2.6</v>
      </c>
    </row>
    <row r="814" spans="1:14" ht="14.25" x14ac:dyDescent="0.2">
      <c r="A814" s="61" t="s">
        <v>47</v>
      </c>
      <c r="B814" s="62" t="s">
        <v>851</v>
      </c>
      <c r="C814" s="62" t="s">
        <v>898</v>
      </c>
      <c r="D814" s="63" t="s">
        <v>915</v>
      </c>
      <c r="E814" s="64" t="s">
        <v>244</v>
      </c>
      <c r="F814" s="46">
        <v>1.1000000000000001</v>
      </c>
      <c r="G814" s="57" t="s">
        <v>53</v>
      </c>
      <c r="H814" s="57">
        <v>3</v>
      </c>
      <c r="I814" s="57" t="s">
        <v>57</v>
      </c>
      <c r="J814" s="57">
        <v>1</v>
      </c>
      <c r="K814" s="60">
        <v>1</v>
      </c>
      <c r="L814" s="51"/>
      <c r="M814" s="52"/>
      <c r="N814" s="65">
        <f t="shared" si="55"/>
        <v>1.1000000000000001</v>
      </c>
    </row>
    <row r="815" spans="1:14" ht="14.25" x14ac:dyDescent="0.2">
      <c r="A815" s="61" t="s">
        <v>47</v>
      </c>
      <c r="B815" s="62" t="s">
        <v>851</v>
      </c>
      <c r="C815" s="62" t="s">
        <v>898</v>
      </c>
      <c r="D815" s="63" t="s">
        <v>916</v>
      </c>
      <c r="E815" s="64" t="s">
        <v>917</v>
      </c>
      <c r="F815" s="46">
        <v>4324</v>
      </c>
      <c r="G815" s="57" t="s">
        <v>53</v>
      </c>
      <c r="H815" s="57">
        <v>35</v>
      </c>
      <c r="I815" s="57" t="s">
        <v>54</v>
      </c>
      <c r="J815" s="57">
        <v>1</v>
      </c>
      <c r="K815" s="60">
        <v>1</v>
      </c>
      <c r="L815" s="51"/>
      <c r="M815" s="52"/>
      <c r="N815" s="65">
        <f t="shared" si="55"/>
        <v>4324</v>
      </c>
    </row>
    <row r="816" spans="1:14" ht="14.25" x14ac:dyDescent="0.2">
      <c r="A816" s="61" t="s">
        <v>47</v>
      </c>
      <c r="B816" s="62" t="s">
        <v>851</v>
      </c>
      <c r="C816" s="62" t="s">
        <v>898</v>
      </c>
      <c r="D816" s="63" t="s">
        <v>918</v>
      </c>
      <c r="E816" s="64" t="s">
        <v>917</v>
      </c>
      <c r="F816" s="46">
        <v>4324</v>
      </c>
      <c r="G816" s="57" t="s">
        <v>53</v>
      </c>
      <c r="H816" s="57">
        <v>35</v>
      </c>
      <c r="I816" s="57" t="s">
        <v>54</v>
      </c>
      <c r="J816" s="57">
        <v>1</v>
      </c>
      <c r="K816" s="60">
        <v>1</v>
      </c>
      <c r="L816" s="51"/>
      <c r="M816" s="52"/>
      <c r="N816" s="65">
        <f t="shared" ref="N816:N842" si="56">F816*K816</f>
        <v>4324</v>
      </c>
    </row>
    <row r="817" spans="1:14" ht="14.25" x14ac:dyDescent="0.2">
      <c r="A817" s="61" t="s">
        <v>47</v>
      </c>
      <c r="B817" s="62" t="s">
        <v>851</v>
      </c>
      <c r="C817" s="62" t="s">
        <v>898</v>
      </c>
      <c r="D817" s="63" t="s">
        <v>919</v>
      </c>
      <c r="E817" s="64" t="s">
        <v>920</v>
      </c>
      <c r="F817" s="46">
        <v>2321</v>
      </c>
      <c r="G817" s="57" t="s">
        <v>53</v>
      </c>
      <c r="H817" s="57">
        <v>22</v>
      </c>
      <c r="I817" s="57" t="s">
        <v>57</v>
      </c>
      <c r="J817" s="57">
        <v>1</v>
      </c>
      <c r="K817" s="60">
        <v>1</v>
      </c>
      <c r="L817" s="51"/>
      <c r="M817" s="52"/>
      <c r="N817" s="65">
        <f t="shared" si="56"/>
        <v>2321</v>
      </c>
    </row>
    <row r="818" spans="1:14" ht="14.25" x14ac:dyDescent="0.2">
      <c r="A818" s="61" t="s">
        <v>47</v>
      </c>
      <c r="B818" s="62" t="s">
        <v>851</v>
      </c>
      <c r="C818" s="62" t="s">
        <v>898</v>
      </c>
      <c r="D818" s="63" t="s">
        <v>921</v>
      </c>
      <c r="E818" s="64" t="s">
        <v>920</v>
      </c>
      <c r="F818" s="46">
        <v>5160</v>
      </c>
      <c r="G818" s="57" t="s">
        <v>53</v>
      </c>
      <c r="H818" s="57">
        <v>35</v>
      </c>
      <c r="I818" s="57" t="s">
        <v>54</v>
      </c>
      <c r="J818" s="57">
        <v>1</v>
      </c>
      <c r="K818" s="60">
        <v>1</v>
      </c>
      <c r="L818" s="51"/>
      <c r="M818" s="52"/>
      <c r="N818" s="65">
        <f t="shared" si="56"/>
        <v>5160</v>
      </c>
    </row>
    <row r="819" spans="1:14" ht="14.25" x14ac:dyDescent="0.2">
      <c r="A819" s="53" t="s">
        <v>47</v>
      </c>
      <c r="B819" s="54" t="s">
        <v>922</v>
      </c>
      <c r="C819" s="54" t="s">
        <v>923</v>
      </c>
      <c r="D819" s="55" t="s">
        <v>922</v>
      </c>
      <c r="E819" s="56" t="s">
        <v>923</v>
      </c>
      <c r="F819" s="46"/>
      <c r="G819" s="58"/>
      <c r="H819" s="58"/>
      <c r="I819" s="58"/>
      <c r="J819" s="59">
        <v>1</v>
      </c>
      <c r="K819" s="60"/>
      <c r="L819" s="51"/>
      <c r="M819" s="52"/>
      <c r="N819" s="51"/>
    </row>
    <row r="820" spans="1:14" ht="14.25" x14ac:dyDescent="0.2">
      <c r="A820" s="61" t="s">
        <v>47</v>
      </c>
      <c r="B820" s="62" t="s">
        <v>922</v>
      </c>
      <c r="C820" s="62" t="s">
        <v>923</v>
      </c>
      <c r="D820" s="63" t="s">
        <v>924</v>
      </c>
      <c r="E820" s="64" t="s">
        <v>728</v>
      </c>
      <c r="F820" s="46">
        <v>9769</v>
      </c>
      <c r="G820" s="57" t="s">
        <v>53</v>
      </c>
      <c r="H820" s="57">
        <v>8</v>
      </c>
      <c r="I820" s="57" t="s">
        <v>54</v>
      </c>
      <c r="J820" s="57">
        <v>1</v>
      </c>
      <c r="K820" s="60">
        <v>1</v>
      </c>
      <c r="L820" s="51"/>
      <c r="M820" s="52"/>
      <c r="N820" s="65">
        <f t="shared" si="56"/>
        <v>9769</v>
      </c>
    </row>
    <row r="821" spans="1:14" ht="14.25" x14ac:dyDescent="0.2">
      <c r="A821" s="61" t="s">
        <v>47</v>
      </c>
      <c r="B821" s="62" t="s">
        <v>922</v>
      </c>
      <c r="C821" s="62" t="s">
        <v>923</v>
      </c>
      <c r="D821" s="63" t="s">
        <v>925</v>
      </c>
      <c r="E821" s="64" t="s">
        <v>59</v>
      </c>
      <c r="F821" s="46">
        <v>282</v>
      </c>
      <c r="G821" s="57" t="s">
        <v>53</v>
      </c>
      <c r="H821" s="57">
        <v>7</v>
      </c>
      <c r="I821" s="57" t="s">
        <v>57</v>
      </c>
      <c r="J821" s="57">
        <v>36</v>
      </c>
      <c r="K821" s="60">
        <v>9</v>
      </c>
      <c r="L821" s="51"/>
      <c r="M821" s="52"/>
      <c r="N821" s="65">
        <f t="shared" si="56"/>
        <v>2538</v>
      </c>
    </row>
    <row r="822" spans="1:14" ht="14.25" x14ac:dyDescent="0.2">
      <c r="A822" s="61" t="s">
        <v>47</v>
      </c>
      <c r="B822" s="62" t="s">
        <v>922</v>
      </c>
      <c r="C822" s="62" t="s">
        <v>923</v>
      </c>
      <c r="D822" s="63" t="s">
        <v>926</v>
      </c>
      <c r="E822" s="64" t="s">
        <v>927</v>
      </c>
      <c r="F822" s="46">
        <v>488</v>
      </c>
      <c r="G822" s="57" t="s">
        <v>53</v>
      </c>
      <c r="H822" s="57">
        <v>9</v>
      </c>
      <c r="I822" s="57" t="s">
        <v>54</v>
      </c>
      <c r="J822" s="57">
        <v>1</v>
      </c>
      <c r="K822" s="60">
        <v>1</v>
      </c>
      <c r="L822" s="51"/>
      <c r="M822" s="52"/>
      <c r="N822" s="65">
        <f t="shared" si="56"/>
        <v>488</v>
      </c>
    </row>
    <row r="823" spans="1:14" ht="14.25" x14ac:dyDescent="0.2">
      <c r="A823" s="61" t="s">
        <v>47</v>
      </c>
      <c r="B823" s="62" t="s">
        <v>922</v>
      </c>
      <c r="C823" s="62" t="s">
        <v>923</v>
      </c>
      <c r="D823" s="63" t="s">
        <v>928</v>
      </c>
      <c r="E823" s="64" t="s">
        <v>56</v>
      </c>
      <c r="F823" s="46">
        <v>27</v>
      </c>
      <c r="G823" s="57" t="s">
        <v>53</v>
      </c>
      <c r="H823" s="57">
        <v>4</v>
      </c>
      <c r="I823" s="57" t="s">
        <v>54</v>
      </c>
      <c r="J823" s="57">
        <v>2</v>
      </c>
      <c r="K823" s="60">
        <v>2</v>
      </c>
      <c r="L823" s="51"/>
      <c r="M823" s="52"/>
      <c r="N823" s="65">
        <f t="shared" si="56"/>
        <v>54</v>
      </c>
    </row>
    <row r="824" spans="1:14" ht="14.25" x14ac:dyDescent="0.2">
      <c r="A824" s="61" t="s">
        <v>47</v>
      </c>
      <c r="B824" s="62" t="s">
        <v>922</v>
      </c>
      <c r="C824" s="62" t="s">
        <v>923</v>
      </c>
      <c r="D824" s="63" t="s">
        <v>929</v>
      </c>
      <c r="E824" s="64" t="s">
        <v>56</v>
      </c>
      <c r="F824" s="46">
        <v>33</v>
      </c>
      <c r="G824" s="57" t="s">
        <v>53</v>
      </c>
      <c r="H824" s="57">
        <v>3</v>
      </c>
      <c r="I824" s="57" t="s">
        <v>54</v>
      </c>
      <c r="J824" s="57">
        <v>2</v>
      </c>
      <c r="K824" s="60">
        <v>2</v>
      </c>
      <c r="L824" s="51"/>
      <c r="M824" s="52"/>
      <c r="N824" s="65">
        <f t="shared" si="56"/>
        <v>66</v>
      </c>
    </row>
    <row r="825" spans="1:14" ht="14.25" x14ac:dyDescent="0.2">
      <c r="A825" s="61" t="s">
        <v>47</v>
      </c>
      <c r="B825" s="62" t="s">
        <v>922</v>
      </c>
      <c r="C825" s="62" t="s">
        <v>923</v>
      </c>
      <c r="D825" s="63" t="s">
        <v>930</v>
      </c>
      <c r="E825" s="64" t="s">
        <v>56</v>
      </c>
      <c r="F825" s="46">
        <v>66</v>
      </c>
      <c r="G825" s="57" t="s">
        <v>53</v>
      </c>
      <c r="H825" s="57">
        <v>3</v>
      </c>
      <c r="I825" s="57" t="s">
        <v>54</v>
      </c>
      <c r="J825" s="57">
        <v>1</v>
      </c>
      <c r="K825" s="60">
        <v>1</v>
      </c>
      <c r="L825" s="51"/>
      <c r="M825" s="52"/>
      <c r="N825" s="65">
        <f t="shared" si="56"/>
        <v>66</v>
      </c>
    </row>
    <row r="826" spans="1:14" ht="14.25" x14ac:dyDescent="0.2">
      <c r="A826" s="61" t="s">
        <v>47</v>
      </c>
      <c r="B826" s="62" t="s">
        <v>922</v>
      </c>
      <c r="C826" s="62" t="s">
        <v>923</v>
      </c>
      <c r="D826" s="63" t="s">
        <v>931</v>
      </c>
      <c r="E826" s="64" t="s">
        <v>64</v>
      </c>
      <c r="F826" s="46">
        <v>42</v>
      </c>
      <c r="G826" s="57" t="s">
        <v>53</v>
      </c>
      <c r="H826" s="57">
        <v>4</v>
      </c>
      <c r="I826" s="57" t="s">
        <v>54</v>
      </c>
      <c r="J826" s="57">
        <v>12</v>
      </c>
      <c r="K826" s="60">
        <v>3</v>
      </c>
      <c r="L826" s="51"/>
      <c r="M826" s="52"/>
      <c r="N826" s="65">
        <f t="shared" si="56"/>
        <v>126</v>
      </c>
    </row>
    <row r="827" spans="1:14" ht="14.25" x14ac:dyDescent="0.2">
      <c r="A827" s="61" t="s">
        <v>47</v>
      </c>
      <c r="B827" s="62" t="s">
        <v>922</v>
      </c>
      <c r="C827" s="62" t="s">
        <v>923</v>
      </c>
      <c r="D827" s="63" t="s">
        <v>932</v>
      </c>
      <c r="E827" s="64" t="s">
        <v>64</v>
      </c>
      <c r="F827" s="46">
        <v>313</v>
      </c>
      <c r="G827" s="57" t="s">
        <v>53</v>
      </c>
      <c r="H827" s="57">
        <v>4</v>
      </c>
      <c r="I827" s="57" t="s">
        <v>54</v>
      </c>
      <c r="J827" s="57">
        <v>8</v>
      </c>
      <c r="K827" s="60">
        <v>2</v>
      </c>
      <c r="L827" s="51"/>
      <c r="M827" s="52"/>
      <c r="N827" s="65">
        <f t="shared" si="56"/>
        <v>626</v>
      </c>
    </row>
    <row r="828" spans="1:14" ht="14.25" x14ac:dyDescent="0.2">
      <c r="A828" s="61" t="s">
        <v>47</v>
      </c>
      <c r="B828" s="62" t="s">
        <v>922</v>
      </c>
      <c r="C828" s="62" t="s">
        <v>923</v>
      </c>
      <c r="D828" s="63" t="s">
        <v>933</v>
      </c>
      <c r="E828" s="64" t="s">
        <v>52</v>
      </c>
      <c r="F828" s="46">
        <v>12</v>
      </c>
      <c r="G828" s="57" t="s">
        <v>53</v>
      </c>
      <c r="H828" s="57">
        <v>19</v>
      </c>
      <c r="I828" s="57" t="s">
        <v>57</v>
      </c>
      <c r="J828" s="57">
        <v>16</v>
      </c>
      <c r="K828" s="60">
        <v>4</v>
      </c>
      <c r="L828" s="51"/>
      <c r="M828" s="52"/>
      <c r="N828" s="65">
        <f t="shared" si="56"/>
        <v>48</v>
      </c>
    </row>
    <row r="829" spans="1:14" ht="14.25" x14ac:dyDescent="0.2">
      <c r="A829" s="61" t="s">
        <v>47</v>
      </c>
      <c r="B829" s="62" t="s">
        <v>922</v>
      </c>
      <c r="C829" s="62" t="s">
        <v>923</v>
      </c>
      <c r="D829" s="63" t="s">
        <v>934</v>
      </c>
      <c r="E829" s="64" t="s">
        <v>935</v>
      </c>
      <c r="F829" s="46">
        <v>16</v>
      </c>
      <c r="G829" s="57" t="s">
        <v>53</v>
      </c>
      <c r="H829" s="57">
        <v>18</v>
      </c>
      <c r="I829" s="57" t="s">
        <v>57</v>
      </c>
      <c r="J829" s="57">
        <v>8</v>
      </c>
      <c r="K829" s="60">
        <v>2</v>
      </c>
      <c r="L829" s="51"/>
      <c r="M829" s="52"/>
      <c r="N829" s="65">
        <f t="shared" si="56"/>
        <v>32</v>
      </c>
    </row>
    <row r="830" spans="1:14" ht="14.25" x14ac:dyDescent="0.2">
      <c r="A830" s="61" t="s">
        <v>47</v>
      </c>
      <c r="B830" s="62" t="s">
        <v>922</v>
      </c>
      <c r="C830" s="62" t="s">
        <v>923</v>
      </c>
      <c r="D830" s="63" t="s">
        <v>936</v>
      </c>
      <c r="E830" s="64" t="s">
        <v>935</v>
      </c>
      <c r="F830" s="46">
        <v>4</v>
      </c>
      <c r="G830" s="57" t="s">
        <v>53</v>
      </c>
      <c r="H830" s="57">
        <v>3</v>
      </c>
      <c r="I830" s="57" t="s">
        <v>54</v>
      </c>
      <c r="J830" s="57">
        <v>16</v>
      </c>
      <c r="K830" s="60">
        <v>4</v>
      </c>
      <c r="L830" s="51"/>
      <c r="M830" s="52"/>
      <c r="N830" s="65">
        <f t="shared" si="56"/>
        <v>16</v>
      </c>
    </row>
    <row r="831" spans="1:14" ht="14.25" x14ac:dyDescent="0.2">
      <c r="A831" s="61" t="s">
        <v>47</v>
      </c>
      <c r="B831" s="62" t="s">
        <v>922</v>
      </c>
      <c r="C831" s="62" t="s">
        <v>923</v>
      </c>
      <c r="D831" s="63" t="s">
        <v>937</v>
      </c>
      <c r="E831" s="64" t="s">
        <v>938</v>
      </c>
      <c r="F831" s="46">
        <v>10</v>
      </c>
      <c r="G831" s="57" t="s">
        <v>53</v>
      </c>
      <c r="H831" s="57">
        <v>3</v>
      </c>
      <c r="I831" s="57" t="s">
        <v>57</v>
      </c>
      <c r="J831" s="57">
        <v>36</v>
      </c>
      <c r="K831" s="60">
        <v>36</v>
      </c>
      <c r="L831" s="51"/>
      <c r="M831" s="52"/>
      <c r="N831" s="65">
        <f t="shared" si="56"/>
        <v>360</v>
      </c>
    </row>
    <row r="832" spans="1:14" ht="14.25" x14ac:dyDescent="0.2">
      <c r="A832" s="61" t="s">
        <v>47</v>
      </c>
      <c r="B832" s="62" t="s">
        <v>922</v>
      </c>
      <c r="C832" s="62" t="s">
        <v>923</v>
      </c>
      <c r="D832" s="63" t="s">
        <v>939</v>
      </c>
      <c r="E832" s="64" t="s">
        <v>64</v>
      </c>
      <c r="F832" s="46">
        <v>180</v>
      </c>
      <c r="G832" s="57" t="s">
        <v>53</v>
      </c>
      <c r="H832" s="57">
        <v>4</v>
      </c>
      <c r="I832" s="57" t="s">
        <v>54</v>
      </c>
      <c r="J832" s="57">
        <v>4</v>
      </c>
      <c r="K832" s="60">
        <v>1</v>
      </c>
      <c r="L832" s="51"/>
      <c r="M832" s="52"/>
      <c r="N832" s="65">
        <f t="shared" si="56"/>
        <v>180</v>
      </c>
    </row>
    <row r="833" spans="1:14" ht="14.25" x14ac:dyDescent="0.2">
      <c r="A833" s="61" t="s">
        <v>47</v>
      </c>
      <c r="B833" s="62" t="s">
        <v>922</v>
      </c>
      <c r="C833" s="62" t="s">
        <v>923</v>
      </c>
      <c r="D833" s="63" t="s">
        <v>940</v>
      </c>
      <c r="E833" s="64" t="s">
        <v>52</v>
      </c>
      <c r="F833" s="46">
        <v>55</v>
      </c>
      <c r="G833" s="57" t="s">
        <v>53</v>
      </c>
      <c r="H833" s="57">
        <v>1</v>
      </c>
      <c r="I833" s="57" t="s">
        <v>54</v>
      </c>
      <c r="J833" s="57">
        <v>4</v>
      </c>
      <c r="K833" s="60">
        <v>1</v>
      </c>
      <c r="L833" s="51"/>
      <c r="M833" s="52"/>
      <c r="N833" s="65">
        <f t="shared" si="56"/>
        <v>55</v>
      </c>
    </row>
    <row r="834" spans="1:14" ht="14.25" x14ac:dyDescent="0.2">
      <c r="A834" s="61" t="s">
        <v>47</v>
      </c>
      <c r="B834" s="62" t="s">
        <v>922</v>
      </c>
      <c r="C834" s="62" t="s">
        <v>923</v>
      </c>
      <c r="D834" s="63" t="s">
        <v>941</v>
      </c>
      <c r="E834" s="64" t="s">
        <v>61</v>
      </c>
      <c r="F834" s="46">
        <v>28</v>
      </c>
      <c r="G834" s="57" t="s">
        <v>53</v>
      </c>
      <c r="H834" s="57">
        <v>1</v>
      </c>
      <c r="I834" s="57" t="s">
        <v>54</v>
      </c>
      <c r="J834" s="57">
        <v>2</v>
      </c>
      <c r="K834" s="60">
        <v>1</v>
      </c>
      <c r="L834" s="51"/>
      <c r="M834" s="52"/>
      <c r="N834" s="65">
        <f t="shared" si="56"/>
        <v>28</v>
      </c>
    </row>
    <row r="835" spans="1:14" ht="14.25" x14ac:dyDescent="0.2">
      <c r="A835" s="61" t="s">
        <v>47</v>
      </c>
      <c r="B835" s="62" t="s">
        <v>922</v>
      </c>
      <c r="C835" s="62" t="s">
        <v>923</v>
      </c>
      <c r="D835" s="63" t="s">
        <v>942</v>
      </c>
      <c r="E835" s="64" t="s">
        <v>728</v>
      </c>
      <c r="F835" s="46">
        <v>157</v>
      </c>
      <c r="G835" s="57" t="s">
        <v>53</v>
      </c>
      <c r="H835" s="57">
        <v>1</v>
      </c>
      <c r="I835" s="57" t="s">
        <v>54</v>
      </c>
      <c r="J835" s="57">
        <v>4</v>
      </c>
      <c r="K835" s="60">
        <v>1</v>
      </c>
      <c r="L835" s="51"/>
      <c r="M835" s="52"/>
      <c r="N835" s="65">
        <f t="shared" si="56"/>
        <v>157</v>
      </c>
    </row>
    <row r="836" spans="1:14" ht="14.25" x14ac:dyDescent="0.2">
      <c r="A836" s="61" t="s">
        <v>47</v>
      </c>
      <c r="B836" s="62" t="s">
        <v>922</v>
      </c>
      <c r="C836" s="62" t="s">
        <v>923</v>
      </c>
      <c r="D836" s="63" t="s">
        <v>943</v>
      </c>
      <c r="E836" s="64" t="s">
        <v>944</v>
      </c>
      <c r="F836" s="46">
        <v>288</v>
      </c>
      <c r="G836" s="57" t="s">
        <v>53</v>
      </c>
      <c r="H836" s="57">
        <v>1</v>
      </c>
      <c r="I836" s="57" t="s">
        <v>54</v>
      </c>
      <c r="J836" s="57">
        <v>2</v>
      </c>
      <c r="K836" s="60">
        <v>1</v>
      </c>
      <c r="L836" s="51"/>
      <c r="M836" s="52"/>
      <c r="N836" s="65">
        <f t="shared" si="56"/>
        <v>288</v>
      </c>
    </row>
    <row r="837" spans="1:14" ht="14.25" x14ac:dyDescent="0.2">
      <c r="A837" s="61" t="s">
        <v>47</v>
      </c>
      <c r="B837" s="62" t="s">
        <v>922</v>
      </c>
      <c r="C837" s="62" t="s">
        <v>923</v>
      </c>
      <c r="D837" s="63" t="s">
        <v>945</v>
      </c>
      <c r="E837" s="64" t="s">
        <v>944</v>
      </c>
      <c r="F837" s="46">
        <v>345</v>
      </c>
      <c r="G837" s="57" t="s">
        <v>53</v>
      </c>
      <c r="H837" s="57">
        <v>1</v>
      </c>
      <c r="I837" s="57" t="s">
        <v>54</v>
      </c>
      <c r="J837" s="57">
        <v>2</v>
      </c>
      <c r="K837" s="60">
        <v>1</v>
      </c>
      <c r="L837" s="51"/>
      <c r="M837" s="52"/>
      <c r="N837" s="65">
        <f t="shared" si="56"/>
        <v>345</v>
      </c>
    </row>
    <row r="838" spans="1:14" ht="14.25" x14ac:dyDescent="0.2">
      <c r="A838" s="61" t="s">
        <v>47</v>
      </c>
      <c r="B838" s="62" t="s">
        <v>922</v>
      </c>
      <c r="C838" s="62" t="s">
        <v>923</v>
      </c>
      <c r="D838" s="63" t="s">
        <v>946</v>
      </c>
      <c r="E838" s="64" t="s">
        <v>369</v>
      </c>
      <c r="F838" s="46">
        <v>186</v>
      </c>
      <c r="G838" s="57" t="s">
        <v>53</v>
      </c>
      <c r="H838" s="57">
        <v>1</v>
      </c>
      <c r="I838" s="57" t="s">
        <v>54</v>
      </c>
      <c r="J838" s="57">
        <v>4</v>
      </c>
      <c r="K838" s="60">
        <v>1</v>
      </c>
      <c r="L838" s="51"/>
      <c r="M838" s="52"/>
      <c r="N838" s="65">
        <f t="shared" si="56"/>
        <v>186</v>
      </c>
    </row>
    <row r="839" spans="1:14" ht="14.25" x14ac:dyDescent="0.2">
      <c r="A839" s="61" t="s">
        <v>47</v>
      </c>
      <c r="B839" s="62" t="s">
        <v>922</v>
      </c>
      <c r="C839" s="62" t="s">
        <v>923</v>
      </c>
      <c r="D839" s="63" t="s">
        <v>947</v>
      </c>
      <c r="E839" s="64" t="s">
        <v>120</v>
      </c>
      <c r="F839" s="46">
        <v>12</v>
      </c>
      <c r="G839" s="57" t="s">
        <v>53</v>
      </c>
      <c r="H839" s="57">
        <v>1</v>
      </c>
      <c r="I839" s="57" t="s">
        <v>54</v>
      </c>
      <c r="J839" s="57">
        <v>4</v>
      </c>
      <c r="K839" s="60">
        <v>1</v>
      </c>
      <c r="L839" s="51"/>
      <c r="M839" s="52"/>
      <c r="N839" s="65">
        <f t="shared" si="56"/>
        <v>12</v>
      </c>
    </row>
    <row r="840" spans="1:14" ht="14.25" x14ac:dyDescent="0.2">
      <c r="A840" s="61" t="s">
        <v>47</v>
      </c>
      <c r="B840" s="62" t="s">
        <v>922</v>
      </c>
      <c r="C840" s="62" t="s">
        <v>923</v>
      </c>
      <c r="D840" s="63" t="s">
        <v>948</v>
      </c>
      <c r="E840" s="64" t="s">
        <v>61</v>
      </c>
      <c r="F840" s="46">
        <v>35</v>
      </c>
      <c r="G840" s="57" t="s">
        <v>53</v>
      </c>
      <c r="H840" s="57">
        <v>1</v>
      </c>
      <c r="I840" s="57" t="s">
        <v>54</v>
      </c>
      <c r="J840" s="57">
        <v>2</v>
      </c>
      <c r="K840" s="60">
        <v>1</v>
      </c>
      <c r="L840" s="51"/>
      <c r="M840" s="52"/>
      <c r="N840" s="65">
        <f t="shared" si="56"/>
        <v>35</v>
      </c>
    </row>
    <row r="841" spans="1:14" ht="14.25" x14ac:dyDescent="0.2">
      <c r="A841" s="61" t="s">
        <v>47</v>
      </c>
      <c r="B841" s="62" t="s">
        <v>922</v>
      </c>
      <c r="C841" s="62" t="s">
        <v>923</v>
      </c>
      <c r="D841" s="63" t="s">
        <v>949</v>
      </c>
      <c r="E841" s="64" t="s">
        <v>944</v>
      </c>
      <c r="F841" s="46">
        <v>388</v>
      </c>
      <c r="G841" s="57" t="s">
        <v>53</v>
      </c>
      <c r="H841" s="57">
        <v>1</v>
      </c>
      <c r="I841" s="57" t="s">
        <v>54</v>
      </c>
      <c r="J841" s="57">
        <v>2</v>
      </c>
      <c r="K841" s="60">
        <v>1</v>
      </c>
      <c r="L841" s="51"/>
      <c r="M841" s="52"/>
      <c r="N841" s="65">
        <f t="shared" si="56"/>
        <v>388</v>
      </c>
    </row>
    <row r="842" spans="1:14" ht="14.25" x14ac:dyDescent="0.2">
      <c r="A842" s="61" t="s">
        <v>47</v>
      </c>
      <c r="B842" s="62" t="s">
        <v>922</v>
      </c>
      <c r="C842" s="62" t="s">
        <v>923</v>
      </c>
      <c r="D842" s="63" t="s">
        <v>950</v>
      </c>
      <c r="E842" s="64" t="s">
        <v>944</v>
      </c>
      <c r="F842" s="46">
        <v>345</v>
      </c>
      <c r="G842" s="57" t="s">
        <v>53</v>
      </c>
      <c r="H842" s="57">
        <v>1</v>
      </c>
      <c r="I842" s="57" t="s">
        <v>54</v>
      </c>
      <c r="J842" s="57">
        <v>2</v>
      </c>
      <c r="K842" s="60">
        <v>1</v>
      </c>
      <c r="L842" s="51"/>
      <c r="M842" s="52"/>
      <c r="N842" s="65">
        <f t="shared" si="56"/>
        <v>345</v>
      </c>
    </row>
    <row r="843" spans="1:14" ht="14.25" x14ac:dyDescent="0.2">
      <c r="A843" s="53" t="s">
        <v>951</v>
      </c>
      <c r="B843" s="54" t="s">
        <v>951</v>
      </c>
      <c r="C843" s="54" t="s">
        <v>952</v>
      </c>
      <c r="D843" s="55" t="s">
        <v>951</v>
      </c>
      <c r="E843" s="56" t="s">
        <v>952</v>
      </c>
      <c r="F843" s="46"/>
      <c r="G843" s="57"/>
      <c r="H843" s="58"/>
      <c r="I843" s="58"/>
      <c r="J843" s="59">
        <v>1</v>
      </c>
      <c r="K843" s="60"/>
      <c r="L843" s="51"/>
      <c r="M843" s="52"/>
      <c r="N843" s="51"/>
    </row>
    <row r="844" spans="1:14" ht="14.25" x14ac:dyDescent="0.2">
      <c r="A844" s="53" t="s">
        <v>951</v>
      </c>
      <c r="B844" s="54" t="s">
        <v>953</v>
      </c>
      <c r="C844" s="54" t="s">
        <v>954</v>
      </c>
      <c r="D844" s="55" t="s">
        <v>953</v>
      </c>
      <c r="E844" s="56" t="s">
        <v>954</v>
      </c>
      <c r="F844" s="46"/>
      <c r="G844" s="58"/>
      <c r="H844" s="58"/>
      <c r="I844" s="58"/>
      <c r="J844" s="59">
        <v>1</v>
      </c>
      <c r="K844" s="60"/>
      <c r="L844" s="51"/>
      <c r="M844" s="52"/>
      <c r="N844" s="51"/>
    </row>
    <row r="845" spans="1:14" ht="14.25" x14ac:dyDescent="0.2">
      <c r="A845" s="53" t="s">
        <v>951</v>
      </c>
      <c r="B845" s="54" t="s">
        <v>953</v>
      </c>
      <c r="C845" s="54" t="s">
        <v>955</v>
      </c>
      <c r="D845" s="55" t="s">
        <v>953</v>
      </c>
      <c r="E845" s="56" t="s">
        <v>955</v>
      </c>
      <c r="F845" s="46"/>
      <c r="G845" s="58"/>
      <c r="H845" s="58"/>
      <c r="I845" s="58"/>
      <c r="J845" s="59">
        <v>1</v>
      </c>
      <c r="K845" s="60"/>
      <c r="L845" s="51"/>
      <c r="M845" s="52"/>
      <c r="N845" s="51"/>
    </row>
    <row r="846" spans="1:14" ht="14.25" x14ac:dyDescent="0.2">
      <c r="A846" s="61" t="s">
        <v>951</v>
      </c>
      <c r="B846" s="62" t="s">
        <v>953</v>
      </c>
      <c r="C846" s="62" t="s">
        <v>955</v>
      </c>
      <c r="D846" s="63" t="s">
        <v>956</v>
      </c>
      <c r="E846" s="64" t="s">
        <v>957</v>
      </c>
      <c r="F846" s="46">
        <v>255</v>
      </c>
      <c r="G846" s="57" t="s">
        <v>53</v>
      </c>
      <c r="H846" s="57">
        <v>10</v>
      </c>
      <c r="I846" s="57" t="s">
        <v>54</v>
      </c>
      <c r="J846" s="57">
        <v>20</v>
      </c>
      <c r="K846" s="60">
        <v>2</v>
      </c>
      <c r="L846" s="51"/>
      <c r="M846" s="52"/>
      <c r="N846" s="65">
        <f t="shared" ref="N846:N881" si="57">F846*K846</f>
        <v>510</v>
      </c>
    </row>
    <row r="847" spans="1:14" ht="14.25" x14ac:dyDescent="0.2">
      <c r="A847" s="61" t="s">
        <v>951</v>
      </c>
      <c r="B847" s="62" t="s">
        <v>953</v>
      </c>
      <c r="C847" s="62" t="s">
        <v>955</v>
      </c>
      <c r="D847" s="63" t="s">
        <v>958</v>
      </c>
      <c r="E847" s="64" t="s">
        <v>959</v>
      </c>
      <c r="F847" s="46">
        <v>1205</v>
      </c>
      <c r="G847" s="57" t="s">
        <v>53</v>
      </c>
      <c r="H847" s="57">
        <v>14</v>
      </c>
      <c r="I847" s="57" t="s">
        <v>54</v>
      </c>
      <c r="J847" s="57">
        <v>2</v>
      </c>
      <c r="K847" s="60">
        <v>2</v>
      </c>
      <c r="L847" s="51"/>
      <c r="M847" s="52"/>
      <c r="N847" s="65">
        <f t="shared" si="57"/>
        <v>2410</v>
      </c>
    </row>
    <row r="848" spans="1:14" ht="14.25" x14ac:dyDescent="0.2">
      <c r="A848" s="61" t="s">
        <v>951</v>
      </c>
      <c r="B848" s="62" t="s">
        <v>953</v>
      </c>
      <c r="C848" s="62" t="s">
        <v>955</v>
      </c>
      <c r="D848" s="63" t="s">
        <v>960</v>
      </c>
      <c r="E848" s="64" t="s">
        <v>961</v>
      </c>
      <c r="F848" s="46">
        <v>263</v>
      </c>
      <c r="G848" s="57" t="s">
        <v>53</v>
      </c>
      <c r="H848" s="57">
        <v>13</v>
      </c>
      <c r="I848" s="57" t="s">
        <v>57</v>
      </c>
      <c r="J848" s="57">
        <v>30</v>
      </c>
      <c r="K848" s="60">
        <v>3</v>
      </c>
      <c r="L848" s="51"/>
      <c r="M848" s="52"/>
      <c r="N848" s="65">
        <f t="shared" si="57"/>
        <v>789</v>
      </c>
    </row>
    <row r="849" spans="1:14" ht="14.25" x14ac:dyDescent="0.2">
      <c r="A849" s="61" t="s">
        <v>951</v>
      </c>
      <c r="B849" s="62" t="s">
        <v>953</v>
      </c>
      <c r="C849" s="62" t="s">
        <v>955</v>
      </c>
      <c r="D849" s="63" t="s">
        <v>962</v>
      </c>
      <c r="E849" s="64" t="s">
        <v>963</v>
      </c>
      <c r="F849" s="46">
        <v>1398</v>
      </c>
      <c r="G849" s="57" t="s">
        <v>53</v>
      </c>
      <c r="H849" s="57">
        <v>18</v>
      </c>
      <c r="I849" s="57" t="s">
        <v>57</v>
      </c>
      <c r="J849" s="57">
        <v>2</v>
      </c>
      <c r="K849" s="60">
        <v>2</v>
      </c>
      <c r="L849" s="51"/>
      <c r="M849" s="52"/>
      <c r="N849" s="65">
        <f t="shared" si="57"/>
        <v>2796</v>
      </c>
    </row>
    <row r="850" spans="1:14" ht="14.25" x14ac:dyDescent="0.2">
      <c r="A850" s="61" t="s">
        <v>951</v>
      </c>
      <c r="B850" s="62" t="s">
        <v>953</v>
      </c>
      <c r="C850" s="62" t="s">
        <v>955</v>
      </c>
      <c r="D850" s="63" t="s">
        <v>964</v>
      </c>
      <c r="E850" s="64" t="s">
        <v>965</v>
      </c>
      <c r="F850" s="46">
        <v>232</v>
      </c>
      <c r="G850" s="57" t="s">
        <v>53</v>
      </c>
      <c r="H850" s="57">
        <v>13</v>
      </c>
      <c r="I850" s="57" t="s">
        <v>57</v>
      </c>
      <c r="J850" s="57">
        <v>34</v>
      </c>
      <c r="K850" s="60">
        <v>4</v>
      </c>
      <c r="L850" s="51"/>
      <c r="M850" s="52"/>
      <c r="N850" s="65">
        <f t="shared" si="57"/>
        <v>928</v>
      </c>
    </row>
    <row r="851" spans="1:14" ht="14.25" x14ac:dyDescent="0.2">
      <c r="A851" s="61" t="s">
        <v>951</v>
      </c>
      <c r="B851" s="62" t="s">
        <v>953</v>
      </c>
      <c r="C851" s="62" t="s">
        <v>955</v>
      </c>
      <c r="D851" s="63" t="s">
        <v>966</v>
      </c>
      <c r="E851" s="64" t="s">
        <v>967</v>
      </c>
      <c r="F851" s="46">
        <v>1382</v>
      </c>
      <c r="G851" s="57" t="s">
        <v>53</v>
      </c>
      <c r="H851" s="57">
        <v>18</v>
      </c>
      <c r="I851" s="57" t="s">
        <v>57</v>
      </c>
      <c r="J851" s="57">
        <v>2</v>
      </c>
      <c r="K851" s="60">
        <v>2</v>
      </c>
      <c r="L851" s="51"/>
      <c r="M851" s="52"/>
      <c r="N851" s="65">
        <f t="shared" si="57"/>
        <v>2764</v>
      </c>
    </row>
    <row r="852" spans="1:14" ht="14.25" x14ac:dyDescent="0.2">
      <c r="A852" s="61" t="s">
        <v>951</v>
      </c>
      <c r="B852" s="62" t="s">
        <v>953</v>
      </c>
      <c r="C852" s="62" t="s">
        <v>955</v>
      </c>
      <c r="D852" s="63" t="s">
        <v>968</v>
      </c>
      <c r="E852" s="64" t="s">
        <v>969</v>
      </c>
      <c r="F852" s="46">
        <v>210</v>
      </c>
      <c r="G852" s="57" t="s">
        <v>53</v>
      </c>
      <c r="H852" s="57">
        <v>13</v>
      </c>
      <c r="I852" s="57" t="s">
        <v>57</v>
      </c>
      <c r="J852" s="57">
        <v>41</v>
      </c>
      <c r="K852" s="60">
        <v>5</v>
      </c>
      <c r="L852" s="51"/>
      <c r="M852" s="52"/>
      <c r="N852" s="65">
        <f t="shared" si="57"/>
        <v>1050</v>
      </c>
    </row>
    <row r="853" spans="1:14" ht="14.25" x14ac:dyDescent="0.2">
      <c r="A853" s="61" t="s">
        <v>951</v>
      </c>
      <c r="B853" s="62" t="s">
        <v>953</v>
      </c>
      <c r="C853" s="62" t="s">
        <v>955</v>
      </c>
      <c r="D853" s="63" t="s">
        <v>970</v>
      </c>
      <c r="E853" s="64" t="s">
        <v>971</v>
      </c>
      <c r="F853" s="46">
        <v>1272</v>
      </c>
      <c r="G853" s="57" t="s">
        <v>53</v>
      </c>
      <c r="H853" s="57">
        <v>18</v>
      </c>
      <c r="I853" s="57" t="s">
        <v>57</v>
      </c>
      <c r="J853" s="57">
        <v>2</v>
      </c>
      <c r="K853" s="60">
        <v>2</v>
      </c>
      <c r="L853" s="51"/>
      <c r="M853" s="52"/>
      <c r="N853" s="65">
        <f t="shared" si="57"/>
        <v>2544</v>
      </c>
    </row>
    <row r="854" spans="1:14" ht="14.25" x14ac:dyDescent="0.2">
      <c r="A854" s="61" t="s">
        <v>951</v>
      </c>
      <c r="B854" s="62" t="s">
        <v>953</v>
      </c>
      <c r="C854" s="62" t="s">
        <v>955</v>
      </c>
      <c r="D854" s="63" t="s">
        <v>972</v>
      </c>
      <c r="E854" s="64" t="s">
        <v>973</v>
      </c>
      <c r="F854" s="46">
        <v>966</v>
      </c>
      <c r="G854" s="57" t="s">
        <v>53</v>
      </c>
      <c r="H854" s="57">
        <v>41</v>
      </c>
      <c r="I854" s="57" t="s">
        <v>57</v>
      </c>
      <c r="J854" s="57">
        <v>43</v>
      </c>
      <c r="K854" s="60">
        <v>5</v>
      </c>
      <c r="L854" s="51"/>
      <c r="M854" s="52"/>
      <c r="N854" s="65">
        <f t="shared" si="57"/>
        <v>4830</v>
      </c>
    </row>
    <row r="855" spans="1:14" ht="14.25" x14ac:dyDescent="0.2">
      <c r="A855" s="61" t="s">
        <v>951</v>
      </c>
      <c r="B855" s="62" t="s">
        <v>953</v>
      </c>
      <c r="C855" s="62" t="s">
        <v>955</v>
      </c>
      <c r="D855" s="63" t="s">
        <v>974</v>
      </c>
      <c r="E855" s="64" t="s">
        <v>975</v>
      </c>
      <c r="F855" s="46">
        <v>3148</v>
      </c>
      <c r="G855" s="57" t="s">
        <v>53</v>
      </c>
      <c r="H855" s="57">
        <v>41</v>
      </c>
      <c r="I855" s="57" t="s">
        <v>57</v>
      </c>
      <c r="J855" s="57">
        <v>2</v>
      </c>
      <c r="K855" s="60">
        <v>1</v>
      </c>
      <c r="L855" s="51"/>
      <c r="M855" s="52"/>
      <c r="N855" s="65">
        <f t="shared" si="57"/>
        <v>3148</v>
      </c>
    </row>
    <row r="856" spans="1:14" ht="14.25" x14ac:dyDescent="0.2">
      <c r="A856" s="61" t="s">
        <v>951</v>
      </c>
      <c r="B856" s="62" t="s">
        <v>953</v>
      </c>
      <c r="C856" s="62" t="s">
        <v>955</v>
      </c>
      <c r="D856" s="63" t="s">
        <v>976</v>
      </c>
      <c r="E856" s="64" t="s">
        <v>977</v>
      </c>
      <c r="F856" s="46">
        <v>7663</v>
      </c>
      <c r="G856" s="57" t="s">
        <v>53</v>
      </c>
      <c r="H856" s="57">
        <v>61</v>
      </c>
      <c r="I856" s="57" t="s">
        <v>57</v>
      </c>
      <c r="J856" s="57">
        <v>1</v>
      </c>
      <c r="K856" s="60">
        <v>1</v>
      </c>
      <c r="L856" s="51"/>
      <c r="M856" s="52"/>
      <c r="N856" s="65">
        <f t="shared" si="57"/>
        <v>7663</v>
      </c>
    </row>
    <row r="857" spans="1:14" ht="14.25" x14ac:dyDescent="0.2">
      <c r="A857" s="61" t="s">
        <v>951</v>
      </c>
      <c r="B857" s="62" t="s">
        <v>953</v>
      </c>
      <c r="C857" s="62" t="s">
        <v>955</v>
      </c>
      <c r="D857" s="63" t="s">
        <v>978</v>
      </c>
      <c r="E857" s="64" t="s">
        <v>979</v>
      </c>
      <c r="F857" s="46">
        <v>1460</v>
      </c>
      <c r="G857" s="57" t="s">
        <v>53</v>
      </c>
      <c r="H857" s="57">
        <v>41</v>
      </c>
      <c r="I857" s="57" t="s">
        <v>57</v>
      </c>
      <c r="J857" s="57">
        <v>45</v>
      </c>
      <c r="K857" s="60">
        <v>5</v>
      </c>
      <c r="L857" s="51"/>
      <c r="M857" s="52"/>
      <c r="N857" s="65">
        <f t="shared" si="57"/>
        <v>7300</v>
      </c>
    </row>
    <row r="858" spans="1:14" ht="14.25" x14ac:dyDescent="0.2">
      <c r="A858" s="61" t="s">
        <v>951</v>
      </c>
      <c r="B858" s="62" t="s">
        <v>953</v>
      </c>
      <c r="C858" s="62" t="s">
        <v>955</v>
      </c>
      <c r="D858" s="63" t="s">
        <v>980</v>
      </c>
      <c r="E858" s="64" t="s">
        <v>981</v>
      </c>
      <c r="F858" s="46">
        <v>2432</v>
      </c>
      <c r="G858" s="57" t="s">
        <v>53</v>
      </c>
      <c r="H858" s="57">
        <v>41</v>
      </c>
      <c r="I858" s="57" t="s">
        <v>57</v>
      </c>
      <c r="J858" s="57">
        <v>2</v>
      </c>
      <c r="K858" s="60">
        <v>1</v>
      </c>
      <c r="L858" s="51"/>
      <c r="M858" s="52"/>
      <c r="N858" s="65">
        <f t="shared" si="57"/>
        <v>2432</v>
      </c>
    </row>
    <row r="859" spans="1:14" ht="14.25" x14ac:dyDescent="0.2">
      <c r="A859" s="61" t="s">
        <v>951</v>
      </c>
      <c r="B859" s="62" t="s">
        <v>953</v>
      </c>
      <c r="C859" s="62" t="s">
        <v>955</v>
      </c>
      <c r="D859" s="63" t="s">
        <v>982</v>
      </c>
      <c r="E859" s="64" t="s">
        <v>983</v>
      </c>
      <c r="F859" s="46">
        <v>7663</v>
      </c>
      <c r="G859" s="57" t="s">
        <v>53</v>
      </c>
      <c r="H859" s="57">
        <v>61</v>
      </c>
      <c r="I859" s="57" t="s">
        <v>57</v>
      </c>
      <c r="J859" s="57">
        <v>1</v>
      </c>
      <c r="K859" s="60">
        <v>1</v>
      </c>
      <c r="L859" s="51"/>
      <c r="M859" s="52"/>
      <c r="N859" s="65">
        <f t="shared" si="57"/>
        <v>7663</v>
      </c>
    </row>
    <row r="860" spans="1:14" ht="14.25" x14ac:dyDescent="0.2">
      <c r="A860" s="61" t="s">
        <v>951</v>
      </c>
      <c r="B860" s="62" t="s">
        <v>953</v>
      </c>
      <c r="C860" s="62" t="s">
        <v>955</v>
      </c>
      <c r="D860" s="63" t="s">
        <v>984</v>
      </c>
      <c r="E860" s="64" t="s">
        <v>985</v>
      </c>
      <c r="F860" s="46">
        <v>636</v>
      </c>
      <c r="G860" s="57" t="s">
        <v>53</v>
      </c>
      <c r="H860" s="57">
        <v>41</v>
      </c>
      <c r="I860" s="57" t="s">
        <v>57</v>
      </c>
      <c r="J860" s="57">
        <v>60</v>
      </c>
      <c r="K860" s="60">
        <v>6</v>
      </c>
      <c r="L860" s="51"/>
      <c r="M860" s="52"/>
      <c r="N860" s="65">
        <f t="shared" si="57"/>
        <v>3816</v>
      </c>
    </row>
    <row r="861" spans="1:14" ht="14.25" x14ac:dyDescent="0.2">
      <c r="A861" s="61" t="s">
        <v>951</v>
      </c>
      <c r="B861" s="62" t="s">
        <v>953</v>
      </c>
      <c r="C861" s="62" t="s">
        <v>955</v>
      </c>
      <c r="D861" s="63" t="s">
        <v>986</v>
      </c>
      <c r="E861" s="64" t="s">
        <v>987</v>
      </c>
      <c r="F861" s="46">
        <v>2024</v>
      </c>
      <c r="G861" s="57" t="s">
        <v>53</v>
      </c>
      <c r="H861" s="57">
        <v>41</v>
      </c>
      <c r="I861" s="57" t="s">
        <v>57</v>
      </c>
      <c r="J861" s="57">
        <v>2</v>
      </c>
      <c r="K861" s="60">
        <v>1</v>
      </c>
      <c r="L861" s="51"/>
      <c r="M861" s="52"/>
      <c r="N861" s="65">
        <f t="shared" si="57"/>
        <v>2024</v>
      </c>
    </row>
    <row r="862" spans="1:14" ht="14.25" x14ac:dyDescent="0.2">
      <c r="A862" s="61" t="s">
        <v>951</v>
      </c>
      <c r="B862" s="62" t="s">
        <v>953</v>
      </c>
      <c r="C862" s="62" t="s">
        <v>955</v>
      </c>
      <c r="D862" s="63" t="s">
        <v>988</v>
      </c>
      <c r="E862" s="64" t="s">
        <v>989</v>
      </c>
      <c r="F862" s="46">
        <v>7269</v>
      </c>
      <c r="G862" s="57" t="s">
        <v>53</v>
      </c>
      <c r="H862" s="57">
        <v>61</v>
      </c>
      <c r="I862" s="57" t="s">
        <v>57</v>
      </c>
      <c r="J862" s="57">
        <v>1</v>
      </c>
      <c r="K862" s="60">
        <v>1</v>
      </c>
      <c r="L862" s="51"/>
      <c r="M862" s="52"/>
      <c r="N862" s="65">
        <f t="shared" si="57"/>
        <v>7269</v>
      </c>
    </row>
    <row r="863" spans="1:14" ht="14.25" x14ac:dyDescent="0.2">
      <c r="A863" s="61" t="s">
        <v>951</v>
      </c>
      <c r="B863" s="62" t="s">
        <v>953</v>
      </c>
      <c r="C863" s="62" t="s">
        <v>955</v>
      </c>
      <c r="D863" s="63" t="s">
        <v>990</v>
      </c>
      <c r="E863" s="64" t="s">
        <v>991</v>
      </c>
      <c r="F863" s="46">
        <v>599</v>
      </c>
      <c r="G863" s="57" t="s">
        <v>53</v>
      </c>
      <c r="H863" s="57">
        <v>41</v>
      </c>
      <c r="I863" s="57" t="s">
        <v>57</v>
      </c>
      <c r="J863" s="57">
        <v>62</v>
      </c>
      <c r="K863" s="60">
        <v>7</v>
      </c>
      <c r="L863" s="51"/>
      <c r="M863" s="52"/>
      <c r="N863" s="65">
        <f t="shared" si="57"/>
        <v>4193</v>
      </c>
    </row>
    <row r="864" spans="1:14" ht="14.25" x14ac:dyDescent="0.2">
      <c r="A864" s="61" t="s">
        <v>951</v>
      </c>
      <c r="B864" s="62" t="s">
        <v>953</v>
      </c>
      <c r="C864" s="62" t="s">
        <v>955</v>
      </c>
      <c r="D864" s="63" t="s">
        <v>992</v>
      </c>
      <c r="E864" s="64" t="s">
        <v>993</v>
      </c>
      <c r="F864" s="46">
        <v>1712</v>
      </c>
      <c r="G864" s="57" t="s">
        <v>53</v>
      </c>
      <c r="H864" s="57">
        <v>41</v>
      </c>
      <c r="I864" s="57" t="s">
        <v>57</v>
      </c>
      <c r="J864" s="57">
        <v>2</v>
      </c>
      <c r="K864" s="60">
        <v>1</v>
      </c>
      <c r="L864" s="51"/>
      <c r="M864" s="52"/>
      <c r="N864" s="65">
        <f t="shared" si="57"/>
        <v>1712</v>
      </c>
    </row>
    <row r="865" spans="1:14" ht="14.25" x14ac:dyDescent="0.2">
      <c r="A865" s="61" t="s">
        <v>951</v>
      </c>
      <c r="B865" s="62" t="s">
        <v>953</v>
      </c>
      <c r="C865" s="62" t="s">
        <v>955</v>
      </c>
      <c r="D865" s="63" t="s">
        <v>994</v>
      </c>
      <c r="E865" s="64" t="s">
        <v>995</v>
      </c>
      <c r="F865" s="46">
        <v>7096</v>
      </c>
      <c r="G865" s="57" t="s">
        <v>53</v>
      </c>
      <c r="H865" s="57">
        <v>61</v>
      </c>
      <c r="I865" s="57" t="s">
        <v>57</v>
      </c>
      <c r="J865" s="57">
        <v>1</v>
      </c>
      <c r="K865" s="60">
        <v>1</v>
      </c>
      <c r="L865" s="51"/>
      <c r="M865" s="52"/>
      <c r="N865" s="65">
        <f t="shared" si="57"/>
        <v>7096</v>
      </c>
    </row>
    <row r="866" spans="1:14" ht="14.25" x14ac:dyDescent="0.2">
      <c r="A866" s="61" t="s">
        <v>951</v>
      </c>
      <c r="B866" s="62" t="s">
        <v>953</v>
      </c>
      <c r="C866" s="62" t="s">
        <v>955</v>
      </c>
      <c r="D866" s="63" t="s">
        <v>996</v>
      </c>
      <c r="E866" s="64" t="s">
        <v>997</v>
      </c>
      <c r="F866" s="46">
        <v>780</v>
      </c>
      <c r="G866" s="57" t="s">
        <v>53</v>
      </c>
      <c r="H866" s="57">
        <v>41</v>
      </c>
      <c r="I866" s="57" t="s">
        <v>57</v>
      </c>
      <c r="J866" s="57">
        <v>64</v>
      </c>
      <c r="K866" s="60">
        <v>7</v>
      </c>
      <c r="L866" s="51"/>
      <c r="M866" s="52"/>
      <c r="N866" s="65">
        <f t="shared" si="57"/>
        <v>5460</v>
      </c>
    </row>
    <row r="867" spans="1:14" ht="14.25" x14ac:dyDescent="0.2">
      <c r="A867" s="61" t="s">
        <v>951</v>
      </c>
      <c r="B867" s="62" t="s">
        <v>953</v>
      </c>
      <c r="C867" s="62" t="s">
        <v>955</v>
      </c>
      <c r="D867" s="63" t="s">
        <v>998</v>
      </c>
      <c r="E867" s="64" t="s">
        <v>999</v>
      </c>
      <c r="F867" s="46">
        <v>1700</v>
      </c>
      <c r="G867" s="57" t="s">
        <v>53</v>
      </c>
      <c r="H867" s="57">
        <v>41</v>
      </c>
      <c r="I867" s="57" t="s">
        <v>57</v>
      </c>
      <c r="J867" s="57">
        <v>2</v>
      </c>
      <c r="K867" s="60">
        <v>1</v>
      </c>
      <c r="L867" s="51"/>
      <c r="M867" s="52"/>
      <c r="N867" s="65">
        <f t="shared" si="57"/>
        <v>1700</v>
      </c>
    </row>
    <row r="868" spans="1:14" ht="14.25" x14ac:dyDescent="0.2">
      <c r="A868" s="61" t="s">
        <v>951</v>
      </c>
      <c r="B868" s="62" t="s">
        <v>953</v>
      </c>
      <c r="C868" s="62" t="s">
        <v>955</v>
      </c>
      <c r="D868" s="63" t="s">
        <v>1000</v>
      </c>
      <c r="E868" s="64" t="s">
        <v>1001</v>
      </c>
      <c r="F868" s="46">
        <v>7103</v>
      </c>
      <c r="G868" s="57" t="s">
        <v>53</v>
      </c>
      <c r="H868" s="57">
        <v>61</v>
      </c>
      <c r="I868" s="57" t="s">
        <v>57</v>
      </c>
      <c r="J868" s="57">
        <v>1</v>
      </c>
      <c r="K868" s="60">
        <v>1</v>
      </c>
      <c r="L868" s="51"/>
      <c r="M868" s="52"/>
      <c r="N868" s="65">
        <f t="shared" si="57"/>
        <v>7103</v>
      </c>
    </row>
    <row r="869" spans="1:14" ht="14.25" x14ac:dyDescent="0.2">
      <c r="A869" s="61" t="s">
        <v>951</v>
      </c>
      <c r="B869" s="62" t="s">
        <v>953</v>
      </c>
      <c r="C869" s="62" t="s">
        <v>955</v>
      </c>
      <c r="D869" s="63" t="s">
        <v>1002</v>
      </c>
      <c r="E869" s="64" t="s">
        <v>1003</v>
      </c>
      <c r="F869" s="46">
        <v>411</v>
      </c>
      <c r="G869" s="57" t="s">
        <v>53</v>
      </c>
      <c r="H869" s="57">
        <v>41</v>
      </c>
      <c r="I869" s="57" t="s">
        <v>57</v>
      </c>
      <c r="J869" s="57">
        <v>87</v>
      </c>
      <c r="K869" s="60">
        <v>9</v>
      </c>
      <c r="L869" s="51"/>
      <c r="M869" s="52"/>
      <c r="N869" s="65">
        <f t="shared" si="57"/>
        <v>3699</v>
      </c>
    </row>
    <row r="870" spans="1:14" ht="14.25" x14ac:dyDescent="0.2">
      <c r="A870" s="61" t="s">
        <v>951</v>
      </c>
      <c r="B870" s="62" t="s">
        <v>953</v>
      </c>
      <c r="C870" s="62" t="s">
        <v>955</v>
      </c>
      <c r="D870" s="63" t="s">
        <v>1004</v>
      </c>
      <c r="E870" s="64" t="s">
        <v>1005</v>
      </c>
      <c r="F870" s="46">
        <v>1680</v>
      </c>
      <c r="G870" s="57" t="s">
        <v>53</v>
      </c>
      <c r="H870" s="57">
        <v>41</v>
      </c>
      <c r="I870" s="57" t="s">
        <v>57</v>
      </c>
      <c r="J870" s="57">
        <v>2</v>
      </c>
      <c r="K870" s="60">
        <v>1</v>
      </c>
      <c r="L870" s="51"/>
      <c r="M870" s="52"/>
      <c r="N870" s="65">
        <f t="shared" si="57"/>
        <v>1680</v>
      </c>
    </row>
    <row r="871" spans="1:14" ht="14.25" x14ac:dyDescent="0.2">
      <c r="A871" s="61" t="s">
        <v>951</v>
      </c>
      <c r="B871" s="62" t="s">
        <v>953</v>
      </c>
      <c r="C871" s="62" t="s">
        <v>955</v>
      </c>
      <c r="D871" s="63" t="s">
        <v>1006</v>
      </c>
      <c r="E871" s="64" t="s">
        <v>1007</v>
      </c>
      <c r="F871" s="46">
        <v>5931</v>
      </c>
      <c r="G871" s="57" t="s">
        <v>53</v>
      </c>
      <c r="H871" s="57">
        <v>51</v>
      </c>
      <c r="I871" s="57" t="s">
        <v>57</v>
      </c>
      <c r="J871" s="57">
        <v>1</v>
      </c>
      <c r="K871" s="60">
        <v>1</v>
      </c>
      <c r="L871" s="51"/>
      <c r="M871" s="52"/>
      <c r="N871" s="65">
        <f t="shared" si="57"/>
        <v>5931</v>
      </c>
    </row>
    <row r="872" spans="1:14" ht="14.25" x14ac:dyDescent="0.2">
      <c r="A872" s="61" t="s">
        <v>951</v>
      </c>
      <c r="B872" s="62" t="s">
        <v>953</v>
      </c>
      <c r="C872" s="62" t="s">
        <v>955</v>
      </c>
      <c r="D872" s="63" t="s">
        <v>1008</v>
      </c>
      <c r="E872" s="64" t="s">
        <v>1009</v>
      </c>
      <c r="F872" s="46">
        <v>409</v>
      </c>
      <c r="G872" s="57" t="s">
        <v>53</v>
      </c>
      <c r="H872" s="57">
        <v>41</v>
      </c>
      <c r="I872" s="57" t="s">
        <v>57</v>
      </c>
      <c r="J872" s="57">
        <v>85</v>
      </c>
      <c r="K872" s="60">
        <v>9</v>
      </c>
      <c r="L872" s="51"/>
      <c r="M872" s="52"/>
      <c r="N872" s="65">
        <f t="shared" si="57"/>
        <v>3681</v>
      </c>
    </row>
    <row r="873" spans="1:14" ht="14.25" x14ac:dyDescent="0.2">
      <c r="A873" s="61" t="s">
        <v>951</v>
      </c>
      <c r="B873" s="62" t="s">
        <v>953</v>
      </c>
      <c r="C873" s="62" t="s">
        <v>955</v>
      </c>
      <c r="D873" s="63" t="s">
        <v>1010</v>
      </c>
      <c r="E873" s="64" t="s">
        <v>1011</v>
      </c>
      <c r="F873" s="46">
        <v>1658</v>
      </c>
      <c r="G873" s="57" t="s">
        <v>53</v>
      </c>
      <c r="H873" s="57">
        <v>41</v>
      </c>
      <c r="I873" s="57" t="s">
        <v>57</v>
      </c>
      <c r="J873" s="57">
        <v>2</v>
      </c>
      <c r="K873" s="60">
        <v>1</v>
      </c>
      <c r="L873" s="51"/>
      <c r="M873" s="52"/>
      <c r="N873" s="65">
        <f t="shared" si="57"/>
        <v>1658</v>
      </c>
    </row>
    <row r="874" spans="1:14" ht="14.25" x14ac:dyDescent="0.2">
      <c r="A874" s="61" t="s">
        <v>951</v>
      </c>
      <c r="B874" s="62" t="s">
        <v>953</v>
      </c>
      <c r="C874" s="62" t="s">
        <v>955</v>
      </c>
      <c r="D874" s="63" t="s">
        <v>1012</v>
      </c>
      <c r="E874" s="64" t="s">
        <v>1013</v>
      </c>
      <c r="F874" s="46">
        <v>5898</v>
      </c>
      <c r="G874" s="57" t="s">
        <v>53</v>
      </c>
      <c r="H874" s="57">
        <v>61</v>
      </c>
      <c r="I874" s="57" t="s">
        <v>57</v>
      </c>
      <c r="J874" s="57">
        <v>1</v>
      </c>
      <c r="K874" s="60">
        <v>1</v>
      </c>
      <c r="L874" s="51"/>
      <c r="M874" s="52"/>
      <c r="N874" s="65">
        <f t="shared" si="57"/>
        <v>5898</v>
      </c>
    </row>
    <row r="875" spans="1:14" ht="14.25" x14ac:dyDescent="0.2">
      <c r="A875" s="61" t="s">
        <v>951</v>
      </c>
      <c r="B875" s="62" t="s">
        <v>953</v>
      </c>
      <c r="C875" s="62" t="s">
        <v>955</v>
      </c>
      <c r="D875" s="63" t="s">
        <v>1014</v>
      </c>
      <c r="E875" s="64" t="s">
        <v>1015</v>
      </c>
      <c r="F875" s="46">
        <v>404</v>
      </c>
      <c r="G875" s="57" t="s">
        <v>53</v>
      </c>
      <c r="H875" s="57">
        <v>41</v>
      </c>
      <c r="I875" s="57" t="s">
        <v>57</v>
      </c>
      <c r="J875" s="57">
        <v>89</v>
      </c>
      <c r="K875" s="60">
        <v>9</v>
      </c>
      <c r="L875" s="51"/>
      <c r="M875" s="52"/>
      <c r="N875" s="65">
        <f t="shared" si="57"/>
        <v>3636</v>
      </c>
    </row>
    <row r="876" spans="1:14" ht="14.25" x14ac:dyDescent="0.2">
      <c r="A876" s="61" t="s">
        <v>951</v>
      </c>
      <c r="B876" s="62" t="s">
        <v>953</v>
      </c>
      <c r="C876" s="62" t="s">
        <v>955</v>
      </c>
      <c r="D876" s="63" t="s">
        <v>1016</v>
      </c>
      <c r="E876" s="64" t="s">
        <v>1017</v>
      </c>
      <c r="F876" s="46">
        <v>1632</v>
      </c>
      <c r="G876" s="57" t="s">
        <v>53</v>
      </c>
      <c r="H876" s="57">
        <v>41</v>
      </c>
      <c r="I876" s="57" t="s">
        <v>57</v>
      </c>
      <c r="J876" s="57">
        <v>2</v>
      </c>
      <c r="K876" s="60">
        <v>1</v>
      </c>
      <c r="L876" s="51"/>
      <c r="M876" s="52"/>
      <c r="N876" s="65">
        <f t="shared" si="57"/>
        <v>1632</v>
      </c>
    </row>
    <row r="877" spans="1:14" ht="14.25" x14ac:dyDescent="0.2">
      <c r="A877" s="61" t="s">
        <v>951</v>
      </c>
      <c r="B877" s="62" t="s">
        <v>953</v>
      </c>
      <c r="C877" s="62" t="s">
        <v>955</v>
      </c>
      <c r="D877" s="63" t="s">
        <v>1018</v>
      </c>
      <c r="E877" s="64" t="s">
        <v>1019</v>
      </c>
      <c r="F877" s="46">
        <v>6578</v>
      </c>
      <c r="G877" s="57" t="s">
        <v>53</v>
      </c>
      <c r="H877" s="57">
        <v>61</v>
      </c>
      <c r="I877" s="57" t="s">
        <v>57</v>
      </c>
      <c r="J877" s="57">
        <v>1</v>
      </c>
      <c r="K877" s="60">
        <v>1</v>
      </c>
      <c r="L877" s="51"/>
      <c r="M877" s="52"/>
      <c r="N877" s="65">
        <f t="shared" si="57"/>
        <v>6578</v>
      </c>
    </row>
    <row r="878" spans="1:14" ht="14.25" x14ac:dyDescent="0.2">
      <c r="A878" s="61" t="s">
        <v>951</v>
      </c>
      <c r="B878" s="62" t="s">
        <v>953</v>
      </c>
      <c r="C878" s="62" t="s">
        <v>955</v>
      </c>
      <c r="D878" s="63" t="s">
        <v>1020</v>
      </c>
      <c r="E878" s="64" t="s">
        <v>1021</v>
      </c>
      <c r="F878" s="46">
        <v>410</v>
      </c>
      <c r="G878" s="57" t="s">
        <v>53</v>
      </c>
      <c r="H878" s="57">
        <v>41</v>
      </c>
      <c r="I878" s="57" t="s">
        <v>57</v>
      </c>
      <c r="J878" s="57">
        <v>92</v>
      </c>
      <c r="K878" s="60">
        <v>10</v>
      </c>
      <c r="L878" s="51"/>
      <c r="M878" s="52"/>
      <c r="N878" s="65">
        <f t="shared" si="57"/>
        <v>4100</v>
      </c>
    </row>
    <row r="879" spans="1:14" ht="14.25" x14ac:dyDescent="0.2">
      <c r="A879" s="61" t="s">
        <v>951</v>
      </c>
      <c r="B879" s="62" t="s">
        <v>953</v>
      </c>
      <c r="C879" s="62" t="s">
        <v>955</v>
      </c>
      <c r="D879" s="63" t="s">
        <v>1022</v>
      </c>
      <c r="E879" s="64" t="s">
        <v>1023</v>
      </c>
      <c r="F879" s="46">
        <v>1632</v>
      </c>
      <c r="G879" s="57" t="s">
        <v>53</v>
      </c>
      <c r="H879" s="57">
        <v>41</v>
      </c>
      <c r="I879" s="57" t="s">
        <v>57</v>
      </c>
      <c r="J879" s="57">
        <v>2</v>
      </c>
      <c r="K879" s="60">
        <v>1</v>
      </c>
      <c r="L879" s="51"/>
      <c r="M879" s="52"/>
      <c r="N879" s="65">
        <f t="shared" si="57"/>
        <v>1632</v>
      </c>
    </row>
    <row r="880" spans="1:14" ht="14.25" x14ac:dyDescent="0.2">
      <c r="A880" s="61" t="s">
        <v>951</v>
      </c>
      <c r="B880" s="62" t="s">
        <v>953</v>
      </c>
      <c r="C880" s="62" t="s">
        <v>955</v>
      </c>
      <c r="D880" s="63" t="s">
        <v>1024</v>
      </c>
      <c r="E880" s="64" t="s">
        <v>1025</v>
      </c>
      <c r="F880" s="46">
        <v>6578</v>
      </c>
      <c r="G880" s="57" t="s">
        <v>53</v>
      </c>
      <c r="H880" s="57">
        <v>61</v>
      </c>
      <c r="I880" s="57" t="s">
        <v>57</v>
      </c>
      <c r="J880" s="57">
        <v>1</v>
      </c>
      <c r="K880" s="60">
        <v>1</v>
      </c>
      <c r="L880" s="51"/>
      <c r="M880" s="52"/>
      <c r="N880" s="65">
        <f t="shared" si="57"/>
        <v>6578</v>
      </c>
    </row>
    <row r="881" spans="1:14" ht="14.25" x14ac:dyDescent="0.2">
      <c r="A881" s="61" t="s">
        <v>951</v>
      </c>
      <c r="B881" s="62" t="s">
        <v>953</v>
      </c>
      <c r="C881" s="62" t="s">
        <v>955</v>
      </c>
      <c r="D881" s="63" t="s">
        <v>1026</v>
      </c>
      <c r="E881" s="64" t="s">
        <v>1027</v>
      </c>
      <c r="F881" s="46">
        <v>176</v>
      </c>
      <c r="G881" s="57" t="s">
        <v>53</v>
      </c>
      <c r="H881" s="57">
        <v>13</v>
      </c>
      <c r="I881" s="57" t="s">
        <v>57</v>
      </c>
      <c r="J881" s="57">
        <v>50</v>
      </c>
      <c r="K881" s="60">
        <v>13</v>
      </c>
      <c r="L881" s="51"/>
      <c r="M881" s="52"/>
      <c r="N881" s="65">
        <f t="shared" si="57"/>
        <v>2288</v>
      </c>
    </row>
    <row r="882" spans="1:14" ht="14.25" x14ac:dyDescent="0.2">
      <c r="A882" s="53" t="s">
        <v>951</v>
      </c>
      <c r="B882" s="54" t="s">
        <v>953</v>
      </c>
      <c r="C882" s="54" t="s">
        <v>1028</v>
      </c>
      <c r="D882" s="55" t="s">
        <v>953</v>
      </c>
      <c r="E882" s="56" t="s">
        <v>1028</v>
      </c>
      <c r="F882" s="46"/>
      <c r="G882" s="58"/>
      <c r="H882" s="58"/>
      <c r="I882" s="58"/>
      <c r="J882" s="59">
        <v>1</v>
      </c>
      <c r="K882" s="60"/>
      <c r="L882" s="51"/>
      <c r="M882" s="52"/>
      <c r="N882" s="51"/>
    </row>
    <row r="883" spans="1:14" ht="14.25" x14ac:dyDescent="0.2">
      <c r="A883" s="53" t="s">
        <v>951</v>
      </c>
      <c r="B883" s="54" t="s">
        <v>953</v>
      </c>
      <c r="C883" s="54" t="s">
        <v>1029</v>
      </c>
      <c r="D883" s="55" t="s">
        <v>953</v>
      </c>
      <c r="E883" s="56" t="s">
        <v>1029</v>
      </c>
      <c r="F883" s="46"/>
      <c r="G883" s="58"/>
      <c r="H883" s="58"/>
      <c r="I883" s="58"/>
      <c r="J883" s="59">
        <v>1</v>
      </c>
      <c r="K883" s="60"/>
      <c r="L883" s="51"/>
      <c r="M883" s="52"/>
      <c r="N883" s="51"/>
    </row>
    <row r="884" spans="1:14" ht="14.25" x14ac:dyDescent="0.2">
      <c r="A884" s="61" t="s">
        <v>951</v>
      </c>
      <c r="B884" s="62" t="s">
        <v>953</v>
      </c>
      <c r="C884" s="62" t="s">
        <v>1029</v>
      </c>
      <c r="D884" s="63" t="s">
        <v>1030</v>
      </c>
      <c r="E884" s="64" t="s">
        <v>1031</v>
      </c>
      <c r="F884" s="46">
        <v>281</v>
      </c>
      <c r="G884" s="57" t="s">
        <v>53</v>
      </c>
      <c r="H884" s="57">
        <v>11</v>
      </c>
      <c r="I884" s="57" t="s">
        <v>57</v>
      </c>
      <c r="J884" s="57">
        <v>72</v>
      </c>
      <c r="K884" s="60">
        <v>18</v>
      </c>
      <c r="L884" s="51"/>
      <c r="M884" s="52">
        <f t="shared" ref="M884:M923" si="58">F884*K884</f>
        <v>5058</v>
      </c>
      <c r="N884" s="65">
        <f t="shared" ref="N884:N926" si="59">F884*K884</f>
        <v>5058</v>
      </c>
    </row>
    <row r="885" spans="1:14" ht="14.25" x14ac:dyDescent="0.2">
      <c r="A885" s="61" t="s">
        <v>951</v>
      </c>
      <c r="B885" s="62" t="s">
        <v>953</v>
      </c>
      <c r="C885" s="62" t="s">
        <v>1029</v>
      </c>
      <c r="D885" s="63" t="s">
        <v>1032</v>
      </c>
      <c r="E885" s="64" t="s">
        <v>1033</v>
      </c>
      <c r="F885" s="46">
        <v>69</v>
      </c>
      <c r="G885" s="57" t="s">
        <v>53</v>
      </c>
      <c r="H885" s="57">
        <v>10</v>
      </c>
      <c r="I885" s="57" t="s">
        <v>57</v>
      </c>
      <c r="J885" s="57">
        <v>138</v>
      </c>
      <c r="K885" s="60">
        <v>35</v>
      </c>
      <c r="L885" s="51"/>
      <c r="M885" s="52">
        <f t="shared" si="58"/>
        <v>2415</v>
      </c>
      <c r="N885" s="65">
        <f t="shared" si="59"/>
        <v>2415</v>
      </c>
    </row>
    <row r="886" spans="1:14" ht="14.25" x14ac:dyDescent="0.2">
      <c r="A886" s="61" t="s">
        <v>951</v>
      </c>
      <c r="B886" s="62" t="s">
        <v>953</v>
      </c>
      <c r="C886" s="62" t="s">
        <v>1029</v>
      </c>
      <c r="D886" s="63" t="s">
        <v>1034</v>
      </c>
      <c r="E886" s="64" t="s">
        <v>1035</v>
      </c>
      <c r="F886" s="46">
        <v>628</v>
      </c>
      <c r="G886" s="57" t="s">
        <v>53</v>
      </c>
      <c r="H886" s="57">
        <v>15</v>
      </c>
      <c r="I886" s="57" t="s">
        <v>57</v>
      </c>
      <c r="J886" s="57">
        <v>24</v>
      </c>
      <c r="K886" s="60">
        <v>3</v>
      </c>
      <c r="L886" s="51"/>
      <c r="M886" s="52">
        <f t="shared" si="58"/>
        <v>1884</v>
      </c>
      <c r="N886" s="65">
        <f t="shared" si="59"/>
        <v>1884</v>
      </c>
    </row>
    <row r="887" spans="1:14" ht="14.25" x14ac:dyDescent="0.2">
      <c r="A887" s="61" t="s">
        <v>951</v>
      </c>
      <c r="B887" s="62" t="s">
        <v>953</v>
      </c>
      <c r="C887" s="62" t="s">
        <v>1029</v>
      </c>
      <c r="D887" s="63" t="s">
        <v>1036</v>
      </c>
      <c r="E887" s="64" t="s">
        <v>1035</v>
      </c>
      <c r="F887" s="46">
        <v>227</v>
      </c>
      <c r="G887" s="57" t="s">
        <v>53</v>
      </c>
      <c r="H887" s="57">
        <v>12</v>
      </c>
      <c r="I887" s="57" t="s">
        <v>57</v>
      </c>
      <c r="J887" s="57">
        <v>36</v>
      </c>
      <c r="K887" s="60">
        <v>4</v>
      </c>
      <c r="L887" s="51"/>
      <c r="M887" s="52">
        <f t="shared" si="58"/>
        <v>908</v>
      </c>
      <c r="N887" s="65">
        <f t="shared" si="59"/>
        <v>908</v>
      </c>
    </row>
    <row r="888" spans="1:14" ht="14.25" x14ac:dyDescent="0.2">
      <c r="A888" s="61" t="s">
        <v>951</v>
      </c>
      <c r="B888" s="62" t="s">
        <v>953</v>
      </c>
      <c r="C888" s="62" t="s">
        <v>1029</v>
      </c>
      <c r="D888" s="63" t="s">
        <v>1037</v>
      </c>
      <c r="E888" s="64" t="s">
        <v>1035</v>
      </c>
      <c r="F888" s="46">
        <v>218</v>
      </c>
      <c r="G888" s="57" t="s">
        <v>53</v>
      </c>
      <c r="H888" s="57">
        <v>12</v>
      </c>
      <c r="I888" s="57" t="s">
        <v>57</v>
      </c>
      <c r="J888" s="57">
        <v>36</v>
      </c>
      <c r="K888" s="60">
        <v>4</v>
      </c>
      <c r="L888" s="51"/>
      <c r="M888" s="52">
        <f t="shared" si="58"/>
        <v>872</v>
      </c>
      <c r="N888" s="65">
        <f t="shared" si="59"/>
        <v>872</v>
      </c>
    </row>
    <row r="889" spans="1:14" ht="14.25" x14ac:dyDescent="0.2">
      <c r="A889" s="61" t="s">
        <v>951</v>
      </c>
      <c r="B889" s="62" t="s">
        <v>953</v>
      </c>
      <c r="C889" s="62" t="s">
        <v>1029</v>
      </c>
      <c r="D889" s="63" t="s">
        <v>1038</v>
      </c>
      <c r="E889" s="64" t="s">
        <v>1039</v>
      </c>
      <c r="F889" s="46">
        <v>39</v>
      </c>
      <c r="G889" s="57" t="s">
        <v>53</v>
      </c>
      <c r="H889" s="57">
        <v>10</v>
      </c>
      <c r="I889" s="57" t="s">
        <v>57</v>
      </c>
      <c r="J889" s="57">
        <v>72</v>
      </c>
      <c r="K889" s="60">
        <v>8</v>
      </c>
      <c r="L889" s="51"/>
      <c r="M889" s="52">
        <f t="shared" si="58"/>
        <v>312</v>
      </c>
      <c r="N889" s="65">
        <f t="shared" si="59"/>
        <v>312</v>
      </c>
    </row>
    <row r="890" spans="1:14" ht="14.25" x14ac:dyDescent="0.2">
      <c r="A890" s="61" t="s">
        <v>951</v>
      </c>
      <c r="B890" s="62" t="s">
        <v>953</v>
      </c>
      <c r="C890" s="62" t="s">
        <v>1029</v>
      </c>
      <c r="D890" s="63" t="s">
        <v>1040</v>
      </c>
      <c r="E890" s="64" t="s">
        <v>1039</v>
      </c>
      <c r="F890" s="46">
        <v>30</v>
      </c>
      <c r="G890" s="57" t="s">
        <v>53</v>
      </c>
      <c r="H890" s="57">
        <v>10</v>
      </c>
      <c r="I890" s="57" t="s">
        <v>57</v>
      </c>
      <c r="J890" s="57">
        <v>72</v>
      </c>
      <c r="K890" s="60">
        <v>8</v>
      </c>
      <c r="L890" s="51"/>
      <c r="M890" s="52">
        <f t="shared" si="58"/>
        <v>240</v>
      </c>
      <c r="N890" s="65">
        <f t="shared" si="59"/>
        <v>240</v>
      </c>
    </row>
    <row r="891" spans="1:14" ht="14.25" x14ac:dyDescent="0.2">
      <c r="A891" s="61" t="s">
        <v>951</v>
      </c>
      <c r="B891" s="62" t="s">
        <v>953</v>
      </c>
      <c r="C891" s="62" t="s">
        <v>1029</v>
      </c>
      <c r="D891" s="63" t="s">
        <v>1041</v>
      </c>
      <c r="E891" s="64" t="s">
        <v>1039</v>
      </c>
      <c r="F891" s="46">
        <v>30</v>
      </c>
      <c r="G891" s="57" t="s">
        <v>53</v>
      </c>
      <c r="H891" s="57">
        <v>9</v>
      </c>
      <c r="I891" s="57" t="s">
        <v>57</v>
      </c>
      <c r="J891" s="57">
        <v>72</v>
      </c>
      <c r="K891" s="60">
        <v>8</v>
      </c>
      <c r="L891" s="51"/>
      <c r="M891" s="52">
        <f t="shared" si="58"/>
        <v>240</v>
      </c>
      <c r="N891" s="65">
        <f t="shared" si="59"/>
        <v>240</v>
      </c>
    </row>
    <row r="892" spans="1:14" ht="14.25" x14ac:dyDescent="0.2">
      <c r="A892" s="61" t="s">
        <v>951</v>
      </c>
      <c r="B892" s="62" t="s">
        <v>953</v>
      </c>
      <c r="C892" s="62" t="s">
        <v>1029</v>
      </c>
      <c r="D892" s="63" t="s">
        <v>1042</v>
      </c>
      <c r="E892" s="64" t="s">
        <v>1043</v>
      </c>
      <c r="F892" s="46">
        <v>74</v>
      </c>
      <c r="G892" s="57" t="s">
        <v>53</v>
      </c>
      <c r="H892" s="57">
        <v>14</v>
      </c>
      <c r="I892" s="57" t="s">
        <v>57</v>
      </c>
      <c r="J892" s="57">
        <v>46</v>
      </c>
      <c r="K892" s="60">
        <v>46</v>
      </c>
      <c r="L892" s="51"/>
      <c r="M892" s="52">
        <f t="shared" si="58"/>
        <v>3404</v>
      </c>
      <c r="N892" s="65">
        <f t="shared" si="59"/>
        <v>3404</v>
      </c>
    </row>
    <row r="893" spans="1:14" ht="14.25" x14ac:dyDescent="0.2">
      <c r="A893" s="61" t="s">
        <v>951</v>
      </c>
      <c r="B893" s="62" t="s">
        <v>953</v>
      </c>
      <c r="C893" s="62" t="s">
        <v>1029</v>
      </c>
      <c r="D893" s="63" t="s">
        <v>1044</v>
      </c>
      <c r="E893" s="64" t="s">
        <v>1043</v>
      </c>
      <c r="F893" s="46">
        <v>29</v>
      </c>
      <c r="G893" s="57" t="s">
        <v>53</v>
      </c>
      <c r="H893" s="57">
        <v>8</v>
      </c>
      <c r="I893" s="57" t="s">
        <v>57</v>
      </c>
      <c r="J893" s="57">
        <v>138</v>
      </c>
      <c r="K893" s="60">
        <v>138</v>
      </c>
      <c r="L893" s="51"/>
      <c r="M893" s="52">
        <f t="shared" si="58"/>
        <v>4002</v>
      </c>
      <c r="N893" s="65">
        <f t="shared" si="59"/>
        <v>4002</v>
      </c>
    </row>
    <row r="894" spans="1:14" ht="14.25" x14ac:dyDescent="0.2">
      <c r="A894" s="61" t="s">
        <v>951</v>
      </c>
      <c r="B894" s="62" t="s">
        <v>953</v>
      </c>
      <c r="C894" s="62" t="s">
        <v>1029</v>
      </c>
      <c r="D894" s="63" t="s">
        <v>1045</v>
      </c>
      <c r="E894" s="64" t="s">
        <v>244</v>
      </c>
      <c r="F894" s="46">
        <v>8.3000000000000007</v>
      </c>
      <c r="G894" s="57" t="s">
        <v>53</v>
      </c>
      <c r="H894" s="57">
        <v>6</v>
      </c>
      <c r="I894" s="57" t="s">
        <v>57</v>
      </c>
      <c r="J894" s="57">
        <v>46</v>
      </c>
      <c r="K894" s="60">
        <v>46</v>
      </c>
      <c r="L894" s="51"/>
      <c r="M894" s="52">
        <f t="shared" si="58"/>
        <v>381.8</v>
      </c>
      <c r="N894" s="65">
        <f t="shared" si="59"/>
        <v>381.8</v>
      </c>
    </row>
    <row r="895" spans="1:14" ht="14.25" x14ac:dyDescent="0.2">
      <c r="A895" s="61" t="s">
        <v>951</v>
      </c>
      <c r="B895" s="62" t="s">
        <v>953</v>
      </c>
      <c r="C895" s="62" t="s">
        <v>1029</v>
      </c>
      <c r="D895" s="63" t="s">
        <v>1046</v>
      </c>
      <c r="E895" s="64" t="s">
        <v>1031</v>
      </c>
      <c r="F895" s="46">
        <v>358</v>
      </c>
      <c r="G895" s="57" t="s">
        <v>53</v>
      </c>
      <c r="H895" s="57">
        <v>11</v>
      </c>
      <c r="I895" s="57" t="s">
        <v>57</v>
      </c>
      <c r="J895" s="57">
        <v>66</v>
      </c>
      <c r="K895" s="60">
        <v>17</v>
      </c>
      <c r="L895" s="51"/>
      <c r="M895" s="52">
        <f t="shared" si="58"/>
        <v>6086</v>
      </c>
      <c r="N895" s="65">
        <f t="shared" si="59"/>
        <v>6086</v>
      </c>
    </row>
    <row r="896" spans="1:14" ht="14.25" x14ac:dyDescent="0.2">
      <c r="A896" s="61" t="s">
        <v>951</v>
      </c>
      <c r="B896" s="62" t="s">
        <v>953</v>
      </c>
      <c r="C896" s="62" t="s">
        <v>1029</v>
      </c>
      <c r="D896" s="63" t="s">
        <v>1047</v>
      </c>
      <c r="E896" s="64" t="s">
        <v>1048</v>
      </c>
      <c r="F896" s="46">
        <v>628</v>
      </c>
      <c r="G896" s="57" t="s">
        <v>53</v>
      </c>
      <c r="H896" s="57">
        <v>14</v>
      </c>
      <c r="I896" s="57" t="s">
        <v>57</v>
      </c>
      <c r="J896" s="57">
        <v>22</v>
      </c>
      <c r="K896" s="60">
        <v>3</v>
      </c>
      <c r="L896" s="51"/>
      <c r="M896" s="52">
        <f t="shared" si="58"/>
        <v>1884</v>
      </c>
      <c r="N896" s="65">
        <f t="shared" si="59"/>
        <v>1884</v>
      </c>
    </row>
    <row r="897" spans="1:14" ht="14.25" x14ac:dyDescent="0.2">
      <c r="A897" s="61" t="s">
        <v>951</v>
      </c>
      <c r="B897" s="62" t="s">
        <v>953</v>
      </c>
      <c r="C897" s="62" t="s">
        <v>1029</v>
      </c>
      <c r="D897" s="63" t="s">
        <v>1049</v>
      </c>
      <c r="E897" s="64" t="s">
        <v>1048</v>
      </c>
      <c r="F897" s="46">
        <v>243</v>
      </c>
      <c r="G897" s="57" t="s">
        <v>53</v>
      </c>
      <c r="H897" s="57">
        <v>12</v>
      </c>
      <c r="I897" s="57" t="s">
        <v>57</v>
      </c>
      <c r="J897" s="57">
        <v>33</v>
      </c>
      <c r="K897" s="60">
        <v>4</v>
      </c>
      <c r="L897" s="51"/>
      <c r="M897" s="52">
        <f t="shared" si="58"/>
        <v>972</v>
      </c>
      <c r="N897" s="65">
        <f t="shared" si="59"/>
        <v>972</v>
      </c>
    </row>
    <row r="898" spans="1:14" ht="14.25" x14ac:dyDescent="0.2">
      <c r="A898" s="61" t="s">
        <v>951</v>
      </c>
      <c r="B898" s="62" t="s">
        <v>953</v>
      </c>
      <c r="C898" s="62" t="s">
        <v>1029</v>
      </c>
      <c r="D898" s="63" t="s">
        <v>1050</v>
      </c>
      <c r="E898" s="64" t="s">
        <v>1048</v>
      </c>
      <c r="F898" s="46">
        <v>252</v>
      </c>
      <c r="G898" s="57" t="s">
        <v>53</v>
      </c>
      <c r="H898" s="57">
        <v>12</v>
      </c>
      <c r="I898" s="57" t="s">
        <v>57</v>
      </c>
      <c r="J898" s="57">
        <v>33</v>
      </c>
      <c r="K898" s="60">
        <v>4</v>
      </c>
      <c r="L898" s="51"/>
      <c r="M898" s="52">
        <f t="shared" si="58"/>
        <v>1008</v>
      </c>
      <c r="N898" s="65">
        <f t="shared" si="59"/>
        <v>1008</v>
      </c>
    </row>
    <row r="899" spans="1:14" ht="14.25" x14ac:dyDescent="0.2">
      <c r="A899" s="61" t="s">
        <v>951</v>
      </c>
      <c r="B899" s="62" t="s">
        <v>953</v>
      </c>
      <c r="C899" s="62" t="s">
        <v>1029</v>
      </c>
      <c r="D899" s="63" t="s">
        <v>1051</v>
      </c>
      <c r="E899" s="64" t="s">
        <v>1048</v>
      </c>
      <c r="F899" s="46">
        <v>282</v>
      </c>
      <c r="G899" s="57" t="s">
        <v>53</v>
      </c>
      <c r="H899" s="57">
        <v>14</v>
      </c>
      <c r="I899" s="57" t="s">
        <v>57</v>
      </c>
      <c r="J899" s="57">
        <v>33</v>
      </c>
      <c r="K899" s="60">
        <v>4</v>
      </c>
      <c r="L899" s="51"/>
      <c r="M899" s="52">
        <f t="shared" si="58"/>
        <v>1128</v>
      </c>
      <c r="N899" s="65">
        <f t="shared" si="59"/>
        <v>1128</v>
      </c>
    </row>
    <row r="900" spans="1:14" ht="14.25" x14ac:dyDescent="0.2">
      <c r="A900" s="61" t="s">
        <v>951</v>
      </c>
      <c r="B900" s="62" t="s">
        <v>953</v>
      </c>
      <c r="C900" s="62" t="s">
        <v>1029</v>
      </c>
      <c r="D900" s="63" t="s">
        <v>1052</v>
      </c>
      <c r="E900" s="64" t="s">
        <v>1048</v>
      </c>
      <c r="F900" s="46">
        <v>222</v>
      </c>
      <c r="G900" s="57" t="s">
        <v>53</v>
      </c>
      <c r="H900" s="57">
        <v>12</v>
      </c>
      <c r="I900" s="57" t="s">
        <v>57</v>
      </c>
      <c r="J900" s="57">
        <v>33</v>
      </c>
      <c r="K900" s="60">
        <v>4</v>
      </c>
      <c r="L900" s="51"/>
      <c r="M900" s="52">
        <f t="shared" si="58"/>
        <v>888</v>
      </c>
      <c r="N900" s="65">
        <f t="shared" si="59"/>
        <v>888</v>
      </c>
    </row>
    <row r="901" spans="1:14" ht="14.25" x14ac:dyDescent="0.2">
      <c r="A901" s="61" t="s">
        <v>951</v>
      </c>
      <c r="B901" s="62" t="s">
        <v>953</v>
      </c>
      <c r="C901" s="62" t="s">
        <v>1029</v>
      </c>
      <c r="D901" s="63" t="s">
        <v>1053</v>
      </c>
      <c r="E901" s="64" t="s">
        <v>1039</v>
      </c>
      <c r="F901" s="46">
        <v>14</v>
      </c>
      <c r="G901" s="57" t="s">
        <v>53</v>
      </c>
      <c r="H901" s="57">
        <v>4</v>
      </c>
      <c r="I901" s="57" t="s">
        <v>57</v>
      </c>
      <c r="J901" s="57">
        <v>66</v>
      </c>
      <c r="K901" s="60">
        <v>7</v>
      </c>
      <c r="L901" s="51"/>
      <c r="M901" s="52">
        <f t="shared" si="58"/>
        <v>98</v>
      </c>
      <c r="N901" s="65">
        <f t="shared" si="59"/>
        <v>98</v>
      </c>
    </row>
    <row r="902" spans="1:14" ht="14.25" x14ac:dyDescent="0.2">
      <c r="A902" s="61" t="s">
        <v>951</v>
      </c>
      <c r="B902" s="62" t="s">
        <v>953</v>
      </c>
      <c r="C902" s="62" t="s">
        <v>1029</v>
      </c>
      <c r="D902" s="63" t="s">
        <v>1054</v>
      </c>
      <c r="E902" s="64" t="s">
        <v>1039</v>
      </c>
      <c r="F902" s="46">
        <v>10</v>
      </c>
      <c r="G902" s="57" t="s">
        <v>53</v>
      </c>
      <c r="H902" s="57">
        <v>5</v>
      </c>
      <c r="I902" s="57" t="s">
        <v>57</v>
      </c>
      <c r="J902" s="57">
        <v>66</v>
      </c>
      <c r="K902" s="60">
        <v>7</v>
      </c>
      <c r="L902" s="51"/>
      <c r="M902" s="52">
        <f t="shared" si="58"/>
        <v>70</v>
      </c>
      <c r="N902" s="65">
        <f t="shared" si="59"/>
        <v>70</v>
      </c>
    </row>
    <row r="903" spans="1:14" ht="14.25" x14ac:dyDescent="0.2">
      <c r="A903" s="53" t="s">
        <v>951</v>
      </c>
      <c r="B903" s="54" t="s">
        <v>953</v>
      </c>
      <c r="C903" s="54" t="s">
        <v>1055</v>
      </c>
      <c r="D903" s="55" t="s">
        <v>953</v>
      </c>
      <c r="E903" s="56" t="s">
        <v>1055</v>
      </c>
      <c r="F903" s="46"/>
      <c r="G903" s="58"/>
      <c r="H903" s="58"/>
      <c r="I903" s="58"/>
      <c r="J903" s="59">
        <v>1</v>
      </c>
      <c r="K903" s="60"/>
      <c r="L903" s="51"/>
      <c r="M903" s="52"/>
      <c r="N903" s="51"/>
    </row>
    <row r="904" spans="1:14" ht="14.25" x14ac:dyDescent="0.2">
      <c r="A904" s="61" t="s">
        <v>951</v>
      </c>
      <c r="B904" s="62" t="s">
        <v>953</v>
      </c>
      <c r="C904" s="62" t="s">
        <v>1055</v>
      </c>
      <c r="D904" s="63" t="s">
        <v>1056</v>
      </c>
      <c r="E904" s="64" t="s">
        <v>1057</v>
      </c>
      <c r="F904" s="46">
        <v>222</v>
      </c>
      <c r="G904" s="57" t="s">
        <v>53</v>
      </c>
      <c r="H904" s="57">
        <v>12</v>
      </c>
      <c r="I904" s="57" t="s">
        <v>57</v>
      </c>
      <c r="J904" s="57">
        <v>56</v>
      </c>
      <c r="K904" s="60">
        <v>6</v>
      </c>
      <c r="L904" s="51"/>
      <c r="M904" s="52">
        <f t="shared" si="58"/>
        <v>1332</v>
      </c>
      <c r="N904" s="65">
        <f t="shared" si="59"/>
        <v>1332</v>
      </c>
    </row>
    <row r="905" spans="1:14" ht="14.25" x14ac:dyDescent="0.2">
      <c r="A905" s="61" t="s">
        <v>951</v>
      </c>
      <c r="B905" s="62" t="s">
        <v>953</v>
      </c>
      <c r="C905" s="62" t="s">
        <v>1055</v>
      </c>
      <c r="D905" s="63" t="s">
        <v>1058</v>
      </c>
      <c r="E905" s="64" t="s">
        <v>1057</v>
      </c>
      <c r="F905" s="46">
        <v>517</v>
      </c>
      <c r="G905" s="57" t="s">
        <v>53</v>
      </c>
      <c r="H905" s="57">
        <v>22</v>
      </c>
      <c r="I905" s="57" t="s">
        <v>57</v>
      </c>
      <c r="J905" s="57">
        <v>28</v>
      </c>
      <c r="K905" s="60">
        <v>3</v>
      </c>
      <c r="L905" s="51"/>
      <c r="M905" s="52">
        <f t="shared" si="58"/>
        <v>1551</v>
      </c>
      <c r="N905" s="65">
        <f t="shared" si="59"/>
        <v>1551</v>
      </c>
    </row>
    <row r="906" spans="1:14" ht="14.25" x14ac:dyDescent="0.2">
      <c r="A906" s="61" t="s">
        <v>951</v>
      </c>
      <c r="B906" s="62" t="s">
        <v>953</v>
      </c>
      <c r="C906" s="62" t="s">
        <v>1055</v>
      </c>
      <c r="D906" s="63" t="s">
        <v>1045</v>
      </c>
      <c r="E906" s="64" t="s">
        <v>244</v>
      </c>
      <c r="F906" s="46">
        <v>8.3000000000000007</v>
      </c>
      <c r="G906" s="57" t="s">
        <v>53</v>
      </c>
      <c r="H906" s="57">
        <v>6</v>
      </c>
      <c r="I906" s="57" t="s">
        <v>57</v>
      </c>
      <c r="J906" s="57">
        <v>28</v>
      </c>
      <c r="K906" s="60">
        <v>28</v>
      </c>
      <c r="L906" s="51"/>
      <c r="M906" s="52">
        <f t="shared" si="58"/>
        <v>232.40000000000003</v>
      </c>
      <c r="N906" s="65">
        <f t="shared" si="59"/>
        <v>232.40000000000003</v>
      </c>
    </row>
    <row r="907" spans="1:14" ht="14.25" x14ac:dyDescent="0.2">
      <c r="A907" s="61" t="s">
        <v>951</v>
      </c>
      <c r="B907" s="62" t="s">
        <v>953</v>
      </c>
      <c r="C907" s="62" t="s">
        <v>1055</v>
      </c>
      <c r="D907" s="63" t="s">
        <v>1042</v>
      </c>
      <c r="E907" s="64" t="s">
        <v>1043</v>
      </c>
      <c r="F907" s="46">
        <v>74</v>
      </c>
      <c r="G907" s="57" t="s">
        <v>53</v>
      </c>
      <c r="H907" s="57">
        <v>14</v>
      </c>
      <c r="I907" s="57" t="s">
        <v>57</v>
      </c>
      <c r="J907" s="57">
        <v>28</v>
      </c>
      <c r="K907" s="60">
        <v>28</v>
      </c>
      <c r="L907" s="51"/>
      <c r="M907" s="52">
        <f t="shared" si="58"/>
        <v>2072</v>
      </c>
      <c r="N907" s="65">
        <f t="shared" si="59"/>
        <v>2072</v>
      </c>
    </row>
    <row r="908" spans="1:14" ht="14.25" x14ac:dyDescent="0.2">
      <c r="A908" s="61" t="s">
        <v>951</v>
      </c>
      <c r="B908" s="62" t="s">
        <v>953</v>
      </c>
      <c r="C908" s="62" t="s">
        <v>1055</v>
      </c>
      <c r="D908" s="63" t="s">
        <v>1044</v>
      </c>
      <c r="E908" s="64" t="s">
        <v>1043</v>
      </c>
      <c r="F908" s="46">
        <v>29</v>
      </c>
      <c r="G908" s="57" t="s">
        <v>53</v>
      </c>
      <c r="H908" s="57">
        <v>8</v>
      </c>
      <c r="I908" s="57" t="s">
        <v>57</v>
      </c>
      <c r="J908" s="57">
        <v>112</v>
      </c>
      <c r="K908" s="60">
        <v>112</v>
      </c>
      <c r="L908" s="51"/>
      <c r="M908" s="52">
        <f t="shared" si="58"/>
        <v>3248</v>
      </c>
      <c r="N908" s="65">
        <f t="shared" si="59"/>
        <v>3248</v>
      </c>
    </row>
    <row r="909" spans="1:14" ht="14.25" x14ac:dyDescent="0.2">
      <c r="A909" s="61" t="s">
        <v>951</v>
      </c>
      <c r="B909" s="62" t="s">
        <v>953</v>
      </c>
      <c r="C909" s="62" t="s">
        <v>1055</v>
      </c>
      <c r="D909" s="63" t="s">
        <v>1059</v>
      </c>
      <c r="E909" s="64" t="s">
        <v>1033</v>
      </c>
      <c r="F909" s="46">
        <v>75</v>
      </c>
      <c r="G909" s="57" t="s">
        <v>53</v>
      </c>
      <c r="H909" s="57">
        <v>10</v>
      </c>
      <c r="I909" s="57" t="s">
        <v>57</v>
      </c>
      <c r="J909" s="57">
        <v>112</v>
      </c>
      <c r="K909" s="60">
        <v>28</v>
      </c>
      <c r="L909" s="51"/>
      <c r="M909" s="52">
        <f t="shared" si="58"/>
        <v>2100</v>
      </c>
      <c r="N909" s="65">
        <f t="shared" si="59"/>
        <v>2100</v>
      </c>
    </row>
    <row r="910" spans="1:14" ht="14.25" x14ac:dyDescent="0.2">
      <c r="A910" s="61" t="s">
        <v>951</v>
      </c>
      <c r="B910" s="62" t="s">
        <v>953</v>
      </c>
      <c r="C910" s="62" t="s">
        <v>1055</v>
      </c>
      <c r="D910" s="63" t="s">
        <v>1060</v>
      </c>
      <c r="E910" s="64" t="s">
        <v>1057</v>
      </c>
      <c r="F910" s="46">
        <v>160</v>
      </c>
      <c r="G910" s="57" t="s">
        <v>53</v>
      </c>
      <c r="H910" s="57">
        <v>14</v>
      </c>
      <c r="I910" s="57" t="s">
        <v>57</v>
      </c>
      <c r="J910" s="57">
        <v>56</v>
      </c>
      <c r="K910" s="60">
        <v>6</v>
      </c>
      <c r="L910" s="51"/>
      <c r="M910" s="52">
        <f t="shared" si="58"/>
        <v>960</v>
      </c>
      <c r="N910" s="65">
        <f t="shared" si="59"/>
        <v>960</v>
      </c>
    </row>
    <row r="911" spans="1:14" ht="14.25" x14ac:dyDescent="0.2">
      <c r="A911" s="61" t="s">
        <v>951</v>
      </c>
      <c r="B911" s="62" t="s">
        <v>953</v>
      </c>
      <c r="C911" s="62" t="s">
        <v>1055</v>
      </c>
      <c r="D911" s="63" t="s">
        <v>1061</v>
      </c>
      <c r="E911" s="64" t="s">
        <v>1039</v>
      </c>
      <c r="F911" s="46">
        <v>28</v>
      </c>
      <c r="G911" s="57" t="s">
        <v>53</v>
      </c>
      <c r="H911" s="57">
        <v>9</v>
      </c>
      <c r="I911" s="57" t="s">
        <v>57</v>
      </c>
      <c r="J911" s="57">
        <v>112</v>
      </c>
      <c r="K911" s="60">
        <v>12</v>
      </c>
      <c r="L911" s="51"/>
      <c r="M911" s="52">
        <f t="shared" si="58"/>
        <v>336</v>
      </c>
      <c r="N911" s="65">
        <f t="shared" si="59"/>
        <v>336</v>
      </c>
    </row>
    <row r="912" spans="1:14" ht="14.25" x14ac:dyDescent="0.2">
      <c r="A912" s="61" t="s">
        <v>951</v>
      </c>
      <c r="B912" s="62" t="s">
        <v>953</v>
      </c>
      <c r="C912" s="62" t="s">
        <v>1055</v>
      </c>
      <c r="D912" s="63" t="s">
        <v>1062</v>
      </c>
      <c r="E912" s="64" t="s">
        <v>1039</v>
      </c>
      <c r="F912" s="46">
        <v>27</v>
      </c>
      <c r="G912" s="57" t="s">
        <v>53</v>
      </c>
      <c r="H912" s="57">
        <v>9</v>
      </c>
      <c r="I912" s="57" t="s">
        <v>57</v>
      </c>
      <c r="J912" s="57">
        <v>112</v>
      </c>
      <c r="K912" s="60">
        <v>12</v>
      </c>
      <c r="L912" s="51"/>
      <c r="M912" s="52">
        <f t="shared" si="58"/>
        <v>324</v>
      </c>
      <c r="N912" s="65">
        <f t="shared" si="59"/>
        <v>324</v>
      </c>
    </row>
    <row r="913" spans="1:14" ht="14.25" x14ac:dyDescent="0.2">
      <c r="A913" s="61" t="s">
        <v>951</v>
      </c>
      <c r="B913" s="62" t="s">
        <v>953</v>
      </c>
      <c r="C913" s="62" t="s">
        <v>1055</v>
      </c>
      <c r="D913" s="63" t="s">
        <v>1063</v>
      </c>
      <c r="E913" s="64" t="s">
        <v>1039</v>
      </c>
      <c r="F913" s="46">
        <v>109</v>
      </c>
      <c r="G913" s="57" t="s">
        <v>53</v>
      </c>
      <c r="H913" s="57">
        <v>10</v>
      </c>
      <c r="I913" s="57" t="s">
        <v>57</v>
      </c>
      <c r="J913" s="57">
        <v>22</v>
      </c>
      <c r="K913" s="60">
        <v>3</v>
      </c>
      <c r="L913" s="51"/>
      <c r="M913" s="52">
        <f t="shared" si="58"/>
        <v>327</v>
      </c>
      <c r="N913" s="65">
        <f t="shared" si="59"/>
        <v>327</v>
      </c>
    </row>
    <row r="914" spans="1:14" ht="14.25" x14ac:dyDescent="0.2">
      <c r="A914" s="61" t="s">
        <v>951</v>
      </c>
      <c r="B914" s="62" t="s">
        <v>953</v>
      </c>
      <c r="C914" s="62" t="s">
        <v>1055</v>
      </c>
      <c r="D914" s="63" t="s">
        <v>1064</v>
      </c>
      <c r="E914" s="64" t="s">
        <v>1057</v>
      </c>
      <c r="F914" s="46">
        <v>3557</v>
      </c>
      <c r="G914" s="57" t="s">
        <v>53</v>
      </c>
      <c r="H914" s="57">
        <v>12</v>
      </c>
      <c r="I914" s="57" t="s">
        <v>57</v>
      </c>
      <c r="J914" s="57">
        <v>22</v>
      </c>
      <c r="K914" s="60">
        <v>3</v>
      </c>
      <c r="L914" s="51"/>
      <c r="M914" s="52">
        <f t="shared" si="58"/>
        <v>10671</v>
      </c>
      <c r="N914" s="65">
        <f t="shared" si="59"/>
        <v>10671</v>
      </c>
    </row>
    <row r="915" spans="1:14" ht="14.25" x14ac:dyDescent="0.2">
      <c r="A915" s="61" t="s">
        <v>951</v>
      </c>
      <c r="B915" s="62" t="s">
        <v>953</v>
      </c>
      <c r="C915" s="62" t="s">
        <v>1055</v>
      </c>
      <c r="D915" s="63" t="s">
        <v>1065</v>
      </c>
      <c r="E915" s="64" t="s">
        <v>244</v>
      </c>
      <c r="F915" s="46">
        <v>2</v>
      </c>
      <c r="G915" s="57" t="s">
        <v>53</v>
      </c>
      <c r="H915" s="57">
        <v>7</v>
      </c>
      <c r="I915" s="57" t="s">
        <v>57</v>
      </c>
      <c r="J915" s="57">
        <v>106</v>
      </c>
      <c r="K915" s="60">
        <v>106</v>
      </c>
      <c r="L915" s="51"/>
      <c r="M915" s="52">
        <f t="shared" si="58"/>
        <v>212</v>
      </c>
      <c r="N915" s="65">
        <f t="shared" si="59"/>
        <v>212</v>
      </c>
    </row>
    <row r="916" spans="1:14" ht="14.25" x14ac:dyDescent="0.2">
      <c r="A916" s="61" t="s">
        <v>951</v>
      </c>
      <c r="B916" s="62" t="s">
        <v>953</v>
      </c>
      <c r="C916" s="62" t="s">
        <v>1055</v>
      </c>
      <c r="D916" s="63" t="s">
        <v>1066</v>
      </c>
      <c r="E916" s="64" t="s">
        <v>1043</v>
      </c>
      <c r="F916" s="46">
        <v>81</v>
      </c>
      <c r="G916" s="57" t="s">
        <v>53</v>
      </c>
      <c r="H916" s="57">
        <v>7</v>
      </c>
      <c r="I916" s="57" t="s">
        <v>57</v>
      </c>
      <c r="J916" s="57">
        <v>22</v>
      </c>
      <c r="K916" s="60">
        <v>22</v>
      </c>
      <c r="L916" s="51"/>
      <c r="M916" s="52">
        <f t="shared" si="58"/>
        <v>1782</v>
      </c>
      <c r="N916" s="65">
        <f t="shared" si="59"/>
        <v>1782</v>
      </c>
    </row>
    <row r="917" spans="1:14" ht="14.25" x14ac:dyDescent="0.2">
      <c r="A917" s="61" t="s">
        <v>951</v>
      </c>
      <c r="B917" s="62" t="s">
        <v>953</v>
      </c>
      <c r="C917" s="62" t="s">
        <v>1055</v>
      </c>
      <c r="D917" s="63" t="s">
        <v>1067</v>
      </c>
      <c r="E917" s="64" t="s">
        <v>1068</v>
      </c>
      <c r="F917" s="46">
        <v>696</v>
      </c>
      <c r="G917" s="57" t="s">
        <v>53</v>
      </c>
      <c r="H917" s="57">
        <v>14</v>
      </c>
      <c r="I917" s="57" t="s">
        <v>57</v>
      </c>
      <c r="J917" s="57">
        <v>21</v>
      </c>
      <c r="K917" s="60">
        <v>3</v>
      </c>
      <c r="L917" s="51"/>
      <c r="M917" s="52">
        <f t="shared" si="58"/>
        <v>2088</v>
      </c>
      <c r="N917" s="65">
        <f t="shared" si="59"/>
        <v>2088</v>
      </c>
    </row>
    <row r="918" spans="1:14" ht="14.25" x14ac:dyDescent="0.2">
      <c r="A918" s="61" t="s">
        <v>951</v>
      </c>
      <c r="B918" s="62" t="s">
        <v>953</v>
      </c>
      <c r="C918" s="62" t="s">
        <v>1055</v>
      </c>
      <c r="D918" s="63" t="s">
        <v>1069</v>
      </c>
      <c r="E918" s="64" t="s">
        <v>1043</v>
      </c>
      <c r="F918" s="46">
        <v>47</v>
      </c>
      <c r="G918" s="57" t="s">
        <v>53</v>
      </c>
      <c r="H918" s="57">
        <v>14</v>
      </c>
      <c r="I918" s="57" t="s">
        <v>57</v>
      </c>
      <c r="J918" s="57">
        <v>84</v>
      </c>
      <c r="K918" s="60">
        <v>84</v>
      </c>
      <c r="L918" s="51"/>
      <c r="M918" s="52">
        <f t="shared" si="58"/>
        <v>3948</v>
      </c>
      <c r="N918" s="65">
        <f t="shared" si="59"/>
        <v>3948</v>
      </c>
    </row>
    <row r="919" spans="1:14" ht="14.25" x14ac:dyDescent="0.2">
      <c r="A919" s="61" t="s">
        <v>951</v>
      </c>
      <c r="B919" s="62" t="s">
        <v>953</v>
      </c>
      <c r="C919" s="62" t="s">
        <v>1055</v>
      </c>
      <c r="D919" s="63" t="s">
        <v>1070</v>
      </c>
      <c r="E919" s="64" t="s">
        <v>1068</v>
      </c>
      <c r="F919" s="46">
        <v>698</v>
      </c>
      <c r="G919" s="57" t="s">
        <v>53</v>
      </c>
      <c r="H919" s="57">
        <v>14</v>
      </c>
      <c r="I919" s="57" t="s">
        <v>57</v>
      </c>
      <c r="J919" s="57">
        <v>21</v>
      </c>
      <c r="K919" s="60">
        <v>3</v>
      </c>
      <c r="L919" s="51"/>
      <c r="M919" s="52">
        <f t="shared" si="58"/>
        <v>2094</v>
      </c>
      <c r="N919" s="65">
        <f t="shared" si="59"/>
        <v>2094</v>
      </c>
    </row>
    <row r="920" spans="1:14" ht="14.25" x14ac:dyDescent="0.2">
      <c r="A920" s="61" t="s">
        <v>951</v>
      </c>
      <c r="B920" s="62" t="s">
        <v>953</v>
      </c>
      <c r="C920" s="62" t="s">
        <v>1055</v>
      </c>
      <c r="D920" s="63" t="s">
        <v>1071</v>
      </c>
      <c r="E920" s="64" t="s">
        <v>1039</v>
      </c>
      <c r="F920" s="46">
        <v>17</v>
      </c>
      <c r="G920" s="57" t="s">
        <v>53</v>
      </c>
      <c r="H920" s="57">
        <v>7</v>
      </c>
      <c r="I920" s="57" t="s">
        <v>57</v>
      </c>
      <c r="J920" s="57">
        <v>84</v>
      </c>
      <c r="K920" s="60">
        <v>9</v>
      </c>
      <c r="L920" s="51"/>
      <c r="M920" s="52">
        <f t="shared" si="58"/>
        <v>153</v>
      </c>
      <c r="N920" s="65">
        <f t="shared" si="59"/>
        <v>153</v>
      </c>
    </row>
    <row r="921" spans="1:14" ht="14.25" x14ac:dyDescent="0.2">
      <c r="A921" s="61" t="s">
        <v>951</v>
      </c>
      <c r="B921" s="62" t="s">
        <v>953</v>
      </c>
      <c r="C921" s="62" t="s">
        <v>1055</v>
      </c>
      <c r="D921" s="63" t="s">
        <v>1072</v>
      </c>
      <c r="E921" s="64" t="s">
        <v>1073</v>
      </c>
      <c r="F921" s="46">
        <v>313</v>
      </c>
      <c r="G921" s="57" t="s">
        <v>53</v>
      </c>
      <c r="H921" s="57">
        <v>12</v>
      </c>
      <c r="I921" s="57" t="s">
        <v>57</v>
      </c>
      <c r="J921" s="57">
        <v>42</v>
      </c>
      <c r="K921" s="60">
        <v>5</v>
      </c>
      <c r="L921" s="51"/>
      <c r="M921" s="52">
        <f t="shared" si="58"/>
        <v>1565</v>
      </c>
      <c r="N921" s="65">
        <f t="shared" si="59"/>
        <v>1565</v>
      </c>
    </row>
    <row r="922" spans="1:14" ht="14.25" x14ac:dyDescent="0.2">
      <c r="A922" s="61" t="s">
        <v>951</v>
      </c>
      <c r="B922" s="62" t="s">
        <v>953</v>
      </c>
      <c r="C922" s="62" t="s">
        <v>1055</v>
      </c>
      <c r="D922" s="63" t="s">
        <v>1074</v>
      </c>
      <c r="E922" s="64" t="s">
        <v>1068</v>
      </c>
      <c r="F922" s="46">
        <v>784</v>
      </c>
      <c r="G922" s="57" t="s">
        <v>53</v>
      </c>
      <c r="H922" s="57">
        <v>14</v>
      </c>
      <c r="I922" s="57" t="s">
        <v>57</v>
      </c>
      <c r="J922" s="57">
        <v>21</v>
      </c>
      <c r="K922" s="60">
        <v>3</v>
      </c>
      <c r="L922" s="51"/>
      <c r="M922" s="52">
        <f t="shared" si="58"/>
        <v>2352</v>
      </c>
      <c r="N922" s="65">
        <f t="shared" si="59"/>
        <v>2352</v>
      </c>
    </row>
    <row r="923" spans="1:14" ht="14.25" x14ac:dyDescent="0.2">
      <c r="A923" s="61" t="s">
        <v>951</v>
      </c>
      <c r="B923" s="62" t="s">
        <v>953</v>
      </c>
      <c r="C923" s="62" t="s">
        <v>1055</v>
      </c>
      <c r="D923" s="63" t="s">
        <v>1075</v>
      </c>
      <c r="E923" s="64" t="s">
        <v>1068</v>
      </c>
      <c r="F923" s="46">
        <v>762</v>
      </c>
      <c r="G923" s="57" t="s">
        <v>53</v>
      </c>
      <c r="H923" s="57">
        <v>27</v>
      </c>
      <c r="I923" s="57" t="s">
        <v>57</v>
      </c>
      <c r="J923" s="57">
        <v>21</v>
      </c>
      <c r="K923" s="60">
        <v>3</v>
      </c>
      <c r="L923" s="51"/>
      <c r="M923" s="52">
        <f t="shared" si="58"/>
        <v>2286</v>
      </c>
      <c r="N923" s="65">
        <f t="shared" si="59"/>
        <v>2286</v>
      </c>
    </row>
    <row r="924" spans="1:14" ht="14.25" x14ac:dyDescent="0.2">
      <c r="A924" s="53" t="s">
        <v>951</v>
      </c>
      <c r="B924" s="54" t="s">
        <v>1076</v>
      </c>
      <c r="C924" s="54" t="s">
        <v>1077</v>
      </c>
      <c r="D924" s="55" t="s">
        <v>1076</v>
      </c>
      <c r="E924" s="56" t="s">
        <v>1077</v>
      </c>
      <c r="F924" s="46"/>
      <c r="G924" s="57"/>
      <c r="H924" s="58"/>
      <c r="I924" s="58"/>
      <c r="J924" s="59">
        <v>1</v>
      </c>
      <c r="K924" s="60"/>
      <c r="L924" s="51"/>
      <c r="M924" s="52"/>
      <c r="N924" s="51"/>
    </row>
    <row r="925" spans="1:14" ht="14.25" x14ac:dyDescent="0.2">
      <c r="A925" s="61" t="s">
        <v>951</v>
      </c>
      <c r="B925" s="62" t="s">
        <v>1076</v>
      </c>
      <c r="C925" s="62" t="s">
        <v>1077</v>
      </c>
      <c r="D925" s="63" t="s">
        <v>1078</v>
      </c>
      <c r="E925" s="64" t="s">
        <v>265</v>
      </c>
      <c r="F925" s="46">
        <v>67</v>
      </c>
      <c r="G925" s="57" t="s">
        <v>53</v>
      </c>
      <c r="H925" s="57">
        <v>7</v>
      </c>
      <c r="I925" s="57" t="s">
        <v>57</v>
      </c>
      <c r="J925" s="57">
        <v>32</v>
      </c>
      <c r="K925" s="60">
        <v>8</v>
      </c>
      <c r="L925" s="51"/>
      <c r="M925" s="52"/>
      <c r="N925" s="65">
        <f t="shared" si="59"/>
        <v>536</v>
      </c>
    </row>
    <row r="926" spans="1:14" ht="14.25" x14ac:dyDescent="0.2">
      <c r="A926" s="61" t="s">
        <v>951</v>
      </c>
      <c r="B926" s="62" t="s">
        <v>1076</v>
      </c>
      <c r="C926" s="62" t="s">
        <v>1077</v>
      </c>
      <c r="D926" s="63" t="s">
        <v>1079</v>
      </c>
      <c r="E926" s="64" t="s">
        <v>1080</v>
      </c>
      <c r="F926" s="46">
        <v>5420</v>
      </c>
      <c r="G926" s="57" t="s">
        <v>53</v>
      </c>
      <c r="H926" s="57">
        <v>49</v>
      </c>
      <c r="I926" s="57" t="s">
        <v>54</v>
      </c>
      <c r="J926" s="57">
        <v>16</v>
      </c>
      <c r="K926" s="60">
        <v>4</v>
      </c>
      <c r="L926" s="51"/>
      <c r="M926" s="52"/>
      <c r="N926" s="65">
        <f t="shared" si="59"/>
        <v>21680</v>
      </c>
    </row>
    <row r="927" spans="1:14" ht="26.25" customHeight="1" x14ac:dyDescent="0.2">
      <c r="B927" s="67"/>
      <c r="C927" s="67"/>
      <c r="D927" s="67"/>
      <c r="E927" s="68"/>
      <c r="F927" s="69"/>
      <c r="G927" s="70"/>
      <c r="H927" s="70"/>
      <c r="I927" s="70"/>
      <c r="J927" s="70"/>
      <c r="K927" s="70" t="s">
        <v>1081</v>
      </c>
      <c r="L927" s="52">
        <f>SUM(L6:L926)</f>
        <v>168944.6</v>
      </c>
      <c r="M927" s="52">
        <f>SUM(M6:M926)</f>
        <v>448258.14999999997</v>
      </c>
      <c r="N927" s="65">
        <f>SUM(N6:N926)</f>
        <v>1090226.95</v>
      </c>
    </row>
    <row r="928" spans="1:14" ht="14.25" x14ac:dyDescent="0.2">
      <c r="B928" s="67"/>
      <c r="C928" s="67"/>
      <c r="D928" s="67"/>
      <c r="E928" s="68"/>
      <c r="F928" s="69"/>
      <c r="G928" s="70"/>
      <c r="H928" s="70"/>
      <c r="I928" s="70"/>
      <c r="J928" s="70"/>
      <c r="K928" s="70"/>
      <c r="L928" s="70"/>
      <c r="M928" s="70"/>
      <c r="N928" s="70"/>
    </row>
    <row r="929" spans="2:14" ht="14.25" x14ac:dyDescent="0.2">
      <c r="B929" s="67"/>
      <c r="C929" s="67"/>
      <c r="D929" s="67"/>
      <c r="E929" s="68"/>
      <c r="F929" s="69"/>
      <c r="G929" s="70"/>
      <c r="H929" s="70"/>
      <c r="I929" s="70"/>
      <c r="J929" s="70"/>
      <c r="K929" s="70"/>
      <c r="L929" s="71"/>
      <c r="M929" s="71"/>
      <c r="N929" s="70"/>
    </row>
    <row r="930" spans="2:14" ht="14.25" x14ac:dyDescent="0.2">
      <c r="B930" s="67"/>
      <c r="C930" s="67"/>
      <c r="D930" s="67"/>
      <c r="E930" s="68"/>
      <c r="F930" s="69"/>
      <c r="G930" s="70"/>
      <c r="H930" s="70"/>
      <c r="I930" s="70"/>
      <c r="J930" s="70"/>
      <c r="K930" s="70"/>
      <c r="L930" s="71"/>
      <c r="M930" s="71"/>
      <c r="N930" s="70"/>
    </row>
    <row r="931" spans="2:14" ht="14.25" x14ac:dyDescent="0.2">
      <c r="B931" s="67"/>
      <c r="C931" s="67"/>
      <c r="D931" s="67"/>
      <c r="E931" s="68"/>
      <c r="F931" s="69"/>
      <c r="G931" s="70"/>
      <c r="H931" s="70"/>
      <c r="I931" s="70"/>
      <c r="J931" s="70"/>
      <c r="K931" s="70"/>
      <c r="L931" s="71"/>
      <c r="M931" s="71"/>
      <c r="N931" s="70"/>
    </row>
    <row r="932" spans="2:14" ht="14.25" x14ac:dyDescent="0.2">
      <c r="B932" s="67"/>
      <c r="C932" s="67"/>
      <c r="D932" s="67"/>
      <c r="E932" s="68"/>
      <c r="F932" s="69"/>
      <c r="G932" s="70"/>
      <c r="H932" s="70"/>
      <c r="I932" s="70"/>
      <c r="J932" s="70"/>
      <c r="K932" s="70"/>
      <c r="L932" s="71"/>
      <c r="M932" s="71"/>
      <c r="N932" s="70"/>
    </row>
    <row r="933" spans="2:14" ht="14.25" x14ac:dyDescent="0.2">
      <c r="B933" s="67"/>
      <c r="C933" s="67"/>
      <c r="D933" s="67"/>
      <c r="E933" s="68"/>
      <c r="F933" s="69"/>
      <c r="G933" s="70"/>
      <c r="H933" s="70"/>
      <c r="I933" s="70"/>
      <c r="J933" s="70"/>
      <c r="K933" s="70"/>
      <c r="L933" s="71"/>
      <c r="M933" s="71"/>
      <c r="N933" s="70"/>
    </row>
    <row r="934" spans="2:14" ht="14.25" x14ac:dyDescent="0.2">
      <c r="B934" s="67"/>
      <c r="C934" s="67"/>
      <c r="D934" s="67"/>
      <c r="E934" s="68"/>
      <c r="F934" s="69"/>
      <c r="G934" s="70"/>
      <c r="H934" s="70"/>
      <c r="I934" s="70"/>
      <c r="J934" s="70"/>
      <c r="K934" s="70"/>
      <c r="M934" s="70"/>
      <c r="N934" s="70"/>
    </row>
    <row r="935" spans="2:14" ht="14.25" x14ac:dyDescent="0.2">
      <c r="B935" s="67"/>
      <c r="C935" s="67"/>
      <c r="D935" s="67"/>
      <c r="E935" s="68"/>
      <c r="F935" s="69"/>
      <c r="G935" s="70"/>
      <c r="H935" s="70"/>
      <c r="I935" s="70"/>
      <c r="J935" s="70"/>
      <c r="K935" s="70"/>
      <c r="M935" s="70"/>
      <c r="N935" s="70"/>
    </row>
    <row r="936" spans="2:14" ht="14.25" x14ac:dyDescent="0.2">
      <c r="B936" s="67"/>
      <c r="C936" s="67"/>
      <c r="D936" s="67"/>
      <c r="E936" s="68"/>
      <c r="F936" s="69"/>
      <c r="G936" s="70"/>
      <c r="H936" s="70"/>
      <c r="I936" s="70"/>
      <c r="J936" s="70"/>
      <c r="K936" s="70"/>
      <c r="M936" s="70"/>
      <c r="N936" s="70"/>
    </row>
    <row r="937" spans="2:14" ht="14.25" x14ac:dyDescent="0.2">
      <c r="B937" s="67"/>
      <c r="C937" s="67"/>
      <c r="D937" s="67"/>
      <c r="E937" s="68"/>
      <c r="F937" s="69"/>
      <c r="G937" s="70"/>
      <c r="H937" s="70"/>
      <c r="I937" s="70"/>
      <c r="J937" s="70"/>
      <c r="K937" s="70"/>
      <c r="M937" s="70"/>
      <c r="N937" s="70"/>
    </row>
    <row r="938" spans="2:14" ht="14.25" x14ac:dyDescent="0.2">
      <c r="B938" s="67"/>
      <c r="C938" s="67"/>
      <c r="D938" s="67"/>
      <c r="E938" s="68"/>
      <c r="F938" s="69"/>
      <c r="G938" s="70"/>
      <c r="H938" s="70"/>
      <c r="I938" s="70"/>
      <c r="J938" s="70"/>
      <c r="K938" s="70"/>
      <c r="M938" s="70"/>
      <c r="N938" s="70"/>
    </row>
    <row r="939" spans="2:14" ht="14.25" x14ac:dyDescent="0.2">
      <c r="B939" s="67"/>
      <c r="C939" s="67"/>
      <c r="D939" s="67"/>
      <c r="E939" s="68"/>
      <c r="F939" s="69"/>
      <c r="G939" s="70"/>
      <c r="H939" s="70"/>
      <c r="I939" s="70"/>
      <c r="J939" s="70"/>
      <c r="K939" s="70"/>
      <c r="M939" s="70"/>
      <c r="N939" s="70"/>
    </row>
    <row r="940" spans="2:14" ht="14.25" x14ac:dyDescent="0.2">
      <c r="B940" s="67"/>
      <c r="C940" s="67"/>
      <c r="D940" s="67"/>
      <c r="E940" s="68"/>
      <c r="F940" s="69"/>
      <c r="G940" s="70"/>
      <c r="H940" s="70"/>
      <c r="I940" s="70"/>
      <c r="J940" s="70"/>
      <c r="K940" s="70"/>
      <c r="M940" s="70"/>
      <c r="N940" s="70"/>
    </row>
    <row r="941" spans="2:14" ht="14.25" x14ac:dyDescent="0.2">
      <c r="B941" s="67"/>
      <c r="C941" s="67"/>
      <c r="D941" s="67"/>
      <c r="E941" s="68"/>
      <c r="F941" s="69"/>
      <c r="G941" s="70"/>
      <c r="H941" s="70"/>
      <c r="I941" s="70"/>
      <c r="J941" s="70"/>
      <c r="K941" s="70"/>
      <c r="M941" s="70"/>
      <c r="N941" s="70"/>
    </row>
    <row r="942" spans="2:14" ht="14.25" x14ac:dyDescent="0.2">
      <c r="B942" s="67"/>
      <c r="C942" s="67"/>
      <c r="D942" s="67"/>
      <c r="E942" s="68"/>
      <c r="F942" s="69"/>
      <c r="G942" s="70"/>
      <c r="H942" s="70"/>
      <c r="I942" s="70"/>
      <c r="J942" s="70"/>
      <c r="K942" s="70"/>
      <c r="M942" s="70"/>
      <c r="N942" s="70"/>
    </row>
    <row r="943" spans="2:14" ht="14.25" x14ac:dyDescent="0.2">
      <c r="B943" s="67"/>
      <c r="C943" s="67"/>
      <c r="D943" s="67"/>
      <c r="E943" s="68"/>
      <c r="F943" s="69"/>
      <c r="G943" s="70"/>
      <c r="H943" s="70"/>
      <c r="I943" s="70"/>
      <c r="J943" s="70"/>
      <c r="K943" s="70"/>
      <c r="M943" s="70"/>
      <c r="N943" s="70"/>
    </row>
    <row r="944" spans="2:14" ht="14.25" x14ac:dyDescent="0.2">
      <c r="B944" s="67"/>
      <c r="C944" s="67"/>
      <c r="D944" s="67"/>
      <c r="E944" s="68"/>
      <c r="F944" s="69"/>
      <c r="G944" s="70"/>
      <c r="H944" s="70"/>
      <c r="I944" s="70"/>
      <c r="J944" s="70"/>
      <c r="K944" s="70"/>
      <c r="M944" s="70"/>
      <c r="N944" s="70"/>
    </row>
    <row r="945" spans="2:14" ht="14.25" x14ac:dyDescent="0.2">
      <c r="B945" s="67"/>
      <c r="C945" s="67"/>
      <c r="D945" s="67"/>
      <c r="E945" s="68"/>
      <c r="F945" s="69"/>
      <c r="G945" s="70"/>
      <c r="H945" s="70"/>
      <c r="I945" s="70"/>
      <c r="J945" s="70"/>
      <c r="K945" s="70"/>
      <c r="M945" s="70"/>
      <c r="N945" s="70"/>
    </row>
    <row r="946" spans="2:14" ht="14.25" x14ac:dyDescent="0.2">
      <c r="B946" s="67"/>
      <c r="C946" s="67"/>
      <c r="D946" s="67"/>
      <c r="E946" s="68"/>
      <c r="F946" s="69"/>
      <c r="G946" s="70"/>
      <c r="H946" s="70"/>
      <c r="I946" s="70"/>
      <c r="J946" s="70"/>
      <c r="K946" s="70"/>
      <c r="M946" s="70"/>
      <c r="N946" s="70"/>
    </row>
    <row r="947" spans="2:14" ht="14.25" x14ac:dyDescent="0.2">
      <c r="B947" s="67"/>
      <c r="C947" s="67"/>
      <c r="D947" s="67"/>
      <c r="E947" s="68"/>
      <c r="F947" s="69"/>
      <c r="G947" s="70"/>
      <c r="H947" s="70"/>
      <c r="I947" s="70"/>
      <c r="J947" s="70"/>
      <c r="K947" s="70"/>
      <c r="M947" s="70"/>
      <c r="N947" s="70"/>
    </row>
    <row r="948" spans="2:14" ht="14.25" x14ac:dyDescent="0.2">
      <c r="B948" s="67"/>
      <c r="C948" s="67"/>
      <c r="D948" s="67"/>
      <c r="E948" s="68"/>
      <c r="F948" s="69"/>
      <c r="G948" s="70"/>
      <c r="H948" s="70"/>
      <c r="I948" s="70"/>
      <c r="J948" s="70"/>
      <c r="K948" s="70"/>
      <c r="M948" s="70"/>
      <c r="N948" s="70"/>
    </row>
    <row r="949" spans="2:14" ht="14.25" x14ac:dyDescent="0.2">
      <c r="B949" s="67"/>
      <c r="C949" s="67"/>
      <c r="D949" s="67"/>
      <c r="E949" s="68"/>
      <c r="F949" s="69"/>
      <c r="G949" s="70"/>
      <c r="H949" s="70"/>
      <c r="I949" s="70"/>
      <c r="J949" s="70"/>
      <c r="K949" s="70"/>
      <c r="M949" s="70"/>
      <c r="N949" s="70"/>
    </row>
    <row r="950" spans="2:14" ht="14.25" x14ac:dyDescent="0.2">
      <c r="B950" s="67"/>
      <c r="C950" s="67"/>
      <c r="D950" s="67"/>
      <c r="E950" s="68"/>
      <c r="F950" s="69"/>
      <c r="G950" s="70"/>
      <c r="H950" s="70"/>
      <c r="I950" s="70"/>
      <c r="J950" s="70"/>
      <c r="K950" s="70"/>
      <c r="M950" s="70"/>
      <c r="N950" s="70"/>
    </row>
    <row r="951" spans="2:14" ht="14.25" x14ac:dyDescent="0.2">
      <c r="B951" s="67"/>
      <c r="C951" s="67"/>
      <c r="D951" s="67"/>
      <c r="E951" s="68"/>
      <c r="F951" s="69"/>
      <c r="G951" s="70"/>
      <c r="H951" s="70"/>
      <c r="I951" s="70"/>
      <c r="J951" s="70"/>
      <c r="K951" s="70"/>
      <c r="M951" s="70"/>
      <c r="N951" s="70"/>
    </row>
    <row r="952" spans="2:14" ht="14.25" x14ac:dyDescent="0.2">
      <c r="B952" s="67"/>
      <c r="C952" s="67"/>
      <c r="D952" s="67"/>
      <c r="E952" s="68"/>
      <c r="F952" s="69"/>
      <c r="G952" s="70"/>
      <c r="H952" s="70"/>
      <c r="I952" s="70"/>
      <c r="J952" s="70"/>
      <c r="K952" s="70"/>
      <c r="M952" s="70"/>
      <c r="N952" s="70"/>
    </row>
    <row r="953" spans="2:14" ht="14.25" x14ac:dyDescent="0.2">
      <c r="B953" s="67"/>
      <c r="C953" s="67"/>
      <c r="D953" s="67"/>
      <c r="E953" s="68"/>
      <c r="F953" s="69"/>
      <c r="G953" s="70"/>
      <c r="H953" s="70"/>
      <c r="I953" s="70"/>
      <c r="J953" s="70"/>
      <c r="K953" s="70"/>
      <c r="M953" s="70"/>
      <c r="N953" s="70"/>
    </row>
    <row r="954" spans="2:14" ht="14.25" x14ac:dyDescent="0.2">
      <c r="C954" s="67"/>
      <c r="D954" s="67"/>
      <c r="E954" s="68"/>
      <c r="F954" s="69"/>
      <c r="G954" s="70"/>
      <c r="H954" s="70"/>
      <c r="I954" s="70"/>
      <c r="J954" s="70"/>
      <c r="K954" s="70"/>
      <c r="M954" s="70"/>
      <c r="N954" s="70"/>
    </row>
    <row r="955" spans="2:14" ht="14.25" x14ac:dyDescent="0.2">
      <c r="C955" s="67"/>
      <c r="D955" s="67"/>
      <c r="E955" s="68"/>
      <c r="F955" s="69"/>
      <c r="G955" s="70"/>
      <c r="H955" s="70"/>
      <c r="I955" s="70"/>
      <c r="J955" s="70"/>
      <c r="K955" s="70"/>
      <c r="M955" s="70"/>
      <c r="N955" s="70"/>
    </row>
    <row r="956" spans="2:14" ht="14.25" x14ac:dyDescent="0.2">
      <c r="C956" s="67"/>
      <c r="D956" s="67"/>
      <c r="E956" s="68"/>
      <c r="F956" s="69"/>
      <c r="G956" s="70"/>
      <c r="H956" s="70"/>
      <c r="I956" s="70"/>
      <c r="J956" s="70"/>
      <c r="K956" s="70"/>
      <c r="M956" s="70"/>
      <c r="N956" s="70"/>
    </row>
    <row r="957" spans="2:14" ht="14.25" x14ac:dyDescent="0.2">
      <c r="C957" s="67"/>
      <c r="D957" s="67"/>
      <c r="E957" s="68"/>
      <c r="F957" s="69"/>
      <c r="G957" s="70"/>
      <c r="H957" s="70"/>
      <c r="I957" s="70"/>
      <c r="J957" s="70"/>
      <c r="K957" s="70"/>
      <c r="M957" s="70"/>
      <c r="N957" s="70"/>
    </row>
    <row r="958" spans="2:14" ht="14.25" x14ac:dyDescent="0.2">
      <c r="C958" s="67"/>
      <c r="D958" s="67"/>
      <c r="E958" s="68"/>
      <c r="F958" s="69"/>
      <c r="G958" s="70"/>
      <c r="H958" s="70"/>
      <c r="I958" s="70"/>
      <c r="J958" s="70"/>
      <c r="K958" s="70"/>
      <c r="M958" s="70"/>
      <c r="N958" s="70"/>
    </row>
    <row r="959" spans="2:14" ht="14.25" x14ac:dyDescent="0.2">
      <c r="C959" s="67"/>
      <c r="D959" s="67"/>
      <c r="E959" s="68"/>
      <c r="F959" s="69"/>
      <c r="G959" s="70"/>
      <c r="H959" s="70"/>
      <c r="I959" s="70"/>
      <c r="J959" s="70"/>
      <c r="K959" s="70"/>
      <c r="M959" s="70"/>
      <c r="N959" s="70"/>
    </row>
    <row r="960" spans="2:14" ht="14.25" x14ac:dyDescent="0.2">
      <c r="C960" s="67"/>
      <c r="D960" s="67"/>
      <c r="E960" s="68"/>
      <c r="F960" s="69"/>
      <c r="G960" s="70"/>
      <c r="H960" s="70"/>
      <c r="I960" s="70"/>
      <c r="J960" s="70"/>
      <c r="K960" s="70"/>
      <c r="M960" s="70"/>
      <c r="N960" s="70"/>
    </row>
    <row r="961" spans="3:14" ht="14.25" x14ac:dyDescent="0.2">
      <c r="C961" s="67"/>
      <c r="D961" s="67"/>
      <c r="E961" s="68"/>
      <c r="F961" s="69"/>
      <c r="G961" s="70"/>
      <c r="H961" s="70"/>
      <c r="I961" s="70"/>
      <c r="J961" s="70"/>
      <c r="K961" s="70"/>
      <c r="M961" s="70"/>
      <c r="N961" s="70"/>
    </row>
    <row r="962" spans="3:14" ht="14.25" x14ac:dyDescent="0.2">
      <c r="C962" s="67"/>
      <c r="D962" s="67"/>
      <c r="E962" s="68"/>
      <c r="F962" s="69"/>
      <c r="G962" s="70"/>
      <c r="H962" s="70"/>
      <c r="I962" s="70"/>
      <c r="J962" s="70"/>
      <c r="K962" s="70"/>
      <c r="M962" s="70"/>
      <c r="N962" s="70"/>
    </row>
    <row r="963" spans="3:14" ht="14.25" x14ac:dyDescent="0.2">
      <c r="C963" s="67"/>
      <c r="D963" s="67"/>
      <c r="E963" s="68"/>
      <c r="F963" s="69"/>
      <c r="G963" s="70"/>
      <c r="H963" s="70"/>
      <c r="I963" s="70"/>
      <c r="J963" s="70"/>
      <c r="K963" s="70"/>
      <c r="M963" s="70"/>
      <c r="N963" s="70"/>
    </row>
  </sheetData>
  <pageMargins left="0.5" right="0.25" top="1" bottom="1" header="0.5" footer="0.5"/>
  <pageSetup paperSize="17" scale="85" orientation="landscape" r:id="rId1"/>
  <headerFooter alignWithMargins="0">
    <oddFooter>&amp;L&amp;"Arial,Bold"REFERENCE LIST ONLY - DO NOT USE FOR ORDERING &amp;"Arial,Regular"- Material #s and Qty(s) will change specific to your unit's final design. New Material #s and Qty(s) will be supplied based on 'AS BUILT' BOMs&amp;R&amp;P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M828"/>
  <sheetViews>
    <sheetView workbookViewId="0"/>
  </sheetViews>
  <sheetFormatPr defaultRowHeight="15" x14ac:dyDescent="0.25"/>
  <cols>
    <col min="1" max="1" width="12.85546875" style="4" customWidth="1"/>
    <col min="2" max="2" width="5.42578125" style="4" customWidth="1"/>
    <col min="3" max="3" width="14.85546875" style="4" customWidth="1"/>
    <col min="4" max="4" width="34" style="4" customWidth="1"/>
    <col min="5" max="5" width="12.28515625" style="4" customWidth="1"/>
    <col min="6" max="6" width="49.28515625" style="4" bestFit="1" customWidth="1"/>
    <col min="7" max="7" width="12.140625" style="22" customWidth="1"/>
    <col min="8" max="8" width="8.85546875" style="4"/>
    <col min="9" max="9" width="9.42578125" style="4" customWidth="1"/>
    <col min="10" max="10" width="8.42578125" style="4" customWidth="1"/>
    <col min="11" max="11" width="8.140625" style="4" customWidth="1"/>
    <col min="12" max="12" width="8" style="4" customWidth="1"/>
    <col min="13" max="13" width="18.7109375" style="4" customWidth="1"/>
    <col min="14" max="256" width="8.85546875" style="4"/>
    <col min="257" max="257" width="12.85546875" style="4" customWidth="1"/>
    <col min="258" max="258" width="5.42578125" style="4" customWidth="1"/>
    <col min="259" max="259" width="14.85546875" style="4" customWidth="1"/>
    <col min="260" max="260" width="34" style="4" customWidth="1"/>
    <col min="261" max="261" width="12.28515625" style="4" customWidth="1"/>
    <col min="262" max="262" width="49.28515625" style="4" bestFit="1" customWidth="1"/>
    <col min="263" max="263" width="12.140625" style="4" customWidth="1"/>
    <col min="264" max="264" width="8.85546875" style="4"/>
    <col min="265" max="265" width="9.42578125" style="4" customWidth="1"/>
    <col min="266" max="266" width="8.42578125" style="4" customWidth="1"/>
    <col min="267" max="267" width="8.140625" style="4" customWidth="1"/>
    <col min="268" max="268" width="8" style="4" customWidth="1"/>
    <col min="269" max="269" width="18.7109375" style="4" customWidth="1"/>
    <col min="270" max="512" width="8.85546875" style="4"/>
    <col min="513" max="513" width="12.85546875" style="4" customWidth="1"/>
    <col min="514" max="514" width="5.42578125" style="4" customWidth="1"/>
    <col min="515" max="515" width="14.85546875" style="4" customWidth="1"/>
    <col min="516" max="516" width="34" style="4" customWidth="1"/>
    <col min="517" max="517" width="12.28515625" style="4" customWidth="1"/>
    <col min="518" max="518" width="49.28515625" style="4" bestFit="1" customWidth="1"/>
    <col min="519" max="519" width="12.140625" style="4" customWidth="1"/>
    <col min="520" max="520" width="8.85546875" style="4"/>
    <col min="521" max="521" width="9.42578125" style="4" customWidth="1"/>
    <col min="522" max="522" width="8.42578125" style="4" customWidth="1"/>
    <col min="523" max="523" width="8.140625" style="4" customWidth="1"/>
    <col min="524" max="524" width="8" style="4" customWidth="1"/>
    <col min="525" max="525" width="18.7109375" style="4" customWidth="1"/>
    <col min="526" max="768" width="8.85546875" style="4"/>
    <col min="769" max="769" width="12.85546875" style="4" customWidth="1"/>
    <col min="770" max="770" width="5.42578125" style="4" customWidth="1"/>
    <col min="771" max="771" width="14.85546875" style="4" customWidth="1"/>
    <col min="772" max="772" width="34" style="4" customWidth="1"/>
    <col min="773" max="773" width="12.28515625" style="4" customWidth="1"/>
    <col min="774" max="774" width="49.28515625" style="4" bestFit="1" customWidth="1"/>
    <col min="775" max="775" width="12.140625" style="4" customWidth="1"/>
    <col min="776" max="776" width="8.85546875" style="4"/>
    <col min="777" max="777" width="9.42578125" style="4" customWidth="1"/>
    <col min="778" max="778" width="8.42578125" style="4" customWidth="1"/>
    <col min="779" max="779" width="8.140625" style="4" customWidth="1"/>
    <col min="780" max="780" width="8" style="4" customWidth="1"/>
    <col min="781" max="781" width="18.7109375" style="4" customWidth="1"/>
    <col min="782" max="1024" width="8.85546875" style="4"/>
    <col min="1025" max="1025" width="12.85546875" style="4" customWidth="1"/>
    <col min="1026" max="1026" width="5.42578125" style="4" customWidth="1"/>
    <col min="1027" max="1027" width="14.85546875" style="4" customWidth="1"/>
    <col min="1028" max="1028" width="34" style="4" customWidth="1"/>
    <col min="1029" max="1029" width="12.28515625" style="4" customWidth="1"/>
    <col min="1030" max="1030" width="49.28515625" style="4" bestFit="1" customWidth="1"/>
    <col min="1031" max="1031" width="12.140625" style="4" customWidth="1"/>
    <col min="1032" max="1032" width="8.85546875" style="4"/>
    <col min="1033" max="1033" width="9.42578125" style="4" customWidth="1"/>
    <col min="1034" max="1034" width="8.42578125" style="4" customWidth="1"/>
    <col min="1035" max="1035" width="8.140625" style="4" customWidth="1"/>
    <col min="1036" max="1036" width="8" style="4" customWidth="1"/>
    <col min="1037" max="1037" width="18.7109375" style="4" customWidth="1"/>
    <col min="1038" max="1280" width="8.85546875" style="4"/>
    <col min="1281" max="1281" width="12.85546875" style="4" customWidth="1"/>
    <col min="1282" max="1282" width="5.42578125" style="4" customWidth="1"/>
    <col min="1283" max="1283" width="14.85546875" style="4" customWidth="1"/>
    <col min="1284" max="1284" width="34" style="4" customWidth="1"/>
    <col min="1285" max="1285" width="12.28515625" style="4" customWidth="1"/>
    <col min="1286" max="1286" width="49.28515625" style="4" bestFit="1" customWidth="1"/>
    <col min="1287" max="1287" width="12.140625" style="4" customWidth="1"/>
    <col min="1288" max="1288" width="8.85546875" style="4"/>
    <col min="1289" max="1289" width="9.42578125" style="4" customWidth="1"/>
    <col min="1290" max="1290" width="8.42578125" style="4" customWidth="1"/>
    <col min="1291" max="1291" width="8.140625" style="4" customWidth="1"/>
    <col min="1292" max="1292" width="8" style="4" customWidth="1"/>
    <col min="1293" max="1293" width="18.7109375" style="4" customWidth="1"/>
    <col min="1294" max="1536" width="8.85546875" style="4"/>
    <col min="1537" max="1537" width="12.85546875" style="4" customWidth="1"/>
    <col min="1538" max="1538" width="5.42578125" style="4" customWidth="1"/>
    <col min="1539" max="1539" width="14.85546875" style="4" customWidth="1"/>
    <col min="1540" max="1540" width="34" style="4" customWidth="1"/>
    <col min="1541" max="1541" width="12.28515625" style="4" customWidth="1"/>
    <col min="1542" max="1542" width="49.28515625" style="4" bestFit="1" customWidth="1"/>
    <col min="1543" max="1543" width="12.140625" style="4" customWidth="1"/>
    <col min="1544" max="1544" width="8.85546875" style="4"/>
    <col min="1545" max="1545" width="9.42578125" style="4" customWidth="1"/>
    <col min="1546" max="1546" width="8.42578125" style="4" customWidth="1"/>
    <col min="1547" max="1547" width="8.140625" style="4" customWidth="1"/>
    <col min="1548" max="1548" width="8" style="4" customWidth="1"/>
    <col min="1549" max="1549" width="18.7109375" style="4" customWidth="1"/>
    <col min="1550" max="1792" width="8.85546875" style="4"/>
    <col min="1793" max="1793" width="12.85546875" style="4" customWidth="1"/>
    <col min="1794" max="1794" width="5.42578125" style="4" customWidth="1"/>
    <col min="1795" max="1795" width="14.85546875" style="4" customWidth="1"/>
    <col min="1796" max="1796" width="34" style="4" customWidth="1"/>
    <col min="1797" max="1797" width="12.28515625" style="4" customWidth="1"/>
    <col min="1798" max="1798" width="49.28515625" style="4" bestFit="1" customWidth="1"/>
    <col min="1799" max="1799" width="12.140625" style="4" customWidth="1"/>
    <col min="1800" max="1800" width="8.85546875" style="4"/>
    <col min="1801" max="1801" width="9.42578125" style="4" customWidth="1"/>
    <col min="1802" max="1802" width="8.42578125" style="4" customWidth="1"/>
    <col min="1803" max="1803" width="8.140625" style="4" customWidth="1"/>
    <col min="1804" max="1804" width="8" style="4" customWidth="1"/>
    <col min="1805" max="1805" width="18.7109375" style="4" customWidth="1"/>
    <col min="1806" max="2048" width="8.85546875" style="4"/>
    <col min="2049" max="2049" width="12.85546875" style="4" customWidth="1"/>
    <col min="2050" max="2050" width="5.42578125" style="4" customWidth="1"/>
    <col min="2051" max="2051" width="14.85546875" style="4" customWidth="1"/>
    <col min="2052" max="2052" width="34" style="4" customWidth="1"/>
    <col min="2053" max="2053" width="12.28515625" style="4" customWidth="1"/>
    <col min="2054" max="2054" width="49.28515625" style="4" bestFit="1" customWidth="1"/>
    <col min="2055" max="2055" width="12.140625" style="4" customWidth="1"/>
    <col min="2056" max="2056" width="8.85546875" style="4"/>
    <col min="2057" max="2057" width="9.42578125" style="4" customWidth="1"/>
    <col min="2058" max="2058" width="8.42578125" style="4" customWidth="1"/>
    <col min="2059" max="2059" width="8.140625" style="4" customWidth="1"/>
    <col min="2060" max="2060" width="8" style="4" customWidth="1"/>
    <col min="2061" max="2061" width="18.7109375" style="4" customWidth="1"/>
    <col min="2062" max="2304" width="8.85546875" style="4"/>
    <col min="2305" max="2305" width="12.85546875" style="4" customWidth="1"/>
    <col min="2306" max="2306" width="5.42578125" style="4" customWidth="1"/>
    <col min="2307" max="2307" width="14.85546875" style="4" customWidth="1"/>
    <col min="2308" max="2308" width="34" style="4" customWidth="1"/>
    <col min="2309" max="2309" width="12.28515625" style="4" customWidth="1"/>
    <col min="2310" max="2310" width="49.28515625" style="4" bestFit="1" customWidth="1"/>
    <col min="2311" max="2311" width="12.140625" style="4" customWidth="1"/>
    <col min="2312" max="2312" width="8.85546875" style="4"/>
    <col min="2313" max="2313" width="9.42578125" style="4" customWidth="1"/>
    <col min="2314" max="2314" width="8.42578125" style="4" customWidth="1"/>
    <col min="2315" max="2315" width="8.140625" style="4" customWidth="1"/>
    <col min="2316" max="2316" width="8" style="4" customWidth="1"/>
    <col min="2317" max="2317" width="18.7109375" style="4" customWidth="1"/>
    <col min="2318" max="2560" width="8.85546875" style="4"/>
    <col min="2561" max="2561" width="12.85546875" style="4" customWidth="1"/>
    <col min="2562" max="2562" width="5.42578125" style="4" customWidth="1"/>
    <col min="2563" max="2563" width="14.85546875" style="4" customWidth="1"/>
    <col min="2564" max="2564" width="34" style="4" customWidth="1"/>
    <col min="2565" max="2565" width="12.28515625" style="4" customWidth="1"/>
    <col min="2566" max="2566" width="49.28515625" style="4" bestFit="1" customWidth="1"/>
    <col min="2567" max="2567" width="12.140625" style="4" customWidth="1"/>
    <col min="2568" max="2568" width="8.85546875" style="4"/>
    <col min="2569" max="2569" width="9.42578125" style="4" customWidth="1"/>
    <col min="2570" max="2570" width="8.42578125" style="4" customWidth="1"/>
    <col min="2571" max="2571" width="8.140625" style="4" customWidth="1"/>
    <col min="2572" max="2572" width="8" style="4" customWidth="1"/>
    <col min="2573" max="2573" width="18.7109375" style="4" customWidth="1"/>
    <col min="2574" max="2816" width="8.85546875" style="4"/>
    <col min="2817" max="2817" width="12.85546875" style="4" customWidth="1"/>
    <col min="2818" max="2818" width="5.42578125" style="4" customWidth="1"/>
    <col min="2819" max="2819" width="14.85546875" style="4" customWidth="1"/>
    <col min="2820" max="2820" width="34" style="4" customWidth="1"/>
    <col min="2821" max="2821" width="12.28515625" style="4" customWidth="1"/>
    <col min="2822" max="2822" width="49.28515625" style="4" bestFit="1" customWidth="1"/>
    <col min="2823" max="2823" width="12.140625" style="4" customWidth="1"/>
    <col min="2824" max="2824" width="8.85546875" style="4"/>
    <col min="2825" max="2825" width="9.42578125" style="4" customWidth="1"/>
    <col min="2826" max="2826" width="8.42578125" style="4" customWidth="1"/>
    <col min="2827" max="2827" width="8.140625" style="4" customWidth="1"/>
    <col min="2828" max="2828" width="8" style="4" customWidth="1"/>
    <col min="2829" max="2829" width="18.7109375" style="4" customWidth="1"/>
    <col min="2830" max="3072" width="8.85546875" style="4"/>
    <col min="3073" max="3073" width="12.85546875" style="4" customWidth="1"/>
    <col min="3074" max="3074" width="5.42578125" style="4" customWidth="1"/>
    <col min="3075" max="3075" width="14.85546875" style="4" customWidth="1"/>
    <col min="3076" max="3076" width="34" style="4" customWidth="1"/>
    <col min="3077" max="3077" width="12.28515625" style="4" customWidth="1"/>
    <col min="3078" max="3078" width="49.28515625" style="4" bestFit="1" customWidth="1"/>
    <col min="3079" max="3079" width="12.140625" style="4" customWidth="1"/>
    <col min="3080" max="3080" width="8.85546875" style="4"/>
    <col min="3081" max="3081" width="9.42578125" style="4" customWidth="1"/>
    <col min="3082" max="3082" width="8.42578125" style="4" customWidth="1"/>
    <col min="3083" max="3083" width="8.140625" style="4" customWidth="1"/>
    <col min="3084" max="3084" width="8" style="4" customWidth="1"/>
    <col min="3085" max="3085" width="18.7109375" style="4" customWidth="1"/>
    <col min="3086" max="3328" width="8.85546875" style="4"/>
    <col min="3329" max="3329" width="12.85546875" style="4" customWidth="1"/>
    <col min="3330" max="3330" width="5.42578125" style="4" customWidth="1"/>
    <col min="3331" max="3331" width="14.85546875" style="4" customWidth="1"/>
    <col min="3332" max="3332" width="34" style="4" customWidth="1"/>
    <col min="3333" max="3333" width="12.28515625" style="4" customWidth="1"/>
    <col min="3334" max="3334" width="49.28515625" style="4" bestFit="1" customWidth="1"/>
    <col min="3335" max="3335" width="12.140625" style="4" customWidth="1"/>
    <col min="3336" max="3336" width="8.85546875" style="4"/>
    <col min="3337" max="3337" width="9.42578125" style="4" customWidth="1"/>
    <col min="3338" max="3338" width="8.42578125" style="4" customWidth="1"/>
    <col min="3339" max="3339" width="8.140625" style="4" customWidth="1"/>
    <col min="3340" max="3340" width="8" style="4" customWidth="1"/>
    <col min="3341" max="3341" width="18.7109375" style="4" customWidth="1"/>
    <col min="3342" max="3584" width="8.85546875" style="4"/>
    <col min="3585" max="3585" width="12.85546875" style="4" customWidth="1"/>
    <col min="3586" max="3586" width="5.42578125" style="4" customWidth="1"/>
    <col min="3587" max="3587" width="14.85546875" style="4" customWidth="1"/>
    <col min="3588" max="3588" width="34" style="4" customWidth="1"/>
    <col min="3589" max="3589" width="12.28515625" style="4" customWidth="1"/>
    <col min="3590" max="3590" width="49.28515625" style="4" bestFit="1" customWidth="1"/>
    <col min="3591" max="3591" width="12.140625" style="4" customWidth="1"/>
    <col min="3592" max="3592" width="8.85546875" style="4"/>
    <col min="3593" max="3593" width="9.42578125" style="4" customWidth="1"/>
    <col min="3594" max="3594" width="8.42578125" style="4" customWidth="1"/>
    <col min="3595" max="3595" width="8.140625" style="4" customWidth="1"/>
    <col min="3596" max="3596" width="8" style="4" customWidth="1"/>
    <col min="3597" max="3597" width="18.7109375" style="4" customWidth="1"/>
    <col min="3598" max="3840" width="8.85546875" style="4"/>
    <col min="3841" max="3841" width="12.85546875" style="4" customWidth="1"/>
    <col min="3842" max="3842" width="5.42578125" style="4" customWidth="1"/>
    <col min="3843" max="3843" width="14.85546875" style="4" customWidth="1"/>
    <col min="3844" max="3844" width="34" style="4" customWidth="1"/>
    <col min="3845" max="3845" width="12.28515625" style="4" customWidth="1"/>
    <col min="3846" max="3846" width="49.28515625" style="4" bestFit="1" customWidth="1"/>
    <col min="3847" max="3847" width="12.140625" style="4" customWidth="1"/>
    <col min="3848" max="3848" width="8.85546875" style="4"/>
    <col min="3849" max="3849" width="9.42578125" style="4" customWidth="1"/>
    <col min="3850" max="3850" width="8.42578125" style="4" customWidth="1"/>
    <col min="3851" max="3851" width="8.140625" style="4" customWidth="1"/>
    <col min="3852" max="3852" width="8" style="4" customWidth="1"/>
    <col min="3853" max="3853" width="18.7109375" style="4" customWidth="1"/>
    <col min="3854" max="4096" width="8.85546875" style="4"/>
    <col min="4097" max="4097" width="12.85546875" style="4" customWidth="1"/>
    <col min="4098" max="4098" width="5.42578125" style="4" customWidth="1"/>
    <col min="4099" max="4099" width="14.85546875" style="4" customWidth="1"/>
    <col min="4100" max="4100" width="34" style="4" customWidth="1"/>
    <col min="4101" max="4101" width="12.28515625" style="4" customWidth="1"/>
    <col min="4102" max="4102" width="49.28515625" style="4" bestFit="1" customWidth="1"/>
    <col min="4103" max="4103" width="12.140625" style="4" customWidth="1"/>
    <col min="4104" max="4104" width="8.85546875" style="4"/>
    <col min="4105" max="4105" width="9.42578125" style="4" customWidth="1"/>
    <col min="4106" max="4106" width="8.42578125" style="4" customWidth="1"/>
    <col min="4107" max="4107" width="8.140625" style="4" customWidth="1"/>
    <col min="4108" max="4108" width="8" style="4" customWidth="1"/>
    <col min="4109" max="4109" width="18.7109375" style="4" customWidth="1"/>
    <col min="4110" max="4352" width="8.85546875" style="4"/>
    <col min="4353" max="4353" width="12.85546875" style="4" customWidth="1"/>
    <col min="4354" max="4354" width="5.42578125" style="4" customWidth="1"/>
    <col min="4355" max="4355" width="14.85546875" style="4" customWidth="1"/>
    <col min="4356" max="4356" width="34" style="4" customWidth="1"/>
    <col min="4357" max="4357" width="12.28515625" style="4" customWidth="1"/>
    <col min="4358" max="4358" width="49.28515625" style="4" bestFit="1" customWidth="1"/>
    <col min="4359" max="4359" width="12.140625" style="4" customWidth="1"/>
    <col min="4360" max="4360" width="8.85546875" style="4"/>
    <col min="4361" max="4361" width="9.42578125" style="4" customWidth="1"/>
    <col min="4362" max="4362" width="8.42578125" style="4" customWidth="1"/>
    <col min="4363" max="4363" width="8.140625" style="4" customWidth="1"/>
    <col min="4364" max="4364" width="8" style="4" customWidth="1"/>
    <col min="4365" max="4365" width="18.7109375" style="4" customWidth="1"/>
    <col min="4366" max="4608" width="8.85546875" style="4"/>
    <col min="4609" max="4609" width="12.85546875" style="4" customWidth="1"/>
    <col min="4610" max="4610" width="5.42578125" style="4" customWidth="1"/>
    <col min="4611" max="4611" width="14.85546875" style="4" customWidth="1"/>
    <col min="4612" max="4612" width="34" style="4" customWidth="1"/>
    <col min="4613" max="4613" width="12.28515625" style="4" customWidth="1"/>
    <col min="4614" max="4614" width="49.28515625" style="4" bestFit="1" customWidth="1"/>
    <col min="4615" max="4615" width="12.140625" style="4" customWidth="1"/>
    <col min="4616" max="4616" width="8.85546875" style="4"/>
    <col min="4617" max="4617" width="9.42578125" style="4" customWidth="1"/>
    <col min="4618" max="4618" width="8.42578125" style="4" customWidth="1"/>
    <col min="4619" max="4619" width="8.140625" style="4" customWidth="1"/>
    <col min="4620" max="4620" width="8" style="4" customWidth="1"/>
    <col min="4621" max="4621" width="18.7109375" style="4" customWidth="1"/>
    <col min="4622" max="4864" width="8.85546875" style="4"/>
    <col min="4865" max="4865" width="12.85546875" style="4" customWidth="1"/>
    <col min="4866" max="4866" width="5.42578125" style="4" customWidth="1"/>
    <col min="4867" max="4867" width="14.85546875" style="4" customWidth="1"/>
    <col min="4868" max="4868" width="34" style="4" customWidth="1"/>
    <col min="4869" max="4869" width="12.28515625" style="4" customWidth="1"/>
    <col min="4870" max="4870" width="49.28515625" style="4" bestFit="1" customWidth="1"/>
    <col min="4871" max="4871" width="12.140625" style="4" customWidth="1"/>
    <col min="4872" max="4872" width="8.85546875" style="4"/>
    <col min="4873" max="4873" width="9.42578125" style="4" customWidth="1"/>
    <col min="4874" max="4874" width="8.42578125" style="4" customWidth="1"/>
    <col min="4875" max="4875" width="8.140625" style="4" customWidth="1"/>
    <col min="4876" max="4876" width="8" style="4" customWidth="1"/>
    <col min="4877" max="4877" width="18.7109375" style="4" customWidth="1"/>
    <col min="4878" max="5120" width="8.85546875" style="4"/>
    <col min="5121" max="5121" width="12.85546875" style="4" customWidth="1"/>
    <col min="5122" max="5122" width="5.42578125" style="4" customWidth="1"/>
    <col min="5123" max="5123" width="14.85546875" style="4" customWidth="1"/>
    <col min="5124" max="5124" width="34" style="4" customWidth="1"/>
    <col min="5125" max="5125" width="12.28515625" style="4" customWidth="1"/>
    <col min="5126" max="5126" width="49.28515625" style="4" bestFit="1" customWidth="1"/>
    <col min="5127" max="5127" width="12.140625" style="4" customWidth="1"/>
    <col min="5128" max="5128" width="8.85546875" style="4"/>
    <col min="5129" max="5129" width="9.42578125" style="4" customWidth="1"/>
    <col min="5130" max="5130" width="8.42578125" style="4" customWidth="1"/>
    <col min="5131" max="5131" width="8.140625" style="4" customWidth="1"/>
    <col min="5132" max="5132" width="8" style="4" customWidth="1"/>
    <col min="5133" max="5133" width="18.7109375" style="4" customWidth="1"/>
    <col min="5134" max="5376" width="8.85546875" style="4"/>
    <col min="5377" max="5377" width="12.85546875" style="4" customWidth="1"/>
    <col min="5378" max="5378" width="5.42578125" style="4" customWidth="1"/>
    <col min="5379" max="5379" width="14.85546875" style="4" customWidth="1"/>
    <col min="5380" max="5380" width="34" style="4" customWidth="1"/>
    <col min="5381" max="5381" width="12.28515625" style="4" customWidth="1"/>
    <col min="5382" max="5382" width="49.28515625" style="4" bestFit="1" customWidth="1"/>
    <col min="5383" max="5383" width="12.140625" style="4" customWidth="1"/>
    <col min="5384" max="5384" width="8.85546875" style="4"/>
    <col min="5385" max="5385" width="9.42578125" style="4" customWidth="1"/>
    <col min="5386" max="5386" width="8.42578125" style="4" customWidth="1"/>
    <col min="5387" max="5387" width="8.140625" style="4" customWidth="1"/>
    <col min="5388" max="5388" width="8" style="4" customWidth="1"/>
    <col min="5389" max="5389" width="18.7109375" style="4" customWidth="1"/>
    <col min="5390" max="5632" width="8.85546875" style="4"/>
    <col min="5633" max="5633" width="12.85546875" style="4" customWidth="1"/>
    <col min="5634" max="5634" width="5.42578125" style="4" customWidth="1"/>
    <col min="5635" max="5635" width="14.85546875" style="4" customWidth="1"/>
    <col min="5636" max="5636" width="34" style="4" customWidth="1"/>
    <col min="5637" max="5637" width="12.28515625" style="4" customWidth="1"/>
    <col min="5638" max="5638" width="49.28515625" style="4" bestFit="1" customWidth="1"/>
    <col min="5639" max="5639" width="12.140625" style="4" customWidth="1"/>
    <col min="5640" max="5640" width="8.85546875" style="4"/>
    <col min="5641" max="5641" width="9.42578125" style="4" customWidth="1"/>
    <col min="5642" max="5642" width="8.42578125" style="4" customWidth="1"/>
    <col min="5643" max="5643" width="8.140625" style="4" customWidth="1"/>
    <col min="5644" max="5644" width="8" style="4" customWidth="1"/>
    <col min="5645" max="5645" width="18.7109375" style="4" customWidth="1"/>
    <col min="5646" max="5888" width="8.85546875" style="4"/>
    <col min="5889" max="5889" width="12.85546875" style="4" customWidth="1"/>
    <col min="5890" max="5890" width="5.42578125" style="4" customWidth="1"/>
    <col min="5891" max="5891" width="14.85546875" style="4" customWidth="1"/>
    <col min="5892" max="5892" width="34" style="4" customWidth="1"/>
    <col min="5893" max="5893" width="12.28515625" style="4" customWidth="1"/>
    <col min="5894" max="5894" width="49.28515625" style="4" bestFit="1" customWidth="1"/>
    <col min="5895" max="5895" width="12.140625" style="4" customWidth="1"/>
    <col min="5896" max="5896" width="8.85546875" style="4"/>
    <col min="5897" max="5897" width="9.42578125" style="4" customWidth="1"/>
    <col min="5898" max="5898" width="8.42578125" style="4" customWidth="1"/>
    <col min="5899" max="5899" width="8.140625" style="4" customWidth="1"/>
    <col min="5900" max="5900" width="8" style="4" customWidth="1"/>
    <col min="5901" max="5901" width="18.7109375" style="4" customWidth="1"/>
    <col min="5902" max="6144" width="8.85546875" style="4"/>
    <col min="6145" max="6145" width="12.85546875" style="4" customWidth="1"/>
    <col min="6146" max="6146" width="5.42578125" style="4" customWidth="1"/>
    <col min="6147" max="6147" width="14.85546875" style="4" customWidth="1"/>
    <col min="6148" max="6148" width="34" style="4" customWidth="1"/>
    <col min="6149" max="6149" width="12.28515625" style="4" customWidth="1"/>
    <col min="6150" max="6150" width="49.28515625" style="4" bestFit="1" customWidth="1"/>
    <col min="6151" max="6151" width="12.140625" style="4" customWidth="1"/>
    <col min="6152" max="6152" width="8.85546875" style="4"/>
    <col min="6153" max="6153" width="9.42578125" style="4" customWidth="1"/>
    <col min="6154" max="6154" width="8.42578125" style="4" customWidth="1"/>
    <col min="6155" max="6155" width="8.140625" style="4" customWidth="1"/>
    <col min="6156" max="6156" width="8" style="4" customWidth="1"/>
    <col min="6157" max="6157" width="18.7109375" style="4" customWidth="1"/>
    <col min="6158" max="6400" width="8.85546875" style="4"/>
    <col min="6401" max="6401" width="12.85546875" style="4" customWidth="1"/>
    <col min="6402" max="6402" width="5.42578125" style="4" customWidth="1"/>
    <col min="6403" max="6403" width="14.85546875" style="4" customWidth="1"/>
    <col min="6404" max="6404" width="34" style="4" customWidth="1"/>
    <col min="6405" max="6405" width="12.28515625" style="4" customWidth="1"/>
    <col min="6406" max="6406" width="49.28515625" style="4" bestFit="1" customWidth="1"/>
    <col min="6407" max="6407" width="12.140625" style="4" customWidth="1"/>
    <col min="6408" max="6408" width="8.85546875" style="4"/>
    <col min="6409" max="6409" width="9.42578125" style="4" customWidth="1"/>
    <col min="6410" max="6410" width="8.42578125" style="4" customWidth="1"/>
    <col min="6411" max="6411" width="8.140625" style="4" customWidth="1"/>
    <col min="6412" max="6412" width="8" style="4" customWidth="1"/>
    <col min="6413" max="6413" width="18.7109375" style="4" customWidth="1"/>
    <col min="6414" max="6656" width="8.85546875" style="4"/>
    <col min="6657" max="6657" width="12.85546875" style="4" customWidth="1"/>
    <col min="6658" max="6658" width="5.42578125" style="4" customWidth="1"/>
    <col min="6659" max="6659" width="14.85546875" style="4" customWidth="1"/>
    <col min="6660" max="6660" width="34" style="4" customWidth="1"/>
    <col min="6661" max="6661" width="12.28515625" style="4" customWidth="1"/>
    <col min="6662" max="6662" width="49.28515625" style="4" bestFit="1" customWidth="1"/>
    <col min="6663" max="6663" width="12.140625" style="4" customWidth="1"/>
    <col min="6664" max="6664" width="8.85546875" style="4"/>
    <col min="6665" max="6665" width="9.42578125" style="4" customWidth="1"/>
    <col min="6666" max="6666" width="8.42578125" style="4" customWidth="1"/>
    <col min="6667" max="6667" width="8.140625" style="4" customWidth="1"/>
    <col min="6668" max="6668" width="8" style="4" customWidth="1"/>
    <col min="6669" max="6669" width="18.7109375" style="4" customWidth="1"/>
    <col min="6670" max="6912" width="8.85546875" style="4"/>
    <col min="6913" max="6913" width="12.85546875" style="4" customWidth="1"/>
    <col min="6914" max="6914" width="5.42578125" style="4" customWidth="1"/>
    <col min="6915" max="6915" width="14.85546875" style="4" customWidth="1"/>
    <col min="6916" max="6916" width="34" style="4" customWidth="1"/>
    <col min="6917" max="6917" width="12.28515625" style="4" customWidth="1"/>
    <col min="6918" max="6918" width="49.28515625" style="4" bestFit="1" customWidth="1"/>
    <col min="6919" max="6919" width="12.140625" style="4" customWidth="1"/>
    <col min="6920" max="6920" width="8.85546875" style="4"/>
    <col min="6921" max="6921" width="9.42578125" style="4" customWidth="1"/>
    <col min="6922" max="6922" width="8.42578125" style="4" customWidth="1"/>
    <col min="6923" max="6923" width="8.140625" style="4" customWidth="1"/>
    <col min="6924" max="6924" width="8" style="4" customWidth="1"/>
    <col min="6925" max="6925" width="18.7109375" style="4" customWidth="1"/>
    <col min="6926" max="7168" width="8.85546875" style="4"/>
    <col min="7169" max="7169" width="12.85546875" style="4" customWidth="1"/>
    <col min="7170" max="7170" width="5.42578125" style="4" customWidth="1"/>
    <col min="7171" max="7171" width="14.85546875" style="4" customWidth="1"/>
    <col min="7172" max="7172" width="34" style="4" customWidth="1"/>
    <col min="7173" max="7173" width="12.28515625" style="4" customWidth="1"/>
    <col min="7174" max="7174" width="49.28515625" style="4" bestFit="1" customWidth="1"/>
    <col min="7175" max="7175" width="12.140625" style="4" customWidth="1"/>
    <col min="7176" max="7176" width="8.85546875" style="4"/>
    <col min="7177" max="7177" width="9.42578125" style="4" customWidth="1"/>
    <col min="7178" max="7178" width="8.42578125" style="4" customWidth="1"/>
    <col min="7179" max="7179" width="8.140625" style="4" customWidth="1"/>
    <col min="7180" max="7180" width="8" style="4" customWidth="1"/>
    <col min="7181" max="7181" width="18.7109375" style="4" customWidth="1"/>
    <col min="7182" max="7424" width="8.85546875" style="4"/>
    <col min="7425" max="7425" width="12.85546875" style="4" customWidth="1"/>
    <col min="7426" max="7426" width="5.42578125" style="4" customWidth="1"/>
    <col min="7427" max="7427" width="14.85546875" style="4" customWidth="1"/>
    <col min="7428" max="7428" width="34" style="4" customWidth="1"/>
    <col min="7429" max="7429" width="12.28515625" style="4" customWidth="1"/>
    <col min="7430" max="7430" width="49.28515625" style="4" bestFit="1" customWidth="1"/>
    <col min="7431" max="7431" width="12.140625" style="4" customWidth="1"/>
    <col min="7432" max="7432" width="8.85546875" style="4"/>
    <col min="7433" max="7433" width="9.42578125" style="4" customWidth="1"/>
    <col min="7434" max="7434" width="8.42578125" style="4" customWidth="1"/>
    <col min="7435" max="7435" width="8.140625" style="4" customWidth="1"/>
    <col min="7436" max="7436" width="8" style="4" customWidth="1"/>
    <col min="7437" max="7437" width="18.7109375" style="4" customWidth="1"/>
    <col min="7438" max="7680" width="8.85546875" style="4"/>
    <col min="7681" max="7681" width="12.85546875" style="4" customWidth="1"/>
    <col min="7682" max="7682" width="5.42578125" style="4" customWidth="1"/>
    <col min="7683" max="7683" width="14.85546875" style="4" customWidth="1"/>
    <col min="7684" max="7684" width="34" style="4" customWidth="1"/>
    <col min="7685" max="7685" width="12.28515625" style="4" customWidth="1"/>
    <col min="7686" max="7686" width="49.28515625" style="4" bestFit="1" customWidth="1"/>
    <col min="7687" max="7687" width="12.140625" style="4" customWidth="1"/>
    <col min="7688" max="7688" width="8.85546875" style="4"/>
    <col min="7689" max="7689" width="9.42578125" style="4" customWidth="1"/>
    <col min="7690" max="7690" width="8.42578125" style="4" customWidth="1"/>
    <col min="7691" max="7691" width="8.140625" style="4" customWidth="1"/>
    <col min="7692" max="7692" width="8" style="4" customWidth="1"/>
    <col min="7693" max="7693" width="18.7109375" style="4" customWidth="1"/>
    <col min="7694" max="7936" width="8.85546875" style="4"/>
    <col min="7937" max="7937" width="12.85546875" style="4" customWidth="1"/>
    <col min="7938" max="7938" width="5.42578125" style="4" customWidth="1"/>
    <col min="7939" max="7939" width="14.85546875" style="4" customWidth="1"/>
    <col min="7940" max="7940" width="34" style="4" customWidth="1"/>
    <col min="7941" max="7941" width="12.28515625" style="4" customWidth="1"/>
    <col min="7942" max="7942" width="49.28515625" style="4" bestFit="1" customWidth="1"/>
    <col min="7943" max="7943" width="12.140625" style="4" customWidth="1"/>
    <col min="7944" max="7944" width="8.85546875" style="4"/>
    <col min="7945" max="7945" width="9.42578125" style="4" customWidth="1"/>
    <col min="7946" max="7946" width="8.42578125" style="4" customWidth="1"/>
    <col min="7947" max="7947" width="8.140625" style="4" customWidth="1"/>
    <col min="7948" max="7948" width="8" style="4" customWidth="1"/>
    <col min="7949" max="7949" width="18.7109375" style="4" customWidth="1"/>
    <col min="7950" max="8192" width="8.85546875" style="4"/>
    <col min="8193" max="8193" width="12.85546875" style="4" customWidth="1"/>
    <col min="8194" max="8194" width="5.42578125" style="4" customWidth="1"/>
    <col min="8195" max="8195" width="14.85546875" style="4" customWidth="1"/>
    <col min="8196" max="8196" width="34" style="4" customWidth="1"/>
    <col min="8197" max="8197" width="12.28515625" style="4" customWidth="1"/>
    <col min="8198" max="8198" width="49.28515625" style="4" bestFit="1" customWidth="1"/>
    <col min="8199" max="8199" width="12.140625" style="4" customWidth="1"/>
    <col min="8200" max="8200" width="8.85546875" style="4"/>
    <col min="8201" max="8201" width="9.42578125" style="4" customWidth="1"/>
    <col min="8202" max="8202" width="8.42578125" style="4" customWidth="1"/>
    <col min="8203" max="8203" width="8.140625" style="4" customWidth="1"/>
    <col min="8204" max="8204" width="8" style="4" customWidth="1"/>
    <col min="8205" max="8205" width="18.7109375" style="4" customWidth="1"/>
    <col min="8206" max="8448" width="8.85546875" style="4"/>
    <col min="8449" max="8449" width="12.85546875" style="4" customWidth="1"/>
    <col min="8450" max="8450" width="5.42578125" style="4" customWidth="1"/>
    <col min="8451" max="8451" width="14.85546875" style="4" customWidth="1"/>
    <col min="8452" max="8452" width="34" style="4" customWidth="1"/>
    <col min="8453" max="8453" width="12.28515625" style="4" customWidth="1"/>
    <col min="8454" max="8454" width="49.28515625" style="4" bestFit="1" customWidth="1"/>
    <col min="8455" max="8455" width="12.140625" style="4" customWidth="1"/>
    <col min="8456" max="8456" width="8.85546875" style="4"/>
    <col min="8457" max="8457" width="9.42578125" style="4" customWidth="1"/>
    <col min="8458" max="8458" width="8.42578125" style="4" customWidth="1"/>
    <col min="8459" max="8459" width="8.140625" style="4" customWidth="1"/>
    <col min="8460" max="8460" width="8" style="4" customWidth="1"/>
    <col min="8461" max="8461" width="18.7109375" style="4" customWidth="1"/>
    <col min="8462" max="8704" width="8.85546875" style="4"/>
    <col min="8705" max="8705" width="12.85546875" style="4" customWidth="1"/>
    <col min="8706" max="8706" width="5.42578125" style="4" customWidth="1"/>
    <col min="8707" max="8707" width="14.85546875" style="4" customWidth="1"/>
    <col min="8708" max="8708" width="34" style="4" customWidth="1"/>
    <col min="8709" max="8709" width="12.28515625" style="4" customWidth="1"/>
    <col min="8710" max="8710" width="49.28515625" style="4" bestFit="1" customWidth="1"/>
    <col min="8711" max="8711" width="12.140625" style="4" customWidth="1"/>
    <col min="8712" max="8712" width="8.85546875" style="4"/>
    <col min="8713" max="8713" width="9.42578125" style="4" customWidth="1"/>
    <col min="8714" max="8714" width="8.42578125" style="4" customWidth="1"/>
    <col min="8715" max="8715" width="8.140625" style="4" customWidth="1"/>
    <col min="8716" max="8716" width="8" style="4" customWidth="1"/>
    <col min="8717" max="8717" width="18.7109375" style="4" customWidth="1"/>
    <col min="8718" max="8960" width="8.85546875" style="4"/>
    <col min="8961" max="8961" width="12.85546875" style="4" customWidth="1"/>
    <col min="8962" max="8962" width="5.42578125" style="4" customWidth="1"/>
    <col min="8963" max="8963" width="14.85546875" style="4" customWidth="1"/>
    <col min="8964" max="8964" width="34" style="4" customWidth="1"/>
    <col min="8965" max="8965" width="12.28515625" style="4" customWidth="1"/>
    <col min="8966" max="8966" width="49.28515625" style="4" bestFit="1" customWidth="1"/>
    <col min="8967" max="8967" width="12.140625" style="4" customWidth="1"/>
    <col min="8968" max="8968" width="8.85546875" style="4"/>
    <col min="8969" max="8969" width="9.42578125" style="4" customWidth="1"/>
    <col min="8970" max="8970" width="8.42578125" style="4" customWidth="1"/>
    <col min="8971" max="8971" width="8.140625" style="4" customWidth="1"/>
    <col min="8972" max="8972" width="8" style="4" customWidth="1"/>
    <col min="8973" max="8973" width="18.7109375" style="4" customWidth="1"/>
    <col min="8974" max="9216" width="8.85546875" style="4"/>
    <col min="9217" max="9217" width="12.85546875" style="4" customWidth="1"/>
    <col min="9218" max="9218" width="5.42578125" style="4" customWidth="1"/>
    <col min="9219" max="9219" width="14.85546875" style="4" customWidth="1"/>
    <col min="9220" max="9220" width="34" style="4" customWidth="1"/>
    <col min="9221" max="9221" width="12.28515625" style="4" customWidth="1"/>
    <col min="9222" max="9222" width="49.28515625" style="4" bestFit="1" customWidth="1"/>
    <col min="9223" max="9223" width="12.140625" style="4" customWidth="1"/>
    <col min="9224" max="9224" width="8.85546875" style="4"/>
    <col min="9225" max="9225" width="9.42578125" style="4" customWidth="1"/>
    <col min="9226" max="9226" width="8.42578125" style="4" customWidth="1"/>
    <col min="9227" max="9227" width="8.140625" style="4" customWidth="1"/>
    <col min="9228" max="9228" width="8" style="4" customWidth="1"/>
    <col min="9229" max="9229" width="18.7109375" style="4" customWidth="1"/>
    <col min="9230" max="9472" width="8.85546875" style="4"/>
    <col min="9473" max="9473" width="12.85546875" style="4" customWidth="1"/>
    <col min="9474" max="9474" width="5.42578125" style="4" customWidth="1"/>
    <col min="9475" max="9475" width="14.85546875" style="4" customWidth="1"/>
    <col min="9476" max="9476" width="34" style="4" customWidth="1"/>
    <col min="9477" max="9477" width="12.28515625" style="4" customWidth="1"/>
    <col min="9478" max="9478" width="49.28515625" style="4" bestFit="1" customWidth="1"/>
    <col min="9479" max="9479" width="12.140625" style="4" customWidth="1"/>
    <col min="9480" max="9480" width="8.85546875" style="4"/>
    <col min="9481" max="9481" width="9.42578125" style="4" customWidth="1"/>
    <col min="9482" max="9482" width="8.42578125" style="4" customWidth="1"/>
    <col min="9483" max="9483" width="8.140625" style="4" customWidth="1"/>
    <col min="9484" max="9484" width="8" style="4" customWidth="1"/>
    <col min="9485" max="9485" width="18.7109375" style="4" customWidth="1"/>
    <col min="9486" max="9728" width="8.85546875" style="4"/>
    <col min="9729" max="9729" width="12.85546875" style="4" customWidth="1"/>
    <col min="9730" max="9730" width="5.42578125" style="4" customWidth="1"/>
    <col min="9731" max="9731" width="14.85546875" style="4" customWidth="1"/>
    <col min="9732" max="9732" width="34" style="4" customWidth="1"/>
    <col min="9733" max="9733" width="12.28515625" style="4" customWidth="1"/>
    <col min="9734" max="9734" width="49.28515625" style="4" bestFit="1" customWidth="1"/>
    <col min="9735" max="9735" width="12.140625" style="4" customWidth="1"/>
    <col min="9736" max="9736" width="8.85546875" style="4"/>
    <col min="9737" max="9737" width="9.42578125" style="4" customWidth="1"/>
    <col min="9738" max="9738" width="8.42578125" style="4" customWidth="1"/>
    <col min="9739" max="9739" width="8.140625" style="4" customWidth="1"/>
    <col min="9740" max="9740" width="8" style="4" customWidth="1"/>
    <col min="9741" max="9741" width="18.7109375" style="4" customWidth="1"/>
    <col min="9742" max="9984" width="8.85546875" style="4"/>
    <col min="9985" max="9985" width="12.85546875" style="4" customWidth="1"/>
    <col min="9986" max="9986" width="5.42578125" style="4" customWidth="1"/>
    <col min="9987" max="9987" width="14.85546875" style="4" customWidth="1"/>
    <col min="9988" max="9988" width="34" style="4" customWidth="1"/>
    <col min="9989" max="9989" width="12.28515625" style="4" customWidth="1"/>
    <col min="9990" max="9990" width="49.28515625" style="4" bestFit="1" customWidth="1"/>
    <col min="9991" max="9991" width="12.140625" style="4" customWidth="1"/>
    <col min="9992" max="9992" width="8.85546875" style="4"/>
    <col min="9993" max="9993" width="9.42578125" style="4" customWidth="1"/>
    <col min="9994" max="9994" width="8.42578125" style="4" customWidth="1"/>
    <col min="9995" max="9995" width="8.140625" style="4" customWidth="1"/>
    <col min="9996" max="9996" width="8" style="4" customWidth="1"/>
    <col min="9997" max="9997" width="18.7109375" style="4" customWidth="1"/>
    <col min="9998" max="10240" width="8.85546875" style="4"/>
    <col min="10241" max="10241" width="12.85546875" style="4" customWidth="1"/>
    <col min="10242" max="10242" width="5.42578125" style="4" customWidth="1"/>
    <col min="10243" max="10243" width="14.85546875" style="4" customWidth="1"/>
    <col min="10244" max="10244" width="34" style="4" customWidth="1"/>
    <col min="10245" max="10245" width="12.28515625" style="4" customWidth="1"/>
    <col min="10246" max="10246" width="49.28515625" style="4" bestFit="1" customWidth="1"/>
    <col min="10247" max="10247" width="12.140625" style="4" customWidth="1"/>
    <col min="10248" max="10248" width="8.85546875" style="4"/>
    <col min="10249" max="10249" width="9.42578125" style="4" customWidth="1"/>
    <col min="10250" max="10250" width="8.42578125" style="4" customWidth="1"/>
    <col min="10251" max="10251" width="8.140625" style="4" customWidth="1"/>
    <col min="10252" max="10252" width="8" style="4" customWidth="1"/>
    <col min="10253" max="10253" width="18.7109375" style="4" customWidth="1"/>
    <col min="10254" max="10496" width="8.85546875" style="4"/>
    <col min="10497" max="10497" width="12.85546875" style="4" customWidth="1"/>
    <col min="10498" max="10498" width="5.42578125" style="4" customWidth="1"/>
    <col min="10499" max="10499" width="14.85546875" style="4" customWidth="1"/>
    <col min="10500" max="10500" width="34" style="4" customWidth="1"/>
    <col min="10501" max="10501" width="12.28515625" style="4" customWidth="1"/>
    <col min="10502" max="10502" width="49.28515625" style="4" bestFit="1" customWidth="1"/>
    <col min="10503" max="10503" width="12.140625" style="4" customWidth="1"/>
    <col min="10504" max="10504" width="8.85546875" style="4"/>
    <col min="10505" max="10505" width="9.42578125" style="4" customWidth="1"/>
    <col min="10506" max="10506" width="8.42578125" style="4" customWidth="1"/>
    <col min="10507" max="10507" width="8.140625" style="4" customWidth="1"/>
    <col min="10508" max="10508" width="8" style="4" customWidth="1"/>
    <col min="10509" max="10509" width="18.7109375" style="4" customWidth="1"/>
    <col min="10510" max="10752" width="8.85546875" style="4"/>
    <col min="10753" max="10753" width="12.85546875" style="4" customWidth="1"/>
    <col min="10754" max="10754" width="5.42578125" style="4" customWidth="1"/>
    <col min="10755" max="10755" width="14.85546875" style="4" customWidth="1"/>
    <col min="10756" max="10756" width="34" style="4" customWidth="1"/>
    <col min="10757" max="10757" width="12.28515625" style="4" customWidth="1"/>
    <col min="10758" max="10758" width="49.28515625" style="4" bestFit="1" customWidth="1"/>
    <col min="10759" max="10759" width="12.140625" style="4" customWidth="1"/>
    <col min="10760" max="10760" width="8.85546875" style="4"/>
    <col min="10761" max="10761" width="9.42578125" style="4" customWidth="1"/>
    <col min="10762" max="10762" width="8.42578125" style="4" customWidth="1"/>
    <col min="10763" max="10763" width="8.140625" style="4" customWidth="1"/>
    <col min="10764" max="10764" width="8" style="4" customWidth="1"/>
    <col min="10765" max="10765" width="18.7109375" style="4" customWidth="1"/>
    <col min="10766" max="11008" width="8.85546875" style="4"/>
    <col min="11009" max="11009" width="12.85546875" style="4" customWidth="1"/>
    <col min="11010" max="11010" width="5.42578125" style="4" customWidth="1"/>
    <col min="11011" max="11011" width="14.85546875" style="4" customWidth="1"/>
    <col min="11012" max="11012" width="34" style="4" customWidth="1"/>
    <col min="11013" max="11013" width="12.28515625" style="4" customWidth="1"/>
    <col min="11014" max="11014" width="49.28515625" style="4" bestFit="1" customWidth="1"/>
    <col min="11015" max="11015" width="12.140625" style="4" customWidth="1"/>
    <col min="11016" max="11016" width="8.85546875" style="4"/>
    <col min="11017" max="11017" width="9.42578125" style="4" customWidth="1"/>
    <col min="11018" max="11018" width="8.42578125" style="4" customWidth="1"/>
    <col min="11019" max="11019" width="8.140625" style="4" customWidth="1"/>
    <col min="11020" max="11020" width="8" style="4" customWidth="1"/>
    <col min="11021" max="11021" width="18.7109375" style="4" customWidth="1"/>
    <col min="11022" max="11264" width="8.85546875" style="4"/>
    <col min="11265" max="11265" width="12.85546875" style="4" customWidth="1"/>
    <col min="11266" max="11266" width="5.42578125" style="4" customWidth="1"/>
    <col min="11267" max="11267" width="14.85546875" style="4" customWidth="1"/>
    <col min="11268" max="11268" width="34" style="4" customWidth="1"/>
    <col min="11269" max="11269" width="12.28515625" style="4" customWidth="1"/>
    <col min="11270" max="11270" width="49.28515625" style="4" bestFit="1" customWidth="1"/>
    <col min="11271" max="11271" width="12.140625" style="4" customWidth="1"/>
    <col min="11272" max="11272" width="8.85546875" style="4"/>
    <col min="11273" max="11273" width="9.42578125" style="4" customWidth="1"/>
    <col min="11274" max="11274" width="8.42578125" style="4" customWidth="1"/>
    <col min="11275" max="11275" width="8.140625" style="4" customWidth="1"/>
    <col min="11276" max="11276" width="8" style="4" customWidth="1"/>
    <col min="11277" max="11277" width="18.7109375" style="4" customWidth="1"/>
    <col min="11278" max="11520" width="8.85546875" style="4"/>
    <col min="11521" max="11521" width="12.85546875" style="4" customWidth="1"/>
    <col min="11522" max="11522" width="5.42578125" style="4" customWidth="1"/>
    <col min="11523" max="11523" width="14.85546875" style="4" customWidth="1"/>
    <col min="11524" max="11524" width="34" style="4" customWidth="1"/>
    <col min="11525" max="11525" width="12.28515625" style="4" customWidth="1"/>
    <col min="11526" max="11526" width="49.28515625" style="4" bestFit="1" customWidth="1"/>
    <col min="11527" max="11527" width="12.140625" style="4" customWidth="1"/>
    <col min="11528" max="11528" width="8.85546875" style="4"/>
    <col min="11529" max="11529" width="9.42578125" style="4" customWidth="1"/>
    <col min="11530" max="11530" width="8.42578125" style="4" customWidth="1"/>
    <col min="11531" max="11531" width="8.140625" style="4" customWidth="1"/>
    <col min="11532" max="11532" width="8" style="4" customWidth="1"/>
    <col min="11533" max="11533" width="18.7109375" style="4" customWidth="1"/>
    <col min="11534" max="11776" width="8.85546875" style="4"/>
    <col min="11777" max="11777" width="12.85546875" style="4" customWidth="1"/>
    <col min="11778" max="11778" width="5.42578125" style="4" customWidth="1"/>
    <col min="11779" max="11779" width="14.85546875" style="4" customWidth="1"/>
    <col min="11780" max="11780" width="34" style="4" customWidth="1"/>
    <col min="11781" max="11781" width="12.28515625" style="4" customWidth="1"/>
    <col min="11782" max="11782" width="49.28515625" style="4" bestFit="1" customWidth="1"/>
    <col min="11783" max="11783" width="12.140625" style="4" customWidth="1"/>
    <col min="11784" max="11784" width="8.85546875" style="4"/>
    <col min="11785" max="11785" width="9.42578125" style="4" customWidth="1"/>
    <col min="11786" max="11786" width="8.42578125" style="4" customWidth="1"/>
    <col min="11787" max="11787" width="8.140625" style="4" customWidth="1"/>
    <col min="11788" max="11788" width="8" style="4" customWidth="1"/>
    <col min="11789" max="11789" width="18.7109375" style="4" customWidth="1"/>
    <col min="11790" max="12032" width="8.85546875" style="4"/>
    <col min="12033" max="12033" width="12.85546875" style="4" customWidth="1"/>
    <col min="12034" max="12034" width="5.42578125" style="4" customWidth="1"/>
    <col min="12035" max="12035" width="14.85546875" style="4" customWidth="1"/>
    <col min="12036" max="12036" width="34" style="4" customWidth="1"/>
    <col min="12037" max="12037" width="12.28515625" style="4" customWidth="1"/>
    <col min="12038" max="12038" width="49.28515625" style="4" bestFit="1" customWidth="1"/>
    <col min="12039" max="12039" width="12.140625" style="4" customWidth="1"/>
    <col min="12040" max="12040" width="8.85546875" style="4"/>
    <col min="12041" max="12041" width="9.42578125" style="4" customWidth="1"/>
    <col min="12042" max="12042" width="8.42578125" style="4" customWidth="1"/>
    <col min="12043" max="12043" width="8.140625" style="4" customWidth="1"/>
    <col min="12044" max="12044" width="8" style="4" customWidth="1"/>
    <col min="12045" max="12045" width="18.7109375" style="4" customWidth="1"/>
    <col min="12046" max="12288" width="8.85546875" style="4"/>
    <col min="12289" max="12289" width="12.85546875" style="4" customWidth="1"/>
    <col min="12290" max="12290" width="5.42578125" style="4" customWidth="1"/>
    <col min="12291" max="12291" width="14.85546875" style="4" customWidth="1"/>
    <col min="12292" max="12292" width="34" style="4" customWidth="1"/>
    <col min="12293" max="12293" width="12.28515625" style="4" customWidth="1"/>
    <col min="12294" max="12294" width="49.28515625" style="4" bestFit="1" customWidth="1"/>
    <col min="12295" max="12295" width="12.140625" style="4" customWidth="1"/>
    <col min="12296" max="12296" width="8.85546875" style="4"/>
    <col min="12297" max="12297" width="9.42578125" style="4" customWidth="1"/>
    <col min="12298" max="12298" width="8.42578125" style="4" customWidth="1"/>
    <col min="12299" max="12299" width="8.140625" style="4" customWidth="1"/>
    <col min="12300" max="12300" width="8" style="4" customWidth="1"/>
    <col min="12301" max="12301" width="18.7109375" style="4" customWidth="1"/>
    <col min="12302" max="12544" width="8.85546875" style="4"/>
    <col min="12545" max="12545" width="12.85546875" style="4" customWidth="1"/>
    <col min="12546" max="12546" width="5.42578125" style="4" customWidth="1"/>
    <col min="12547" max="12547" width="14.85546875" style="4" customWidth="1"/>
    <col min="12548" max="12548" width="34" style="4" customWidth="1"/>
    <col min="12549" max="12549" width="12.28515625" style="4" customWidth="1"/>
    <col min="12550" max="12550" width="49.28515625" style="4" bestFit="1" customWidth="1"/>
    <col min="12551" max="12551" width="12.140625" style="4" customWidth="1"/>
    <col min="12552" max="12552" width="8.85546875" style="4"/>
    <col min="12553" max="12553" width="9.42578125" style="4" customWidth="1"/>
    <col min="12554" max="12554" width="8.42578125" style="4" customWidth="1"/>
    <col min="12555" max="12555" width="8.140625" style="4" customWidth="1"/>
    <col min="12556" max="12556" width="8" style="4" customWidth="1"/>
    <col min="12557" max="12557" width="18.7109375" style="4" customWidth="1"/>
    <col min="12558" max="12800" width="8.85546875" style="4"/>
    <col min="12801" max="12801" width="12.85546875" style="4" customWidth="1"/>
    <col min="12802" max="12802" width="5.42578125" style="4" customWidth="1"/>
    <col min="12803" max="12803" width="14.85546875" style="4" customWidth="1"/>
    <col min="12804" max="12804" width="34" style="4" customWidth="1"/>
    <col min="12805" max="12805" width="12.28515625" style="4" customWidth="1"/>
    <col min="12806" max="12806" width="49.28515625" style="4" bestFit="1" customWidth="1"/>
    <col min="12807" max="12807" width="12.140625" style="4" customWidth="1"/>
    <col min="12808" max="12808" width="8.85546875" style="4"/>
    <col min="12809" max="12809" width="9.42578125" style="4" customWidth="1"/>
    <col min="12810" max="12810" width="8.42578125" style="4" customWidth="1"/>
    <col min="12811" max="12811" width="8.140625" style="4" customWidth="1"/>
    <col min="12812" max="12812" width="8" style="4" customWidth="1"/>
    <col min="12813" max="12813" width="18.7109375" style="4" customWidth="1"/>
    <col min="12814" max="13056" width="8.85546875" style="4"/>
    <col min="13057" max="13057" width="12.85546875" style="4" customWidth="1"/>
    <col min="13058" max="13058" width="5.42578125" style="4" customWidth="1"/>
    <col min="13059" max="13059" width="14.85546875" style="4" customWidth="1"/>
    <col min="13060" max="13060" width="34" style="4" customWidth="1"/>
    <col min="13061" max="13061" width="12.28515625" style="4" customWidth="1"/>
    <col min="13062" max="13062" width="49.28515625" style="4" bestFit="1" customWidth="1"/>
    <col min="13063" max="13063" width="12.140625" style="4" customWidth="1"/>
    <col min="13064" max="13064" width="8.85546875" style="4"/>
    <col min="13065" max="13065" width="9.42578125" style="4" customWidth="1"/>
    <col min="13066" max="13066" width="8.42578125" style="4" customWidth="1"/>
    <col min="13067" max="13067" width="8.140625" style="4" customWidth="1"/>
    <col min="13068" max="13068" width="8" style="4" customWidth="1"/>
    <col min="13069" max="13069" width="18.7109375" style="4" customWidth="1"/>
    <col min="13070" max="13312" width="8.85546875" style="4"/>
    <col min="13313" max="13313" width="12.85546875" style="4" customWidth="1"/>
    <col min="13314" max="13314" width="5.42578125" style="4" customWidth="1"/>
    <col min="13315" max="13315" width="14.85546875" style="4" customWidth="1"/>
    <col min="13316" max="13316" width="34" style="4" customWidth="1"/>
    <col min="13317" max="13317" width="12.28515625" style="4" customWidth="1"/>
    <col min="13318" max="13318" width="49.28515625" style="4" bestFit="1" customWidth="1"/>
    <col min="13319" max="13319" width="12.140625" style="4" customWidth="1"/>
    <col min="13320" max="13320" width="8.85546875" style="4"/>
    <col min="13321" max="13321" width="9.42578125" style="4" customWidth="1"/>
    <col min="13322" max="13322" width="8.42578125" style="4" customWidth="1"/>
    <col min="13323" max="13323" width="8.140625" style="4" customWidth="1"/>
    <col min="13324" max="13324" width="8" style="4" customWidth="1"/>
    <col min="13325" max="13325" width="18.7109375" style="4" customWidth="1"/>
    <col min="13326" max="13568" width="8.85546875" style="4"/>
    <col min="13569" max="13569" width="12.85546875" style="4" customWidth="1"/>
    <col min="13570" max="13570" width="5.42578125" style="4" customWidth="1"/>
    <col min="13571" max="13571" width="14.85546875" style="4" customWidth="1"/>
    <col min="13572" max="13572" width="34" style="4" customWidth="1"/>
    <col min="13573" max="13573" width="12.28515625" style="4" customWidth="1"/>
    <col min="13574" max="13574" width="49.28515625" style="4" bestFit="1" customWidth="1"/>
    <col min="13575" max="13575" width="12.140625" style="4" customWidth="1"/>
    <col min="13576" max="13576" width="8.85546875" style="4"/>
    <col min="13577" max="13577" width="9.42578125" style="4" customWidth="1"/>
    <col min="13578" max="13578" width="8.42578125" style="4" customWidth="1"/>
    <col min="13579" max="13579" width="8.140625" style="4" customWidth="1"/>
    <col min="13580" max="13580" width="8" style="4" customWidth="1"/>
    <col min="13581" max="13581" width="18.7109375" style="4" customWidth="1"/>
    <col min="13582" max="13824" width="8.85546875" style="4"/>
    <col min="13825" max="13825" width="12.85546875" style="4" customWidth="1"/>
    <col min="13826" max="13826" width="5.42578125" style="4" customWidth="1"/>
    <col min="13827" max="13827" width="14.85546875" style="4" customWidth="1"/>
    <col min="13828" max="13828" width="34" style="4" customWidth="1"/>
    <col min="13829" max="13829" width="12.28515625" style="4" customWidth="1"/>
    <col min="13830" max="13830" width="49.28515625" style="4" bestFit="1" customWidth="1"/>
    <col min="13831" max="13831" width="12.140625" style="4" customWidth="1"/>
    <col min="13832" max="13832" width="8.85546875" style="4"/>
    <col min="13833" max="13833" width="9.42578125" style="4" customWidth="1"/>
    <col min="13834" max="13834" width="8.42578125" style="4" customWidth="1"/>
    <col min="13835" max="13835" width="8.140625" style="4" customWidth="1"/>
    <col min="13836" max="13836" width="8" style="4" customWidth="1"/>
    <col min="13837" max="13837" width="18.7109375" style="4" customWidth="1"/>
    <col min="13838" max="14080" width="8.85546875" style="4"/>
    <col min="14081" max="14081" width="12.85546875" style="4" customWidth="1"/>
    <col min="14082" max="14082" width="5.42578125" style="4" customWidth="1"/>
    <col min="14083" max="14083" width="14.85546875" style="4" customWidth="1"/>
    <col min="14084" max="14084" width="34" style="4" customWidth="1"/>
    <col min="14085" max="14085" width="12.28515625" style="4" customWidth="1"/>
    <col min="14086" max="14086" width="49.28515625" style="4" bestFit="1" customWidth="1"/>
    <col min="14087" max="14087" width="12.140625" style="4" customWidth="1"/>
    <col min="14088" max="14088" width="8.85546875" style="4"/>
    <col min="14089" max="14089" width="9.42578125" style="4" customWidth="1"/>
    <col min="14090" max="14090" width="8.42578125" style="4" customWidth="1"/>
    <col min="14091" max="14091" width="8.140625" style="4" customWidth="1"/>
    <col min="14092" max="14092" width="8" style="4" customWidth="1"/>
    <col min="14093" max="14093" width="18.7109375" style="4" customWidth="1"/>
    <col min="14094" max="14336" width="8.85546875" style="4"/>
    <col min="14337" max="14337" width="12.85546875" style="4" customWidth="1"/>
    <col min="14338" max="14338" width="5.42578125" style="4" customWidth="1"/>
    <col min="14339" max="14339" width="14.85546875" style="4" customWidth="1"/>
    <col min="14340" max="14340" width="34" style="4" customWidth="1"/>
    <col min="14341" max="14341" width="12.28515625" style="4" customWidth="1"/>
    <col min="14342" max="14342" width="49.28515625" style="4" bestFit="1" customWidth="1"/>
    <col min="14343" max="14343" width="12.140625" style="4" customWidth="1"/>
    <col min="14344" max="14344" width="8.85546875" style="4"/>
    <col min="14345" max="14345" width="9.42578125" style="4" customWidth="1"/>
    <col min="14346" max="14346" width="8.42578125" style="4" customWidth="1"/>
    <col min="14347" max="14347" width="8.140625" style="4" customWidth="1"/>
    <col min="14348" max="14348" width="8" style="4" customWidth="1"/>
    <col min="14349" max="14349" width="18.7109375" style="4" customWidth="1"/>
    <col min="14350" max="14592" width="8.85546875" style="4"/>
    <col min="14593" max="14593" width="12.85546875" style="4" customWidth="1"/>
    <col min="14594" max="14594" width="5.42578125" style="4" customWidth="1"/>
    <col min="14595" max="14595" width="14.85546875" style="4" customWidth="1"/>
    <col min="14596" max="14596" width="34" style="4" customWidth="1"/>
    <col min="14597" max="14597" width="12.28515625" style="4" customWidth="1"/>
    <col min="14598" max="14598" width="49.28515625" style="4" bestFit="1" customWidth="1"/>
    <col min="14599" max="14599" width="12.140625" style="4" customWidth="1"/>
    <col min="14600" max="14600" width="8.85546875" style="4"/>
    <col min="14601" max="14601" width="9.42578125" style="4" customWidth="1"/>
    <col min="14602" max="14602" width="8.42578125" style="4" customWidth="1"/>
    <col min="14603" max="14603" width="8.140625" style="4" customWidth="1"/>
    <col min="14604" max="14604" width="8" style="4" customWidth="1"/>
    <col min="14605" max="14605" width="18.7109375" style="4" customWidth="1"/>
    <col min="14606" max="14848" width="8.85546875" style="4"/>
    <col min="14849" max="14849" width="12.85546875" style="4" customWidth="1"/>
    <col min="14850" max="14850" width="5.42578125" style="4" customWidth="1"/>
    <col min="14851" max="14851" width="14.85546875" style="4" customWidth="1"/>
    <col min="14852" max="14852" width="34" style="4" customWidth="1"/>
    <col min="14853" max="14853" width="12.28515625" style="4" customWidth="1"/>
    <col min="14854" max="14854" width="49.28515625" style="4" bestFit="1" customWidth="1"/>
    <col min="14855" max="14855" width="12.140625" style="4" customWidth="1"/>
    <col min="14856" max="14856" width="8.85546875" style="4"/>
    <col min="14857" max="14857" width="9.42578125" style="4" customWidth="1"/>
    <col min="14858" max="14858" width="8.42578125" style="4" customWidth="1"/>
    <col min="14859" max="14859" width="8.140625" style="4" customWidth="1"/>
    <col min="14860" max="14860" width="8" style="4" customWidth="1"/>
    <col min="14861" max="14861" width="18.7109375" style="4" customWidth="1"/>
    <col min="14862" max="15104" width="8.85546875" style="4"/>
    <col min="15105" max="15105" width="12.85546875" style="4" customWidth="1"/>
    <col min="15106" max="15106" width="5.42578125" style="4" customWidth="1"/>
    <col min="15107" max="15107" width="14.85546875" style="4" customWidth="1"/>
    <col min="15108" max="15108" width="34" style="4" customWidth="1"/>
    <col min="15109" max="15109" width="12.28515625" style="4" customWidth="1"/>
    <col min="15110" max="15110" width="49.28515625" style="4" bestFit="1" customWidth="1"/>
    <col min="15111" max="15111" width="12.140625" style="4" customWidth="1"/>
    <col min="15112" max="15112" width="8.85546875" style="4"/>
    <col min="15113" max="15113" width="9.42578125" style="4" customWidth="1"/>
    <col min="15114" max="15114" width="8.42578125" style="4" customWidth="1"/>
    <col min="15115" max="15115" width="8.140625" style="4" customWidth="1"/>
    <col min="15116" max="15116" width="8" style="4" customWidth="1"/>
    <col min="15117" max="15117" width="18.7109375" style="4" customWidth="1"/>
    <col min="15118" max="15360" width="8.85546875" style="4"/>
    <col min="15361" max="15361" width="12.85546875" style="4" customWidth="1"/>
    <col min="15362" max="15362" width="5.42578125" style="4" customWidth="1"/>
    <col min="15363" max="15363" width="14.85546875" style="4" customWidth="1"/>
    <col min="15364" max="15364" width="34" style="4" customWidth="1"/>
    <col min="15365" max="15365" width="12.28515625" style="4" customWidth="1"/>
    <col min="15366" max="15366" width="49.28515625" style="4" bestFit="1" customWidth="1"/>
    <col min="15367" max="15367" width="12.140625" style="4" customWidth="1"/>
    <col min="15368" max="15368" width="8.85546875" style="4"/>
    <col min="15369" max="15369" width="9.42578125" style="4" customWidth="1"/>
    <col min="15370" max="15370" width="8.42578125" style="4" customWidth="1"/>
    <col min="15371" max="15371" width="8.140625" style="4" customWidth="1"/>
    <col min="15372" max="15372" width="8" style="4" customWidth="1"/>
    <col min="15373" max="15373" width="18.7109375" style="4" customWidth="1"/>
    <col min="15374" max="15616" width="8.85546875" style="4"/>
    <col min="15617" max="15617" width="12.85546875" style="4" customWidth="1"/>
    <col min="15618" max="15618" width="5.42578125" style="4" customWidth="1"/>
    <col min="15619" max="15619" width="14.85546875" style="4" customWidth="1"/>
    <col min="15620" max="15620" width="34" style="4" customWidth="1"/>
    <col min="15621" max="15621" width="12.28515625" style="4" customWidth="1"/>
    <col min="15622" max="15622" width="49.28515625" style="4" bestFit="1" customWidth="1"/>
    <col min="15623" max="15623" width="12.140625" style="4" customWidth="1"/>
    <col min="15624" max="15624" width="8.85546875" style="4"/>
    <col min="15625" max="15625" width="9.42578125" style="4" customWidth="1"/>
    <col min="15626" max="15626" width="8.42578125" style="4" customWidth="1"/>
    <col min="15627" max="15627" width="8.140625" style="4" customWidth="1"/>
    <col min="15628" max="15628" width="8" style="4" customWidth="1"/>
    <col min="15629" max="15629" width="18.7109375" style="4" customWidth="1"/>
    <col min="15630" max="15872" width="8.85546875" style="4"/>
    <col min="15873" max="15873" width="12.85546875" style="4" customWidth="1"/>
    <col min="15874" max="15874" width="5.42578125" style="4" customWidth="1"/>
    <col min="15875" max="15875" width="14.85546875" style="4" customWidth="1"/>
    <col min="15876" max="15876" width="34" style="4" customWidth="1"/>
    <col min="15877" max="15877" width="12.28515625" style="4" customWidth="1"/>
    <col min="15878" max="15878" width="49.28515625" style="4" bestFit="1" customWidth="1"/>
    <col min="15879" max="15879" width="12.140625" style="4" customWidth="1"/>
    <col min="15880" max="15880" width="8.85546875" style="4"/>
    <col min="15881" max="15881" width="9.42578125" style="4" customWidth="1"/>
    <col min="15882" max="15882" width="8.42578125" style="4" customWidth="1"/>
    <col min="15883" max="15883" width="8.140625" style="4" customWidth="1"/>
    <col min="15884" max="15884" width="8" style="4" customWidth="1"/>
    <col min="15885" max="15885" width="18.7109375" style="4" customWidth="1"/>
    <col min="15886" max="16128" width="8.85546875" style="4"/>
    <col min="16129" max="16129" width="12.85546875" style="4" customWidth="1"/>
    <col min="16130" max="16130" width="5.42578125" style="4" customWidth="1"/>
    <col min="16131" max="16131" width="14.85546875" style="4" customWidth="1"/>
    <col min="16132" max="16132" width="34" style="4" customWidth="1"/>
    <col min="16133" max="16133" width="12.28515625" style="4" customWidth="1"/>
    <col min="16134" max="16134" width="49.28515625" style="4" bestFit="1" customWidth="1"/>
    <col min="16135" max="16135" width="12.140625" style="4" customWidth="1"/>
    <col min="16136" max="16136" width="8.85546875" style="4"/>
    <col min="16137" max="16137" width="9.42578125" style="4" customWidth="1"/>
    <col min="16138" max="16138" width="8.42578125" style="4" customWidth="1"/>
    <col min="16139" max="16139" width="8.140625" style="4" customWidth="1"/>
    <col min="16140" max="16140" width="8" style="4" customWidth="1"/>
    <col min="16141" max="16141" width="18.7109375" style="4" customWidth="1"/>
    <col min="16142" max="16384" width="8.85546875" style="4"/>
  </cols>
  <sheetData>
    <row r="1" spans="1:13" ht="24" customHeight="1" thickBot="1" x14ac:dyDescent="0.35">
      <c r="A1" s="72" t="s">
        <v>1082</v>
      </c>
      <c r="B1" s="73"/>
      <c r="C1" s="73"/>
      <c r="D1" s="73"/>
      <c r="I1" s="74"/>
    </row>
    <row r="2" spans="1:13" ht="95.1" customHeight="1" thickBot="1" x14ac:dyDescent="0.3">
      <c r="A2" s="75" t="s">
        <v>1083</v>
      </c>
      <c r="B2" s="36" t="s">
        <v>1084</v>
      </c>
      <c r="C2" s="76" t="s">
        <v>1085</v>
      </c>
      <c r="D2" s="76" t="s">
        <v>1086</v>
      </c>
      <c r="E2" s="33" t="s">
        <v>1087</v>
      </c>
      <c r="F2" s="33" t="s">
        <v>1088</v>
      </c>
      <c r="G2" s="34" t="s">
        <v>38</v>
      </c>
      <c r="H2" s="35" t="s">
        <v>39</v>
      </c>
      <c r="I2" s="36" t="s">
        <v>40</v>
      </c>
      <c r="J2" s="37" t="s">
        <v>41</v>
      </c>
      <c r="K2" s="38" t="s">
        <v>42</v>
      </c>
      <c r="L2" s="39" t="s">
        <v>43</v>
      </c>
      <c r="M2" s="41" t="s">
        <v>1089</v>
      </c>
    </row>
    <row r="3" spans="1:13" ht="25.5" x14ac:dyDescent="0.2">
      <c r="A3" s="77" t="s">
        <v>1090</v>
      </c>
      <c r="B3" s="78" t="s">
        <v>1091</v>
      </c>
      <c r="C3" s="79" t="s">
        <v>1092</v>
      </c>
      <c r="D3" s="80" t="s">
        <v>1093</v>
      </c>
      <c r="E3" s="77" t="s">
        <v>1094</v>
      </c>
      <c r="F3" s="80" t="s">
        <v>1095</v>
      </c>
      <c r="G3" s="81"/>
      <c r="H3" s="78" t="s">
        <v>1094</v>
      </c>
      <c r="I3" s="82"/>
      <c r="J3" s="83"/>
      <c r="K3" s="84"/>
      <c r="L3" s="78"/>
      <c r="M3" s="78"/>
    </row>
    <row r="4" spans="1:13" ht="14.25" x14ac:dyDescent="0.2">
      <c r="A4" s="85" t="s">
        <v>1090</v>
      </c>
      <c r="B4" s="86" t="s">
        <v>1091</v>
      </c>
      <c r="C4" s="87" t="s">
        <v>1096</v>
      </c>
      <c r="D4" s="85"/>
      <c r="E4" s="85" t="s">
        <v>1094</v>
      </c>
      <c r="F4" s="88" t="s">
        <v>1097</v>
      </c>
      <c r="G4" s="89"/>
      <c r="H4" s="86" t="s">
        <v>1094</v>
      </c>
      <c r="I4" s="90"/>
      <c r="J4" s="91"/>
      <c r="K4" s="92"/>
      <c r="L4" s="86"/>
      <c r="M4" s="86"/>
    </row>
    <row r="5" spans="1:13" ht="14.25" x14ac:dyDescent="0.2">
      <c r="A5" s="85" t="s">
        <v>1098</v>
      </c>
      <c r="B5" s="86" t="s">
        <v>1091</v>
      </c>
      <c r="C5" s="87" t="s">
        <v>1099</v>
      </c>
      <c r="D5" s="85"/>
      <c r="E5" s="85" t="s">
        <v>1100</v>
      </c>
      <c r="F5" s="85" t="s">
        <v>1101</v>
      </c>
      <c r="G5" s="89">
        <v>305</v>
      </c>
      <c r="H5" s="86" t="s">
        <v>53</v>
      </c>
      <c r="I5" s="90">
        <v>8</v>
      </c>
      <c r="J5" s="93" t="s">
        <v>54</v>
      </c>
      <c r="K5" s="92">
        <v>1</v>
      </c>
      <c r="L5" s="92">
        <v>1</v>
      </c>
      <c r="M5" s="94">
        <f>G5</f>
        <v>305</v>
      </c>
    </row>
    <row r="6" spans="1:13" ht="14.25" x14ac:dyDescent="0.2">
      <c r="A6" s="85" t="s">
        <v>1102</v>
      </c>
      <c r="B6" s="86" t="s">
        <v>1091</v>
      </c>
      <c r="C6" s="87" t="s">
        <v>1103</v>
      </c>
      <c r="D6" s="85"/>
      <c r="E6" s="85" t="s">
        <v>1100</v>
      </c>
      <c r="F6" s="85" t="s">
        <v>1101</v>
      </c>
      <c r="G6" s="89">
        <v>305</v>
      </c>
      <c r="H6" s="86" t="s">
        <v>53</v>
      </c>
      <c r="I6" s="90">
        <v>8</v>
      </c>
      <c r="J6" s="93" t="s">
        <v>54</v>
      </c>
      <c r="K6" s="92">
        <v>1</v>
      </c>
      <c r="L6" s="92"/>
      <c r="M6" s="95"/>
    </row>
    <row r="7" spans="1:13" ht="14.25" x14ac:dyDescent="0.2">
      <c r="A7" s="85" t="s">
        <v>1090</v>
      </c>
      <c r="B7" s="86" t="s">
        <v>1091</v>
      </c>
      <c r="C7" s="87" t="s">
        <v>1104</v>
      </c>
      <c r="D7" s="85"/>
      <c r="E7" s="85" t="s">
        <v>1094</v>
      </c>
      <c r="F7" s="88" t="s">
        <v>1105</v>
      </c>
      <c r="G7" s="89"/>
      <c r="H7" s="86" t="s">
        <v>1094</v>
      </c>
      <c r="I7" s="90"/>
      <c r="J7" s="91"/>
      <c r="K7" s="92"/>
      <c r="L7" s="92"/>
      <c r="M7" s="92"/>
    </row>
    <row r="8" spans="1:13" ht="14.25" x14ac:dyDescent="0.2">
      <c r="A8" s="85" t="s">
        <v>1106</v>
      </c>
      <c r="B8" s="86" t="s">
        <v>1091</v>
      </c>
      <c r="C8" s="87" t="s">
        <v>1107</v>
      </c>
      <c r="D8" s="85"/>
      <c r="E8" s="85" t="s">
        <v>1108</v>
      </c>
      <c r="F8" s="85" t="s">
        <v>1109</v>
      </c>
      <c r="G8" s="89">
        <v>163</v>
      </c>
      <c r="H8" s="86" t="s">
        <v>53</v>
      </c>
      <c r="I8" s="90">
        <v>8</v>
      </c>
      <c r="J8" s="93" t="s">
        <v>54</v>
      </c>
      <c r="K8" s="92">
        <v>1</v>
      </c>
      <c r="L8" s="92">
        <v>1</v>
      </c>
      <c r="M8" s="94">
        <f>G8</f>
        <v>163</v>
      </c>
    </row>
    <row r="9" spans="1:13" ht="14.25" x14ac:dyDescent="0.2">
      <c r="A9" s="85" t="s">
        <v>1110</v>
      </c>
      <c r="B9" s="86" t="s">
        <v>1091</v>
      </c>
      <c r="C9" s="87" t="s">
        <v>1111</v>
      </c>
      <c r="D9" s="85"/>
      <c r="E9" s="85" t="s">
        <v>1108</v>
      </c>
      <c r="F9" s="85" t="s">
        <v>1109</v>
      </c>
      <c r="G9" s="89">
        <v>163</v>
      </c>
      <c r="H9" s="86" t="s">
        <v>53</v>
      </c>
      <c r="I9" s="90">
        <v>8</v>
      </c>
      <c r="J9" s="93" t="s">
        <v>54</v>
      </c>
      <c r="K9" s="92">
        <v>1</v>
      </c>
      <c r="L9" s="92"/>
      <c r="M9" s="92"/>
    </row>
    <row r="10" spans="1:13" ht="14.25" x14ac:dyDescent="0.2">
      <c r="A10" s="85" t="s">
        <v>1090</v>
      </c>
      <c r="B10" s="86" t="s">
        <v>1091</v>
      </c>
      <c r="C10" s="87" t="s">
        <v>1112</v>
      </c>
      <c r="D10" s="85"/>
      <c r="E10" s="85" t="s">
        <v>1094</v>
      </c>
      <c r="F10" s="88" t="s">
        <v>1113</v>
      </c>
      <c r="G10" s="89"/>
      <c r="H10" s="86" t="s">
        <v>1094</v>
      </c>
      <c r="I10" s="90"/>
      <c r="J10" s="91"/>
      <c r="K10" s="92"/>
      <c r="L10" s="92"/>
      <c r="M10" s="92"/>
    </row>
    <row r="11" spans="1:13" ht="14.25" x14ac:dyDescent="0.2">
      <c r="A11" s="85" t="s">
        <v>1090</v>
      </c>
      <c r="B11" s="86" t="s">
        <v>1091</v>
      </c>
      <c r="C11" s="87" t="s">
        <v>1114</v>
      </c>
      <c r="D11" s="85"/>
      <c r="E11" s="85" t="s">
        <v>1094</v>
      </c>
      <c r="F11" s="88" t="s">
        <v>1115</v>
      </c>
      <c r="G11" s="89"/>
      <c r="H11" s="86" t="s">
        <v>1094</v>
      </c>
      <c r="I11" s="90"/>
      <c r="J11" s="91"/>
      <c r="K11" s="92"/>
      <c r="L11" s="92"/>
      <c r="M11" s="92"/>
    </row>
    <row r="12" spans="1:13" ht="14.25" x14ac:dyDescent="0.2">
      <c r="A12" s="85" t="s">
        <v>1116</v>
      </c>
      <c r="B12" s="86" t="s">
        <v>1091</v>
      </c>
      <c r="C12" s="87" t="s">
        <v>1117</v>
      </c>
      <c r="D12" s="85"/>
      <c r="E12" s="85" t="s">
        <v>1118</v>
      </c>
      <c r="F12" s="85" t="s">
        <v>1119</v>
      </c>
      <c r="G12" s="89">
        <v>385</v>
      </c>
      <c r="H12" s="86" t="s">
        <v>53</v>
      </c>
      <c r="I12" s="90">
        <v>8</v>
      </c>
      <c r="J12" s="93" t="s">
        <v>54</v>
      </c>
      <c r="K12" s="92">
        <v>1</v>
      </c>
      <c r="L12" s="92">
        <v>1</v>
      </c>
      <c r="M12" s="94">
        <f>G12</f>
        <v>385</v>
      </c>
    </row>
    <row r="13" spans="1:13" ht="14.25" x14ac:dyDescent="0.2">
      <c r="A13" s="85" t="s">
        <v>1120</v>
      </c>
      <c r="B13" s="86" t="s">
        <v>1091</v>
      </c>
      <c r="C13" s="87" t="s">
        <v>1121</v>
      </c>
      <c r="D13" s="85"/>
      <c r="E13" s="85" t="s">
        <v>1118</v>
      </c>
      <c r="F13" s="85" t="s">
        <v>1119</v>
      </c>
      <c r="G13" s="89">
        <v>385</v>
      </c>
      <c r="H13" s="86" t="s">
        <v>53</v>
      </c>
      <c r="I13" s="90">
        <v>8</v>
      </c>
      <c r="J13" s="93" t="s">
        <v>54</v>
      </c>
      <c r="K13" s="92">
        <v>1</v>
      </c>
      <c r="L13" s="92"/>
      <c r="M13" s="92"/>
    </row>
    <row r="14" spans="1:13" ht="14.25" x14ac:dyDescent="0.2">
      <c r="A14" s="85" t="s">
        <v>1090</v>
      </c>
      <c r="B14" s="86" t="s">
        <v>1091</v>
      </c>
      <c r="C14" s="87" t="s">
        <v>1122</v>
      </c>
      <c r="D14" s="85"/>
      <c r="E14" s="85" t="s">
        <v>1094</v>
      </c>
      <c r="F14" s="88" t="s">
        <v>1123</v>
      </c>
      <c r="G14" s="89"/>
      <c r="H14" s="86" t="s">
        <v>1094</v>
      </c>
      <c r="I14" s="90"/>
      <c r="J14" s="91"/>
      <c r="K14" s="92"/>
      <c r="L14" s="92"/>
      <c r="M14" s="92"/>
    </row>
    <row r="15" spans="1:13" ht="14.25" x14ac:dyDescent="0.2">
      <c r="A15" s="85" t="s">
        <v>1090</v>
      </c>
      <c r="B15" s="86" t="s">
        <v>1091</v>
      </c>
      <c r="C15" s="87" t="s">
        <v>1124</v>
      </c>
      <c r="D15" s="85"/>
      <c r="E15" s="85" t="s">
        <v>1094</v>
      </c>
      <c r="F15" s="88" t="s">
        <v>1125</v>
      </c>
      <c r="G15" s="89"/>
      <c r="H15" s="86" t="s">
        <v>1094</v>
      </c>
      <c r="I15" s="90"/>
      <c r="J15" s="91"/>
      <c r="K15" s="92"/>
      <c r="L15" s="92"/>
      <c r="M15" s="92"/>
    </row>
    <row r="16" spans="1:13" ht="14.25" x14ac:dyDescent="0.2">
      <c r="A16" s="85" t="s">
        <v>1126</v>
      </c>
      <c r="B16" s="86" t="s">
        <v>1091</v>
      </c>
      <c r="C16" s="87" t="s">
        <v>1127</v>
      </c>
      <c r="D16" s="85"/>
      <c r="E16" s="85" t="s">
        <v>1128</v>
      </c>
      <c r="F16" s="85" t="s">
        <v>1129</v>
      </c>
      <c r="G16" s="89">
        <v>330</v>
      </c>
      <c r="H16" s="86" t="s">
        <v>53</v>
      </c>
      <c r="I16" s="90">
        <v>8</v>
      </c>
      <c r="J16" s="93" t="s">
        <v>54</v>
      </c>
      <c r="K16" s="92">
        <v>1</v>
      </c>
      <c r="L16" s="92">
        <v>1</v>
      </c>
      <c r="M16" s="94">
        <f>G16</f>
        <v>330</v>
      </c>
    </row>
    <row r="17" spans="1:13" ht="14.25" x14ac:dyDescent="0.2">
      <c r="A17" s="85" t="s">
        <v>1130</v>
      </c>
      <c r="B17" s="86" t="s">
        <v>1091</v>
      </c>
      <c r="C17" s="87" t="s">
        <v>1131</v>
      </c>
      <c r="D17" s="85"/>
      <c r="E17" s="85" t="s">
        <v>1128</v>
      </c>
      <c r="F17" s="85" t="s">
        <v>1129</v>
      </c>
      <c r="G17" s="89">
        <v>330</v>
      </c>
      <c r="H17" s="86" t="s">
        <v>53</v>
      </c>
      <c r="I17" s="90">
        <v>8</v>
      </c>
      <c r="J17" s="93" t="s">
        <v>54</v>
      </c>
      <c r="K17" s="92">
        <v>1</v>
      </c>
      <c r="L17" s="92"/>
      <c r="M17" s="92"/>
    </row>
    <row r="18" spans="1:13" ht="14.25" x14ac:dyDescent="0.2">
      <c r="A18" s="85" t="s">
        <v>1132</v>
      </c>
      <c r="B18" s="86" t="s">
        <v>1091</v>
      </c>
      <c r="C18" s="87" t="s">
        <v>1133</v>
      </c>
      <c r="D18" s="85"/>
      <c r="E18" s="85" t="s">
        <v>1128</v>
      </c>
      <c r="F18" s="85" t="s">
        <v>1129</v>
      </c>
      <c r="G18" s="89">
        <v>330</v>
      </c>
      <c r="H18" s="86" t="s">
        <v>53</v>
      </c>
      <c r="I18" s="90">
        <v>8</v>
      </c>
      <c r="J18" s="93" t="s">
        <v>54</v>
      </c>
      <c r="K18" s="92">
        <v>1</v>
      </c>
      <c r="L18" s="92"/>
      <c r="M18" s="92"/>
    </row>
    <row r="19" spans="1:13" ht="14.25" x14ac:dyDescent="0.2">
      <c r="A19" s="85" t="s">
        <v>1134</v>
      </c>
      <c r="B19" s="86" t="s">
        <v>1091</v>
      </c>
      <c r="C19" s="87" t="s">
        <v>1135</v>
      </c>
      <c r="D19" s="85"/>
      <c r="E19" s="85" t="s">
        <v>1128</v>
      </c>
      <c r="F19" s="85" t="s">
        <v>1129</v>
      </c>
      <c r="G19" s="89">
        <v>330</v>
      </c>
      <c r="H19" s="86" t="s">
        <v>53</v>
      </c>
      <c r="I19" s="90">
        <v>8</v>
      </c>
      <c r="J19" s="93" t="s">
        <v>54</v>
      </c>
      <c r="K19" s="92">
        <v>1</v>
      </c>
      <c r="L19" s="92"/>
      <c r="M19" s="92"/>
    </row>
    <row r="20" spans="1:13" ht="14.25" x14ac:dyDescent="0.2">
      <c r="A20" s="85" t="s">
        <v>1136</v>
      </c>
      <c r="B20" s="86" t="s">
        <v>1091</v>
      </c>
      <c r="C20" s="87" t="s">
        <v>1137</v>
      </c>
      <c r="D20" s="85"/>
      <c r="E20" s="85" t="s">
        <v>1128</v>
      </c>
      <c r="F20" s="85" t="s">
        <v>1129</v>
      </c>
      <c r="G20" s="89">
        <v>330</v>
      </c>
      <c r="H20" s="86" t="s">
        <v>53</v>
      </c>
      <c r="I20" s="90">
        <v>8</v>
      </c>
      <c r="J20" s="93" t="s">
        <v>54</v>
      </c>
      <c r="K20" s="92">
        <v>1</v>
      </c>
      <c r="L20" s="92"/>
      <c r="M20" s="92"/>
    </row>
    <row r="21" spans="1:13" ht="14.25" x14ac:dyDescent="0.2">
      <c r="A21" s="85" t="s">
        <v>1138</v>
      </c>
      <c r="B21" s="86" t="s">
        <v>1091</v>
      </c>
      <c r="C21" s="87" t="s">
        <v>1139</v>
      </c>
      <c r="D21" s="85"/>
      <c r="E21" s="85" t="s">
        <v>1128</v>
      </c>
      <c r="F21" s="85" t="s">
        <v>1129</v>
      </c>
      <c r="G21" s="89">
        <v>330</v>
      </c>
      <c r="H21" s="86" t="s">
        <v>53</v>
      </c>
      <c r="I21" s="90">
        <v>8</v>
      </c>
      <c r="J21" s="93" t="s">
        <v>54</v>
      </c>
      <c r="K21" s="92">
        <v>1</v>
      </c>
      <c r="L21" s="92"/>
      <c r="M21" s="92"/>
    </row>
    <row r="22" spans="1:13" ht="14.25" x14ac:dyDescent="0.2">
      <c r="A22" s="85" t="s">
        <v>1090</v>
      </c>
      <c r="B22" s="86" t="s">
        <v>1091</v>
      </c>
      <c r="C22" s="87" t="s">
        <v>1140</v>
      </c>
      <c r="D22" s="85"/>
      <c r="E22" s="85" t="s">
        <v>1094</v>
      </c>
      <c r="F22" s="88" t="s">
        <v>1141</v>
      </c>
      <c r="G22" s="89"/>
      <c r="H22" s="86" t="s">
        <v>1094</v>
      </c>
      <c r="I22" s="90"/>
      <c r="J22" s="91"/>
      <c r="K22" s="92"/>
      <c r="L22" s="92"/>
      <c r="M22" s="92"/>
    </row>
    <row r="23" spans="1:13" ht="14.25" x14ac:dyDescent="0.2">
      <c r="A23" s="85" t="s">
        <v>1090</v>
      </c>
      <c r="B23" s="86" t="s">
        <v>1091</v>
      </c>
      <c r="C23" s="87" t="s">
        <v>1142</v>
      </c>
      <c r="D23" s="85"/>
      <c r="E23" s="85" t="s">
        <v>1094</v>
      </c>
      <c r="F23" s="88" t="s">
        <v>1143</v>
      </c>
      <c r="G23" s="89"/>
      <c r="H23" s="86" t="s">
        <v>1094</v>
      </c>
      <c r="I23" s="90"/>
      <c r="J23" s="91"/>
      <c r="K23" s="92"/>
      <c r="L23" s="92"/>
      <c r="M23" s="92"/>
    </row>
    <row r="24" spans="1:13" ht="25.5" x14ac:dyDescent="0.2">
      <c r="A24" s="85" t="s">
        <v>1090</v>
      </c>
      <c r="B24" s="86" t="s">
        <v>1091</v>
      </c>
      <c r="C24" s="87" t="s">
        <v>1144</v>
      </c>
      <c r="D24" s="85"/>
      <c r="E24" s="85" t="s">
        <v>1094</v>
      </c>
      <c r="F24" s="88" t="s">
        <v>1145</v>
      </c>
      <c r="G24" s="89"/>
      <c r="H24" s="86" t="s">
        <v>1094</v>
      </c>
      <c r="I24" s="90"/>
      <c r="J24" s="91"/>
      <c r="K24" s="92"/>
      <c r="L24" s="92"/>
      <c r="M24" s="92"/>
    </row>
    <row r="25" spans="1:13" ht="25.5" x14ac:dyDescent="0.2">
      <c r="A25" s="85" t="s">
        <v>1146</v>
      </c>
      <c r="B25" s="86" t="s">
        <v>1091</v>
      </c>
      <c r="C25" s="87" t="s">
        <v>1147</v>
      </c>
      <c r="D25" s="85"/>
      <c r="E25" s="85" t="s">
        <v>1148</v>
      </c>
      <c r="F25" s="85" t="s">
        <v>1149</v>
      </c>
      <c r="G25" s="89">
        <v>1190</v>
      </c>
      <c r="H25" s="86" t="s">
        <v>53</v>
      </c>
      <c r="I25" s="90">
        <v>8</v>
      </c>
      <c r="J25" s="93" t="s">
        <v>54</v>
      </c>
      <c r="K25" s="92">
        <v>1</v>
      </c>
      <c r="L25" s="92">
        <v>1</v>
      </c>
      <c r="M25" s="94">
        <f>G25</f>
        <v>1190</v>
      </c>
    </row>
    <row r="26" spans="1:13" ht="25.5" x14ac:dyDescent="0.2">
      <c r="A26" s="85" t="s">
        <v>1150</v>
      </c>
      <c r="B26" s="86" t="s">
        <v>1091</v>
      </c>
      <c r="C26" s="87" t="s">
        <v>1151</v>
      </c>
      <c r="D26" s="85"/>
      <c r="E26" s="85" t="s">
        <v>1148</v>
      </c>
      <c r="F26" s="85" t="s">
        <v>1149</v>
      </c>
      <c r="G26" s="89">
        <v>1190</v>
      </c>
      <c r="H26" s="86" t="s">
        <v>53</v>
      </c>
      <c r="I26" s="90">
        <v>8</v>
      </c>
      <c r="J26" s="93" t="s">
        <v>54</v>
      </c>
      <c r="K26" s="92">
        <v>1</v>
      </c>
      <c r="L26" s="92"/>
      <c r="M26" s="92"/>
    </row>
    <row r="27" spans="1:13" ht="25.5" x14ac:dyDescent="0.2">
      <c r="A27" s="85" t="s">
        <v>1152</v>
      </c>
      <c r="B27" s="86" t="s">
        <v>1091</v>
      </c>
      <c r="C27" s="87" t="s">
        <v>1153</v>
      </c>
      <c r="D27" s="85"/>
      <c r="E27" s="85" t="s">
        <v>1148</v>
      </c>
      <c r="F27" s="85" t="s">
        <v>1149</v>
      </c>
      <c r="G27" s="89">
        <v>1190</v>
      </c>
      <c r="H27" s="86" t="s">
        <v>53</v>
      </c>
      <c r="I27" s="90">
        <v>8</v>
      </c>
      <c r="J27" s="93" t="s">
        <v>54</v>
      </c>
      <c r="K27" s="92">
        <v>1</v>
      </c>
      <c r="L27" s="92"/>
      <c r="M27" s="92"/>
    </row>
    <row r="28" spans="1:13" ht="25.5" x14ac:dyDescent="0.2">
      <c r="A28" s="85" t="s">
        <v>1154</v>
      </c>
      <c r="B28" s="86" t="s">
        <v>1091</v>
      </c>
      <c r="C28" s="87" t="s">
        <v>1155</v>
      </c>
      <c r="D28" s="85"/>
      <c r="E28" s="85" t="s">
        <v>1148</v>
      </c>
      <c r="F28" s="85" t="s">
        <v>1149</v>
      </c>
      <c r="G28" s="89">
        <v>1190</v>
      </c>
      <c r="H28" s="86" t="s">
        <v>53</v>
      </c>
      <c r="I28" s="90">
        <v>8</v>
      </c>
      <c r="J28" s="93" t="s">
        <v>54</v>
      </c>
      <c r="K28" s="92">
        <v>1</v>
      </c>
      <c r="L28" s="92"/>
      <c r="M28" s="92"/>
    </row>
    <row r="29" spans="1:13" ht="25.5" x14ac:dyDescent="0.2">
      <c r="A29" s="85" t="s">
        <v>1090</v>
      </c>
      <c r="B29" s="86" t="s">
        <v>1091</v>
      </c>
      <c r="C29" s="87" t="s">
        <v>1156</v>
      </c>
      <c r="D29" s="85"/>
      <c r="E29" s="85" t="s">
        <v>1094</v>
      </c>
      <c r="F29" s="88" t="s">
        <v>1157</v>
      </c>
      <c r="G29" s="89"/>
      <c r="H29" s="86" t="s">
        <v>1094</v>
      </c>
      <c r="I29" s="90"/>
      <c r="J29" s="91"/>
      <c r="K29" s="92"/>
      <c r="L29" s="92"/>
      <c r="M29" s="92"/>
    </row>
    <row r="30" spans="1:13" ht="25.5" x14ac:dyDescent="0.2">
      <c r="A30" s="85" t="s">
        <v>1146</v>
      </c>
      <c r="B30" s="86" t="s">
        <v>1158</v>
      </c>
      <c r="C30" s="87" t="s">
        <v>1159</v>
      </c>
      <c r="D30" s="85"/>
      <c r="E30" s="85" t="s">
        <v>1160</v>
      </c>
      <c r="F30" s="85" t="s">
        <v>1161</v>
      </c>
      <c r="G30" s="89">
        <v>3794</v>
      </c>
      <c r="H30" s="86" t="s">
        <v>53</v>
      </c>
      <c r="I30" s="90">
        <v>8</v>
      </c>
      <c r="J30" s="93" t="s">
        <v>54</v>
      </c>
      <c r="K30" s="92">
        <v>1</v>
      </c>
      <c r="L30" s="92">
        <v>1</v>
      </c>
      <c r="M30" s="94">
        <f>G30</f>
        <v>3794</v>
      </c>
    </row>
    <row r="31" spans="1:13" ht="25.5" x14ac:dyDescent="0.2">
      <c r="A31" s="85" t="s">
        <v>1150</v>
      </c>
      <c r="B31" s="86" t="s">
        <v>1158</v>
      </c>
      <c r="C31" s="87" t="s">
        <v>1162</v>
      </c>
      <c r="D31" s="85"/>
      <c r="E31" s="85" t="s">
        <v>1160</v>
      </c>
      <c r="F31" s="85" t="s">
        <v>1161</v>
      </c>
      <c r="G31" s="89">
        <v>3794</v>
      </c>
      <c r="H31" s="86" t="s">
        <v>53</v>
      </c>
      <c r="I31" s="90">
        <v>8</v>
      </c>
      <c r="J31" s="93" t="s">
        <v>54</v>
      </c>
      <c r="K31" s="92">
        <v>1</v>
      </c>
      <c r="L31" s="92"/>
      <c r="M31" s="92"/>
    </row>
    <row r="32" spans="1:13" ht="25.5" x14ac:dyDescent="0.2">
      <c r="A32" s="85" t="s">
        <v>1152</v>
      </c>
      <c r="B32" s="86" t="s">
        <v>1158</v>
      </c>
      <c r="C32" s="87" t="s">
        <v>1163</v>
      </c>
      <c r="D32" s="85"/>
      <c r="E32" s="85" t="s">
        <v>1160</v>
      </c>
      <c r="F32" s="85" t="s">
        <v>1161</v>
      </c>
      <c r="G32" s="89">
        <v>3794</v>
      </c>
      <c r="H32" s="86" t="s">
        <v>53</v>
      </c>
      <c r="I32" s="90">
        <v>8</v>
      </c>
      <c r="J32" s="93" t="s">
        <v>54</v>
      </c>
      <c r="K32" s="92">
        <v>1</v>
      </c>
      <c r="L32" s="92"/>
      <c r="M32" s="92"/>
    </row>
    <row r="33" spans="1:13" ht="25.5" x14ac:dyDescent="0.2">
      <c r="A33" s="85" t="s">
        <v>1154</v>
      </c>
      <c r="B33" s="86" t="s">
        <v>1158</v>
      </c>
      <c r="C33" s="87" t="s">
        <v>1164</v>
      </c>
      <c r="D33" s="85"/>
      <c r="E33" s="85" t="s">
        <v>1160</v>
      </c>
      <c r="F33" s="85" t="s">
        <v>1161</v>
      </c>
      <c r="G33" s="89">
        <v>3794</v>
      </c>
      <c r="H33" s="86" t="s">
        <v>53</v>
      </c>
      <c r="I33" s="90">
        <v>8</v>
      </c>
      <c r="J33" s="93" t="s">
        <v>54</v>
      </c>
      <c r="K33" s="92">
        <v>1</v>
      </c>
      <c r="L33" s="92"/>
      <c r="M33" s="92"/>
    </row>
    <row r="34" spans="1:13" ht="14.25" x14ac:dyDescent="0.2">
      <c r="A34" s="85" t="s">
        <v>1090</v>
      </c>
      <c r="B34" s="86" t="s">
        <v>1091</v>
      </c>
      <c r="C34" s="87" t="s">
        <v>1165</v>
      </c>
      <c r="D34" s="85"/>
      <c r="E34" s="85" t="s">
        <v>1094</v>
      </c>
      <c r="F34" s="88" t="s">
        <v>1166</v>
      </c>
      <c r="G34" s="89"/>
      <c r="H34" s="86" t="s">
        <v>1094</v>
      </c>
      <c r="I34" s="90"/>
      <c r="J34" s="91"/>
      <c r="K34" s="92"/>
      <c r="L34" s="92"/>
      <c r="M34" s="92"/>
    </row>
    <row r="35" spans="1:13" ht="14.25" x14ac:dyDescent="0.2">
      <c r="A35" s="85" t="s">
        <v>1090</v>
      </c>
      <c r="B35" s="86" t="s">
        <v>1091</v>
      </c>
      <c r="C35" s="87" t="s">
        <v>1167</v>
      </c>
      <c r="D35" s="85"/>
      <c r="E35" s="85" t="s">
        <v>1168</v>
      </c>
      <c r="F35" s="85" t="s">
        <v>1169</v>
      </c>
      <c r="G35" s="89">
        <v>3684</v>
      </c>
      <c r="H35" s="86" t="s">
        <v>53</v>
      </c>
      <c r="I35" s="90">
        <v>8</v>
      </c>
      <c r="J35" s="93" t="s">
        <v>54</v>
      </c>
      <c r="K35" s="92">
        <v>1</v>
      </c>
      <c r="L35" s="92"/>
      <c r="M35" s="92"/>
    </row>
    <row r="36" spans="1:13" ht="14.25" x14ac:dyDescent="0.2">
      <c r="A36" s="85" t="s">
        <v>1090</v>
      </c>
      <c r="B36" s="86" t="s">
        <v>1158</v>
      </c>
      <c r="C36" s="87" t="s">
        <v>1170</v>
      </c>
      <c r="D36" s="85"/>
      <c r="E36" s="85" t="s">
        <v>1171</v>
      </c>
      <c r="F36" s="85" t="s">
        <v>1172</v>
      </c>
      <c r="G36" s="89">
        <v>1890</v>
      </c>
      <c r="H36" s="86" t="s">
        <v>53</v>
      </c>
      <c r="I36" s="90">
        <v>8</v>
      </c>
      <c r="J36" s="93" t="s">
        <v>54</v>
      </c>
      <c r="K36" s="92">
        <v>1</v>
      </c>
      <c r="L36" s="92"/>
      <c r="M36" s="92"/>
    </row>
    <row r="37" spans="1:13" ht="25.5" x14ac:dyDescent="0.2">
      <c r="A37" s="85" t="s">
        <v>1090</v>
      </c>
      <c r="B37" s="86" t="s">
        <v>1091</v>
      </c>
      <c r="C37" s="87" t="s">
        <v>1173</v>
      </c>
      <c r="D37" s="85"/>
      <c r="E37" s="85" t="s">
        <v>1174</v>
      </c>
      <c r="F37" s="85" t="s">
        <v>1175</v>
      </c>
      <c r="G37" s="89">
        <v>775</v>
      </c>
      <c r="H37" s="86" t="s">
        <v>53</v>
      </c>
      <c r="I37" s="90">
        <v>8</v>
      </c>
      <c r="J37" s="93" t="s">
        <v>54</v>
      </c>
      <c r="K37" s="92">
        <v>2</v>
      </c>
      <c r="L37" s="92">
        <v>1</v>
      </c>
      <c r="M37" s="94">
        <f>G37</f>
        <v>775</v>
      </c>
    </row>
    <row r="38" spans="1:13" ht="14.25" x14ac:dyDescent="0.2">
      <c r="A38" s="85" t="s">
        <v>1090</v>
      </c>
      <c r="B38" s="86" t="s">
        <v>1091</v>
      </c>
      <c r="C38" s="87" t="s">
        <v>1176</v>
      </c>
      <c r="D38" s="85"/>
      <c r="E38" s="85" t="s">
        <v>1177</v>
      </c>
      <c r="F38" s="85" t="s">
        <v>1178</v>
      </c>
      <c r="G38" s="89">
        <v>803</v>
      </c>
      <c r="H38" s="86" t="s">
        <v>53</v>
      </c>
      <c r="I38" s="90">
        <v>8</v>
      </c>
      <c r="J38" s="93" t="s">
        <v>54</v>
      </c>
      <c r="K38" s="92">
        <v>1</v>
      </c>
      <c r="L38" s="92">
        <v>1</v>
      </c>
      <c r="M38" s="94">
        <f>G38</f>
        <v>803</v>
      </c>
    </row>
    <row r="39" spans="1:13" ht="25.5" x14ac:dyDescent="0.2">
      <c r="A39" s="85" t="s">
        <v>1090</v>
      </c>
      <c r="B39" s="86" t="s">
        <v>1091</v>
      </c>
      <c r="C39" s="87" t="s">
        <v>1179</v>
      </c>
      <c r="D39" s="85"/>
      <c r="E39" s="85" t="s">
        <v>1180</v>
      </c>
      <c r="F39" s="85" t="s">
        <v>1181</v>
      </c>
      <c r="G39" s="89">
        <v>942</v>
      </c>
      <c r="H39" s="86" t="s">
        <v>53</v>
      </c>
      <c r="I39" s="90">
        <v>8</v>
      </c>
      <c r="J39" s="93" t="s">
        <v>54</v>
      </c>
      <c r="K39" s="92">
        <v>3</v>
      </c>
      <c r="L39" s="92">
        <v>1</v>
      </c>
      <c r="M39" s="94">
        <f>G39</f>
        <v>942</v>
      </c>
    </row>
    <row r="40" spans="1:13" ht="14.25" x14ac:dyDescent="0.2">
      <c r="A40" s="85" t="s">
        <v>1090</v>
      </c>
      <c r="B40" s="86" t="s">
        <v>1091</v>
      </c>
      <c r="C40" s="87" t="s">
        <v>1182</v>
      </c>
      <c r="D40" s="85"/>
      <c r="E40" s="85" t="s">
        <v>1183</v>
      </c>
      <c r="F40" s="85" t="s">
        <v>1184</v>
      </c>
      <c r="G40" s="89">
        <v>151</v>
      </c>
      <c r="H40" s="86" t="s">
        <v>53</v>
      </c>
      <c r="I40" s="90">
        <v>8</v>
      </c>
      <c r="J40" s="93" t="s">
        <v>54</v>
      </c>
      <c r="K40" s="92">
        <v>1</v>
      </c>
      <c r="L40" s="92">
        <v>1</v>
      </c>
      <c r="M40" s="94">
        <f>G40</f>
        <v>151</v>
      </c>
    </row>
    <row r="41" spans="1:13" ht="14.25" x14ac:dyDescent="0.2">
      <c r="A41" s="85" t="s">
        <v>1090</v>
      </c>
      <c r="B41" s="86" t="s">
        <v>1091</v>
      </c>
      <c r="C41" s="87" t="s">
        <v>1185</v>
      </c>
      <c r="D41" s="85"/>
      <c r="E41" s="85" t="s">
        <v>1186</v>
      </c>
      <c r="F41" s="85" t="s">
        <v>1187</v>
      </c>
      <c r="G41" s="89">
        <v>178</v>
      </c>
      <c r="H41" s="86" t="s">
        <v>53</v>
      </c>
      <c r="I41" s="90">
        <v>7</v>
      </c>
      <c r="J41" s="93" t="s">
        <v>54</v>
      </c>
      <c r="K41" s="92">
        <v>1</v>
      </c>
      <c r="L41" s="92">
        <v>1</v>
      </c>
      <c r="M41" s="94">
        <f>G41</f>
        <v>178</v>
      </c>
    </row>
    <row r="42" spans="1:13" ht="25.5" x14ac:dyDescent="0.2">
      <c r="A42" s="85" t="s">
        <v>1090</v>
      </c>
      <c r="B42" s="86" t="s">
        <v>1091</v>
      </c>
      <c r="C42" s="87" t="s">
        <v>1188</v>
      </c>
      <c r="D42" s="85"/>
      <c r="E42" s="85" t="s">
        <v>1189</v>
      </c>
      <c r="F42" s="85" t="s">
        <v>1190</v>
      </c>
      <c r="G42" s="89">
        <v>178</v>
      </c>
      <c r="H42" s="86" t="s">
        <v>53</v>
      </c>
      <c r="I42" s="90">
        <v>8</v>
      </c>
      <c r="J42" s="93" t="s">
        <v>54</v>
      </c>
      <c r="K42" s="92">
        <v>1</v>
      </c>
      <c r="L42" s="92"/>
      <c r="M42" s="92"/>
    </row>
    <row r="43" spans="1:13" ht="14.25" x14ac:dyDescent="0.2">
      <c r="A43" s="85" t="s">
        <v>1090</v>
      </c>
      <c r="B43" s="86" t="s">
        <v>1191</v>
      </c>
      <c r="C43" s="87" t="s">
        <v>1192</v>
      </c>
      <c r="D43" s="85"/>
      <c r="E43" s="85" t="s">
        <v>1193</v>
      </c>
      <c r="F43" s="85" t="s">
        <v>1194</v>
      </c>
      <c r="G43" s="89">
        <v>1415</v>
      </c>
      <c r="H43" s="86" t="s">
        <v>53</v>
      </c>
      <c r="I43" s="90">
        <v>8</v>
      </c>
      <c r="J43" s="93" t="s">
        <v>54</v>
      </c>
      <c r="K43" s="92">
        <v>1</v>
      </c>
      <c r="L43" s="92"/>
      <c r="M43" s="92"/>
    </row>
    <row r="44" spans="1:13" ht="14.25" x14ac:dyDescent="0.2">
      <c r="A44" s="85" t="s">
        <v>1090</v>
      </c>
      <c r="B44" s="86" t="s">
        <v>1191</v>
      </c>
      <c r="C44" s="87" t="s">
        <v>1195</v>
      </c>
      <c r="D44" s="85"/>
      <c r="E44" s="85" t="s">
        <v>1196</v>
      </c>
      <c r="F44" s="85" t="s">
        <v>1197</v>
      </c>
      <c r="G44" s="89">
        <v>1959</v>
      </c>
      <c r="H44" s="86" t="s">
        <v>53</v>
      </c>
      <c r="I44" s="90">
        <v>8</v>
      </c>
      <c r="J44" s="93" t="s">
        <v>54</v>
      </c>
      <c r="K44" s="92">
        <v>1</v>
      </c>
      <c r="L44" s="92"/>
      <c r="M44" s="92"/>
    </row>
    <row r="45" spans="1:13" ht="25.5" x14ac:dyDescent="0.2">
      <c r="A45" s="85" t="s">
        <v>1090</v>
      </c>
      <c r="B45" s="86" t="s">
        <v>1091</v>
      </c>
      <c r="C45" s="87" t="s">
        <v>1198</v>
      </c>
      <c r="D45" s="85"/>
      <c r="E45" s="85" t="s">
        <v>1199</v>
      </c>
      <c r="F45" s="85" t="s">
        <v>1200</v>
      </c>
      <c r="G45" s="89">
        <v>912</v>
      </c>
      <c r="H45" s="86" t="s">
        <v>53</v>
      </c>
      <c r="I45" s="90">
        <v>7</v>
      </c>
      <c r="J45" s="93" t="s">
        <v>54</v>
      </c>
      <c r="K45" s="92">
        <v>8</v>
      </c>
      <c r="L45" s="92">
        <v>1</v>
      </c>
      <c r="M45" s="94">
        <f>G45</f>
        <v>912</v>
      </c>
    </row>
    <row r="46" spans="1:13" ht="14.25" x14ac:dyDescent="0.2">
      <c r="A46" s="85" t="s">
        <v>1090</v>
      </c>
      <c r="B46" s="86" t="s">
        <v>1091</v>
      </c>
      <c r="C46" s="87" t="s">
        <v>1201</v>
      </c>
      <c r="D46" s="85"/>
      <c r="E46" s="85" t="s">
        <v>1202</v>
      </c>
      <c r="F46" s="85" t="s">
        <v>1203</v>
      </c>
      <c r="G46" s="89">
        <v>159</v>
      </c>
      <c r="H46" s="86" t="s">
        <v>53</v>
      </c>
      <c r="I46" s="90">
        <v>8</v>
      </c>
      <c r="J46" s="93" t="s">
        <v>54</v>
      </c>
      <c r="K46" s="92">
        <v>3</v>
      </c>
      <c r="L46" s="92"/>
      <c r="M46" s="92"/>
    </row>
    <row r="47" spans="1:13" ht="14.25" x14ac:dyDescent="0.2">
      <c r="A47" s="85" t="s">
        <v>1090</v>
      </c>
      <c r="B47" s="86" t="s">
        <v>1094</v>
      </c>
      <c r="C47" s="87" t="s">
        <v>1204</v>
      </c>
      <c r="D47" s="85"/>
      <c r="E47" s="85" t="s">
        <v>1094</v>
      </c>
      <c r="F47" s="88" t="s">
        <v>1205</v>
      </c>
      <c r="G47" s="89"/>
      <c r="H47" s="86" t="s">
        <v>1094</v>
      </c>
      <c r="I47" s="90"/>
      <c r="J47" s="91"/>
      <c r="K47" s="92"/>
      <c r="L47" s="92"/>
      <c r="M47" s="92"/>
    </row>
    <row r="48" spans="1:13" ht="14.25" x14ac:dyDescent="0.2">
      <c r="A48" s="85" t="s">
        <v>1090</v>
      </c>
      <c r="B48" s="86" t="s">
        <v>1191</v>
      </c>
      <c r="C48" s="87" t="s">
        <v>1206</v>
      </c>
      <c r="D48" s="85"/>
      <c r="E48" s="85" t="s">
        <v>1207</v>
      </c>
      <c r="F48" s="85" t="s">
        <v>1208</v>
      </c>
      <c r="G48" s="89">
        <v>2127</v>
      </c>
      <c r="H48" s="86" t="s">
        <v>53</v>
      </c>
      <c r="I48" s="90">
        <v>8</v>
      </c>
      <c r="J48" s="93" t="s">
        <v>54</v>
      </c>
      <c r="K48" s="92">
        <v>1</v>
      </c>
      <c r="L48" s="92"/>
      <c r="M48" s="92"/>
    </row>
    <row r="49" spans="1:13" ht="14.25" x14ac:dyDescent="0.2">
      <c r="A49" s="85" t="s">
        <v>1090</v>
      </c>
      <c r="B49" s="86" t="s">
        <v>1191</v>
      </c>
      <c r="C49" s="87" t="s">
        <v>1209</v>
      </c>
      <c r="D49" s="85"/>
      <c r="E49" s="85" t="s">
        <v>1210</v>
      </c>
      <c r="F49" s="85" t="s">
        <v>1211</v>
      </c>
      <c r="G49" s="89">
        <v>2478</v>
      </c>
      <c r="H49" s="86" t="s">
        <v>53</v>
      </c>
      <c r="I49" s="90">
        <v>8</v>
      </c>
      <c r="J49" s="93" t="s">
        <v>54</v>
      </c>
      <c r="K49" s="92">
        <v>1</v>
      </c>
      <c r="L49" s="92"/>
      <c r="M49" s="92"/>
    </row>
    <row r="50" spans="1:13" ht="14.25" x14ac:dyDescent="0.2">
      <c r="A50" s="85" t="s">
        <v>1090</v>
      </c>
      <c r="B50" s="86" t="s">
        <v>1191</v>
      </c>
      <c r="C50" s="87" t="s">
        <v>1212</v>
      </c>
      <c r="D50" s="85"/>
      <c r="E50" s="85" t="s">
        <v>1213</v>
      </c>
      <c r="F50" s="85" t="s">
        <v>1214</v>
      </c>
      <c r="G50" s="89">
        <v>2100</v>
      </c>
      <c r="H50" s="86" t="s">
        <v>53</v>
      </c>
      <c r="I50" s="90">
        <v>8</v>
      </c>
      <c r="J50" s="93" t="s">
        <v>54</v>
      </c>
      <c r="K50" s="92">
        <v>2</v>
      </c>
      <c r="L50" s="92"/>
      <c r="M50" s="92"/>
    </row>
    <row r="51" spans="1:13" ht="14.25" x14ac:dyDescent="0.2">
      <c r="A51" s="85" t="s">
        <v>1090</v>
      </c>
      <c r="B51" s="86" t="s">
        <v>1094</v>
      </c>
      <c r="C51" s="87" t="s">
        <v>1215</v>
      </c>
      <c r="D51" s="85"/>
      <c r="E51" s="85" t="s">
        <v>1094</v>
      </c>
      <c r="F51" s="88" t="s">
        <v>1216</v>
      </c>
      <c r="G51" s="89"/>
      <c r="H51" s="86" t="s">
        <v>1094</v>
      </c>
      <c r="I51" s="90"/>
      <c r="J51" s="91"/>
      <c r="K51" s="92"/>
      <c r="L51" s="92"/>
      <c r="M51" s="92"/>
    </row>
    <row r="52" spans="1:13" ht="14.25" x14ac:dyDescent="0.2">
      <c r="A52" s="85" t="s">
        <v>1090</v>
      </c>
      <c r="B52" s="86" t="s">
        <v>1091</v>
      </c>
      <c r="C52" s="87" t="s">
        <v>1217</v>
      </c>
      <c r="D52" s="85"/>
      <c r="E52" s="85" t="s">
        <v>1218</v>
      </c>
      <c r="F52" s="85" t="s">
        <v>1219</v>
      </c>
      <c r="G52" s="89">
        <v>3142</v>
      </c>
      <c r="H52" s="86" t="s">
        <v>53</v>
      </c>
      <c r="I52" s="90">
        <v>8</v>
      </c>
      <c r="J52" s="93" t="s">
        <v>54</v>
      </c>
      <c r="K52" s="92">
        <v>1</v>
      </c>
      <c r="L52" s="92"/>
      <c r="M52" s="92"/>
    </row>
    <row r="53" spans="1:13" ht="14.25" x14ac:dyDescent="0.2">
      <c r="A53" s="85" t="s">
        <v>1090</v>
      </c>
      <c r="B53" s="86" t="s">
        <v>1091</v>
      </c>
      <c r="C53" s="87" t="s">
        <v>1220</v>
      </c>
      <c r="D53" s="85"/>
      <c r="E53" s="85" t="s">
        <v>1221</v>
      </c>
      <c r="F53" s="85" t="s">
        <v>1222</v>
      </c>
      <c r="G53" s="89">
        <v>4233</v>
      </c>
      <c r="H53" s="86" t="s">
        <v>53</v>
      </c>
      <c r="I53" s="90">
        <v>8</v>
      </c>
      <c r="J53" s="93" t="s">
        <v>54</v>
      </c>
      <c r="K53" s="92">
        <v>1</v>
      </c>
      <c r="L53" s="92"/>
      <c r="M53" s="92"/>
    </row>
    <row r="54" spans="1:13" ht="14.25" x14ac:dyDescent="0.2">
      <c r="A54" s="85" t="s">
        <v>1090</v>
      </c>
      <c r="B54" s="86" t="s">
        <v>1091</v>
      </c>
      <c r="C54" s="87" t="s">
        <v>1223</v>
      </c>
      <c r="D54" s="85"/>
      <c r="E54" s="85" t="s">
        <v>1224</v>
      </c>
      <c r="F54" s="85" t="s">
        <v>1225</v>
      </c>
      <c r="G54" s="89">
        <v>9652</v>
      </c>
      <c r="H54" s="86" t="s">
        <v>53</v>
      </c>
      <c r="I54" s="90">
        <v>8</v>
      </c>
      <c r="J54" s="93" t="s">
        <v>54</v>
      </c>
      <c r="K54" s="92">
        <v>2</v>
      </c>
      <c r="L54" s="92"/>
      <c r="M54" s="92"/>
    </row>
    <row r="55" spans="1:13" ht="14.25" x14ac:dyDescent="0.2">
      <c r="A55" s="85" t="s">
        <v>1090</v>
      </c>
      <c r="B55" s="86" t="s">
        <v>1094</v>
      </c>
      <c r="C55" s="87" t="s">
        <v>1226</v>
      </c>
      <c r="D55" s="85"/>
      <c r="E55" s="85" t="s">
        <v>1227</v>
      </c>
      <c r="F55" s="85" t="s">
        <v>1228</v>
      </c>
      <c r="G55" s="89">
        <v>100</v>
      </c>
      <c r="H55" s="86" t="s">
        <v>53</v>
      </c>
      <c r="I55" s="90">
        <v>8</v>
      </c>
      <c r="J55" s="93" t="s">
        <v>54</v>
      </c>
      <c r="K55" s="92">
        <v>1</v>
      </c>
      <c r="L55" s="92"/>
      <c r="M55" s="92"/>
    </row>
    <row r="56" spans="1:13" ht="14.25" x14ac:dyDescent="0.2">
      <c r="A56" s="85" t="s">
        <v>1229</v>
      </c>
      <c r="B56" s="86" t="s">
        <v>1091</v>
      </c>
      <c r="C56" s="87" t="s">
        <v>1230</v>
      </c>
      <c r="D56" s="88" t="s">
        <v>1231</v>
      </c>
      <c r="E56" s="85" t="s">
        <v>1232</v>
      </c>
      <c r="F56" s="85" t="s">
        <v>1233</v>
      </c>
      <c r="G56" s="89">
        <v>1023</v>
      </c>
      <c r="H56" s="86" t="s">
        <v>53</v>
      </c>
      <c r="I56" s="90">
        <v>10</v>
      </c>
      <c r="J56" s="93" t="s">
        <v>54</v>
      </c>
      <c r="K56" s="92">
        <v>1</v>
      </c>
      <c r="L56" s="92">
        <v>1</v>
      </c>
      <c r="M56" s="94">
        <f>G56</f>
        <v>1023</v>
      </c>
    </row>
    <row r="57" spans="1:13" ht="14.25" x14ac:dyDescent="0.2">
      <c r="A57" s="85" t="s">
        <v>1229</v>
      </c>
      <c r="B57" s="86" t="s">
        <v>1091</v>
      </c>
      <c r="C57" s="87" t="s">
        <v>1234</v>
      </c>
      <c r="D57" s="85"/>
      <c r="E57" s="85" t="s">
        <v>1235</v>
      </c>
      <c r="F57" s="85" t="s">
        <v>1236</v>
      </c>
      <c r="G57" s="89">
        <v>13</v>
      </c>
      <c r="H57" s="86" t="s">
        <v>53</v>
      </c>
      <c r="I57" s="90">
        <v>5</v>
      </c>
      <c r="J57" s="93" t="s">
        <v>54</v>
      </c>
      <c r="K57" s="92">
        <v>1</v>
      </c>
      <c r="L57" s="92">
        <v>2</v>
      </c>
      <c r="M57" s="94">
        <f>G57*L57</f>
        <v>26</v>
      </c>
    </row>
    <row r="58" spans="1:13" ht="14.25" x14ac:dyDescent="0.2">
      <c r="A58" s="85" t="s">
        <v>1229</v>
      </c>
      <c r="B58" s="86" t="s">
        <v>1091</v>
      </c>
      <c r="C58" s="87" t="s">
        <v>1237</v>
      </c>
      <c r="D58" s="85"/>
      <c r="E58" s="85" t="s">
        <v>1235</v>
      </c>
      <c r="F58" s="85" t="s">
        <v>1236</v>
      </c>
      <c r="G58" s="89">
        <v>13</v>
      </c>
      <c r="H58" s="86" t="s">
        <v>53</v>
      </c>
      <c r="I58" s="90">
        <v>5</v>
      </c>
      <c r="J58" s="93" t="s">
        <v>54</v>
      </c>
      <c r="K58" s="92">
        <v>1</v>
      </c>
      <c r="L58" s="92"/>
      <c r="M58" s="92"/>
    </row>
    <row r="59" spans="1:13" ht="25.5" x14ac:dyDescent="0.2">
      <c r="A59" s="85" t="s">
        <v>1238</v>
      </c>
      <c r="B59" s="86" t="s">
        <v>1091</v>
      </c>
      <c r="C59" s="87" t="s">
        <v>1239</v>
      </c>
      <c r="D59" s="88" t="s">
        <v>1240</v>
      </c>
      <c r="E59" s="85" t="s">
        <v>1241</v>
      </c>
      <c r="F59" s="85" t="s">
        <v>1242</v>
      </c>
      <c r="G59" s="89">
        <v>139</v>
      </c>
      <c r="H59" s="86" t="s">
        <v>53</v>
      </c>
      <c r="I59" s="90">
        <v>6</v>
      </c>
      <c r="J59" s="93" t="s">
        <v>54</v>
      </c>
      <c r="K59" s="92">
        <v>1</v>
      </c>
      <c r="L59" s="92">
        <v>1</v>
      </c>
      <c r="M59" s="94">
        <f>G59</f>
        <v>139</v>
      </c>
    </row>
    <row r="60" spans="1:13" ht="14.25" x14ac:dyDescent="0.2">
      <c r="A60" s="85" t="s">
        <v>1238</v>
      </c>
      <c r="B60" s="86" t="s">
        <v>1191</v>
      </c>
      <c r="C60" s="87" t="s">
        <v>1243</v>
      </c>
      <c r="D60" s="85"/>
      <c r="E60" s="85" t="s">
        <v>1244</v>
      </c>
      <c r="F60" s="85" t="s">
        <v>1245</v>
      </c>
      <c r="G60" s="89">
        <v>327</v>
      </c>
      <c r="H60" s="86" t="s">
        <v>53</v>
      </c>
      <c r="I60" s="90">
        <v>6</v>
      </c>
      <c r="J60" s="93" t="s">
        <v>54</v>
      </c>
      <c r="K60" s="92">
        <v>1</v>
      </c>
      <c r="L60" s="92">
        <v>1</v>
      </c>
      <c r="M60" s="94">
        <f>G60</f>
        <v>327</v>
      </c>
    </row>
    <row r="61" spans="1:13" ht="14.25" x14ac:dyDescent="0.2">
      <c r="A61" s="85" t="s">
        <v>1238</v>
      </c>
      <c r="B61" s="86" t="s">
        <v>1158</v>
      </c>
      <c r="C61" s="87" t="s">
        <v>1246</v>
      </c>
      <c r="D61" s="85"/>
      <c r="E61" s="85" t="s">
        <v>1247</v>
      </c>
      <c r="F61" s="85" t="s">
        <v>1248</v>
      </c>
      <c r="G61" s="89">
        <v>650</v>
      </c>
      <c r="H61" s="86" t="s">
        <v>53</v>
      </c>
      <c r="I61" s="90">
        <v>5</v>
      </c>
      <c r="J61" s="93" t="s">
        <v>54</v>
      </c>
      <c r="K61" s="92">
        <v>2</v>
      </c>
      <c r="L61" s="92"/>
      <c r="M61" s="92"/>
    </row>
    <row r="62" spans="1:13" ht="14.25" x14ac:dyDescent="0.2">
      <c r="A62" s="85" t="s">
        <v>1238</v>
      </c>
      <c r="B62" s="86" t="s">
        <v>1191</v>
      </c>
      <c r="C62" s="87" t="s">
        <v>1249</v>
      </c>
      <c r="D62" s="85"/>
      <c r="E62" s="85" t="s">
        <v>1250</v>
      </c>
      <c r="F62" s="85" t="s">
        <v>1251</v>
      </c>
      <c r="G62" s="89">
        <v>850</v>
      </c>
      <c r="H62" s="86" t="s">
        <v>53</v>
      </c>
      <c r="I62" s="90">
        <v>8</v>
      </c>
      <c r="J62" s="93" t="s">
        <v>54</v>
      </c>
      <c r="K62" s="92">
        <v>8</v>
      </c>
      <c r="L62" s="92">
        <v>8</v>
      </c>
      <c r="M62" s="94">
        <f>G62*L62</f>
        <v>6800</v>
      </c>
    </row>
    <row r="63" spans="1:13" ht="14.25" x14ac:dyDescent="0.2">
      <c r="A63" s="85" t="s">
        <v>1238</v>
      </c>
      <c r="B63" s="86" t="s">
        <v>1191</v>
      </c>
      <c r="C63" s="87" t="s">
        <v>1252</v>
      </c>
      <c r="D63" s="85"/>
      <c r="E63" s="85" t="s">
        <v>1253</v>
      </c>
      <c r="F63" s="85" t="s">
        <v>1254</v>
      </c>
      <c r="G63" s="89">
        <v>700</v>
      </c>
      <c r="H63" s="86" t="s">
        <v>53</v>
      </c>
      <c r="I63" s="90">
        <v>6</v>
      </c>
      <c r="J63" s="93" t="s">
        <v>54</v>
      </c>
      <c r="K63" s="92">
        <v>1</v>
      </c>
      <c r="L63" s="92">
        <v>1</v>
      </c>
      <c r="M63" s="94">
        <f t="shared" ref="M63:M70" si="0">G63</f>
        <v>700</v>
      </c>
    </row>
    <row r="64" spans="1:13" ht="14.25" x14ac:dyDescent="0.2">
      <c r="A64" s="85" t="s">
        <v>1238</v>
      </c>
      <c r="B64" s="86" t="s">
        <v>1091</v>
      </c>
      <c r="C64" s="87" t="s">
        <v>1255</v>
      </c>
      <c r="D64" s="85"/>
      <c r="E64" s="85" t="s">
        <v>1256</v>
      </c>
      <c r="F64" s="85" t="s">
        <v>1257</v>
      </c>
      <c r="G64" s="89">
        <v>557</v>
      </c>
      <c r="H64" s="86" t="s">
        <v>53</v>
      </c>
      <c r="I64" s="90">
        <v>8</v>
      </c>
      <c r="J64" s="93" t="s">
        <v>54</v>
      </c>
      <c r="K64" s="92">
        <v>1</v>
      </c>
      <c r="L64" s="92">
        <v>1</v>
      </c>
      <c r="M64" s="94">
        <f t="shared" si="0"/>
        <v>557</v>
      </c>
    </row>
    <row r="65" spans="1:13" ht="14.25" x14ac:dyDescent="0.2">
      <c r="A65" s="85" t="s">
        <v>1238</v>
      </c>
      <c r="B65" s="86" t="s">
        <v>1091</v>
      </c>
      <c r="C65" s="87" t="s">
        <v>1258</v>
      </c>
      <c r="D65" s="85"/>
      <c r="E65" s="85" t="s">
        <v>1259</v>
      </c>
      <c r="F65" s="85" t="s">
        <v>1260</v>
      </c>
      <c r="G65" s="89">
        <v>260</v>
      </c>
      <c r="H65" s="86" t="s">
        <v>53</v>
      </c>
      <c r="I65" s="90">
        <v>5</v>
      </c>
      <c r="J65" s="93" t="s">
        <v>54</v>
      </c>
      <c r="K65" s="92">
        <v>1</v>
      </c>
      <c r="L65" s="92">
        <v>1</v>
      </c>
      <c r="M65" s="94">
        <f t="shared" si="0"/>
        <v>260</v>
      </c>
    </row>
    <row r="66" spans="1:13" ht="14.25" x14ac:dyDescent="0.2">
      <c r="A66" s="85" t="s">
        <v>1238</v>
      </c>
      <c r="B66" s="86" t="s">
        <v>1091</v>
      </c>
      <c r="C66" s="87" t="s">
        <v>1261</v>
      </c>
      <c r="D66" s="85"/>
      <c r="E66" s="85" t="s">
        <v>1262</v>
      </c>
      <c r="F66" s="85" t="s">
        <v>1263</v>
      </c>
      <c r="G66" s="89">
        <v>90</v>
      </c>
      <c r="H66" s="86" t="s">
        <v>53</v>
      </c>
      <c r="I66" s="90">
        <v>12</v>
      </c>
      <c r="J66" s="93" t="s">
        <v>54</v>
      </c>
      <c r="K66" s="92">
        <v>1</v>
      </c>
      <c r="L66" s="92">
        <v>1</v>
      </c>
      <c r="M66" s="94">
        <f t="shared" si="0"/>
        <v>90</v>
      </c>
    </row>
    <row r="67" spans="1:13" ht="14.25" x14ac:dyDescent="0.2">
      <c r="A67" s="85" t="s">
        <v>1238</v>
      </c>
      <c r="B67" s="86" t="s">
        <v>1091</v>
      </c>
      <c r="C67" s="87" t="s">
        <v>1264</v>
      </c>
      <c r="D67" s="85"/>
      <c r="E67" s="85" t="s">
        <v>1265</v>
      </c>
      <c r="F67" s="85" t="s">
        <v>1266</v>
      </c>
      <c r="G67" s="89">
        <v>190</v>
      </c>
      <c r="H67" s="86" t="s">
        <v>53</v>
      </c>
      <c r="I67" s="90">
        <v>12</v>
      </c>
      <c r="J67" s="93" t="s">
        <v>54</v>
      </c>
      <c r="K67" s="92">
        <v>1</v>
      </c>
      <c r="L67" s="92">
        <v>1</v>
      </c>
      <c r="M67" s="94">
        <f t="shared" si="0"/>
        <v>190</v>
      </c>
    </row>
    <row r="68" spans="1:13" ht="14.25" x14ac:dyDescent="0.2">
      <c r="A68" s="85" t="s">
        <v>1238</v>
      </c>
      <c r="B68" s="86" t="s">
        <v>1091</v>
      </c>
      <c r="C68" s="87" t="s">
        <v>1267</v>
      </c>
      <c r="D68" s="85"/>
      <c r="E68" s="85" t="s">
        <v>1268</v>
      </c>
      <c r="F68" s="85" t="s">
        <v>1269</v>
      </c>
      <c r="G68" s="89">
        <v>670</v>
      </c>
      <c r="H68" s="86" t="s">
        <v>53</v>
      </c>
      <c r="I68" s="90">
        <v>8</v>
      </c>
      <c r="J68" s="93" t="s">
        <v>54</v>
      </c>
      <c r="K68" s="92">
        <v>3</v>
      </c>
      <c r="L68" s="92">
        <v>1</v>
      </c>
      <c r="M68" s="94">
        <f t="shared" si="0"/>
        <v>670</v>
      </c>
    </row>
    <row r="69" spans="1:13" ht="14.25" x14ac:dyDescent="0.2">
      <c r="A69" s="85" t="s">
        <v>1238</v>
      </c>
      <c r="B69" s="86" t="s">
        <v>1091</v>
      </c>
      <c r="C69" s="87" t="s">
        <v>1270</v>
      </c>
      <c r="D69" s="85"/>
      <c r="E69" s="85" t="s">
        <v>1271</v>
      </c>
      <c r="F69" s="85" t="s">
        <v>1272</v>
      </c>
      <c r="G69" s="89">
        <v>670</v>
      </c>
      <c r="H69" s="86" t="s">
        <v>53</v>
      </c>
      <c r="I69" s="90">
        <v>8</v>
      </c>
      <c r="J69" s="93" t="s">
        <v>54</v>
      </c>
      <c r="K69" s="92">
        <v>1</v>
      </c>
      <c r="L69" s="92">
        <v>1</v>
      </c>
      <c r="M69" s="94">
        <f t="shared" si="0"/>
        <v>670</v>
      </c>
    </row>
    <row r="70" spans="1:13" ht="14.25" x14ac:dyDescent="0.2">
      <c r="A70" s="85" t="s">
        <v>1238</v>
      </c>
      <c r="B70" s="86" t="s">
        <v>1091</v>
      </c>
      <c r="C70" s="87" t="s">
        <v>1273</v>
      </c>
      <c r="D70" s="85"/>
      <c r="E70" s="85" t="s">
        <v>1274</v>
      </c>
      <c r="F70" s="85" t="s">
        <v>1275</v>
      </c>
      <c r="G70" s="89">
        <v>690</v>
      </c>
      <c r="H70" s="86" t="s">
        <v>53</v>
      </c>
      <c r="I70" s="90">
        <v>8</v>
      </c>
      <c r="J70" s="93" t="s">
        <v>54</v>
      </c>
      <c r="K70" s="92">
        <v>1</v>
      </c>
      <c r="L70" s="92">
        <v>1</v>
      </c>
      <c r="M70" s="94">
        <f t="shared" si="0"/>
        <v>690</v>
      </c>
    </row>
    <row r="71" spans="1:13" ht="25.5" x14ac:dyDescent="0.2">
      <c r="A71" s="85" t="s">
        <v>1276</v>
      </c>
      <c r="B71" s="86" t="s">
        <v>1094</v>
      </c>
      <c r="C71" s="85" t="s">
        <v>1277</v>
      </c>
      <c r="D71" s="88" t="s">
        <v>1278</v>
      </c>
      <c r="E71" s="85" t="s">
        <v>1094</v>
      </c>
      <c r="F71" s="96" t="s">
        <v>1279</v>
      </c>
      <c r="G71" s="89"/>
      <c r="H71" s="86" t="s">
        <v>1094</v>
      </c>
      <c r="I71" s="90"/>
      <c r="J71" s="91"/>
      <c r="K71" s="86"/>
      <c r="L71" s="86"/>
      <c r="M71" s="86"/>
    </row>
    <row r="72" spans="1:13" ht="14.25" x14ac:dyDescent="0.2">
      <c r="A72" s="85" t="s">
        <v>1276</v>
      </c>
      <c r="B72" s="86" t="s">
        <v>1094</v>
      </c>
      <c r="C72" s="85" t="s">
        <v>1280</v>
      </c>
      <c r="D72" s="85"/>
      <c r="E72" s="85" t="s">
        <v>1094</v>
      </c>
      <c r="F72" s="88" t="s">
        <v>1281</v>
      </c>
      <c r="G72" s="89"/>
      <c r="H72" s="86" t="s">
        <v>1094</v>
      </c>
      <c r="I72" s="90"/>
      <c r="J72" s="91"/>
      <c r="K72" s="86"/>
      <c r="L72" s="86"/>
      <c r="M72" s="86"/>
    </row>
    <row r="73" spans="1:13" ht="14.25" x14ac:dyDescent="0.2">
      <c r="A73" s="85" t="s">
        <v>1276</v>
      </c>
      <c r="B73" s="86" t="s">
        <v>1091</v>
      </c>
      <c r="C73" s="85" t="s">
        <v>1282</v>
      </c>
      <c r="D73" s="85"/>
      <c r="E73" s="85" t="s">
        <v>1283</v>
      </c>
      <c r="F73" s="85" t="s">
        <v>1284</v>
      </c>
      <c r="G73" s="89">
        <v>1662</v>
      </c>
      <c r="H73" s="86" t="s">
        <v>53</v>
      </c>
      <c r="I73" s="90">
        <v>12</v>
      </c>
      <c r="J73" s="93" t="s">
        <v>54</v>
      </c>
      <c r="K73" s="86">
        <v>1</v>
      </c>
      <c r="L73" s="92"/>
      <c r="M73" s="86"/>
    </row>
    <row r="74" spans="1:13" ht="14.25" x14ac:dyDescent="0.2">
      <c r="A74" s="85" t="s">
        <v>1276</v>
      </c>
      <c r="B74" s="86" t="s">
        <v>1158</v>
      </c>
      <c r="C74" s="85" t="s">
        <v>1285</v>
      </c>
      <c r="D74" s="85"/>
      <c r="E74" s="85" t="s">
        <v>1286</v>
      </c>
      <c r="F74" s="85" t="s">
        <v>1287</v>
      </c>
      <c r="G74" s="89">
        <v>627</v>
      </c>
      <c r="H74" s="86" t="s">
        <v>53</v>
      </c>
      <c r="I74" s="90">
        <v>8</v>
      </c>
      <c r="J74" s="93" t="s">
        <v>54</v>
      </c>
      <c r="K74" s="86">
        <v>1</v>
      </c>
      <c r="L74" s="92"/>
      <c r="M74" s="86"/>
    </row>
    <row r="75" spans="1:13" ht="14.25" x14ac:dyDescent="0.2">
      <c r="A75" s="85" t="s">
        <v>1276</v>
      </c>
      <c r="B75" s="86" t="s">
        <v>1091</v>
      </c>
      <c r="C75" s="85" t="s">
        <v>1288</v>
      </c>
      <c r="D75" s="85"/>
      <c r="E75" s="85" t="s">
        <v>1289</v>
      </c>
      <c r="F75" s="85" t="s">
        <v>1290</v>
      </c>
      <c r="G75" s="89">
        <v>43</v>
      </c>
      <c r="H75" s="86" t="s">
        <v>53</v>
      </c>
      <c r="I75" s="90">
        <v>6</v>
      </c>
      <c r="J75" s="93" t="s">
        <v>54</v>
      </c>
      <c r="K75" s="86">
        <v>1</v>
      </c>
      <c r="L75" s="86">
        <v>1</v>
      </c>
      <c r="M75" s="94">
        <f t="shared" ref="M75:M80" si="1">G75</f>
        <v>43</v>
      </c>
    </row>
    <row r="76" spans="1:13" ht="14.25" x14ac:dyDescent="0.2">
      <c r="A76" s="85" t="s">
        <v>1276</v>
      </c>
      <c r="B76" s="86" t="s">
        <v>1091</v>
      </c>
      <c r="C76" s="85" t="s">
        <v>1291</v>
      </c>
      <c r="D76" s="85"/>
      <c r="E76" s="85" t="s">
        <v>1292</v>
      </c>
      <c r="F76" s="85" t="s">
        <v>1293</v>
      </c>
      <c r="G76" s="89">
        <v>9576</v>
      </c>
      <c r="H76" s="86" t="s">
        <v>53</v>
      </c>
      <c r="I76" s="90">
        <v>34</v>
      </c>
      <c r="J76" s="93" t="s">
        <v>54</v>
      </c>
      <c r="K76" s="86">
        <v>2</v>
      </c>
      <c r="L76" s="86">
        <v>1</v>
      </c>
      <c r="M76" s="94">
        <f t="shared" si="1"/>
        <v>9576</v>
      </c>
    </row>
    <row r="77" spans="1:13" ht="14.25" x14ac:dyDescent="0.2">
      <c r="A77" s="85" t="s">
        <v>1276</v>
      </c>
      <c r="B77" s="86" t="s">
        <v>1091</v>
      </c>
      <c r="C77" s="85" t="s">
        <v>1294</v>
      </c>
      <c r="D77" s="85"/>
      <c r="E77" s="85" t="s">
        <v>1295</v>
      </c>
      <c r="F77" s="85" t="s">
        <v>1296</v>
      </c>
      <c r="G77" s="89">
        <v>1061</v>
      </c>
      <c r="H77" s="86" t="s">
        <v>53</v>
      </c>
      <c r="I77" s="90">
        <v>8</v>
      </c>
      <c r="J77" s="93" t="s">
        <v>54</v>
      </c>
      <c r="K77" s="86">
        <v>6</v>
      </c>
      <c r="L77" s="86">
        <v>1</v>
      </c>
      <c r="M77" s="94">
        <f t="shared" si="1"/>
        <v>1061</v>
      </c>
    </row>
    <row r="78" spans="1:13" ht="14.25" x14ac:dyDescent="0.2">
      <c r="A78" s="85" t="s">
        <v>1276</v>
      </c>
      <c r="B78" s="86" t="s">
        <v>1091</v>
      </c>
      <c r="C78" s="85" t="s">
        <v>1297</v>
      </c>
      <c r="D78" s="85"/>
      <c r="E78" s="85" t="s">
        <v>1298</v>
      </c>
      <c r="F78" s="85" t="s">
        <v>1299</v>
      </c>
      <c r="G78" s="89">
        <v>843</v>
      </c>
      <c r="H78" s="86" t="s">
        <v>53</v>
      </c>
      <c r="I78" s="90">
        <v>12</v>
      </c>
      <c r="J78" s="93" t="s">
        <v>54</v>
      </c>
      <c r="K78" s="86">
        <v>2</v>
      </c>
      <c r="L78" s="86">
        <v>1</v>
      </c>
      <c r="M78" s="94">
        <f t="shared" si="1"/>
        <v>843</v>
      </c>
    </row>
    <row r="79" spans="1:13" ht="14.25" x14ac:dyDescent="0.2">
      <c r="A79" s="85" t="s">
        <v>1276</v>
      </c>
      <c r="B79" s="86" t="s">
        <v>1091</v>
      </c>
      <c r="C79" s="85" t="s">
        <v>1300</v>
      </c>
      <c r="D79" s="85"/>
      <c r="E79" s="85" t="s">
        <v>1301</v>
      </c>
      <c r="F79" s="85" t="s">
        <v>1302</v>
      </c>
      <c r="G79" s="89">
        <v>103</v>
      </c>
      <c r="H79" s="86" t="s">
        <v>53</v>
      </c>
      <c r="I79" s="90">
        <v>12</v>
      </c>
      <c r="J79" s="93" t="s">
        <v>54</v>
      </c>
      <c r="K79" s="86">
        <v>2</v>
      </c>
      <c r="L79" s="86">
        <v>1</v>
      </c>
      <c r="M79" s="94">
        <f t="shared" si="1"/>
        <v>103</v>
      </c>
    </row>
    <row r="80" spans="1:13" ht="14.25" x14ac:dyDescent="0.2">
      <c r="A80" s="85" t="s">
        <v>1276</v>
      </c>
      <c r="B80" s="86" t="s">
        <v>1191</v>
      </c>
      <c r="C80" s="85" t="s">
        <v>1303</v>
      </c>
      <c r="D80" s="85"/>
      <c r="E80" s="85" t="s">
        <v>1304</v>
      </c>
      <c r="F80" s="85" t="s">
        <v>1305</v>
      </c>
      <c r="G80" s="89">
        <v>112</v>
      </c>
      <c r="H80" s="86" t="s">
        <v>53</v>
      </c>
      <c r="I80" s="90">
        <v>12</v>
      </c>
      <c r="J80" s="93" t="s">
        <v>54</v>
      </c>
      <c r="K80" s="86">
        <v>3</v>
      </c>
      <c r="L80" s="86">
        <v>1</v>
      </c>
      <c r="M80" s="94">
        <f t="shared" si="1"/>
        <v>112</v>
      </c>
    </row>
    <row r="81" spans="1:13" ht="14.25" x14ac:dyDescent="0.2">
      <c r="A81" s="85" t="s">
        <v>1276</v>
      </c>
      <c r="B81" s="86" t="s">
        <v>1094</v>
      </c>
      <c r="C81" s="85" t="s">
        <v>1306</v>
      </c>
      <c r="D81" s="85"/>
      <c r="E81" s="85" t="s">
        <v>1094</v>
      </c>
      <c r="F81" s="88" t="s">
        <v>1307</v>
      </c>
      <c r="G81" s="89"/>
      <c r="H81" s="86" t="s">
        <v>1094</v>
      </c>
      <c r="I81" s="90"/>
      <c r="J81" s="91"/>
      <c r="K81" s="86"/>
      <c r="L81" s="86"/>
      <c r="M81" s="86"/>
    </row>
    <row r="82" spans="1:13" ht="14.25" x14ac:dyDescent="0.2">
      <c r="A82" s="85" t="s">
        <v>1276</v>
      </c>
      <c r="B82" s="86" t="s">
        <v>1191</v>
      </c>
      <c r="C82" s="85" t="s">
        <v>1308</v>
      </c>
      <c r="D82" s="85"/>
      <c r="E82" s="85" t="s">
        <v>1309</v>
      </c>
      <c r="F82" s="85" t="s">
        <v>1310</v>
      </c>
      <c r="G82" s="89">
        <v>19</v>
      </c>
      <c r="H82" s="86" t="s">
        <v>53</v>
      </c>
      <c r="I82" s="90">
        <v>7</v>
      </c>
      <c r="J82" s="93" t="s">
        <v>54</v>
      </c>
      <c r="K82" s="86">
        <v>52</v>
      </c>
      <c r="L82" s="86">
        <v>2</v>
      </c>
      <c r="M82" s="94">
        <f>G82*L82</f>
        <v>38</v>
      </c>
    </row>
    <row r="83" spans="1:13" ht="25.5" x14ac:dyDescent="0.2">
      <c r="A83" s="85" t="s">
        <v>1276</v>
      </c>
      <c r="B83" s="86" t="s">
        <v>1091</v>
      </c>
      <c r="C83" s="85" t="s">
        <v>1311</v>
      </c>
      <c r="D83" s="85"/>
      <c r="E83" s="85" t="s">
        <v>1312</v>
      </c>
      <c r="F83" s="85" t="s">
        <v>1313</v>
      </c>
      <c r="G83" s="89">
        <v>4332</v>
      </c>
      <c r="H83" s="86" t="s">
        <v>53</v>
      </c>
      <c r="I83" s="90">
        <v>16</v>
      </c>
      <c r="J83" s="93" t="s">
        <v>54</v>
      </c>
      <c r="K83" s="86">
        <v>2</v>
      </c>
      <c r="L83" s="86">
        <v>1</v>
      </c>
      <c r="M83" s="94">
        <f>G83</f>
        <v>4332</v>
      </c>
    </row>
    <row r="84" spans="1:13" ht="14.25" x14ac:dyDescent="0.2">
      <c r="A84" s="85" t="s">
        <v>1276</v>
      </c>
      <c r="B84" s="86" t="s">
        <v>1191</v>
      </c>
      <c r="C84" s="85" t="s">
        <v>1314</v>
      </c>
      <c r="D84" s="85"/>
      <c r="E84" s="85" t="s">
        <v>1315</v>
      </c>
      <c r="F84" s="85" t="s">
        <v>1316</v>
      </c>
      <c r="G84" s="89">
        <v>394</v>
      </c>
      <c r="H84" s="86" t="s">
        <v>53</v>
      </c>
      <c r="I84" s="90">
        <v>16</v>
      </c>
      <c r="J84" s="93" t="s">
        <v>54</v>
      </c>
      <c r="K84" s="86">
        <v>1</v>
      </c>
      <c r="L84" s="86">
        <v>1</v>
      </c>
      <c r="M84" s="94">
        <f>G84</f>
        <v>394</v>
      </c>
    </row>
    <row r="85" spans="1:13" ht="14.25" x14ac:dyDescent="0.2">
      <c r="A85" s="85" t="s">
        <v>1276</v>
      </c>
      <c r="B85" s="86" t="s">
        <v>1094</v>
      </c>
      <c r="C85" s="85" t="s">
        <v>1317</v>
      </c>
      <c r="D85" s="85"/>
      <c r="E85" s="85" t="s">
        <v>1094</v>
      </c>
      <c r="F85" s="88" t="s">
        <v>1318</v>
      </c>
      <c r="G85" s="89"/>
      <c r="H85" s="86" t="s">
        <v>1094</v>
      </c>
      <c r="I85" s="90"/>
      <c r="J85" s="91"/>
      <c r="K85" s="86"/>
      <c r="L85" s="86"/>
      <c r="M85" s="86"/>
    </row>
    <row r="86" spans="1:13" ht="14.25" x14ac:dyDescent="0.2">
      <c r="A86" s="85" t="s">
        <v>1276</v>
      </c>
      <c r="B86" s="86" t="s">
        <v>1091</v>
      </c>
      <c r="C86" s="85" t="s">
        <v>1319</v>
      </c>
      <c r="D86" s="85"/>
      <c r="E86" s="85" t="s">
        <v>1320</v>
      </c>
      <c r="F86" s="85" t="s">
        <v>1321</v>
      </c>
      <c r="G86" s="89">
        <v>54</v>
      </c>
      <c r="H86" s="86" t="s">
        <v>53</v>
      </c>
      <c r="I86" s="90">
        <v>8</v>
      </c>
      <c r="J86" s="93" t="s">
        <v>54</v>
      </c>
      <c r="K86" s="86">
        <v>1</v>
      </c>
      <c r="L86" s="86">
        <v>1</v>
      </c>
      <c r="M86" s="94">
        <f>G86</f>
        <v>54</v>
      </c>
    </row>
    <row r="87" spans="1:13" ht="14.25" x14ac:dyDescent="0.2">
      <c r="A87" s="85" t="s">
        <v>1276</v>
      </c>
      <c r="B87" s="86" t="s">
        <v>1091</v>
      </c>
      <c r="C87" s="85" t="s">
        <v>1322</v>
      </c>
      <c r="D87" s="85"/>
      <c r="E87" s="85" t="s">
        <v>1323</v>
      </c>
      <c r="F87" s="85" t="s">
        <v>1324</v>
      </c>
      <c r="G87" s="89">
        <v>8416</v>
      </c>
      <c r="H87" s="86" t="s">
        <v>53</v>
      </c>
      <c r="I87" s="90">
        <v>8</v>
      </c>
      <c r="J87" s="93" t="s">
        <v>54</v>
      </c>
      <c r="K87" s="86">
        <v>1</v>
      </c>
      <c r="L87" s="92"/>
      <c r="M87" s="86"/>
    </row>
    <row r="88" spans="1:13" ht="14.25" x14ac:dyDescent="0.2">
      <c r="A88" s="85" t="s">
        <v>1276</v>
      </c>
      <c r="B88" s="86" t="s">
        <v>1091</v>
      </c>
      <c r="C88" s="85" t="s">
        <v>1325</v>
      </c>
      <c r="D88" s="85"/>
      <c r="E88" s="85" t="s">
        <v>1326</v>
      </c>
      <c r="F88" s="85" t="s">
        <v>1327</v>
      </c>
      <c r="G88" s="89">
        <v>1552</v>
      </c>
      <c r="H88" s="86" t="s">
        <v>53</v>
      </c>
      <c r="I88" s="90">
        <v>8</v>
      </c>
      <c r="J88" s="93" t="s">
        <v>54</v>
      </c>
      <c r="K88" s="86">
        <v>1</v>
      </c>
      <c r="L88" s="86">
        <v>1</v>
      </c>
      <c r="M88" s="94">
        <f t="shared" ref="M88:M94" si="2">G88</f>
        <v>1552</v>
      </c>
    </row>
    <row r="89" spans="1:13" ht="14.25" x14ac:dyDescent="0.2">
      <c r="A89" s="85" t="s">
        <v>1276</v>
      </c>
      <c r="B89" s="86" t="s">
        <v>1091</v>
      </c>
      <c r="C89" s="85" t="s">
        <v>1328</v>
      </c>
      <c r="D89" s="85"/>
      <c r="E89" s="85" t="s">
        <v>1329</v>
      </c>
      <c r="F89" s="85" t="s">
        <v>1330</v>
      </c>
      <c r="G89" s="89">
        <v>1891</v>
      </c>
      <c r="H89" s="86" t="s">
        <v>53</v>
      </c>
      <c r="I89" s="90">
        <v>8</v>
      </c>
      <c r="J89" s="93" t="s">
        <v>54</v>
      </c>
      <c r="K89" s="86">
        <v>1</v>
      </c>
      <c r="L89" s="86">
        <v>1</v>
      </c>
      <c r="M89" s="94">
        <f t="shared" si="2"/>
        <v>1891</v>
      </c>
    </row>
    <row r="90" spans="1:13" ht="14.25" x14ac:dyDescent="0.2">
      <c r="A90" s="85" t="s">
        <v>1276</v>
      </c>
      <c r="B90" s="86" t="s">
        <v>1091</v>
      </c>
      <c r="C90" s="85" t="s">
        <v>1331</v>
      </c>
      <c r="D90" s="85"/>
      <c r="E90" s="85" t="s">
        <v>1332</v>
      </c>
      <c r="F90" s="85" t="s">
        <v>1333</v>
      </c>
      <c r="G90" s="89">
        <v>2628</v>
      </c>
      <c r="H90" s="86" t="s">
        <v>53</v>
      </c>
      <c r="I90" s="90">
        <v>8</v>
      </c>
      <c r="J90" s="93" t="s">
        <v>54</v>
      </c>
      <c r="K90" s="86">
        <v>1</v>
      </c>
      <c r="L90" s="86">
        <v>1</v>
      </c>
      <c r="M90" s="94">
        <f t="shared" si="2"/>
        <v>2628</v>
      </c>
    </row>
    <row r="91" spans="1:13" ht="14.25" x14ac:dyDescent="0.2">
      <c r="A91" s="85" t="s">
        <v>1276</v>
      </c>
      <c r="B91" s="86" t="s">
        <v>1091</v>
      </c>
      <c r="C91" s="85" t="s">
        <v>1334</v>
      </c>
      <c r="D91" s="85"/>
      <c r="E91" s="85" t="s">
        <v>1335</v>
      </c>
      <c r="F91" s="85" t="s">
        <v>1336</v>
      </c>
      <c r="G91" s="89">
        <v>4576</v>
      </c>
      <c r="H91" s="86" t="s">
        <v>53</v>
      </c>
      <c r="I91" s="90">
        <v>12</v>
      </c>
      <c r="J91" s="93" t="s">
        <v>54</v>
      </c>
      <c r="K91" s="86">
        <v>1</v>
      </c>
      <c r="L91" s="86">
        <v>1</v>
      </c>
      <c r="M91" s="94">
        <f t="shared" si="2"/>
        <v>4576</v>
      </c>
    </row>
    <row r="92" spans="1:13" ht="14.25" x14ac:dyDescent="0.2">
      <c r="A92" s="85" t="s">
        <v>1276</v>
      </c>
      <c r="B92" s="86" t="s">
        <v>1091</v>
      </c>
      <c r="C92" s="85" t="s">
        <v>1337</v>
      </c>
      <c r="D92" s="85"/>
      <c r="E92" s="85" t="s">
        <v>1338</v>
      </c>
      <c r="F92" s="85" t="s">
        <v>1339</v>
      </c>
      <c r="G92" s="89">
        <v>5372</v>
      </c>
      <c r="H92" s="86" t="s">
        <v>53</v>
      </c>
      <c r="I92" s="90">
        <v>12</v>
      </c>
      <c r="J92" s="93" t="s">
        <v>54</v>
      </c>
      <c r="K92" s="86">
        <v>1</v>
      </c>
      <c r="L92" s="86">
        <v>1</v>
      </c>
      <c r="M92" s="94">
        <f t="shared" si="2"/>
        <v>5372</v>
      </c>
    </row>
    <row r="93" spans="1:13" ht="14.25" x14ac:dyDescent="0.2">
      <c r="A93" s="85" t="s">
        <v>1276</v>
      </c>
      <c r="B93" s="86" t="s">
        <v>1091</v>
      </c>
      <c r="C93" s="85" t="s">
        <v>1340</v>
      </c>
      <c r="D93" s="85"/>
      <c r="E93" s="85" t="s">
        <v>1341</v>
      </c>
      <c r="F93" s="85" t="s">
        <v>1342</v>
      </c>
      <c r="G93" s="89">
        <v>1115</v>
      </c>
      <c r="H93" s="86" t="s">
        <v>53</v>
      </c>
      <c r="I93" s="90">
        <v>12</v>
      </c>
      <c r="J93" s="93" t="s">
        <v>54</v>
      </c>
      <c r="K93" s="86">
        <v>1</v>
      </c>
      <c r="L93" s="86">
        <v>1</v>
      </c>
      <c r="M93" s="94">
        <f t="shared" si="2"/>
        <v>1115</v>
      </c>
    </row>
    <row r="94" spans="1:13" ht="25.5" x14ac:dyDescent="0.2">
      <c r="A94" s="85" t="s">
        <v>1276</v>
      </c>
      <c r="B94" s="86" t="s">
        <v>1091</v>
      </c>
      <c r="C94" s="85" t="s">
        <v>1343</v>
      </c>
      <c r="D94" s="85"/>
      <c r="E94" s="85" t="s">
        <v>1344</v>
      </c>
      <c r="F94" s="85" t="s">
        <v>1345</v>
      </c>
      <c r="G94" s="89">
        <v>2935</v>
      </c>
      <c r="H94" s="86" t="s">
        <v>53</v>
      </c>
      <c r="I94" s="90">
        <v>12</v>
      </c>
      <c r="J94" s="93" t="s">
        <v>54</v>
      </c>
      <c r="K94" s="86">
        <v>1</v>
      </c>
      <c r="L94" s="86">
        <v>1</v>
      </c>
      <c r="M94" s="94">
        <f t="shared" si="2"/>
        <v>2935</v>
      </c>
    </row>
    <row r="95" spans="1:13" ht="14.25" x14ac:dyDescent="0.2">
      <c r="A95" s="85" t="s">
        <v>1276</v>
      </c>
      <c r="B95" s="86" t="s">
        <v>1158</v>
      </c>
      <c r="C95" s="85" t="s">
        <v>1346</v>
      </c>
      <c r="D95" s="85"/>
      <c r="E95" s="85" t="s">
        <v>1347</v>
      </c>
      <c r="F95" s="85" t="s">
        <v>1348</v>
      </c>
      <c r="G95" s="89">
        <v>29963</v>
      </c>
      <c r="H95" s="86" t="s">
        <v>53</v>
      </c>
      <c r="I95" s="90">
        <v>8</v>
      </c>
      <c r="J95" s="93" t="s">
        <v>54</v>
      </c>
      <c r="K95" s="86">
        <v>1</v>
      </c>
      <c r="L95" s="92"/>
      <c r="M95" s="86"/>
    </row>
    <row r="96" spans="1:13" ht="14.25" x14ac:dyDescent="0.2">
      <c r="A96" s="85" t="s">
        <v>1276</v>
      </c>
      <c r="B96" s="86" t="s">
        <v>1158</v>
      </c>
      <c r="C96" s="85" t="s">
        <v>1349</v>
      </c>
      <c r="D96" s="85"/>
      <c r="E96" s="85" t="s">
        <v>1350</v>
      </c>
      <c r="F96" s="85" t="s">
        <v>1351</v>
      </c>
      <c r="G96" s="89">
        <v>7581</v>
      </c>
      <c r="H96" s="86" t="s">
        <v>53</v>
      </c>
      <c r="I96" s="90">
        <v>16</v>
      </c>
      <c r="J96" s="93" t="s">
        <v>54</v>
      </c>
      <c r="K96" s="86">
        <v>1</v>
      </c>
      <c r="L96" s="86">
        <v>1</v>
      </c>
      <c r="M96" s="94">
        <f t="shared" ref="M96:M102" si="3">G96</f>
        <v>7581</v>
      </c>
    </row>
    <row r="97" spans="1:13" ht="14.25" x14ac:dyDescent="0.2">
      <c r="A97" s="85" t="s">
        <v>1276</v>
      </c>
      <c r="B97" s="86" t="s">
        <v>1091</v>
      </c>
      <c r="C97" s="85" t="s">
        <v>1352</v>
      </c>
      <c r="D97" s="85"/>
      <c r="E97" s="85" t="s">
        <v>1353</v>
      </c>
      <c r="F97" s="85" t="s">
        <v>1354</v>
      </c>
      <c r="G97" s="89">
        <v>2634</v>
      </c>
      <c r="H97" s="86" t="s">
        <v>53</v>
      </c>
      <c r="I97" s="90">
        <v>12</v>
      </c>
      <c r="J97" s="93" t="s">
        <v>54</v>
      </c>
      <c r="K97" s="86">
        <v>1</v>
      </c>
      <c r="L97" s="86">
        <v>1</v>
      </c>
      <c r="M97" s="94">
        <f t="shared" si="3"/>
        <v>2634</v>
      </c>
    </row>
    <row r="98" spans="1:13" ht="14.25" x14ac:dyDescent="0.2">
      <c r="A98" s="85" t="s">
        <v>1276</v>
      </c>
      <c r="B98" s="86" t="s">
        <v>1091</v>
      </c>
      <c r="C98" s="85" t="s">
        <v>1355</v>
      </c>
      <c r="D98" s="85"/>
      <c r="E98" s="85" t="s">
        <v>1356</v>
      </c>
      <c r="F98" s="85" t="s">
        <v>1357</v>
      </c>
      <c r="G98" s="89">
        <v>1567</v>
      </c>
      <c r="H98" s="86" t="s">
        <v>53</v>
      </c>
      <c r="I98" s="90">
        <v>12</v>
      </c>
      <c r="J98" s="93" t="s">
        <v>54</v>
      </c>
      <c r="K98" s="86">
        <v>1</v>
      </c>
      <c r="L98" s="86">
        <v>1</v>
      </c>
      <c r="M98" s="94">
        <f t="shared" si="3"/>
        <v>1567</v>
      </c>
    </row>
    <row r="99" spans="1:13" ht="14.25" x14ac:dyDescent="0.2">
      <c r="A99" s="85" t="s">
        <v>1276</v>
      </c>
      <c r="B99" s="86" t="s">
        <v>1091</v>
      </c>
      <c r="C99" s="85" t="s">
        <v>1358</v>
      </c>
      <c r="D99" s="85"/>
      <c r="E99" s="85" t="s">
        <v>1359</v>
      </c>
      <c r="F99" s="85" t="s">
        <v>1360</v>
      </c>
      <c r="G99" s="89">
        <v>1043</v>
      </c>
      <c r="H99" s="86" t="s">
        <v>53</v>
      </c>
      <c r="I99" s="90">
        <v>12</v>
      </c>
      <c r="J99" s="93" t="s">
        <v>54</v>
      </c>
      <c r="K99" s="86">
        <v>1</v>
      </c>
      <c r="L99" s="86">
        <v>1</v>
      </c>
      <c r="M99" s="94">
        <f t="shared" si="3"/>
        <v>1043</v>
      </c>
    </row>
    <row r="100" spans="1:13" ht="14.25" x14ac:dyDescent="0.2">
      <c r="A100" s="85" t="s">
        <v>1276</v>
      </c>
      <c r="B100" s="86" t="s">
        <v>1091</v>
      </c>
      <c r="C100" s="85" t="s">
        <v>1361</v>
      </c>
      <c r="D100" s="85"/>
      <c r="E100" s="85" t="s">
        <v>1362</v>
      </c>
      <c r="F100" s="85" t="s">
        <v>1363</v>
      </c>
      <c r="G100" s="89">
        <v>262</v>
      </c>
      <c r="H100" s="86" t="s">
        <v>53</v>
      </c>
      <c r="I100" s="90">
        <v>16</v>
      </c>
      <c r="J100" s="93" t="s">
        <v>54</v>
      </c>
      <c r="K100" s="86">
        <v>2</v>
      </c>
      <c r="L100" s="86">
        <v>1</v>
      </c>
      <c r="M100" s="94">
        <f t="shared" si="3"/>
        <v>262</v>
      </c>
    </row>
    <row r="101" spans="1:13" ht="14.25" x14ac:dyDescent="0.2">
      <c r="A101" s="85" t="s">
        <v>1276</v>
      </c>
      <c r="B101" s="86" t="s">
        <v>1191</v>
      </c>
      <c r="C101" s="85" t="s">
        <v>1364</v>
      </c>
      <c r="D101" s="85"/>
      <c r="E101" s="85" t="s">
        <v>1365</v>
      </c>
      <c r="F101" s="85" t="s">
        <v>1366</v>
      </c>
      <c r="G101" s="89">
        <v>161</v>
      </c>
      <c r="H101" s="86" t="s">
        <v>53</v>
      </c>
      <c r="I101" s="90">
        <v>16</v>
      </c>
      <c r="J101" s="93" t="s">
        <v>54</v>
      </c>
      <c r="K101" s="86">
        <v>2</v>
      </c>
      <c r="L101" s="86">
        <v>1</v>
      </c>
      <c r="M101" s="94">
        <f t="shared" si="3"/>
        <v>161</v>
      </c>
    </row>
    <row r="102" spans="1:13" ht="14.25" x14ac:dyDescent="0.2">
      <c r="A102" s="85" t="s">
        <v>1276</v>
      </c>
      <c r="B102" s="86" t="s">
        <v>1091</v>
      </c>
      <c r="C102" s="85" t="s">
        <v>1367</v>
      </c>
      <c r="D102" s="85"/>
      <c r="E102" s="85" t="s">
        <v>1368</v>
      </c>
      <c r="F102" s="85" t="s">
        <v>1369</v>
      </c>
      <c r="G102" s="89">
        <v>158</v>
      </c>
      <c r="H102" s="86" t="s">
        <v>53</v>
      </c>
      <c r="I102" s="90">
        <v>10</v>
      </c>
      <c r="J102" s="93" t="s">
        <v>54</v>
      </c>
      <c r="K102" s="86">
        <v>1</v>
      </c>
      <c r="L102" s="86">
        <v>1</v>
      </c>
      <c r="M102" s="94">
        <f t="shared" si="3"/>
        <v>158</v>
      </c>
    </row>
    <row r="103" spans="1:13" ht="14.25" x14ac:dyDescent="0.2">
      <c r="A103" s="85" t="s">
        <v>1276</v>
      </c>
      <c r="B103" s="86" t="s">
        <v>1091</v>
      </c>
      <c r="C103" s="85" t="s">
        <v>1370</v>
      </c>
      <c r="D103" s="85"/>
      <c r="E103" s="85" t="s">
        <v>1371</v>
      </c>
      <c r="F103" s="85" t="s">
        <v>1372</v>
      </c>
      <c r="G103" s="89">
        <v>1251</v>
      </c>
      <c r="H103" s="86" t="s">
        <v>53</v>
      </c>
      <c r="I103" s="90">
        <v>6</v>
      </c>
      <c r="J103" s="93" t="s">
        <v>54</v>
      </c>
      <c r="K103" s="86">
        <v>1</v>
      </c>
      <c r="L103" s="92"/>
      <c r="M103" s="86"/>
    </row>
    <row r="104" spans="1:13" ht="14.25" x14ac:dyDescent="0.2">
      <c r="A104" s="85" t="s">
        <v>1276</v>
      </c>
      <c r="B104" s="86" t="s">
        <v>1091</v>
      </c>
      <c r="C104" s="85" t="s">
        <v>1373</v>
      </c>
      <c r="D104" s="85"/>
      <c r="E104" s="85" t="s">
        <v>1374</v>
      </c>
      <c r="F104" s="85" t="s">
        <v>1375</v>
      </c>
      <c r="G104" s="89">
        <v>37</v>
      </c>
      <c r="H104" s="86" t="s">
        <v>53</v>
      </c>
      <c r="I104" s="90">
        <v>12</v>
      </c>
      <c r="J104" s="93" t="s">
        <v>54</v>
      </c>
      <c r="K104" s="86">
        <v>1</v>
      </c>
      <c r="L104" s="86">
        <v>1</v>
      </c>
      <c r="M104" s="94">
        <f>G104</f>
        <v>37</v>
      </c>
    </row>
    <row r="105" spans="1:13" ht="14.25" x14ac:dyDescent="0.2">
      <c r="A105" s="85" t="s">
        <v>1276</v>
      </c>
      <c r="B105" s="86" t="s">
        <v>1091</v>
      </c>
      <c r="C105" s="85" t="s">
        <v>1376</v>
      </c>
      <c r="D105" s="85"/>
      <c r="E105" s="85" t="s">
        <v>1377</v>
      </c>
      <c r="F105" s="85" t="s">
        <v>1378</v>
      </c>
      <c r="G105" s="89">
        <v>156</v>
      </c>
      <c r="H105" s="86" t="s">
        <v>53</v>
      </c>
      <c r="I105" s="90">
        <v>6</v>
      </c>
      <c r="J105" s="93" t="s">
        <v>54</v>
      </c>
      <c r="K105" s="86">
        <v>1</v>
      </c>
      <c r="L105" s="86">
        <v>1</v>
      </c>
      <c r="M105" s="94">
        <f>G105</f>
        <v>156</v>
      </c>
    </row>
    <row r="106" spans="1:13" ht="14.25" x14ac:dyDescent="0.2">
      <c r="A106" s="85" t="s">
        <v>1276</v>
      </c>
      <c r="B106" s="86" t="s">
        <v>1094</v>
      </c>
      <c r="C106" s="85" t="s">
        <v>1379</v>
      </c>
      <c r="D106" s="85"/>
      <c r="E106" s="85" t="s">
        <v>1094</v>
      </c>
      <c r="F106" s="96" t="s">
        <v>1380</v>
      </c>
      <c r="G106" s="89"/>
      <c r="H106" s="86" t="s">
        <v>1094</v>
      </c>
      <c r="I106" s="90"/>
      <c r="J106" s="91"/>
      <c r="K106" s="86"/>
      <c r="L106" s="86"/>
      <c r="M106" s="86"/>
    </row>
    <row r="107" spans="1:13" ht="14.25" x14ac:dyDescent="0.2">
      <c r="A107" s="85" t="s">
        <v>1276</v>
      </c>
      <c r="B107" s="86" t="s">
        <v>1094</v>
      </c>
      <c r="C107" s="85" t="s">
        <v>1381</v>
      </c>
      <c r="D107" s="85"/>
      <c r="E107" s="85" t="s">
        <v>1094</v>
      </c>
      <c r="F107" s="88" t="s">
        <v>1382</v>
      </c>
      <c r="G107" s="89"/>
      <c r="H107" s="86" t="s">
        <v>1094</v>
      </c>
      <c r="I107" s="90"/>
      <c r="J107" s="91"/>
      <c r="K107" s="86"/>
      <c r="L107" s="86"/>
      <c r="M107" s="86"/>
    </row>
    <row r="108" spans="1:13" ht="14.25" x14ac:dyDescent="0.2">
      <c r="A108" s="85" t="s">
        <v>1276</v>
      </c>
      <c r="B108" s="86" t="s">
        <v>1091</v>
      </c>
      <c r="C108" s="85" t="s">
        <v>1383</v>
      </c>
      <c r="D108" s="85"/>
      <c r="E108" s="85" t="s">
        <v>1384</v>
      </c>
      <c r="F108" s="85" t="s">
        <v>1385</v>
      </c>
      <c r="G108" s="89">
        <v>5339</v>
      </c>
      <c r="H108" s="86" t="s">
        <v>53</v>
      </c>
      <c r="I108" s="90">
        <v>18</v>
      </c>
      <c r="J108" s="93" t="s">
        <v>54</v>
      </c>
      <c r="K108" s="86">
        <v>2</v>
      </c>
      <c r="L108" s="86">
        <v>1</v>
      </c>
      <c r="M108" s="94">
        <f t="shared" ref="M108:M115" si="4">G108</f>
        <v>5339</v>
      </c>
    </row>
    <row r="109" spans="1:13" ht="14.25" x14ac:dyDescent="0.2">
      <c r="A109" s="85" t="s">
        <v>1276</v>
      </c>
      <c r="B109" s="86" t="s">
        <v>1091</v>
      </c>
      <c r="C109" s="85" t="s">
        <v>1386</v>
      </c>
      <c r="D109" s="85"/>
      <c r="E109" s="85" t="s">
        <v>1387</v>
      </c>
      <c r="F109" s="85" t="s">
        <v>1388</v>
      </c>
      <c r="G109" s="89">
        <v>465</v>
      </c>
      <c r="H109" s="86" t="s">
        <v>53</v>
      </c>
      <c r="I109" s="90">
        <v>9</v>
      </c>
      <c r="J109" s="93" t="s">
        <v>54</v>
      </c>
      <c r="K109" s="86">
        <v>2</v>
      </c>
      <c r="L109" s="86">
        <v>1</v>
      </c>
      <c r="M109" s="94">
        <f t="shared" si="4"/>
        <v>465</v>
      </c>
    </row>
    <row r="110" spans="1:13" ht="14.25" x14ac:dyDescent="0.2">
      <c r="A110" s="85" t="s">
        <v>1276</v>
      </c>
      <c r="B110" s="86" t="s">
        <v>1091</v>
      </c>
      <c r="C110" s="85" t="s">
        <v>1389</v>
      </c>
      <c r="D110" s="85"/>
      <c r="E110" s="85" t="s">
        <v>1390</v>
      </c>
      <c r="F110" s="85" t="s">
        <v>1391</v>
      </c>
      <c r="G110" s="89">
        <v>693</v>
      </c>
      <c r="H110" s="86" t="s">
        <v>53</v>
      </c>
      <c r="I110" s="90">
        <v>24</v>
      </c>
      <c r="J110" s="93" t="s">
        <v>54</v>
      </c>
      <c r="K110" s="86">
        <v>2</v>
      </c>
      <c r="L110" s="86">
        <v>1</v>
      </c>
      <c r="M110" s="94">
        <f t="shared" si="4"/>
        <v>693</v>
      </c>
    </row>
    <row r="111" spans="1:13" ht="25.5" x14ac:dyDescent="0.2">
      <c r="A111" s="85" t="s">
        <v>1276</v>
      </c>
      <c r="B111" s="86" t="s">
        <v>1091</v>
      </c>
      <c r="C111" s="85" t="s">
        <v>1392</v>
      </c>
      <c r="D111" s="85"/>
      <c r="E111" s="85" t="s">
        <v>1393</v>
      </c>
      <c r="F111" s="85" t="s">
        <v>1394</v>
      </c>
      <c r="G111" s="89">
        <v>268</v>
      </c>
      <c r="H111" s="86" t="s">
        <v>53</v>
      </c>
      <c r="I111" s="90">
        <v>12</v>
      </c>
      <c r="J111" s="93" t="s">
        <v>54</v>
      </c>
      <c r="K111" s="86">
        <v>2</v>
      </c>
      <c r="L111" s="86">
        <v>1</v>
      </c>
      <c r="M111" s="94">
        <f t="shared" si="4"/>
        <v>268</v>
      </c>
    </row>
    <row r="112" spans="1:13" ht="25.5" x14ac:dyDescent="0.2">
      <c r="A112" s="85" t="s">
        <v>1276</v>
      </c>
      <c r="B112" s="86" t="s">
        <v>1091</v>
      </c>
      <c r="C112" s="85" t="s">
        <v>1395</v>
      </c>
      <c r="D112" s="85"/>
      <c r="E112" s="85" t="s">
        <v>1396</v>
      </c>
      <c r="F112" s="85" t="s">
        <v>1397</v>
      </c>
      <c r="G112" s="89">
        <v>276</v>
      </c>
      <c r="H112" s="86" t="s">
        <v>53</v>
      </c>
      <c r="I112" s="90">
        <v>17</v>
      </c>
      <c r="J112" s="93" t="s">
        <v>54</v>
      </c>
      <c r="K112" s="86">
        <v>2</v>
      </c>
      <c r="L112" s="86">
        <v>1</v>
      </c>
      <c r="M112" s="94">
        <f t="shared" si="4"/>
        <v>276</v>
      </c>
    </row>
    <row r="113" spans="1:13" ht="14.25" x14ac:dyDescent="0.2">
      <c r="A113" s="85" t="s">
        <v>1276</v>
      </c>
      <c r="B113" s="86" t="s">
        <v>1091</v>
      </c>
      <c r="C113" s="85" t="s">
        <v>1398</v>
      </c>
      <c r="D113" s="85"/>
      <c r="E113" s="85" t="s">
        <v>1399</v>
      </c>
      <c r="F113" s="85" t="s">
        <v>1400</v>
      </c>
      <c r="G113" s="89">
        <v>34</v>
      </c>
      <c r="H113" s="86" t="s">
        <v>53</v>
      </c>
      <c r="I113" s="90">
        <v>17</v>
      </c>
      <c r="J113" s="93" t="s">
        <v>54</v>
      </c>
      <c r="K113" s="86">
        <v>2</v>
      </c>
      <c r="L113" s="86">
        <v>1</v>
      </c>
      <c r="M113" s="94">
        <f t="shared" si="4"/>
        <v>34</v>
      </c>
    </row>
    <row r="114" spans="1:13" ht="14.25" x14ac:dyDescent="0.2">
      <c r="A114" s="85" t="s">
        <v>1276</v>
      </c>
      <c r="B114" s="86" t="s">
        <v>1091</v>
      </c>
      <c r="C114" s="85" t="s">
        <v>1401</v>
      </c>
      <c r="D114" s="85"/>
      <c r="E114" s="85" t="s">
        <v>1402</v>
      </c>
      <c r="F114" s="85" t="s">
        <v>1403</v>
      </c>
      <c r="G114" s="89">
        <v>2495</v>
      </c>
      <c r="H114" s="86" t="s">
        <v>53</v>
      </c>
      <c r="I114" s="90">
        <v>10</v>
      </c>
      <c r="J114" s="93" t="s">
        <v>54</v>
      </c>
      <c r="K114" s="86">
        <v>1</v>
      </c>
      <c r="L114" s="86">
        <v>1</v>
      </c>
      <c r="M114" s="94">
        <f t="shared" si="4"/>
        <v>2495</v>
      </c>
    </row>
    <row r="115" spans="1:13" ht="14.25" x14ac:dyDescent="0.2">
      <c r="A115" s="85" t="s">
        <v>1276</v>
      </c>
      <c r="B115" s="86" t="s">
        <v>1091</v>
      </c>
      <c r="C115" s="85" t="s">
        <v>1404</v>
      </c>
      <c r="D115" s="85"/>
      <c r="E115" s="85" t="s">
        <v>1405</v>
      </c>
      <c r="F115" s="85" t="s">
        <v>1406</v>
      </c>
      <c r="G115" s="89">
        <v>3521</v>
      </c>
      <c r="H115" s="86" t="s">
        <v>53</v>
      </c>
      <c r="I115" s="90">
        <v>22</v>
      </c>
      <c r="J115" s="93" t="s">
        <v>54</v>
      </c>
      <c r="K115" s="86">
        <v>4</v>
      </c>
      <c r="L115" s="86">
        <v>1</v>
      </c>
      <c r="M115" s="94">
        <f t="shared" si="4"/>
        <v>3521</v>
      </c>
    </row>
    <row r="116" spans="1:13" ht="14.25" x14ac:dyDescent="0.2">
      <c r="A116" s="85" t="s">
        <v>1276</v>
      </c>
      <c r="B116" s="86" t="s">
        <v>1158</v>
      </c>
      <c r="C116" s="85" t="s">
        <v>1407</v>
      </c>
      <c r="D116" s="85"/>
      <c r="E116" s="85" t="s">
        <v>1408</v>
      </c>
      <c r="F116" s="85" t="s">
        <v>1409</v>
      </c>
      <c r="G116" s="89">
        <v>6776</v>
      </c>
      <c r="H116" s="86" t="s">
        <v>53</v>
      </c>
      <c r="I116" s="90">
        <v>10</v>
      </c>
      <c r="J116" s="93" t="s">
        <v>54</v>
      </c>
      <c r="K116" s="86">
        <v>1</v>
      </c>
      <c r="L116" s="92"/>
      <c r="M116" s="86"/>
    </row>
    <row r="117" spans="1:13" ht="14.25" x14ac:dyDescent="0.2">
      <c r="A117" s="85" t="s">
        <v>1276</v>
      </c>
      <c r="B117" s="86" t="s">
        <v>1091</v>
      </c>
      <c r="C117" s="85" t="s">
        <v>1410</v>
      </c>
      <c r="D117" s="85"/>
      <c r="E117" s="85" t="s">
        <v>1411</v>
      </c>
      <c r="F117" s="85" t="s">
        <v>1412</v>
      </c>
      <c r="G117" s="89">
        <v>257</v>
      </c>
      <c r="H117" s="86" t="s">
        <v>53</v>
      </c>
      <c r="I117" s="90">
        <v>8</v>
      </c>
      <c r="J117" s="93" t="s">
        <v>54</v>
      </c>
      <c r="K117" s="86">
        <v>1</v>
      </c>
      <c r="L117" s="86">
        <v>1</v>
      </c>
      <c r="M117" s="94">
        <f>G117</f>
        <v>257</v>
      </c>
    </row>
    <row r="118" spans="1:13" ht="14.25" x14ac:dyDescent="0.2">
      <c r="A118" s="85" t="s">
        <v>1276</v>
      </c>
      <c r="B118" s="86" t="s">
        <v>1158</v>
      </c>
      <c r="C118" s="85" t="s">
        <v>1413</v>
      </c>
      <c r="D118" s="85"/>
      <c r="E118" s="85" t="s">
        <v>1414</v>
      </c>
      <c r="F118" s="85" t="s">
        <v>1415</v>
      </c>
      <c r="G118" s="89">
        <v>257</v>
      </c>
      <c r="H118" s="86" t="s">
        <v>53</v>
      </c>
      <c r="I118" s="90">
        <v>8</v>
      </c>
      <c r="J118" s="93" t="s">
        <v>54</v>
      </c>
      <c r="K118" s="86">
        <v>1</v>
      </c>
      <c r="L118" s="86">
        <v>1</v>
      </c>
      <c r="M118" s="94">
        <f>G118</f>
        <v>257</v>
      </c>
    </row>
    <row r="119" spans="1:13" ht="25.5" x14ac:dyDescent="0.2">
      <c r="A119" s="85" t="s">
        <v>1276</v>
      </c>
      <c r="B119" s="86" t="s">
        <v>1091</v>
      </c>
      <c r="C119" s="85" t="s">
        <v>1416</v>
      </c>
      <c r="D119" s="85"/>
      <c r="E119" s="85" t="s">
        <v>1417</v>
      </c>
      <c r="F119" s="85" t="s">
        <v>1418</v>
      </c>
      <c r="G119" s="89">
        <v>1265</v>
      </c>
      <c r="H119" s="86" t="s">
        <v>53</v>
      </c>
      <c r="I119" s="90">
        <v>16</v>
      </c>
      <c r="J119" s="93" t="s">
        <v>54</v>
      </c>
      <c r="K119" s="86">
        <v>3</v>
      </c>
      <c r="L119" s="92"/>
      <c r="M119" s="86"/>
    </row>
    <row r="120" spans="1:13" ht="14.25" x14ac:dyDescent="0.2">
      <c r="A120" s="85" t="s">
        <v>1276</v>
      </c>
      <c r="B120" s="86" t="s">
        <v>1094</v>
      </c>
      <c r="C120" s="97" t="s">
        <v>1419</v>
      </c>
      <c r="D120" s="85"/>
      <c r="E120" s="85" t="s">
        <v>1094</v>
      </c>
      <c r="F120" s="88" t="s">
        <v>1307</v>
      </c>
      <c r="G120" s="89"/>
      <c r="H120" s="86" t="s">
        <v>1094</v>
      </c>
      <c r="I120" s="90"/>
      <c r="J120" s="91"/>
      <c r="K120" s="86"/>
      <c r="L120" s="86"/>
      <c r="M120" s="86"/>
    </row>
    <row r="121" spans="1:13" ht="14.25" x14ac:dyDescent="0.2">
      <c r="A121" s="85" t="s">
        <v>1276</v>
      </c>
      <c r="B121" s="86" t="s">
        <v>1191</v>
      </c>
      <c r="C121" s="97" t="s">
        <v>1420</v>
      </c>
      <c r="D121" s="85"/>
      <c r="E121" s="85" t="s">
        <v>1421</v>
      </c>
      <c r="F121" s="85" t="s">
        <v>1422</v>
      </c>
      <c r="G121" s="89">
        <v>19</v>
      </c>
      <c r="H121" s="86" t="s">
        <v>53</v>
      </c>
      <c r="I121" s="90">
        <v>7</v>
      </c>
      <c r="J121" s="93" t="s">
        <v>54</v>
      </c>
      <c r="K121" s="86">
        <v>1</v>
      </c>
      <c r="L121" s="86">
        <v>1</v>
      </c>
      <c r="M121" s="94">
        <f>G121</f>
        <v>19</v>
      </c>
    </row>
    <row r="122" spans="1:13" ht="14.25" x14ac:dyDescent="0.2">
      <c r="A122" s="85" t="s">
        <v>1276</v>
      </c>
      <c r="B122" s="86" t="s">
        <v>1191</v>
      </c>
      <c r="C122" s="85" t="s">
        <v>1423</v>
      </c>
      <c r="D122" s="85"/>
      <c r="E122" s="85" t="s">
        <v>1424</v>
      </c>
      <c r="F122" s="85" t="s">
        <v>1425</v>
      </c>
      <c r="G122" s="89">
        <v>23</v>
      </c>
      <c r="H122" s="86" t="s">
        <v>53</v>
      </c>
      <c r="I122" s="90">
        <v>7</v>
      </c>
      <c r="J122" s="93" t="s">
        <v>54</v>
      </c>
      <c r="K122" s="86">
        <v>1</v>
      </c>
      <c r="L122" s="86">
        <v>1</v>
      </c>
      <c r="M122" s="94">
        <f>G122</f>
        <v>23</v>
      </c>
    </row>
    <row r="123" spans="1:13" ht="14.25" x14ac:dyDescent="0.2">
      <c r="A123" s="85" t="s">
        <v>1276</v>
      </c>
      <c r="B123" s="86" t="s">
        <v>1191</v>
      </c>
      <c r="C123" s="97" t="s">
        <v>1426</v>
      </c>
      <c r="D123" s="85"/>
      <c r="E123" s="85" t="s">
        <v>1309</v>
      </c>
      <c r="F123" s="85" t="s">
        <v>1310</v>
      </c>
      <c r="G123" s="89">
        <v>19</v>
      </c>
      <c r="H123" s="86" t="s">
        <v>53</v>
      </c>
      <c r="I123" s="90">
        <v>7</v>
      </c>
      <c r="J123" s="93" t="s">
        <v>54</v>
      </c>
      <c r="K123" s="86">
        <v>1</v>
      </c>
      <c r="L123" s="86">
        <v>1</v>
      </c>
      <c r="M123" s="94">
        <f>G123</f>
        <v>19</v>
      </c>
    </row>
    <row r="124" spans="1:13" ht="25.5" x14ac:dyDescent="0.2">
      <c r="A124" s="85" t="s">
        <v>1276</v>
      </c>
      <c r="B124" s="86" t="s">
        <v>1091</v>
      </c>
      <c r="C124" s="85" t="s">
        <v>1427</v>
      </c>
      <c r="D124" s="85"/>
      <c r="E124" s="85" t="s">
        <v>1312</v>
      </c>
      <c r="F124" s="85" t="s">
        <v>1313</v>
      </c>
      <c r="G124" s="89">
        <v>4332</v>
      </c>
      <c r="H124" s="86" t="s">
        <v>53</v>
      </c>
      <c r="I124" s="90">
        <v>16</v>
      </c>
      <c r="J124" s="93" t="s">
        <v>54</v>
      </c>
      <c r="K124" s="86">
        <v>1</v>
      </c>
      <c r="L124" s="86">
        <v>1</v>
      </c>
      <c r="M124" s="94">
        <f>G124</f>
        <v>4332</v>
      </c>
    </row>
    <row r="125" spans="1:13" ht="14.25" x14ac:dyDescent="0.2">
      <c r="A125" s="85" t="s">
        <v>1276</v>
      </c>
      <c r="B125" s="86" t="s">
        <v>1191</v>
      </c>
      <c r="C125" s="85" t="s">
        <v>1428</v>
      </c>
      <c r="D125" s="85"/>
      <c r="E125" s="85" t="s">
        <v>1315</v>
      </c>
      <c r="F125" s="85" t="s">
        <v>1316</v>
      </c>
      <c r="G125" s="89">
        <v>394</v>
      </c>
      <c r="H125" s="86" t="s">
        <v>53</v>
      </c>
      <c r="I125" s="90">
        <v>16</v>
      </c>
      <c r="J125" s="93" t="s">
        <v>54</v>
      </c>
      <c r="K125" s="86">
        <v>1</v>
      </c>
      <c r="L125" s="86">
        <v>1</v>
      </c>
      <c r="M125" s="94">
        <f>G125</f>
        <v>394</v>
      </c>
    </row>
    <row r="126" spans="1:13" ht="14.25" x14ac:dyDescent="0.2">
      <c r="A126" s="85" t="s">
        <v>1276</v>
      </c>
      <c r="B126" s="86" t="s">
        <v>1094</v>
      </c>
      <c r="C126" s="97" t="s">
        <v>1429</v>
      </c>
      <c r="D126" s="85"/>
      <c r="E126" s="85" t="s">
        <v>1094</v>
      </c>
      <c r="F126" s="88" t="s">
        <v>1430</v>
      </c>
      <c r="G126" s="89"/>
      <c r="H126" s="86" t="s">
        <v>1094</v>
      </c>
      <c r="I126" s="90"/>
      <c r="J126" s="91"/>
      <c r="K126" s="86"/>
      <c r="L126" s="86"/>
      <c r="M126" s="86"/>
    </row>
    <row r="127" spans="1:13" ht="14.25" x14ac:dyDescent="0.2">
      <c r="A127" s="85" t="s">
        <v>1276</v>
      </c>
      <c r="B127" s="86" t="s">
        <v>1158</v>
      </c>
      <c r="C127" s="85" t="s">
        <v>1431</v>
      </c>
      <c r="D127" s="85"/>
      <c r="E127" s="85" t="s">
        <v>1432</v>
      </c>
      <c r="F127" s="85" t="s">
        <v>1433</v>
      </c>
      <c r="G127" s="89">
        <v>1994</v>
      </c>
      <c r="H127" s="86" t="s">
        <v>53</v>
      </c>
      <c r="I127" s="90">
        <v>12</v>
      </c>
      <c r="J127" s="93" t="s">
        <v>54</v>
      </c>
      <c r="K127" s="86">
        <v>1</v>
      </c>
      <c r="L127" s="86">
        <v>1</v>
      </c>
      <c r="M127" s="94">
        <f>G127</f>
        <v>1994</v>
      </c>
    </row>
    <row r="128" spans="1:13" ht="14.25" x14ac:dyDescent="0.2">
      <c r="A128" s="85" t="s">
        <v>1276</v>
      </c>
      <c r="B128" s="86" t="s">
        <v>1158</v>
      </c>
      <c r="C128" s="85" t="s">
        <v>1434</v>
      </c>
      <c r="D128" s="85"/>
      <c r="E128" s="85" t="s">
        <v>1435</v>
      </c>
      <c r="F128" s="85" t="s">
        <v>1436</v>
      </c>
      <c r="G128" s="89">
        <v>713</v>
      </c>
      <c r="H128" s="86" t="s">
        <v>53</v>
      </c>
      <c r="I128" s="90">
        <v>12</v>
      </c>
      <c r="J128" s="93" t="s">
        <v>54</v>
      </c>
      <c r="K128" s="86">
        <v>1</v>
      </c>
      <c r="L128" s="92"/>
      <c r="M128" s="86"/>
    </row>
    <row r="129" spans="1:13" ht="14.25" x14ac:dyDescent="0.2">
      <c r="A129" s="85" t="s">
        <v>1276</v>
      </c>
      <c r="B129" s="86" t="s">
        <v>1158</v>
      </c>
      <c r="C129" s="85" t="s">
        <v>1437</v>
      </c>
      <c r="D129" s="85"/>
      <c r="E129" s="85" t="s">
        <v>1438</v>
      </c>
      <c r="F129" s="85" t="s">
        <v>1439</v>
      </c>
      <c r="G129" s="89">
        <v>1149</v>
      </c>
      <c r="H129" s="86" t="s">
        <v>53</v>
      </c>
      <c r="I129" s="90">
        <v>8</v>
      </c>
      <c r="J129" s="93" t="s">
        <v>54</v>
      </c>
      <c r="K129" s="86">
        <v>1</v>
      </c>
      <c r="L129" s="92"/>
      <c r="M129" s="86"/>
    </row>
    <row r="130" spans="1:13" ht="14.25" x14ac:dyDescent="0.2">
      <c r="A130" s="85" t="s">
        <v>1276</v>
      </c>
      <c r="B130" s="86" t="s">
        <v>1091</v>
      </c>
      <c r="C130" s="97" t="s">
        <v>1440</v>
      </c>
      <c r="D130" s="85"/>
      <c r="E130" s="85" t="s">
        <v>1441</v>
      </c>
      <c r="F130" s="85" t="s">
        <v>1442</v>
      </c>
      <c r="G130" s="89">
        <v>1062</v>
      </c>
      <c r="H130" s="86" t="s">
        <v>53</v>
      </c>
      <c r="I130" s="90">
        <v>8</v>
      </c>
      <c r="J130" s="93" t="s">
        <v>54</v>
      </c>
      <c r="K130" s="86">
        <v>1</v>
      </c>
      <c r="L130" s="86">
        <v>1</v>
      </c>
      <c r="M130" s="94">
        <f>G130</f>
        <v>1062</v>
      </c>
    </row>
    <row r="131" spans="1:13" ht="14.25" x14ac:dyDescent="0.2">
      <c r="A131" s="85" t="s">
        <v>1276</v>
      </c>
      <c r="B131" s="86" t="s">
        <v>1091</v>
      </c>
      <c r="C131" s="85" t="s">
        <v>1443</v>
      </c>
      <c r="D131" s="85"/>
      <c r="E131" s="85" t="s">
        <v>1444</v>
      </c>
      <c r="F131" s="85" t="s">
        <v>1445</v>
      </c>
      <c r="G131" s="89">
        <v>1995</v>
      </c>
      <c r="H131" s="86" t="s">
        <v>53</v>
      </c>
      <c r="I131" s="90">
        <v>8</v>
      </c>
      <c r="J131" s="93" t="s">
        <v>54</v>
      </c>
      <c r="K131" s="86">
        <v>1</v>
      </c>
      <c r="L131" s="86">
        <v>1</v>
      </c>
      <c r="M131" s="94">
        <f>G131</f>
        <v>1995</v>
      </c>
    </row>
    <row r="132" spans="1:13" ht="14.25" x14ac:dyDescent="0.2">
      <c r="A132" s="85" t="s">
        <v>1276</v>
      </c>
      <c r="B132" s="86" t="s">
        <v>1091</v>
      </c>
      <c r="C132" s="85" t="s">
        <v>1446</v>
      </c>
      <c r="D132" s="85"/>
      <c r="E132" s="85" t="s">
        <v>1447</v>
      </c>
      <c r="F132" s="85" t="s">
        <v>1448</v>
      </c>
      <c r="G132" s="89">
        <v>1070</v>
      </c>
      <c r="H132" s="86" t="s">
        <v>53</v>
      </c>
      <c r="I132" s="90">
        <v>8</v>
      </c>
      <c r="J132" s="93" t="s">
        <v>54</v>
      </c>
      <c r="K132" s="86">
        <v>1</v>
      </c>
      <c r="L132" s="86">
        <v>1</v>
      </c>
      <c r="M132" s="94">
        <f>G132</f>
        <v>1070</v>
      </c>
    </row>
    <row r="133" spans="1:13" ht="14.25" x14ac:dyDescent="0.2">
      <c r="A133" s="85" t="s">
        <v>1276</v>
      </c>
      <c r="B133" s="86" t="s">
        <v>1091</v>
      </c>
      <c r="C133" s="85" t="s">
        <v>1449</v>
      </c>
      <c r="D133" s="85"/>
      <c r="E133" s="85" t="s">
        <v>1450</v>
      </c>
      <c r="F133" s="85" t="s">
        <v>1451</v>
      </c>
      <c r="G133" s="89">
        <v>1155</v>
      </c>
      <c r="H133" s="86" t="s">
        <v>53</v>
      </c>
      <c r="I133" s="90">
        <v>8</v>
      </c>
      <c r="J133" s="93" t="s">
        <v>54</v>
      </c>
      <c r="K133" s="86">
        <v>1</v>
      </c>
      <c r="L133" s="86">
        <v>1</v>
      </c>
      <c r="M133" s="94">
        <f>G133</f>
        <v>1155</v>
      </c>
    </row>
    <row r="134" spans="1:13" ht="25.5" x14ac:dyDescent="0.2">
      <c r="A134" s="85" t="s">
        <v>1452</v>
      </c>
      <c r="B134" s="86" t="s">
        <v>1158</v>
      </c>
      <c r="C134" s="87" t="s">
        <v>1453</v>
      </c>
      <c r="D134" s="88" t="s">
        <v>1454</v>
      </c>
      <c r="E134" s="85" t="s">
        <v>1455</v>
      </c>
      <c r="F134" s="85" t="s">
        <v>1456</v>
      </c>
      <c r="G134" s="89">
        <v>13212</v>
      </c>
      <c r="H134" s="86" t="s">
        <v>53</v>
      </c>
      <c r="I134" s="90">
        <v>20</v>
      </c>
      <c r="J134" s="93" t="s">
        <v>54</v>
      </c>
      <c r="K134" s="92">
        <v>1</v>
      </c>
      <c r="L134" s="92"/>
      <c r="M134" s="92"/>
    </row>
    <row r="135" spans="1:13" ht="14.25" x14ac:dyDescent="0.2">
      <c r="A135" s="85" t="s">
        <v>1452</v>
      </c>
      <c r="B135" s="86" t="s">
        <v>1091</v>
      </c>
      <c r="C135" s="87" t="s">
        <v>1457</v>
      </c>
      <c r="D135" s="85"/>
      <c r="E135" s="85" t="s">
        <v>1458</v>
      </c>
      <c r="F135" s="85" t="s">
        <v>1459</v>
      </c>
      <c r="G135" s="89">
        <v>1564</v>
      </c>
      <c r="H135" s="86" t="s">
        <v>53</v>
      </c>
      <c r="I135" s="90">
        <v>14</v>
      </c>
      <c r="J135" s="93" t="s">
        <v>54</v>
      </c>
      <c r="K135" s="92">
        <v>1</v>
      </c>
      <c r="L135" s="92"/>
      <c r="M135" s="92"/>
    </row>
    <row r="136" spans="1:13" ht="14.25" x14ac:dyDescent="0.2">
      <c r="A136" s="85" t="s">
        <v>1452</v>
      </c>
      <c r="B136" s="86" t="s">
        <v>1094</v>
      </c>
      <c r="C136" s="87" t="s">
        <v>1460</v>
      </c>
      <c r="D136" s="85"/>
      <c r="E136" s="85" t="s">
        <v>1461</v>
      </c>
      <c r="F136" s="85" t="s">
        <v>1462</v>
      </c>
      <c r="G136" s="89">
        <v>300</v>
      </c>
      <c r="H136" s="86" t="s">
        <v>53</v>
      </c>
      <c r="I136" s="90">
        <v>14</v>
      </c>
      <c r="J136" s="93" t="s">
        <v>54</v>
      </c>
      <c r="K136" s="92">
        <v>1</v>
      </c>
      <c r="L136" s="92"/>
      <c r="M136" s="92"/>
    </row>
    <row r="137" spans="1:13" ht="25.5" x14ac:dyDescent="0.2">
      <c r="A137" s="85" t="s">
        <v>1463</v>
      </c>
      <c r="B137" s="86" t="s">
        <v>1094</v>
      </c>
      <c r="C137" s="87" t="s">
        <v>1464</v>
      </c>
      <c r="D137" s="88" t="s">
        <v>1465</v>
      </c>
      <c r="E137" s="85" t="s">
        <v>1466</v>
      </c>
      <c r="F137" s="85" t="s">
        <v>1467</v>
      </c>
      <c r="G137" s="89">
        <v>126268</v>
      </c>
      <c r="H137" s="86" t="s">
        <v>53</v>
      </c>
      <c r="I137" s="90">
        <v>9</v>
      </c>
      <c r="J137" s="93" t="s">
        <v>54</v>
      </c>
      <c r="K137" s="92">
        <v>1</v>
      </c>
      <c r="L137" s="92"/>
      <c r="M137" s="92"/>
    </row>
    <row r="138" spans="1:13" ht="14.25" x14ac:dyDescent="0.2">
      <c r="A138" s="85" t="s">
        <v>1463</v>
      </c>
      <c r="B138" s="86" t="s">
        <v>1091</v>
      </c>
      <c r="C138" s="87" t="s">
        <v>1468</v>
      </c>
      <c r="D138" s="85"/>
      <c r="E138" s="85" t="s">
        <v>1469</v>
      </c>
      <c r="F138" s="85" t="s">
        <v>1470</v>
      </c>
      <c r="G138" s="89">
        <v>1250</v>
      </c>
      <c r="H138" s="86" t="s">
        <v>53</v>
      </c>
      <c r="I138" s="90">
        <v>6</v>
      </c>
      <c r="J138" s="93" t="s">
        <v>54</v>
      </c>
      <c r="K138" s="92">
        <v>4</v>
      </c>
      <c r="L138" s="92">
        <v>1</v>
      </c>
      <c r="M138" s="94">
        <f>G138</f>
        <v>1250</v>
      </c>
    </row>
    <row r="139" spans="1:13" ht="14.25" x14ac:dyDescent="0.2">
      <c r="A139" s="85" t="s">
        <v>1463</v>
      </c>
      <c r="B139" s="86" t="s">
        <v>1091</v>
      </c>
      <c r="C139" s="87" t="s">
        <v>1471</v>
      </c>
      <c r="D139" s="85"/>
      <c r="E139" s="85" t="s">
        <v>1472</v>
      </c>
      <c r="F139" s="85" t="s">
        <v>1473</v>
      </c>
      <c r="G139" s="89">
        <v>2200</v>
      </c>
      <c r="H139" s="86" t="s">
        <v>53</v>
      </c>
      <c r="I139" s="90">
        <v>6</v>
      </c>
      <c r="J139" s="93" t="s">
        <v>54</v>
      </c>
      <c r="K139" s="92">
        <v>1</v>
      </c>
      <c r="L139" s="92"/>
      <c r="M139" s="92"/>
    </row>
    <row r="140" spans="1:13" ht="14.25" x14ac:dyDescent="0.2">
      <c r="A140" s="85" t="s">
        <v>1463</v>
      </c>
      <c r="B140" s="86" t="s">
        <v>1091</v>
      </c>
      <c r="C140" s="87" t="s">
        <v>1474</v>
      </c>
      <c r="D140" s="85"/>
      <c r="E140" s="85" t="s">
        <v>1475</v>
      </c>
      <c r="F140" s="85" t="s">
        <v>1476</v>
      </c>
      <c r="G140" s="89">
        <v>36</v>
      </c>
      <c r="H140" s="86" t="s">
        <v>53</v>
      </c>
      <c r="I140" s="90">
        <v>6</v>
      </c>
      <c r="J140" s="93" t="s">
        <v>54</v>
      </c>
      <c r="K140" s="92">
        <v>1</v>
      </c>
      <c r="L140" s="92"/>
      <c r="M140" s="92"/>
    </row>
    <row r="141" spans="1:13" ht="25.5" x14ac:dyDescent="0.2">
      <c r="A141" s="85" t="s">
        <v>1463</v>
      </c>
      <c r="B141" s="86" t="s">
        <v>1191</v>
      </c>
      <c r="C141" s="87" t="s">
        <v>1477</v>
      </c>
      <c r="D141" s="85"/>
      <c r="E141" s="85" t="s">
        <v>1478</v>
      </c>
      <c r="F141" s="85" t="s">
        <v>1479</v>
      </c>
      <c r="G141" s="89">
        <v>120</v>
      </c>
      <c r="H141" s="86" t="s">
        <v>53</v>
      </c>
      <c r="I141" s="90">
        <v>6</v>
      </c>
      <c r="J141" s="93" t="s">
        <v>54</v>
      </c>
      <c r="K141" s="92">
        <v>9</v>
      </c>
      <c r="L141" s="92">
        <v>1</v>
      </c>
      <c r="M141" s="94">
        <f>G141</f>
        <v>120</v>
      </c>
    </row>
    <row r="142" spans="1:13" ht="14.25" x14ac:dyDescent="0.2">
      <c r="A142" s="85" t="s">
        <v>1463</v>
      </c>
      <c r="B142" s="86" t="s">
        <v>1191</v>
      </c>
      <c r="C142" s="87" t="s">
        <v>1480</v>
      </c>
      <c r="D142" s="85"/>
      <c r="E142" s="85" t="s">
        <v>1481</v>
      </c>
      <c r="F142" s="85" t="s">
        <v>1482</v>
      </c>
      <c r="G142" s="89">
        <v>280</v>
      </c>
      <c r="H142" s="86" t="s">
        <v>53</v>
      </c>
      <c r="I142" s="90">
        <v>6</v>
      </c>
      <c r="J142" s="93" t="s">
        <v>54</v>
      </c>
      <c r="K142" s="92">
        <v>1</v>
      </c>
      <c r="L142" s="92">
        <v>1</v>
      </c>
      <c r="M142" s="94">
        <f>G142</f>
        <v>280</v>
      </c>
    </row>
    <row r="143" spans="1:13" ht="14.25" x14ac:dyDescent="0.2">
      <c r="A143" s="85" t="s">
        <v>1463</v>
      </c>
      <c r="B143" s="86" t="s">
        <v>1191</v>
      </c>
      <c r="C143" s="87" t="s">
        <v>1483</v>
      </c>
      <c r="D143" s="85"/>
      <c r="E143" s="85" t="s">
        <v>1484</v>
      </c>
      <c r="F143" s="85" t="s">
        <v>1485</v>
      </c>
      <c r="G143" s="89">
        <v>16</v>
      </c>
      <c r="H143" s="86" t="s">
        <v>53</v>
      </c>
      <c r="I143" s="90">
        <v>6</v>
      </c>
      <c r="J143" s="93" t="s">
        <v>54</v>
      </c>
      <c r="K143" s="92">
        <v>1</v>
      </c>
      <c r="L143" s="92">
        <v>1</v>
      </c>
      <c r="M143" s="94">
        <f>G143</f>
        <v>16</v>
      </c>
    </row>
    <row r="144" spans="1:13" ht="14.25" x14ac:dyDescent="0.2">
      <c r="A144" s="85" t="s">
        <v>1463</v>
      </c>
      <c r="B144" s="86" t="s">
        <v>1091</v>
      </c>
      <c r="C144" s="87" t="s">
        <v>1486</v>
      </c>
      <c r="D144" s="85"/>
      <c r="E144" s="85" t="s">
        <v>1487</v>
      </c>
      <c r="F144" s="85" t="s">
        <v>1488</v>
      </c>
      <c r="G144" s="89">
        <v>2966</v>
      </c>
      <c r="H144" s="86" t="s">
        <v>53</v>
      </c>
      <c r="I144" s="90">
        <v>9</v>
      </c>
      <c r="J144" s="93" t="s">
        <v>54</v>
      </c>
      <c r="K144" s="92">
        <v>3</v>
      </c>
      <c r="L144" s="92">
        <v>1</v>
      </c>
      <c r="M144" s="94">
        <f>G144</f>
        <v>2966</v>
      </c>
    </row>
    <row r="145" spans="1:13" ht="14.25" x14ac:dyDescent="0.2">
      <c r="A145" s="85" t="s">
        <v>1489</v>
      </c>
      <c r="B145" s="86" t="s">
        <v>1158</v>
      </c>
      <c r="C145" s="87" t="s">
        <v>1490</v>
      </c>
      <c r="D145" s="88" t="s">
        <v>1491</v>
      </c>
      <c r="E145" s="85" t="s">
        <v>1492</v>
      </c>
      <c r="F145" s="85" t="s">
        <v>1493</v>
      </c>
      <c r="G145" s="89">
        <v>70612</v>
      </c>
      <c r="H145" s="86" t="s">
        <v>53</v>
      </c>
      <c r="I145" s="90">
        <v>38</v>
      </c>
      <c r="J145" s="93" t="s">
        <v>54</v>
      </c>
      <c r="K145" s="92">
        <v>1</v>
      </c>
      <c r="L145" s="92"/>
      <c r="M145" s="92"/>
    </row>
    <row r="146" spans="1:13" ht="14.25" x14ac:dyDescent="0.2">
      <c r="A146" s="85" t="s">
        <v>1489</v>
      </c>
      <c r="B146" s="86" t="s">
        <v>1191</v>
      </c>
      <c r="C146" s="87" t="s">
        <v>1494</v>
      </c>
      <c r="D146" s="85"/>
      <c r="E146" s="85" t="s">
        <v>1495</v>
      </c>
      <c r="F146" s="85" t="s">
        <v>1496</v>
      </c>
      <c r="G146" s="89">
        <v>58</v>
      </c>
      <c r="H146" s="86" t="s">
        <v>53</v>
      </c>
      <c r="I146" s="90">
        <v>28</v>
      </c>
      <c r="J146" s="93" t="s">
        <v>54</v>
      </c>
      <c r="K146" s="92">
        <v>1</v>
      </c>
      <c r="L146" s="92">
        <v>1</v>
      </c>
      <c r="M146" s="94">
        <f t="shared" ref="M146:M151" si="5">G146</f>
        <v>58</v>
      </c>
    </row>
    <row r="147" spans="1:13" ht="14.25" x14ac:dyDescent="0.2">
      <c r="A147" s="85" t="s">
        <v>1489</v>
      </c>
      <c r="B147" s="86" t="s">
        <v>1191</v>
      </c>
      <c r="C147" s="87" t="s">
        <v>1497</v>
      </c>
      <c r="D147" s="85"/>
      <c r="E147" s="85" t="s">
        <v>1498</v>
      </c>
      <c r="F147" s="85" t="s">
        <v>1499</v>
      </c>
      <c r="G147" s="89">
        <v>55</v>
      </c>
      <c r="H147" s="86" t="s">
        <v>53</v>
      </c>
      <c r="I147" s="90">
        <v>38</v>
      </c>
      <c r="J147" s="93" t="s">
        <v>54</v>
      </c>
      <c r="K147" s="92">
        <v>1</v>
      </c>
      <c r="L147" s="92">
        <v>1</v>
      </c>
      <c r="M147" s="94">
        <f t="shared" si="5"/>
        <v>55</v>
      </c>
    </row>
    <row r="148" spans="1:13" ht="14.25" x14ac:dyDescent="0.2">
      <c r="A148" s="85" t="s">
        <v>1489</v>
      </c>
      <c r="B148" s="86" t="s">
        <v>1191</v>
      </c>
      <c r="C148" s="87" t="s">
        <v>1500</v>
      </c>
      <c r="D148" s="85"/>
      <c r="E148" s="85" t="s">
        <v>1501</v>
      </c>
      <c r="F148" s="85" t="s">
        <v>1502</v>
      </c>
      <c r="G148" s="89">
        <v>16</v>
      </c>
      <c r="H148" s="86" t="s">
        <v>53</v>
      </c>
      <c r="I148" s="90">
        <v>38</v>
      </c>
      <c r="J148" s="93" t="s">
        <v>54</v>
      </c>
      <c r="K148" s="92">
        <v>1</v>
      </c>
      <c r="L148" s="92">
        <v>1</v>
      </c>
      <c r="M148" s="94">
        <f t="shared" si="5"/>
        <v>16</v>
      </c>
    </row>
    <row r="149" spans="1:13" ht="14.25" x14ac:dyDescent="0.2">
      <c r="A149" s="85" t="s">
        <v>1489</v>
      </c>
      <c r="B149" s="86" t="s">
        <v>1191</v>
      </c>
      <c r="C149" s="87" t="s">
        <v>1503</v>
      </c>
      <c r="D149" s="85"/>
      <c r="E149" s="85" t="s">
        <v>1504</v>
      </c>
      <c r="F149" s="85" t="s">
        <v>1505</v>
      </c>
      <c r="G149" s="89">
        <v>37</v>
      </c>
      <c r="H149" s="86" t="s">
        <v>53</v>
      </c>
      <c r="I149" s="90">
        <v>38</v>
      </c>
      <c r="J149" s="93" t="s">
        <v>54</v>
      </c>
      <c r="K149" s="92">
        <v>1</v>
      </c>
      <c r="L149" s="92">
        <v>1</v>
      </c>
      <c r="M149" s="94">
        <f t="shared" si="5"/>
        <v>37</v>
      </c>
    </row>
    <row r="150" spans="1:13" ht="14.25" x14ac:dyDescent="0.2">
      <c r="A150" s="85" t="s">
        <v>1489</v>
      </c>
      <c r="B150" s="86" t="s">
        <v>1191</v>
      </c>
      <c r="C150" s="87" t="s">
        <v>1506</v>
      </c>
      <c r="D150" s="85"/>
      <c r="E150" s="85" t="s">
        <v>1507</v>
      </c>
      <c r="F150" s="85" t="s">
        <v>1508</v>
      </c>
      <c r="G150" s="89">
        <v>1105</v>
      </c>
      <c r="H150" s="86" t="s">
        <v>53</v>
      </c>
      <c r="I150" s="90">
        <v>38</v>
      </c>
      <c r="J150" s="93" t="s">
        <v>54</v>
      </c>
      <c r="K150" s="92">
        <v>1</v>
      </c>
      <c r="L150" s="92">
        <v>1</v>
      </c>
      <c r="M150" s="94">
        <f t="shared" si="5"/>
        <v>1105</v>
      </c>
    </row>
    <row r="151" spans="1:13" ht="14.25" x14ac:dyDescent="0.2">
      <c r="A151" s="85" t="s">
        <v>1489</v>
      </c>
      <c r="B151" s="86" t="s">
        <v>1191</v>
      </c>
      <c r="C151" s="87" t="s">
        <v>1509</v>
      </c>
      <c r="D151" s="85"/>
      <c r="E151" s="85" t="s">
        <v>1510</v>
      </c>
      <c r="F151" s="85" t="s">
        <v>1511</v>
      </c>
      <c r="G151" s="89">
        <v>95</v>
      </c>
      <c r="H151" s="86" t="s">
        <v>53</v>
      </c>
      <c r="I151" s="90">
        <v>38</v>
      </c>
      <c r="J151" s="93" t="s">
        <v>54</v>
      </c>
      <c r="K151" s="92">
        <v>1</v>
      </c>
      <c r="L151" s="92">
        <v>1</v>
      </c>
      <c r="M151" s="94">
        <f t="shared" si="5"/>
        <v>95</v>
      </c>
    </row>
    <row r="152" spans="1:13" ht="14.25" x14ac:dyDescent="0.2">
      <c r="A152" s="85" t="s">
        <v>1489</v>
      </c>
      <c r="B152" s="86" t="s">
        <v>1191</v>
      </c>
      <c r="C152" s="87" t="s">
        <v>1512</v>
      </c>
      <c r="D152" s="85"/>
      <c r="E152" s="85" t="s">
        <v>1513</v>
      </c>
      <c r="F152" s="85" t="s">
        <v>1511</v>
      </c>
      <c r="G152" s="89">
        <v>25</v>
      </c>
      <c r="H152" s="86" t="s">
        <v>53</v>
      </c>
      <c r="I152" s="90">
        <v>38</v>
      </c>
      <c r="J152" s="93" t="s">
        <v>54</v>
      </c>
      <c r="K152" s="92">
        <v>1</v>
      </c>
      <c r="L152" s="92">
        <v>24</v>
      </c>
      <c r="M152" s="94">
        <f>G152*L152</f>
        <v>600</v>
      </c>
    </row>
    <row r="153" spans="1:13" ht="14.25" x14ac:dyDescent="0.2">
      <c r="A153" s="85" t="s">
        <v>1489</v>
      </c>
      <c r="B153" s="86" t="s">
        <v>1191</v>
      </c>
      <c r="C153" s="87" t="s">
        <v>1514</v>
      </c>
      <c r="D153" s="85"/>
      <c r="E153" s="85" t="s">
        <v>1515</v>
      </c>
      <c r="F153" s="85" t="s">
        <v>1511</v>
      </c>
      <c r="G153" s="89">
        <v>110</v>
      </c>
      <c r="H153" s="86" t="s">
        <v>53</v>
      </c>
      <c r="I153" s="90">
        <v>38</v>
      </c>
      <c r="J153" s="93" t="s">
        <v>54</v>
      </c>
      <c r="K153" s="92">
        <v>1</v>
      </c>
      <c r="L153" s="92">
        <v>1</v>
      </c>
      <c r="M153" s="94">
        <f>G153</f>
        <v>110</v>
      </c>
    </row>
    <row r="154" spans="1:13" ht="14.25" x14ac:dyDescent="0.2">
      <c r="A154" s="85" t="s">
        <v>1489</v>
      </c>
      <c r="B154" s="86" t="s">
        <v>1191</v>
      </c>
      <c r="C154" s="87" t="s">
        <v>1516</v>
      </c>
      <c r="D154" s="85"/>
      <c r="E154" s="85" t="s">
        <v>1517</v>
      </c>
      <c r="F154" s="85" t="s">
        <v>1511</v>
      </c>
      <c r="G154" s="89">
        <v>55</v>
      </c>
      <c r="H154" s="86" t="s">
        <v>53</v>
      </c>
      <c r="I154" s="90">
        <v>38</v>
      </c>
      <c r="J154" s="93" t="s">
        <v>54</v>
      </c>
      <c r="K154" s="92">
        <v>1</v>
      </c>
      <c r="L154" s="92">
        <v>1</v>
      </c>
      <c r="M154" s="94">
        <f>G154</f>
        <v>55</v>
      </c>
    </row>
    <row r="155" spans="1:13" ht="14.25" x14ac:dyDescent="0.2">
      <c r="A155" s="85" t="s">
        <v>1489</v>
      </c>
      <c r="B155" s="86" t="s">
        <v>1091</v>
      </c>
      <c r="C155" s="87" t="s">
        <v>1518</v>
      </c>
      <c r="D155" s="85"/>
      <c r="E155" s="85" t="s">
        <v>1519</v>
      </c>
      <c r="F155" s="85" t="s">
        <v>1520</v>
      </c>
      <c r="G155" s="89">
        <v>7912</v>
      </c>
      <c r="H155" s="86" t="s">
        <v>53</v>
      </c>
      <c r="I155" s="90">
        <v>38</v>
      </c>
      <c r="J155" s="93" t="s">
        <v>54</v>
      </c>
      <c r="K155" s="92">
        <v>1</v>
      </c>
      <c r="L155" s="92">
        <v>1</v>
      </c>
      <c r="M155" s="94">
        <f>G155</f>
        <v>7912</v>
      </c>
    </row>
    <row r="156" spans="1:13" ht="14.25" x14ac:dyDescent="0.2">
      <c r="A156" s="85" t="s">
        <v>1489</v>
      </c>
      <c r="B156" s="86" t="s">
        <v>1091</v>
      </c>
      <c r="C156" s="87" t="s">
        <v>1521</v>
      </c>
      <c r="D156" s="85"/>
      <c r="E156" s="85" t="s">
        <v>1522</v>
      </c>
      <c r="F156" s="85" t="s">
        <v>1520</v>
      </c>
      <c r="G156" s="89">
        <v>5556</v>
      </c>
      <c r="H156" s="86" t="s">
        <v>53</v>
      </c>
      <c r="I156" s="90">
        <v>38</v>
      </c>
      <c r="J156" s="93" t="s">
        <v>54</v>
      </c>
      <c r="K156" s="92">
        <v>1</v>
      </c>
      <c r="L156" s="92">
        <v>1</v>
      </c>
      <c r="M156" s="94">
        <f>G156</f>
        <v>5556</v>
      </c>
    </row>
    <row r="157" spans="1:13" ht="14.25" x14ac:dyDescent="0.2">
      <c r="A157" s="85" t="s">
        <v>1489</v>
      </c>
      <c r="B157" s="86" t="s">
        <v>1191</v>
      </c>
      <c r="C157" s="87" t="s">
        <v>1523</v>
      </c>
      <c r="D157" s="85"/>
      <c r="E157" s="85" t="s">
        <v>1524</v>
      </c>
      <c r="F157" s="85" t="s">
        <v>1525</v>
      </c>
      <c r="G157" s="89">
        <v>1539</v>
      </c>
      <c r="H157" s="86" t="s">
        <v>53</v>
      </c>
      <c r="I157" s="90">
        <v>38</v>
      </c>
      <c r="J157" s="93" t="s">
        <v>54</v>
      </c>
      <c r="K157" s="92">
        <v>1</v>
      </c>
      <c r="L157" s="92">
        <v>2</v>
      </c>
      <c r="M157" s="94">
        <f>G157*L157</f>
        <v>3078</v>
      </c>
    </row>
    <row r="158" spans="1:13" ht="14.25" x14ac:dyDescent="0.2">
      <c r="A158" s="85" t="s">
        <v>1489</v>
      </c>
      <c r="B158" s="86" t="s">
        <v>1091</v>
      </c>
      <c r="C158" s="87" t="s">
        <v>1526</v>
      </c>
      <c r="D158" s="85"/>
      <c r="E158" s="85" t="s">
        <v>1527</v>
      </c>
      <c r="F158" s="85" t="s">
        <v>1528</v>
      </c>
      <c r="G158" s="89">
        <v>697</v>
      </c>
      <c r="H158" s="86" t="s">
        <v>53</v>
      </c>
      <c r="I158" s="90">
        <v>38</v>
      </c>
      <c r="J158" s="93" t="s">
        <v>54</v>
      </c>
      <c r="K158" s="92">
        <v>1</v>
      </c>
      <c r="L158" s="92">
        <v>1</v>
      </c>
      <c r="M158" s="94">
        <f t="shared" ref="M158:M164" si="6">G158</f>
        <v>697</v>
      </c>
    </row>
    <row r="159" spans="1:13" ht="14.25" x14ac:dyDescent="0.2">
      <c r="A159" s="85" t="s">
        <v>1489</v>
      </c>
      <c r="B159" s="86" t="s">
        <v>1091</v>
      </c>
      <c r="C159" s="87" t="s">
        <v>1529</v>
      </c>
      <c r="D159" s="85"/>
      <c r="E159" s="85" t="s">
        <v>1530</v>
      </c>
      <c r="F159" s="85" t="s">
        <v>1528</v>
      </c>
      <c r="G159" s="89">
        <v>1535</v>
      </c>
      <c r="H159" s="86" t="s">
        <v>53</v>
      </c>
      <c r="I159" s="90">
        <v>38</v>
      </c>
      <c r="J159" s="93" t="s">
        <v>54</v>
      </c>
      <c r="K159" s="92">
        <v>1</v>
      </c>
      <c r="L159" s="92">
        <v>1</v>
      </c>
      <c r="M159" s="94">
        <f t="shared" si="6"/>
        <v>1535</v>
      </c>
    </row>
    <row r="160" spans="1:13" ht="14.25" x14ac:dyDescent="0.2">
      <c r="A160" s="85" t="s">
        <v>1489</v>
      </c>
      <c r="B160" s="86" t="s">
        <v>1091</v>
      </c>
      <c r="C160" s="87" t="s">
        <v>1531</v>
      </c>
      <c r="D160" s="85"/>
      <c r="E160" s="85" t="s">
        <v>1532</v>
      </c>
      <c r="F160" s="85" t="s">
        <v>1533</v>
      </c>
      <c r="G160" s="89">
        <v>6883</v>
      </c>
      <c r="H160" s="86" t="s">
        <v>53</v>
      </c>
      <c r="I160" s="90">
        <v>38</v>
      </c>
      <c r="J160" s="93" t="s">
        <v>54</v>
      </c>
      <c r="K160" s="92">
        <v>1</v>
      </c>
      <c r="L160" s="92">
        <v>1</v>
      </c>
      <c r="M160" s="94">
        <f t="shared" si="6"/>
        <v>6883</v>
      </c>
    </row>
    <row r="161" spans="1:13" ht="14.25" x14ac:dyDescent="0.2">
      <c r="A161" s="85" t="s">
        <v>1489</v>
      </c>
      <c r="B161" s="86" t="s">
        <v>1191</v>
      </c>
      <c r="C161" s="87" t="s">
        <v>1534</v>
      </c>
      <c r="D161" s="85"/>
      <c r="E161" s="85" t="s">
        <v>1535</v>
      </c>
      <c r="F161" s="85" t="s">
        <v>1536</v>
      </c>
      <c r="G161" s="89">
        <v>243</v>
      </c>
      <c r="H161" s="86" t="s">
        <v>53</v>
      </c>
      <c r="I161" s="90">
        <v>38</v>
      </c>
      <c r="J161" s="93" t="s">
        <v>54</v>
      </c>
      <c r="K161" s="92">
        <v>1</v>
      </c>
      <c r="L161" s="92">
        <v>1</v>
      </c>
      <c r="M161" s="94">
        <f t="shared" si="6"/>
        <v>243</v>
      </c>
    </row>
    <row r="162" spans="1:13" ht="14.25" x14ac:dyDescent="0.2">
      <c r="A162" s="85" t="s">
        <v>1489</v>
      </c>
      <c r="B162" s="86" t="s">
        <v>1191</v>
      </c>
      <c r="C162" s="87" t="s">
        <v>1537</v>
      </c>
      <c r="D162" s="85"/>
      <c r="E162" s="85" t="s">
        <v>1538</v>
      </c>
      <c r="F162" s="85" t="s">
        <v>1539</v>
      </c>
      <c r="G162" s="89">
        <v>41</v>
      </c>
      <c r="H162" s="86" t="s">
        <v>53</v>
      </c>
      <c r="I162" s="90">
        <v>38</v>
      </c>
      <c r="J162" s="93" t="s">
        <v>54</v>
      </c>
      <c r="K162" s="92">
        <v>1</v>
      </c>
      <c r="L162" s="92">
        <v>1</v>
      </c>
      <c r="M162" s="94">
        <f t="shared" si="6"/>
        <v>41</v>
      </c>
    </row>
    <row r="163" spans="1:13" ht="14.25" x14ac:dyDescent="0.2">
      <c r="A163" s="85" t="s">
        <v>1489</v>
      </c>
      <c r="B163" s="86" t="s">
        <v>1191</v>
      </c>
      <c r="C163" s="87" t="s">
        <v>1540</v>
      </c>
      <c r="D163" s="85"/>
      <c r="E163" s="85" t="s">
        <v>1541</v>
      </c>
      <c r="F163" s="85" t="s">
        <v>1542</v>
      </c>
      <c r="G163" s="89">
        <v>516</v>
      </c>
      <c r="H163" s="86" t="s">
        <v>53</v>
      </c>
      <c r="I163" s="90">
        <v>38</v>
      </c>
      <c r="J163" s="93" t="s">
        <v>54</v>
      </c>
      <c r="K163" s="92">
        <v>1</v>
      </c>
      <c r="L163" s="92">
        <v>1</v>
      </c>
      <c r="M163" s="94">
        <f t="shared" si="6"/>
        <v>516</v>
      </c>
    </row>
    <row r="164" spans="1:13" ht="14.25" x14ac:dyDescent="0.2">
      <c r="A164" s="85" t="s">
        <v>1489</v>
      </c>
      <c r="B164" s="86" t="s">
        <v>1191</v>
      </c>
      <c r="C164" s="87" t="s">
        <v>1543</v>
      </c>
      <c r="D164" s="85"/>
      <c r="E164" s="85" t="s">
        <v>1544</v>
      </c>
      <c r="F164" s="85" t="s">
        <v>234</v>
      </c>
      <c r="G164" s="89">
        <v>237</v>
      </c>
      <c r="H164" s="86" t="s">
        <v>53</v>
      </c>
      <c r="I164" s="90">
        <v>28</v>
      </c>
      <c r="J164" s="93" t="s">
        <v>54</v>
      </c>
      <c r="K164" s="92">
        <v>1</v>
      </c>
      <c r="L164" s="92">
        <v>1</v>
      </c>
      <c r="M164" s="94">
        <f t="shared" si="6"/>
        <v>237</v>
      </c>
    </row>
    <row r="165" spans="1:13" ht="14.25" x14ac:dyDescent="0.2">
      <c r="A165" s="85" t="s">
        <v>1489</v>
      </c>
      <c r="B165" s="86" t="s">
        <v>1191</v>
      </c>
      <c r="C165" s="87" t="s">
        <v>1545</v>
      </c>
      <c r="D165" s="85"/>
      <c r="E165" s="85" t="s">
        <v>1546</v>
      </c>
      <c r="F165" s="85" t="s">
        <v>1547</v>
      </c>
      <c r="G165" s="89">
        <v>54</v>
      </c>
      <c r="H165" s="86" t="s">
        <v>53</v>
      </c>
      <c r="I165" s="90">
        <v>28</v>
      </c>
      <c r="J165" s="93" t="s">
        <v>54</v>
      </c>
      <c r="K165" s="92">
        <v>1</v>
      </c>
      <c r="L165" s="92">
        <v>5</v>
      </c>
      <c r="M165" s="94">
        <f>G165*L165</f>
        <v>270</v>
      </c>
    </row>
    <row r="166" spans="1:13" ht="14.25" x14ac:dyDescent="0.2">
      <c r="A166" s="85" t="s">
        <v>1489</v>
      </c>
      <c r="B166" s="86" t="s">
        <v>1191</v>
      </c>
      <c r="C166" s="87" t="s">
        <v>1548</v>
      </c>
      <c r="D166" s="85"/>
      <c r="E166" s="85" t="s">
        <v>1549</v>
      </c>
      <c r="F166" s="85" t="s">
        <v>1550</v>
      </c>
      <c r="G166" s="89">
        <v>24</v>
      </c>
      <c r="H166" s="86" t="s">
        <v>53</v>
      </c>
      <c r="I166" s="90">
        <v>38</v>
      </c>
      <c r="J166" s="93" t="s">
        <v>54</v>
      </c>
      <c r="K166" s="92">
        <v>1</v>
      </c>
      <c r="L166" s="92">
        <v>1</v>
      </c>
      <c r="M166" s="94">
        <f>G166</f>
        <v>24</v>
      </c>
    </row>
    <row r="167" spans="1:13" ht="14.25" x14ac:dyDescent="0.2">
      <c r="A167" s="85" t="s">
        <v>1489</v>
      </c>
      <c r="B167" s="86" t="s">
        <v>1191</v>
      </c>
      <c r="C167" s="87" t="s">
        <v>1551</v>
      </c>
      <c r="D167" s="85"/>
      <c r="E167" s="85" t="s">
        <v>1552</v>
      </c>
      <c r="F167" s="85" t="s">
        <v>1550</v>
      </c>
      <c r="G167" s="89">
        <v>25</v>
      </c>
      <c r="H167" s="86" t="s">
        <v>53</v>
      </c>
      <c r="I167" s="90">
        <v>38</v>
      </c>
      <c r="J167" s="93" t="s">
        <v>54</v>
      </c>
      <c r="K167" s="92">
        <v>1</v>
      </c>
      <c r="L167" s="92">
        <v>2</v>
      </c>
      <c r="M167" s="94">
        <f>G167*L167</f>
        <v>50</v>
      </c>
    </row>
    <row r="168" spans="1:13" ht="14.25" x14ac:dyDescent="0.2">
      <c r="A168" s="85" t="s">
        <v>1489</v>
      </c>
      <c r="B168" s="86" t="s">
        <v>1191</v>
      </c>
      <c r="C168" s="87" t="s">
        <v>1553</v>
      </c>
      <c r="D168" s="85"/>
      <c r="E168" s="85" t="s">
        <v>1554</v>
      </c>
      <c r="F168" s="85" t="s">
        <v>234</v>
      </c>
      <c r="G168" s="89">
        <v>36</v>
      </c>
      <c r="H168" s="86" t="s">
        <v>53</v>
      </c>
      <c r="I168" s="90">
        <v>28</v>
      </c>
      <c r="J168" s="93" t="s">
        <v>54</v>
      </c>
      <c r="K168" s="92">
        <v>1</v>
      </c>
      <c r="L168" s="92">
        <v>1</v>
      </c>
      <c r="M168" s="94">
        <f t="shared" ref="M168:M180" si="7">G168</f>
        <v>36</v>
      </c>
    </row>
    <row r="169" spans="1:13" ht="14.25" x14ac:dyDescent="0.2">
      <c r="A169" s="85" t="s">
        <v>1489</v>
      </c>
      <c r="B169" s="86" t="s">
        <v>1191</v>
      </c>
      <c r="C169" s="87" t="s">
        <v>1555</v>
      </c>
      <c r="D169" s="85"/>
      <c r="E169" s="85" t="s">
        <v>1556</v>
      </c>
      <c r="F169" s="85" t="s">
        <v>234</v>
      </c>
      <c r="G169" s="89">
        <v>37</v>
      </c>
      <c r="H169" s="86" t="s">
        <v>53</v>
      </c>
      <c r="I169" s="90">
        <v>28</v>
      </c>
      <c r="J169" s="93" t="s">
        <v>54</v>
      </c>
      <c r="K169" s="92">
        <v>1</v>
      </c>
      <c r="L169" s="92">
        <v>1</v>
      </c>
      <c r="M169" s="94">
        <f t="shared" si="7"/>
        <v>37</v>
      </c>
    </row>
    <row r="170" spans="1:13" ht="14.25" x14ac:dyDescent="0.2">
      <c r="A170" s="85" t="s">
        <v>1489</v>
      </c>
      <c r="B170" s="86" t="s">
        <v>1191</v>
      </c>
      <c r="C170" s="87" t="s">
        <v>1557</v>
      </c>
      <c r="D170" s="85"/>
      <c r="E170" s="85" t="s">
        <v>1558</v>
      </c>
      <c r="F170" s="85" t="s">
        <v>1550</v>
      </c>
      <c r="G170" s="89">
        <v>36</v>
      </c>
      <c r="H170" s="86" t="s">
        <v>53</v>
      </c>
      <c r="I170" s="90">
        <v>28</v>
      </c>
      <c r="J170" s="93" t="s">
        <v>54</v>
      </c>
      <c r="K170" s="92">
        <v>1</v>
      </c>
      <c r="L170" s="92">
        <v>1</v>
      </c>
      <c r="M170" s="94">
        <f t="shared" si="7"/>
        <v>36</v>
      </c>
    </row>
    <row r="171" spans="1:13" ht="14.25" x14ac:dyDescent="0.2">
      <c r="A171" s="85" t="s">
        <v>1489</v>
      </c>
      <c r="B171" s="86" t="s">
        <v>1191</v>
      </c>
      <c r="C171" s="87" t="s">
        <v>1559</v>
      </c>
      <c r="D171" s="85"/>
      <c r="E171" s="85" t="s">
        <v>1560</v>
      </c>
      <c r="F171" s="85" t="s">
        <v>1550</v>
      </c>
      <c r="G171" s="89">
        <v>98</v>
      </c>
      <c r="H171" s="86" t="s">
        <v>53</v>
      </c>
      <c r="I171" s="90">
        <v>38</v>
      </c>
      <c r="J171" s="93" t="s">
        <v>54</v>
      </c>
      <c r="K171" s="92">
        <v>1</v>
      </c>
      <c r="L171" s="92">
        <v>1</v>
      </c>
      <c r="M171" s="94">
        <f t="shared" si="7"/>
        <v>98</v>
      </c>
    </row>
    <row r="172" spans="1:13" ht="14.25" x14ac:dyDescent="0.2">
      <c r="A172" s="85" t="s">
        <v>1489</v>
      </c>
      <c r="B172" s="86" t="s">
        <v>1191</v>
      </c>
      <c r="C172" s="87" t="s">
        <v>1561</v>
      </c>
      <c r="D172" s="85"/>
      <c r="E172" s="85" t="s">
        <v>1562</v>
      </c>
      <c r="F172" s="85" t="s">
        <v>234</v>
      </c>
      <c r="G172" s="89">
        <v>333</v>
      </c>
      <c r="H172" s="86" t="s">
        <v>53</v>
      </c>
      <c r="I172" s="90">
        <v>38</v>
      </c>
      <c r="J172" s="93" t="s">
        <v>54</v>
      </c>
      <c r="K172" s="92">
        <v>1</v>
      </c>
      <c r="L172" s="92">
        <v>1</v>
      </c>
      <c r="M172" s="94">
        <f t="shared" si="7"/>
        <v>333</v>
      </c>
    </row>
    <row r="173" spans="1:13" ht="14.25" x14ac:dyDescent="0.2">
      <c r="A173" s="85" t="s">
        <v>1489</v>
      </c>
      <c r="B173" s="86" t="s">
        <v>1191</v>
      </c>
      <c r="C173" s="87" t="s">
        <v>1563</v>
      </c>
      <c r="D173" s="85"/>
      <c r="E173" s="85" t="s">
        <v>1564</v>
      </c>
      <c r="F173" s="85" t="s">
        <v>234</v>
      </c>
      <c r="G173" s="89">
        <v>387</v>
      </c>
      <c r="H173" s="86" t="s">
        <v>53</v>
      </c>
      <c r="I173" s="90">
        <v>38</v>
      </c>
      <c r="J173" s="93" t="s">
        <v>54</v>
      </c>
      <c r="K173" s="92">
        <v>1</v>
      </c>
      <c r="L173" s="92">
        <v>1</v>
      </c>
      <c r="M173" s="94">
        <f t="shared" si="7"/>
        <v>387</v>
      </c>
    </row>
    <row r="174" spans="1:13" ht="14.25" x14ac:dyDescent="0.2">
      <c r="A174" s="85" t="s">
        <v>1489</v>
      </c>
      <c r="B174" s="86" t="s">
        <v>1191</v>
      </c>
      <c r="C174" s="87" t="s">
        <v>1565</v>
      </c>
      <c r="D174" s="85"/>
      <c r="E174" s="85" t="s">
        <v>1566</v>
      </c>
      <c r="F174" s="85" t="s">
        <v>234</v>
      </c>
      <c r="G174" s="89">
        <v>15</v>
      </c>
      <c r="H174" s="86" t="s">
        <v>53</v>
      </c>
      <c r="I174" s="90">
        <v>38</v>
      </c>
      <c r="J174" s="93" t="s">
        <v>54</v>
      </c>
      <c r="K174" s="92">
        <v>1</v>
      </c>
      <c r="L174" s="92">
        <v>1</v>
      </c>
      <c r="M174" s="94">
        <f t="shared" si="7"/>
        <v>15</v>
      </c>
    </row>
    <row r="175" spans="1:13" ht="14.25" x14ac:dyDescent="0.2">
      <c r="A175" s="85" t="s">
        <v>1489</v>
      </c>
      <c r="B175" s="86" t="s">
        <v>1191</v>
      </c>
      <c r="C175" s="87" t="s">
        <v>1567</v>
      </c>
      <c r="D175" s="85"/>
      <c r="E175" s="85" t="s">
        <v>1568</v>
      </c>
      <c r="F175" s="85" t="s">
        <v>234</v>
      </c>
      <c r="G175" s="89">
        <v>114</v>
      </c>
      <c r="H175" s="86" t="s">
        <v>53</v>
      </c>
      <c r="I175" s="90">
        <v>38</v>
      </c>
      <c r="J175" s="93" t="s">
        <v>54</v>
      </c>
      <c r="K175" s="92">
        <v>1</v>
      </c>
      <c r="L175" s="92">
        <v>1</v>
      </c>
      <c r="M175" s="94">
        <f t="shared" si="7"/>
        <v>114</v>
      </c>
    </row>
    <row r="176" spans="1:13" ht="14.25" x14ac:dyDescent="0.2">
      <c r="A176" s="85" t="s">
        <v>1489</v>
      </c>
      <c r="B176" s="86" t="s">
        <v>1191</v>
      </c>
      <c r="C176" s="87" t="s">
        <v>1569</v>
      </c>
      <c r="D176" s="85"/>
      <c r="E176" s="85" t="s">
        <v>1570</v>
      </c>
      <c r="F176" s="85" t="s">
        <v>234</v>
      </c>
      <c r="G176" s="89">
        <v>151</v>
      </c>
      <c r="H176" s="86" t="s">
        <v>53</v>
      </c>
      <c r="I176" s="90">
        <v>38</v>
      </c>
      <c r="J176" s="93" t="s">
        <v>54</v>
      </c>
      <c r="K176" s="92">
        <v>1</v>
      </c>
      <c r="L176" s="92">
        <v>1</v>
      </c>
      <c r="M176" s="94">
        <f t="shared" si="7"/>
        <v>151</v>
      </c>
    </row>
    <row r="177" spans="1:13" ht="14.25" x14ac:dyDescent="0.2">
      <c r="A177" s="85" t="s">
        <v>1489</v>
      </c>
      <c r="B177" s="86" t="s">
        <v>1191</v>
      </c>
      <c r="C177" s="87" t="s">
        <v>1571</v>
      </c>
      <c r="D177" s="85"/>
      <c r="E177" s="85" t="s">
        <v>1572</v>
      </c>
      <c r="F177" s="85" t="s">
        <v>1573</v>
      </c>
      <c r="G177" s="89">
        <v>262</v>
      </c>
      <c r="H177" s="86" t="s">
        <v>53</v>
      </c>
      <c r="I177" s="90">
        <v>38</v>
      </c>
      <c r="J177" s="93" t="s">
        <v>54</v>
      </c>
      <c r="K177" s="92">
        <v>1</v>
      </c>
      <c r="L177" s="92">
        <v>1</v>
      </c>
      <c r="M177" s="94">
        <f t="shared" si="7"/>
        <v>262</v>
      </c>
    </row>
    <row r="178" spans="1:13" ht="14.25" x14ac:dyDescent="0.2">
      <c r="A178" s="85" t="s">
        <v>1489</v>
      </c>
      <c r="B178" s="86" t="s">
        <v>1191</v>
      </c>
      <c r="C178" s="87" t="s">
        <v>1574</v>
      </c>
      <c r="D178" s="85"/>
      <c r="E178" s="85" t="s">
        <v>1575</v>
      </c>
      <c r="F178" s="85" t="s">
        <v>1576</v>
      </c>
      <c r="G178" s="89">
        <v>13</v>
      </c>
      <c r="H178" s="86" t="s">
        <v>53</v>
      </c>
      <c r="I178" s="90">
        <v>38</v>
      </c>
      <c r="J178" s="93" t="s">
        <v>54</v>
      </c>
      <c r="K178" s="92">
        <v>1</v>
      </c>
      <c r="L178" s="92">
        <v>1</v>
      </c>
      <c r="M178" s="94">
        <f t="shared" si="7"/>
        <v>13</v>
      </c>
    </row>
    <row r="179" spans="1:13" ht="14.25" x14ac:dyDescent="0.2">
      <c r="A179" s="85" t="s">
        <v>1489</v>
      </c>
      <c r="B179" s="86" t="s">
        <v>1191</v>
      </c>
      <c r="C179" s="87" t="s">
        <v>1577</v>
      </c>
      <c r="D179" s="85"/>
      <c r="E179" s="85" t="s">
        <v>1578</v>
      </c>
      <c r="F179" s="85" t="s">
        <v>1579</v>
      </c>
      <c r="G179" s="89">
        <v>356</v>
      </c>
      <c r="H179" s="86" t="s">
        <v>53</v>
      </c>
      <c r="I179" s="90">
        <v>38</v>
      </c>
      <c r="J179" s="93" t="s">
        <v>54</v>
      </c>
      <c r="K179" s="92">
        <v>1</v>
      </c>
      <c r="L179" s="92">
        <v>1</v>
      </c>
      <c r="M179" s="94">
        <f t="shared" si="7"/>
        <v>356</v>
      </c>
    </row>
    <row r="180" spans="1:13" ht="14.25" x14ac:dyDescent="0.2">
      <c r="A180" s="85" t="s">
        <v>1489</v>
      </c>
      <c r="B180" s="86" t="s">
        <v>1191</v>
      </c>
      <c r="C180" s="87" t="s">
        <v>1580</v>
      </c>
      <c r="D180" s="85"/>
      <c r="E180" s="85" t="s">
        <v>1581</v>
      </c>
      <c r="F180" s="85" t="s">
        <v>1582</v>
      </c>
      <c r="G180" s="89">
        <v>445</v>
      </c>
      <c r="H180" s="86" t="s">
        <v>53</v>
      </c>
      <c r="I180" s="90">
        <v>38</v>
      </c>
      <c r="J180" s="93" t="s">
        <v>54</v>
      </c>
      <c r="K180" s="92">
        <v>1</v>
      </c>
      <c r="L180" s="92">
        <v>1</v>
      </c>
      <c r="M180" s="94">
        <f t="shared" si="7"/>
        <v>445</v>
      </c>
    </row>
    <row r="181" spans="1:13" ht="14.25" x14ac:dyDescent="0.2">
      <c r="A181" s="85" t="s">
        <v>1489</v>
      </c>
      <c r="B181" s="86" t="s">
        <v>1191</v>
      </c>
      <c r="C181" s="87" t="s">
        <v>1583</v>
      </c>
      <c r="D181" s="85"/>
      <c r="E181" s="85" t="s">
        <v>1584</v>
      </c>
      <c r="F181" s="85" t="s">
        <v>1585</v>
      </c>
      <c r="G181" s="89">
        <v>2446</v>
      </c>
      <c r="H181" s="86" t="s">
        <v>53</v>
      </c>
      <c r="I181" s="90">
        <v>38</v>
      </c>
      <c r="J181" s="93" t="s">
        <v>54</v>
      </c>
      <c r="K181" s="92">
        <v>1</v>
      </c>
      <c r="L181" s="92">
        <v>4</v>
      </c>
      <c r="M181" s="94">
        <f>G181*L181</f>
        <v>9784</v>
      </c>
    </row>
    <row r="182" spans="1:13" ht="14.25" x14ac:dyDescent="0.2">
      <c r="A182" s="85" t="s">
        <v>1489</v>
      </c>
      <c r="B182" s="86" t="s">
        <v>1191</v>
      </c>
      <c r="C182" s="87" t="s">
        <v>1586</v>
      </c>
      <c r="D182" s="85"/>
      <c r="E182" s="85" t="s">
        <v>1587</v>
      </c>
      <c r="F182" s="85" t="s">
        <v>1588</v>
      </c>
      <c r="G182" s="89">
        <v>909</v>
      </c>
      <c r="H182" s="86" t="s">
        <v>53</v>
      </c>
      <c r="I182" s="90">
        <v>38</v>
      </c>
      <c r="J182" s="93" t="s">
        <v>54</v>
      </c>
      <c r="K182" s="92">
        <v>1</v>
      </c>
      <c r="L182" s="92">
        <v>2</v>
      </c>
      <c r="M182" s="94">
        <f>G182*L182</f>
        <v>1818</v>
      </c>
    </row>
    <row r="183" spans="1:13" ht="14.25" x14ac:dyDescent="0.2">
      <c r="A183" s="85" t="s">
        <v>1489</v>
      </c>
      <c r="B183" s="86" t="s">
        <v>1191</v>
      </c>
      <c r="C183" s="87" t="s">
        <v>1589</v>
      </c>
      <c r="D183" s="85"/>
      <c r="E183" s="85" t="s">
        <v>1590</v>
      </c>
      <c r="F183" s="85" t="s">
        <v>1591</v>
      </c>
      <c r="G183" s="89">
        <v>358</v>
      </c>
      <c r="H183" s="86" t="s">
        <v>53</v>
      </c>
      <c r="I183" s="90">
        <v>28</v>
      </c>
      <c r="J183" s="93" t="s">
        <v>54</v>
      </c>
      <c r="K183" s="92">
        <v>1</v>
      </c>
      <c r="L183" s="92">
        <v>1</v>
      </c>
      <c r="M183" s="94">
        <f>G183</f>
        <v>358</v>
      </c>
    </row>
    <row r="184" spans="1:13" ht="14.25" x14ac:dyDescent="0.2">
      <c r="A184" s="85" t="s">
        <v>1489</v>
      </c>
      <c r="B184" s="86" t="s">
        <v>1191</v>
      </c>
      <c r="C184" s="87" t="s">
        <v>1592</v>
      </c>
      <c r="D184" s="85"/>
      <c r="E184" s="85" t="s">
        <v>1593</v>
      </c>
      <c r="F184" s="85" t="s">
        <v>1594</v>
      </c>
      <c r="G184" s="89">
        <v>121</v>
      </c>
      <c r="H184" s="86" t="s">
        <v>53</v>
      </c>
      <c r="I184" s="90">
        <v>38</v>
      </c>
      <c r="J184" s="93" t="s">
        <v>54</v>
      </c>
      <c r="K184" s="92">
        <v>1</v>
      </c>
      <c r="L184" s="92">
        <v>1</v>
      </c>
      <c r="M184" s="94">
        <f>G184</f>
        <v>121</v>
      </c>
    </row>
    <row r="185" spans="1:13" ht="14.25" x14ac:dyDescent="0.2">
      <c r="A185" s="85" t="s">
        <v>1489</v>
      </c>
      <c r="B185" s="86" t="s">
        <v>1191</v>
      </c>
      <c r="C185" s="87" t="s">
        <v>1595</v>
      </c>
      <c r="D185" s="85"/>
      <c r="E185" s="85" t="s">
        <v>1596</v>
      </c>
      <c r="F185" s="85" t="s">
        <v>1594</v>
      </c>
      <c r="G185" s="89">
        <v>131</v>
      </c>
      <c r="H185" s="86" t="s">
        <v>53</v>
      </c>
      <c r="I185" s="90">
        <v>38</v>
      </c>
      <c r="J185" s="93" t="s">
        <v>54</v>
      </c>
      <c r="K185" s="92">
        <v>1</v>
      </c>
      <c r="L185" s="92">
        <v>1</v>
      </c>
      <c r="M185" s="94">
        <f>G185</f>
        <v>131</v>
      </c>
    </row>
    <row r="186" spans="1:13" ht="14.25" x14ac:dyDescent="0.2">
      <c r="A186" s="85" t="s">
        <v>1489</v>
      </c>
      <c r="B186" s="86" t="s">
        <v>1191</v>
      </c>
      <c r="C186" s="87" t="s">
        <v>1597</v>
      </c>
      <c r="D186" s="85"/>
      <c r="E186" s="85" t="s">
        <v>1598</v>
      </c>
      <c r="F186" s="85" t="s">
        <v>1599</v>
      </c>
      <c r="G186" s="89">
        <v>275</v>
      </c>
      <c r="H186" s="86" t="s">
        <v>53</v>
      </c>
      <c r="I186" s="90">
        <v>38</v>
      </c>
      <c r="J186" s="93" t="s">
        <v>54</v>
      </c>
      <c r="K186" s="92">
        <v>1</v>
      </c>
      <c r="L186" s="92">
        <v>2</v>
      </c>
      <c r="M186" s="94">
        <f>G186*L186</f>
        <v>550</v>
      </c>
    </row>
    <row r="187" spans="1:13" ht="14.25" x14ac:dyDescent="0.2">
      <c r="A187" s="85" t="s">
        <v>1489</v>
      </c>
      <c r="B187" s="86" t="s">
        <v>1191</v>
      </c>
      <c r="C187" s="87" t="s">
        <v>1600</v>
      </c>
      <c r="D187" s="85"/>
      <c r="E187" s="85" t="s">
        <v>1601</v>
      </c>
      <c r="F187" s="85" t="s">
        <v>1602</v>
      </c>
      <c r="G187" s="89">
        <v>3996</v>
      </c>
      <c r="H187" s="86" t="s">
        <v>53</v>
      </c>
      <c r="I187" s="90">
        <v>38</v>
      </c>
      <c r="J187" s="93" t="s">
        <v>54</v>
      </c>
      <c r="K187" s="92">
        <v>1</v>
      </c>
      <c r="L187" s="92">
        <v>1</v>
      </c>
      <c r="M187" s="94">
        <f>G187</f>
        <v>3996</v>
      </c>
    </row>
    <row r="188" spans="1:13" ht="14.25" x14ac:dyDescent="0.2">
      <c r="A188" s="85" t="s">
        <v>1489</v>
      </c>
      <c r="B188" s="86" t="s">
        <v>1091</v>
      </c>
      <c r="C188" s="87" t="s">
        <v>1603</v>
      </c>
      <c r="D188" s="85"/>
      <c r="E188" s="85" t="s">
        <v>1604</v>
      </c>
      <c r="F188" s="85" t="s">
        <v>1605</v>
      </c>
      <c r="G188" s="89">
        <v>11138</v>
      </c>
      <c r="H188" s="86" t="s">
        <v>53</v>
      </c>
      <c r="I188" s="90">
        <v>20</v>
      </c>
      <c r="J188" s="93" t="s">
        <v>54</v>
      </c>
      <c r="K188" s="92">
        <v>1</v>
      </c>
      <c r="L188" s="92">
        <v>1</v>
      </c>
      <c r="M188" s="94">
        <f>G188</f>
        <v>11138</v>
      </c>
    </row>
    <row r="189" spans="1:13" ht="14.25" x14ac:dyDescent="0.2">
      <c r="A189" s="85" t="s">
        <v>1489</v>
      </c>
      <c r="B189" s="86" t="s">
        <v>1191</v>
      </c>
      <c r="C189" s="87" t="s">
        <v>1606</v>
      </c>
      <c r="D189" s="85"/>
      <c r="E189" s="85" t="s">
        <v>1607</v>
      </c>
      <c r="F189" s="85" t="s">
        <v>369</v>
      </c>
      <c r="G189" s="89">
        <v>797</v>
      </c>
      <c r="H189" s="86" t="s">
        <v>53</v>
      </c>
      <c r="I189" s="90">
        <v>38</v>
      </c>
      <c r="J189" s="93" t="s">
        <v>54</v>
      </c>
      <c r="K189" s="92">
        <v>1</v>
      </c>
      <c r="L189" s="92">
        <v>1</v>
      </c>
      <c r="M189" s="94">
        <f>G189</f>
        <v>797</v>
      </c>
    </row>
    <row r="190" spans="1:13" ht="14.25" x14ac:dyDescent="0.2">
      <c r="A190" s="85" t="s">
        <v>1489</v>
      </c>
      <c r="B190" s="86" t="s">
        <v>1191</v>
      </c>
      <c r="C190" s="87" t="s">
        <v>1608</v>
      </c>
      <c r="D190" s="85"/>
      <c r="E190" s="85" t="s">
        <v>1609</v>
      </c>
      <c r="F190" s="85" t="s">
        <v>1610</v>
      </c>
      <c r="G190" s="89">
        <v>1729</v>
      </c>
      <c r="H190" s="86" t="s">
        <v>53</v>
      </c>
      <c r="I190" s="90">
        <v>38</v>
      </c>
      <c r="J190" s="93" t="s">
        <v>54</v>
      </c>
      <c r="K190" s="92">
        <v>1</v>
      </c>
      <c r="L190" s="92">
        <v>2</v>
      </c>
      <c r="M190" s="94">
        <f>G190*L190</f>
        <v>3458</v>
      </c>
    </row>
    <row r="191" spans="1:13" ht="14.25" x14ac:dyDescent="0.2">
      <c r="A191" s="85" t="s">
        <v>1489</v>
      </c>
      <c r="B191" s="86" t="s">
        <v>1091</v>
      </c>
      <c r="C191" s="87" t="s">
        <v>1611</v>
      </c>
      <c r="D191" s="85"/>
      <c r="E191" s="85" t="s">
        <v>1612</v>
      </c>
      <c r="F191" s="85" t="s">
        <v>1605</v>
      </c>
      <c r="G191" s="89">
        <v>7155</v>
      </c>
      <c r="H191" s="86" t="s">
        <v>53</v>
      </c>
      <c r="I191" s="90">
        <v>38</v>
      </c>
      <c r="J191" s="93" t="s">
        <v>54</v>
      </c>
      <c r="K191" s="92">
        <v>1</v>
      </c>
      <c r="L191" s="92">
        <v>1</v>
      </c>
      <c r="M191" s="94">
        <f>G191</f>
        <v>7155</v>
      </c>
    </row>
    <row r="192" spans="1:13" ht="14.25" x14ac:dyDescent="0.2">
      <c r="A192" s="85" t="s">
        <v>1489</v>
      </c>
      <c r="B192" s="86" t="s">
        <v>1191</v>
      </c>
      <c r="C192" s="87" t="s">
        <v>1613</v>
      </c>
      <c r="D192" s="85"/>
      <c r="E192" s="85" t="s">
        <v>1614</v>
      </c>
      <c r="F192" s="85" t="s">
        <v>1615</v>
      </c>
      <c r="G192" s="89">
        <v>300</v>
      </c>
      <c r="H192" s="86" t="s">
        <v>53</v>
      </c>
      <c r="I192" s="90">
        <v>38</v>
      </c>
      <c r="J192" s="93" t="s">
        <v>54</v>
      </c>
      <c r="K192" s="92">
        <v>1</v>
      </c>
      <c r="L192" s="92">
        <v>1</v>
      </c>
      <c r="M192" s="94">
        <f>G192</f>
        <v>300</v>
      </c>
    </row>
    <row r="193" spans="1:13" ht="14.25" x14ac:dyDescent="0.2">
      <c r="A193" s="85" t="s">
        <v>1489</v>
      </c>
      <c r="B193" s="86" t="s">
        <v>1191</v>
      </c>
      <c r="C193" s="87" t="s">
        <v>1616</v>
      </c>
      <c r="D193" s="85"/>
      <c r="E193" s="85" t="s">
        <v>1617</v>
      </c>
      <c r="F193" s="85" t="s">
        <v>1496</v>
      </c>
      <c r="G193" s="89">
        <v>28</v>
      </c>
      <c r="H193" s="86" t="s">
        <v>53</v>
      </c>
      <c r="I193" s="90">
        <v>38</v>
      </c>
      <c r="J193" s="93" t="s">
        <v>54</v>
      </c>
      <c r="K193" s="92">
        <v>1</v>
      </c>
      <c r="L193" s="92">
        <v>1</v>
      </c>
      <c r="M193" s="94">
        <f>G193</f>
        <v>28</v>
      </c>
    </row>
    <row r="194" spans="1:13" ht="14.25" x14ac:dyDescent="0.2">
      <c r="A194" s="85" t="s">
        <v>1618</v>
      </c>
      <c r="B194" s="86" t="s">
        <v>1091</v>
      </c>
      <c r="C194" s="87" t="s">
        <v>1619</v>
      </c>
      <c r="D194" s="88" t="s">
        <v>1620</v>
      </c>
      <c r="E194" s="85" t="s">
        <v>1621</v>
      </c>
      <c r="F194" s="85" t="s">
        <v>1622</v>
      </c>
      <c r="G194" s="89">
        <v>3900</v>
      </c>
      <c r="H194" s="86" t="s">
        <v>53</v>
      </c>
      <c r="I194" s="90">
        <v>10</v>
      </c>
      <c r="J194" s="93" t="s">
        <v>54</v>
      </c>
      <c r="K194" s="92">
        <v>1</v>
      </c>
      <c r="L194" s="92"/>
      <c r="M194" s="92"/>
    </row>
    <row r="195" spans="1:13" ht="14.25" x14ac:dyDescent="0.2">
      <c r="A195" s="85" t="s">
        <v>1618</v>
      </c>
      <c r="B195" s="86" t="s">
        <v>1091</v>
      </c>
      <c r="C195" s="87" t="s">
        <v>1623</v>
      </c>
      <c r="D195" s="85"/>
      <c r="E195" s="85" t="s">
        <v>1624</v>
      </c>
      <c r="F195" s="85" t="s">
        <v>1625</v>
      </c>
      <c r="G195" s="89">
        <v>3900</v>
      </c>
      <c r="H195" s="86" t="s">
        <v>53</v>
      </c>
      <c r="I195" s="90">
        <v>10</v>
      </c>
      <c r="J195" s="93" t="s">
        <v>54</v>
      </c>
      <c r="K195" s="92">
        <v>1</v>
      </c>
      <c r="L195" s="92"/>
      <c r="M195" s="92"/>
    </row>
    <row r="196" spans="1:13" ht="14.25" x14ac:dyDescent="0.2">
      <c r="A196" s="85" t="s">
        <v>1626</v>
      </c>
      <c r="B196" s="86" t="s">
        <v>1158</v>
      </c>
      <c r="C196" s="85" t="s">
        <v>1627</v>
      </c>
      <c r="D196" s="88" t="s">
        <v>1628</v>
      </c>
      <c r="E196" s="85" t="s">
        <v>1629</v>
      </c>
      <c r="F196" s="85" t="s">
        <v>1630</v>
      </c>
      <c r="G196" s="89">
        <v>46622</v>
      </c>
      <c r="H196" s="86" t="s">
        <v>53</v>
      </c>
      <c r="I196" s="90">
        <v>20</v>
      </c>
      <c r="J196" s="93" t="s">
        <v>54</v>
      </c>
      <c r="K196" s="86">
        <v>1</v>
      </c>
      <c r="L196" s="92"/>
      <c r="M196" s="86"/>
    </row>
    <row r="197" spans="1:13" ht="14.25" x14ac:dyDescent="0.2">
      <c r="A197" s="85" t="s">
        <v>1626</v>
      </c>
      <c r="B197" s="86" t="s">
        <v>1158</v>
      </c>
      <c r="C197" s="85" t="s">
        <v>1631</v>
      </c>
      <c r="D197" s="85"/>
      <c r="E197" s="85" t="s">
        <v>1632</v>
      </c>
      <c r="F197" s="85" t="s">
        <v>1633</v>
      </c>
      <c r="G197" s="89">
        <v>7848</v>
      </c>
      <c r="H197" s="86" t="s">
        <v>53</v>
      </c>
      <c r="I197" s="90">
        <v>16</v>
      </c>
      <c r="J197" s="93" t="s">
        <v>54</v>
      </c>
      <c r="K197" s="86">
        <v>1</v>
      </c>
      <c r="L197" s="92"/>
      <c r="M197" s="86"/>
    </row>
    <row r="198" spans="1:13" ht="14.25" x14ac:dyDescent="0.2">
      <c r="A198" s="85" t="s">
        <v>1626</v>
      </c>
      <c r="B198" s="86" t="s">
        <v>1191</v>
      </c>
      <c r="C198" s="85" t="s">
        <v>1634</v>
      </c>
      <c r="D198" s="85"/>
      <c r="E198" s="85" t="s">
        <v>1635</v>
      </c>
      <c r="F198" s="85" t="s">
        <v>1636</v>
      </c>
      <c r="G198" s="89">
        <v>7424</v>
      </c>
      <c r="H198" s="86" t="s">
        <v>53</v>
      </c>
      <c r="I198" s="90">
        <v>14</v>
      </c>
      <c r="J198" s="93" t="s">
        <v>54</v>
      </c>
      <c r="K198" s="86">
        <v>1</v>
      </c>
      <c r="L198" s="86">
        <v>1</v>
      </c>
      <c r="M198" s="94">
        <f>G198</f>
        <v>7424</v>
      </c>
    </row>
    <row r="199" spans="1:13" ht="14.25" x14ac:dyDescent="0.2">
      <c r="A199" s="85" t="s">
        <v>1626</v>
      </c>
      <c r="B199" s="86" t="s">
        <v>1191</v>
      </c>
      <c r="C199" s="85" t="s">
        <v>1637</v>
      </c>
      <c r="D199" s="85"/>
      <c r="E199" s="85" t="s">
        <v>1638</v>
      </c>
      <c r="F199" s="85" t="s">
        <v>1639</v>
      </c>
      <c r="G199" s="89">
        <v>2620</v>
      </c>
      <c r="H199" s="86" t="s">
        <v>53</v>
      </c>
      <c r="I199" s="90">
        <v>10</v>
      </c>
      <c r="J199" s="93" t="s">
        <v>54</v>
      </c>
      <c r="K199" s="86">
        <v>1</v>
      </c>
      <c r="L199" s="86">
        <v>1</v>
      </c>
      <c r="M199" s="94">
        <f>G199</f>
        <v>2620</v>
      </c>
    </row>
    <row r="200" spans="1:13" ht="14.25" x14ac:dyDescent="0.2">
      <c r="A200" s="85" t="s">
        <v>1626</v>
      </c>
      <c r="B200" s="86" t="s">
        <v>1191</v>
      </c>
      <c r="C200" s="85" t="s">
        <v>1640</v>
      </c>
      <c r="D200" s="85"/>
      <c r="E200" s="85" t="s">
        <v>1641</v>
      </c>
      <c r="F200" s="85" t="s">
        <v>1642</v>
      </c>
      <c r="G200" s="89">
        <v>10326</v>
      </c>
      <c r="H200" s="86" t="s">
        <v>53</v>
      </c>
      <c r="I200" s="90">
        <v>12</v>
      </c>
      <c r="J200" s="93" t="s">
        <v>54</v>
      </c>
      <c r="K200" s="86">
        <v>1</v>
      </c>
      <c r="L200" s="86">
        <v>1</v>
      </c>
      <c r="M200" s="94">
        <f>G200</f>
        <v>10326</v>
      </c>
    </row>
    <row r="201" spans="1:13" ht="14.25" x14ac:dyDescent="0.2">
      <c r="A201" s="85" t="s">
        <v>1626</v>
      </c>
      <c r="B201" s="86" t="s">
        <v>1158</v>
      </c>
      <c r="C201" s="85" t="s">
        <v>1643</v>
      </c>
      <c r="D201" s="85"/>
      <c r="E201" s="85" t="s">
        <v>1644</v>
      </c>
      <c r="F201" s="85" t="s">
        <v>1645</v>
      </c>
      <c r="G201" s="89">
        <v>10326</v>
      </c>
      <c r="H201" s="86" t="s">
        <v>53</v>
      </c>
      <c r="I201" s="90">
        <v>17</v>
      </c>
      <c r="J201" s="93" t="s">
        <v>54</v>
      </c>
      <c r="K201" s="86">
        <v>1</v>
      </c>
      <c r="L201" s="92"/>
      <c r="M201" s="86"/>
    </row>
    <row r="202" spans="1:13" ht="14.25" x14ac:dyDescent="0.2">
      <c r="A202" s="85" t="s">
        <v>1626</v>
      </c>
      <c r="B202" s="86" t="s">
        <v>1091</v>
      </c>
      <c r="C202" s="85" t="s">
        <v>1646</v>
      </c>
      <c r="D202" s="85"/>
      <c r="E202" s="85" t="s">
        <v>1647</v>
      </c>
      <c r="F202" s="85" t="s">
        <v>1648</v>
      </c>
      <c r="G202" s="89">
        <v>22868</v>
      </c>
      <c r="H202" s="86" t="s">
        <v>53</v>
      </c>
      <c r="I202" s="90">
        <v>17</v>
      </c>
      <c r="J202" s="93" t="s">
        <v>54</v>
      </c>
      <c r="K202" s="86">
        <v>1</v>
      </c>
      <c r="L202" s="92"/>
      <c r="M202" s="86"/>
    </row>
    <row r="203" spans="1:13" ht="14.25" x14ac:dyDescent="0.2">
      <c r="A203" s="85" t="s">
        <v>1626</v>
      </c>
      <c r="B203" s="86" t="s">
        <v>1158</v>
      </c>
      <c r="C203" s="85" t="s">
        <v>1649</v>
      </c>
      <c r="D203" s="85"/>
      <c r="E203" s="85" t="s">
        <v>1650</v>
      </c>
      <c r="F203" s="85" t="s">
        <v>1651</v>
      </c>
      <c r="G203" s="89">
        <v>63924</v>
      </c>
      <c r="H203" s="86" t="s">
        <v>53</v>
      </c>
      <c r="I203" s="90">
        <v>8</v>
      </c>
      <c r="J203" s="93" t="s">
        <v>54</v>
      </c>
      <c r="K203" s="86">
        <v>1</v>
      </c>
      <c r="L203" s="92"/>
      <c r="M203" s="86"/>
    </row>
    <row r="204" spans="1:13" ht="14.25" x14ac:dyDescent="0.2">
      <c r="A204" s="85" t="s">
        <v>1626</v>
      </c>
      <c r="B204" s="86" t="s">
        <v>1158</v>
      </c>
      <c r="C204" s="85" t="s">
        <v>1652</v>
      </c>
      <c r="D204" s="85"/>
      <c r="E204" s="85" t="s">
        <v>1653</v>
      </c>
      <c r="F204" s="85" t="s">
        <v>1654</v>
      </c>
      <c r="G204" s="89">
        <v>5086</v>
      </c>
      <c r="H204" s="86" t="s">
        <v>53</v>
      </c>
      <c r="I204" s="90">
        <v>19</v>
      </c>
      <c r="J204" s="93" t="s">
        <v>54</v>
      </c>
      <c r="K204" s="86">
        <v>1</v>
      </c>
      <c r="L204" s="92"/>
      <c r="M204" s="86"/>
    </row>
    <row r="205" spans="1:13" ht="25.5" x14ac:dyDescent="0.2">
      <c r="A205" s="85" t="s">
        <v>1626</v>
      </c>
      <c r="B205" s="86" t="s">
        <v>1191</v>
      </c>
      <c r="C205" s="85" t="s">
        <v>1655</v>
      </c>
      <c r="D205" s="85"/>
      <c r="E205" s="85" t="s">
        <v>1656</v>
      </c>
      <c r="F205" s="85" t="s">
        <v>1657</v>
      </c>
      <c r="G205" s="89">
        <v>16968</v>
      </c>
      <c r="H205" s="86" t="s">
        <v>53</v>
      </c>
      <c r="I205" s="90">
        <v>13</v>
      </c>
      <c r="J205" s="93" t="s">
        <v>54</v>
      </c>
      <c r="K205" s="86">
        <v>1</v>
      </c>
      <c r="L205" s="86">
        <v>1</v>
      </c>
      <c r="M205" s="94">
        <f>G205</f>
        <v>16968</v>
      </c>
    </row>
    <row r="206" spans="1:13" ht="14.25" x14ac:dyDescent="0.2">
      <c r="A206" s="85" t="s">
        <v>1626</v>
      </c>
      <c r="B206" s="86" t="s">
        <v>1091</v>
      </c>
      <c r="C206" s="85" t="s">
        <v>1658</v>
      </c>
      <c r="D206" s="85"/>
      <c r="E206" s="85" t="s">
        <v>1659</v>
      </c>
      <c r="F206" s="85" t="s">
        <v>1660</v>
      </c>
      <c r="G206" s="89">
        <v>54326</v>
      </c>
      <c r="H206" s="86" t="s">
        <v>53</v>
      </c>
      <c r="I206" s="90">
        <v>8</v>
      </c>
      <c r="J206" s="93" t="s">
        <v>54</v>
      </c>
      <c r="K206" s="86">
        <v>1</v>
      </c>
      <c r="L206" s="92"/>
      <c r="M206" s="86"/>
    </row>
    <row r="207" spans="1:13" ht="14.25" x14ac:dyDescent="0.2">
      <c r="A207" s="85" t="s">
        <v>1626</v>
      </c>
      <c r="B207" s="86" t="s">
        <v>1091</v>
      </c>
      <c r="C207" s="85" t="s">
        <v>1661</v>
      </c>
      <c r="D207" s="85"/>
      <c r="E207" s="85" t="s">
        <v>1662</v>
      </c>
      <c r="F207" s="85" t="s">
        <v>1663</v>
      </c>
      <c r="G207" s="89">
        <v>4010</v>
      </c>
      <c r="H207" s="86" t="s">
        <v>53</v>
      </c>
      <c r="I207" s="90">
        <v>5</v>
      </c>
      <c r="J207" s="93" t="s">
        <v>54</v>
      </c>
      <c r="K207" s="86">
        <v>1</v>
      </c>
      <c r="L207" s="86">
        <v>1</v>
      </c>
      <c r="M207" s="94">
        <f>G207</f>
        <v>4010</v>
      </c>
    </row>
    <row r="208" spans="1:13" ht="25.5" x14ac:dyDescent="0.2">
      <c r="A208" s="85" t="s">
        <v>1664</v>
      </c>
      <c r="B208" s="86" t="s">
        <v>1091</v>
      </c>
      <c r="C208" s="87" t="s">
        <v>1665</v>
      </c>
      <c r="D208" s="88" t="s">
        <v>1666</v>
      </c>
      <c r="E208" s="85" t="s">
        <v>1667</v>
      </c>
      <c r="F208" s="85" t="s">
        <v>1668</v>
      </c>
      <c r="G208" s="89">
        <v>42</v>
      </c>
      <c r="H208" s="86" t="s">
        <v>53</v>
      </c>
      <c r="I208" s="90">
        <v>12</v>
      </c>
      <c r="J208" s="93" t="s">
        <v>54</v>
      </c>
      <c r="K208" s="92">
        <v>1</v>
      </c>
      <c r="L208" s="92">
        <v>1</v>
      </c>
      <c r="M208" s="94">
        <f>G208</f>
        <v>42</v>
      </c>
    </row>
    <row r="209" spans="1:13" ht="25.5" x14ac:dyDescent="0.2">
      <c r="A209" s="85" t="s">
        <v>1664</v>
      </c>
      <c r="B209" s="86" t="s">
        <v>1158</v>
      </c>
      <c r="C209" s="87" t="s">
        <v>1669</v>
      </c>
      <c r="D209" s="85"/>
      <c r="E209" s="85" t="s">
        <v>1670</v>
      </c>
      <c r="F209" s="85" t="s">
        <v>1671</v>
      </c>
      <c r="G209" s="89">
        <v>14903</v>
      </c>
      <c r="H209" s="86" t="s">
        <v>53</v>
      </c>
      <c r="I209" s="90">
        <v>12</v>
      </c>
      <c r="J209" s="93" t="s">
        <v>54</v>
      </c>
      <c r="K209" s="92">
        <v>2</v>
      </c>
      <c r="L209" s="92"/>
      <c r="M209" s="92"/>
    </row>
    <row r="210" spans="1:13" ht="25.5" x14ac:dyDescent="0.2">
      <c r="A210" s="85" t="s">
        <v>1664</v>
      </c>
      <c r="B210" s="86" t="s">
        <v>1191</v>
      </c>
      <c r="C210" s="87" t="s">
        <v>1672</v>
      </c>
      <c r="D210" s="85"/>
      <c r="E210" s="85" t="s">
        <v>1673</v>
      </c>
      <c r="F210" s="85" t="s">
        <v>1674</v>
      </c>
      <c r="G210" s="89">
        <v>38</v>
      </c>
      <c r="H210" s="86" t="s">
        <v>53</v>
      </c>
      <c r="I210" s="90">
        <v>12</v>
      </c>
      <c r="J210" s="93" t="s">
        <v>54</v>
      </c>
      <c r="K210" s="92">
        <v>3</v>
      </c>
      <c r="L210" s="92">
        <v>1</v>
      </c>
      <c r="M210" s="94">
        <f>G210</f>
        <v>38</v>
      </c>
    </row>
    <row r="211" spans="1:13" ht="25.5" x14ac:dyDescent="0.2">
      <c r="A211" s="85" t="s">
        <v>1664</v>
      </c>
      <c r="B211" s="86" t="s">
        <v>1191</v>
      </c>
      <c r="C211" s="87" t="s">
        <v>1675</v>
      </c>
      <c r="D211" s="85"/>
      <c r="E211" s="85" t="s">
        <v>1676</v>
      </c>
      <c r="F211" s="85" t="s">
        <v>1677</v>
      </c>
      <c r="G211" s="89">
        <v>41</v>
      </c>
      <c r="H211" s="86" t="s">
        <v>53</v>
      </c>
      <c r="I211" s="90">
        <v>12</v>
      </c>
      <c r="J211" s="93" t="s">
        <v>54</v>
      </c>
      <c r="K211" s="92">
        <v>2</v>
      </c>
      <c r="L211" s="92">
        <v>1</v>
      </c>
      <c r="M211" s="94">
        <f>G211</f>
        <v>41</v>
      </c>
    </row>
    <row r="212" spans="1:13" ht="25.5" x14ac:dyDescent="0.2">
      <c r="A212" s="85" t="s">
        <v>1664</v>
      </c>
      <c r="B212" s="86" t="s">
        <v>1191</v>
      </c>
      <c r="C212" s="87" t="s">
        <v>1678</v>
      </c>
      <c r="D212" s="85"/>
      <c r="E212" s="85" t="s">
        <v>1679</v>
      </c>
      <c r="F212" s="85" t="s">
        <v>1680</v>
      </c>
      <c r="G212" s="89">
        <v>43</v>
      </c>
      <c r="H212" s="86" t="s">
        <v>53</v>
      </c>
      <c r="I212" s="90">
        <v>12</v>
      </c>
      <c r="J212" s="93" t="s">
        <v>54</v>
      </c>
      <c r="K212" s="92">
        <v>2</v>
      </c>
      <c r="L212" s="92">
        <v>1</v>
      </c>
      <c r="M212" s="94">
        <f>G212</f>
        <v>43</v>
      </c>
    </row>
    <row r="213" spans="1:13" ht="25.5" x14ac:dyDescent="0.2">
      <c r="A213" s="85" t="s">
        <v>1664</v>
      </c>
      <c r="B213" s="86" t="s">
        <v>1191</v>
      </c>
      <c r="C213" s="87" t="s">
        <v>1681</v>
      </c>
      <c r="D213" s="85"/>
      <c r="E213" s="85" t="s">
        <v>1682</v>
      </c>
      <c r="F213" s="85" t="s">
        <v>1683</v>
      </c>
      <c r="G213" s="89">
        <v>45</v>
      </c>
      <c r="H213" s="86" t="s">
        <v>53</v>
      </c>
      <c r="I213" s="90">
        <v>12</v>
      </c>
      <c r="J213" s="93" t="s">
        <v>54</v>
      </c>
      <c r="K213" s="92">
        <v>2</v>
      </c>
      <c r="L213" s="92">
        <v>1</v>
      </c>
      <c r="M213" s="94">
        <f>G213</f>
        <v>45</v>
      </c>
    </row>
    <row r="214" spans="1:13" ht="14.25" x14ac:dyDescent="0.2">
      <c r="A214" s="85" t="s">
        <v>1664</v>
      </c>
      <c r="B214" s="86" t="s">
        <v>1191</v>
      </c>
      <c r="C214" s="87" t="s">
        <v>1684</v>
      </c>
      <c r="D214" s="85"/>
      <c r="E214" s="85" t="s">
        <v>1685</v>
      </c>
      <c r="F214" s="85" t="s">
        <v>1686</v>
      </c>
      <c r="G214" s="89">
        <v>74</v>
      </c>
      <c r="H214" s="86" t="s">
        <v>53</v>
      </c>
      <c r="I214" s="90">
        <v>12</v>
      </c>
      <c r="J214" s="93" t="s">
        <v>54</v>
      </c>
      <c r="K214" s="92">
        <v>17</v>
      </c>
      <c r="L214" s="92">
        <v>2</v>
      </c>
      <c r="M214" s="94">
        <f>G214*L214</f>
        <v>148</v>
      </c>
    </row>
    <row r="215" spans="1:13" ht="25.5" x14ac:dyDescent="0.2">
      <c r="A215" s="85" t="s">
        <v>1664</v>
      </c>
      <c r="B215" s="86" t="s">
        <v>1158</v>
      </c>
      <c r="C215" s="87" t="s">
        <v>1687</v>
      </c>
      <c r="D215" s="85"/>
      <c r="E215" s="85" t="s">
        <v>1688</v>
      </c>
      <c r="F215" s="85" t="s">
        <v>1689</v>
      </c>
      <c r="G215" s="89">
        <v>76</v>
      </c>
      <c r="H215" s="86" t="s">
        <v>53</v>
      </c>
      <c r="I215" s="90">
        <v>12</v>
      </c>
      <c r="J215" s="93" t="s">
        <v>54</v>
      </c>
      <c r="K215" s="92">
        <v>6</v>
      </c>
      <c r="L215" s="92">
        <v>1</v>
      </c>
      <c r="M215" s="94">
        <f>G215</f>
        <v>76</v>
      </c>
    </row>
    <row r="216" spans="1:13" ht="25.5" x14ac:dyDescent="0.2">
      <c r="A216" s="85" t="s">
        <v>1664</v>
      </c>
      <c r="B216" s="86" t="s">
        <v>1158</v>
      </c>
      <c r="C216" s="87" t="s">
        <v>1690</v>
      </c>
      <c r="D216" s="85"/>
      <c r="E216" s="85" t="s">
        <v>1691</v>
      </c>
      <c r="F216" s="85" t="s">
        <v>1692</v>
      </c>
      <c r="G216" s="89">
        <v>38</v>
      </c>
      <c r="H216" s="86" t="s">
        <v>53</v>
      </c>
      <c r="I216" s="90">
        <v>12</v>
      </c>
      <c r="J216" s="93" t="s">
        <v>54</v>
      </c>
      <c r="K216" s="92">
        <v>8</v>
      </c>
      <c r="L216" s="92">
        <v>1</v>
      </c>
      <c r="M216" s="94">
        <f>G216</f>
        <v>38</v>
      </c>
    </row>
    <row r="217" spans="1:13" ht="25.5" x14ac:dyDescent="0.2">
      <c r="A217" s="85" t="s">
        <v>1664</v>
      </c>
      <c r="B217" s="86" t="s">
        <v>1158</v>
      </c>
      <c r="C217" s="87" t="s">
        <v>1693</v>
      </c>
      <c r="D217" s="85"/>
      <c r="E217" s="85" t="s">
        <v>1694</v>
      </c>
      <c r="F217" s="85" t="s">
        <v>1695</v>
      </c>
      <c r="G217" s="89">
        <v>75</v>
      </c>
      <c r="H217" s="86" t="s">
        <v>53</v>
      </c>
      <c r="I217" s="90">
        <v>12</v>
      </c>
      <c r="J217" s="93" t="s">
        <v>54</v>
      </c>
      <c r="K217" s="92">
        <v>16</v>
      </c>
      <c r="L217" s="92">
        <v>1</v>
      </c>
      <c r="M217" s="94">
        <f>G217</f>
        <v>75</v>
      </c>
    </row>
    <row r="218" spans="1:13" ht="25.5" x14ac:dyDescent="0.2">
      <c r="A218" s="85" t="s">
        <v>1664</v>
      </c>
      <c r="B218" s="86" t="s">
        <v>1158</v>
      </c>
      <c r="C218" s="87" t="s">
        <v>1696</v>
      </c>
      <c r="D218" s="85"/>
      <c r="E218" s="85" t="s">
        <v>1697</v>
      </c>
      <c r="F218" s="85" t="s">
        <v>1698</v>
      </c>
      <c r="G218" s="89">
        <v>72</v>
      </c>
      <c r="H218" s="86" t="s">
        <v>53</v>
      </c>
      <c r="I218" s="90">
        <v>12</v>
      </c>
      <c r="J218" s="93" t="s">
        <v>54</v>
      </c>
      <c r="K218" s="92">
        <v>24</v>
      </c>
      <c r="L218" s="92">
        <v>1</v>
      </c>
      <c r="M218" s="94">
        <f>G218</f>
        <v>72</v>
      </c>
    </row>
    <row r="219" spans="1:13" ht="25.5" x14ac:dyDescent="0.2">
      <c r="A219" s="85" t="s">
        <v>1664</v>
      </c>
      <c r="B219" s="86" t="s">
        <v>1158</v>
      </c>
      <c r="C219" s="87" t="s">
        <v>1699</v>
      </c>
      <c r="D219" s="85"/>
      <c r="E219" s="85" t="s">
        <v>1700</v>
      </c>
      <c r="F219" s="85" t="s">
        <v>1701</v>
      </c>
      <c r="G219" s="89">
        <v>72</v>
      </c>
      <c r="H219" s="86" t="s">
        <v>53</v>
      </c>
      <c r="I219" s="90">
        <v>12</v>
      </c>
      <c r="J219" s="93" t="s">
        <v>54</v>
      </c>
      <c r="K219" s="92">
        <v>2</v>
      </c>
      <c r="L219" s="92">
        <v>1</v>
      </c>
      <c r="M219" s="94">
        <f>G219</f>
        <v>72</v>
      </c>
    </row>
    <row r="220" spans="1:13" ht="25.5" x14ac:dyDescent="0.2">
      <c r="A220" s="85" t="s">
        <v>1664</v>
      </c>
      <c r="B220" s="86" t="s">
        <v>1158</v>
      </c>
      <c r="C220" s="87" t="s">
        <v>1702</v>
      </c>
      <c r="D220" s="85"/>
      <c r="E220" s="85" t="s">
        <v>1703</v>
      </c>
      <c r="F220" s="85" t="s">
        <v>1704</v>
      </c>
      <c r="G220" s="89">
        <v>431</v>
      </c>
      <c r="H220" s="86" t="s">
        <v>53</v>
      </c>
      <c r="I220" s="90">
        <v>12</v>
      </c>
      <c r="J220" s="93" t="s">
        <v>54</v>
      </c>
      <c r="K220" s="92">
        <v>1</v>
      </c>
      <c r="L220" s="92">
        <v>1</v>
      </c>
      <c r="M220" s="94">
        <f t="shared" ref="M220:M225" si="8">G220</f>
        <v>431</v>
      </c>
    </row>
    <row r="221" spans="1:13" ht="25.5" x14ac:dyDescent="0.2">
      <c r="A221" s="85" t="s">
        <v>1664</v>
      </c>
      <c r="B221" s="86" t="s">
        <v>1158</v>
      </c>
      <c r="C221" s="87" t="s">
        <v>1705</v>
      </c>
      <c r="D221" s="85"/>
      <c r="E221" s="85" t="s">
        <v>1706</v>
      </c>
      <c r="F221" s="85" t="s">
        <v>1707</v>
      </c>
      <c r="G221" s="89">
        <v>431</v>
      </c>
      <c r="H221" s="86" t="s">
        <v>53</v>
      </c>
      <c r="I221" s="90">
        <v>12</v>
      </c>
      <c r="J221" s="93" t="s">
        <v>54</v>
      </c>
      <c r="K221" s="92">
        <v>2</v>
      </c>
      <c r="L221" s="92">
        <v>1</v>
      </c>
      <c r="M221" s="94">
        <f t="shared" si="8"/>
        <v>431</v>
      </c>
    </row>
    <row r="222" spans="1:13" ht="25.5" x14ac:dyDescent="0.2">
      <c r="A222" s="85" t="s">
        <v>1664</v>
      </c>
      <c r="B222" s="86" t="s">
        <v>1158</v>
      </c>
      <c r="C222" s="87" t="s">
        <v>1708</v>
      </c>
      <c r="D222" s="85"/>
      <c r="E222" s="85" t="s">
        <v>1709</v>
      </c>
      <c r="F222" s="85" t="s">
        <v>1710</v>
      </c>
      <c r="G222" s="89">
        <v>459</v>
      </c>
      <c r="H222" s="86" t="s">
        <v>53</v>
      </c>
      <c r="I222" s="90">
        <v>12</v>
      </c>
      <c r="J222" s="93" t="s">
        <v>54</v>
      </c>
      <c r="K222" s="92">
        <v>6</v>
      </c>
      <c r="L222" s="92">
        <v>1</v>
      </c>
      <c r="M222" s="94">
        <f t="shared" si="8"/>
        <v>459</v>
      </c>
    </row>
    <row r="223" spans="1:13" ht="25.5" x14ac:dyDescent="0.2">
      <c r="A223" s="85" t="s">
        <v>1664</v>
      </c>
      <c r="B223" s="86" t="s">
        <v>1158</v>
      </c>
      <c r="C223" s="87" t="s">
        <v>1711</v>
      </c>
      <c r="D223" s="85"/>
      <c r="E223" s="85" t="s">
        <v>1712</v>
      </c>
      <c r="F223" s="85" t="s">
        <v>1713</v>
      </c>
      <c r="G223" s="89">
        <v>459</v>
      </c>
      <c r="H223" s="86" t="s">
        <v>53</v>
      </c>
      <c r="I223" s="90">
        <v>12</v>
      </c>
      <c r="J223" s="93" t="s">
        <v>54</v>
      </c>
      <c r="K223" s="92">
        <v>8</v>
      </c>
      <c r="L223" s="92">
        <v>1</v>
      </c>
      <c r="M223" s="94">
        <f t="shared" si="8"/>
        <v>459</v>
      </c>
    </row>
    <row r="224" spans="1:13" ht="25.5" x14ac:dyDescent="0.2">
      <c r="A224" s="85" t="s">
        <v>1664</v>
      </c>
      <c r="B224" s="86" t="s">
        <v>1091</v>
      </c>
      <c r="C224" s="87" t="s">
        <v>1714</v>
      </c>
      <c r="D224" s="85"/>
      <c r="E224" s="85" t="s">
        <v>1715</v>
      </c>
      <c r="F224" s="85" t="s">
        <v>1716</v>
      </c>
      <c r="G224" s="89">
        <v>20</v>
      </c>
      <c r="H224" s="86" t="s">
        <v>53</v>
      </c>
      <c r="I224" s="90">
        <v>12</v>
      </c>
      <c r="J224" s="93" t="s">
        <v>54</v>
      </c>
      <c r="K224" s="92">
        <v>8</v>
      </c>
      <c r="L224" s="92">
        <v>1</v>
      </c>
      <c r="M224" s="94">
        <f t="shared" si="8"/>
        <v>20</v>
      </c>
    </row>
    <row r="225" spans="1:13" ht="25.5" x14ac:dyDescent="0.2">
      <c r="A225" s="85" t="s">
        <v>1664</v>
      </c>
      <c r="B225" s="86" t="s">
        <v>1158</v>
      </c>
      <c r="C225" s="87" t="s">
        <v>1717</v>
      </c>
      <c r="D225" s="85"/>
      <c r="E225" s="85" t="s">
        <v>1718</v>
      </c>
      <c r="F225" s="85" t="s">
        <v>1719</v>
      </c>
      <c r="G225" s="89">
        <v>28</v>
      </c>
      <c r="H225" s="86" t="s">
        <v>53</v>
      </c>
      <c r="I225" s="90">
        <v>12</v>
      </c>
      <c r="J225" s="93" t="s">
        <v>54</v>
      </c>
      <c r="K225" s="92">
        <v>6</v>
      </c>
      <c r="L225" s="92">
        <v>1</v>
      </c>
      <c r="M225" s="94">
        <f t="shared" si="8"/>
        <v>28</v>
      </c>
    </row>
    <row r="226" spans="1:13" ht="25.5" x14ac:dyDescent="0.2">
      <c r="A226" s="85" t="s">
        <v>1664</v>
      </c>
      <c r="B226" s="86" t="s">
        <v>1094</v>
      </c>
      <c r="C226" s="87" t="s">
        <v>1720</v>
      </c>
      <c r="D226" s="85"/>
      <c r="E226" s="85" t="s">
        <v>1721</v>
      </c>
      <c r="F226" s="85" t="s">
        <v>1722</v>
      </c>
      <c r="G226" s="89">
        <v>17807</v>
      </c>
      <c r="H226" s="86" t="s">
        <v>53</v>
      </c>
      <c r="I226" s="90">
        <v>12</v>
      </c>
      <c r="J226" s="93" t="s">
        <v>54</v>
      </c>
      <c r="K226" s="92">
        <v>4</v>
      </c>
      <c r="L226" s="92"/>
      <c r="M226" s="92"/>
    </row>
    <row r="227" spans="1:13" ht="14.25" x14ac:dyDescent="0.2">
      <c r="A227" s="85" t="s">
        <v>1664</v>
      </c>
      <c r="B227" s="86" t="s">
        <v>1191</v>
      </c>
      <c r="C227" s="87" t="s">
        <v>1720</v>
      </c>
      <c r="D227" s="85"/>
      <c r="E227" s="85" t="s">
        <v>1723</v>
      </c>
      <c r="F227" s="85" t="s">
        <v>1724</v>
      </c>
      <c r="G227" s="89">
        <v>6</v>
      </c>
      <c r="H227" s="86" t="s">
        <v>53</v>
      </c>
      <c r="I227" s="90">
        <v>12</v>
      </c>
      <c r="J227" s="93" t="s">
        <v>54</v>
      </c>
      <c r="K227" s="92">
        <v>18</v>
      </c>
      <c r="L227" s="92"/>
      <c r="M227" s="92"/>
    </row>
    <row r="228" spans="1:13" ht="14.25" x14ac:dyDescent="0.2">
      <c r="A228" s="85" t="s">
        <v>1664</v>
      </c>
      <c r="B228" s="86" t="s">
        <v>1091</v>
      </c>
      <c r="C228" s="87" t="s">
        <v>1725</v>
      </c>
      <c r="D228" s="85"/>
      <c r="E228" s="85" t="s">
        <v>1726</v>
      </c>
      <c r="F228" s="85" t="s">
        <v>1727</v>
      </c>
      <c r="G228" s="89">
        <v>202</v>
      </c>
      <c r="H228" s="86" t="s">
        <v>53</v>
      </c>
      <c r="I228" s="90">
        <v>12</v>
      </c>
      <c r="J228" s="93" t="s">
        <v>54</v>
      </c>
      <c r="K228" s="92">
        <v>4</v>
      </c>
      <c r="L228" s="92">
        <v>1</v>
      </c>
      <c r="M228" s="94">
        <f>G228</f>
        <v>202</v>
      </c>
    </row>
    <row r="229" spans="1:13" ht="14.25" x14ac:dyDescent="0.2">
      <c r="A229" s="85" t="s">
        <v>1664</v>
      </c>
      <c r="B229" s="86" t="s">
        <v>1091</v>
      </c>
      <c r="C229" s="87" t="s">
        <v>1728</v>
      </c>
      <c r="D229" s="85"/>
      <c r="E229" s="85" t="s">
        <v>1729</v>
      </c>
      <c r="F229" s="85" t="s">
        <v>1730</v>
      </c>
      <c r="G229" s="89">
        <v>23</v>
      </c>
      <c r="H229" s="86" t="s">
        <v>53</v>
      </c>
      <c r="I229" s="90">
        <v>12</v>
      </c>
      <c r="J229" s="93" t="s">
        <v>54</v>
      </c>
      <c r="K229" s="92">
        <v>4</v>
      </c>
      <c r="L229" s="92">
        <v>1</v>
      </c>
      <c r="M229" s="94">
        <f>G229</f>
        <v>23</v>
      </c>
    </row>
    <row r="230" spans="1:13" ht="14.25" x14ac:dyDescent="0.2">
      <c r="A230" s="85" t="s">
        <v>1664</v>
      </c>
      <c r="B230" s="86" t="s">
        <v>1091</v>
      </c>
      <c r="C230" s="87" t="s">
        <v>1731</v>
      </c>
      <c r="D230" s="85"/>
      <c r="E230" s="85" t="s">
        <v>1732</v>
      </c>
      <c r="F230" s="85" t="s">
        <v>1733</v>
      </c>
      <c r="G230" s="89">
        <v>3.8</v>
      </c>
      <c r="H230" s="86" t="s">
        <v>53</v>
      </c>
      <c r="I230" s="90">
        <v>12</v>
      </c>
      <c r="J230" s="93" t="s">
        <v>54</v>
      </c>
      <c r="K230" s="92">
        <v>1</v>
      </c>
      <c r="L230" s="92">
        <v>1</v>
      </c>
      <c r="M230" s="94">
        <f>G230</f>
        <v>3.8</v>
      </c>
    </row>
    <row r="231" spans="1:13" ht="14.25" x14ac:dyDescent="0.2">
      <c r="A231" s="85" t="s">
        <v>1664</v>
      </c>
      <c r="B231" s="86" t="s">
        <v>1091</v>
      </c>
      <c r="C231" s="87" t="s">
        <v>1734</v>
      </c>
      <c r="D231" s="85"/>
      <c r="E231" s="85" t="s">
        <v>1735</v>
      </c>
      <c r="F231" s="85" t="s">
        <v>1736</v>
      </c>
      <c r="G231" s="89">
        <v>1439</v>
      </c>
      <c r="H231" s="86" t="s">
        <v>53</v>
      </c>
      <c r="I231" s="90">
        <v>12</v>
      </c>
      <c r="J231" s="93" t="s">
        <v>54</v>
      </c>
      <c r="K231" s="92">
        <v>1</v>
      </c>
      <c r="L231" s="92"/>
      <c r="M231" s="92"/>
    </row>
    <row r="232" spans="1:13" ht="14.25" x14ac:dyDescent="0.2">
      <c r="A232" s="85" t="s">
        <v>1664</v>
      </c>
      <c r="B232" s="86" t="s">
        <v>1091</v>
      </c>
      <c r="C232" s="87" t="s">
        <v>1737</v>
      </c>
      <c r="D232" s="85"/>
      <c r="E232" s="85" t="s">
        <v>1738</v>
      </c>
      <c r="F232" s="85" t="s">
        <v>1739</v>
      </c>
      <c r="G232" s="89">
        <v>32</v>
      </c>
      <c r="H232" s="86" t="s">
        <v>53</v>
      </c>
      <c r="I232" s="90">
        <v>12</v>
      </c>
      <c r="J232" s="93" t="s">
        <v>54</v>
      </c>
      <c r="K232" s="92">
        <v>107</v>
      </c>
      <c r="L232" s="92"/>
      <c r="M232" s="92"/>
    </row>
    <row r="233" spans="1:13" ht="14.25" x14ac:dyDescent="0.2">
      <c r="A233" s="85" t="s">
        <v>1664</v>
      </c>
      <c r="B233" s="86" t="s">
        <v>1091</v>
      </c>
      <c r="C233" s="87" t="s">
        <v>1740</v>
      </c>
      <c r="D233" s="85"/>
      <c r="E233" s="85" t="s">
        <v>1741</v>
      </c>
      <c r="F233" s="85" t="s">
        <v>1742</v>
      </c>
      <c r="G233" s="89">
        <v>84</v>
      </c>
      <c r="H233" s="86" t="s">
        <v>53</v>
      </c>
      <c r="I233" s="90">
        <v>12</v>
      </c>
      <c r="J233" s="93" t="s">
        <v>54</v>
      </c>
      <c r="K233" s="92">
        <v>16</v>
      </c>
      <c r="L233" s="92">
        <v>1</v>
      </c>
      <c r="M233" s="94">
        <f>G233</f>
        <v>84</v>
      </c>
    </row>
    <row r="234" spans="1:13" ht="14.25" x14ac:dyDescent="0.2">
      <c r="A234" s="85" t="s">
        <v>1664</v>
      </c>
      <c r="B234" s="86" t="s">
        <v>1091</v>
      </c>
      <c r="C234" s="87" t="s">
        <v>1743</v>
      </c>
      <c r="D234" s="85"/>
      <c r="E234" s="85" t="s">
        <v>1744</v>
      </c>
      <c r="F234" s="85" t="s">
        <v>1745</v>
      </c>
      <c r="G234" s="89">
        <v>42</v>
      </c>
      <c r="H234" s="86" t="s">
        <v>53</v>
      </c>
      <c r="I234" s="90">
        <v>12</v>
      </c>
      <c r="J234" s="93" t="s">
        <v>54</v>
      </c>
      <c r="K234" s="92">
        <v>56</v>
      </c>
      <c r="L234" s="92">
        <v>1</v>
      </c>
      <c r="M234" s="94">
        <f>G234</f>
        <v>42</v>
      </c>
    </row>
    <row r="235" spans="1:13" ht="14.25" x14ac:dyDescent="0.2">
      <c r="A235" s="85" t="s">
        <v>1664</v>
      </c>
      <c r="B235" s="86" t="s">
        <v>1091</v>
      </c>
      <c r="C235" s="87" t="s">
        <v>1746</v>
      </c>
      <c r="D235" s="85"/>
      <c r="E235" s="85" t="s">
        <v>1747</v>
      </c>
      <c r="F235" s="85" t="s">
        <v>1748</v>
      </c>
      <c r="G235" s="89">
        <v>61</v>
      </c>
      <c r="H235" s="86" t="s">
        <v>53</v>
      </c>
      <c r="I235" s="90">
        <v>12</v>
      </c>
      <c r="J235" s="93" t="s">
        <v>54</v>
      </c>
      <c r="K235" s="92">
        <v>81</v>
      </c>
      <c r="L235" s="92">
        <v>1</v>
      </c>
      <c r="M235" s="94">
        <f>G235</f>
        <v>61</v>
      </c>
    </row>
    <row r="236" spans="1:13" ht="14.25" x14ac:dyDescent="0.2">
      <c r="A236" s="85" t="s">
        <v>1664</v>
      </c>
      <c r="B236" s="86" t="s">
        <v>1091</v>
      </c>
      <c r="C236" s="87" t="s">
        <v>1749</v>
      </c>
      <c r="D236" s="85"/>
      <c r="E236" s="85" t="s">
        <v>1750</v>
      </c>
      <c r="F236" s="85" t="s">
        <v>1751</v>
      </c>
      <c r="G236" s="89">
        <v>1.22</v>
      </c>
      <c r="H236" s="86" t="s">
        <v>53</v>
      </c>
      <c r="I236" s="90">
        <v>12</v>
      </c>
      <c r="J236" s="93" t="s">
        <v>54</v>
      </c>
      <c r="K236" s="92">
        <v>26</v>
      </c>
      <c r="L236" s="92">
        <v>1</v>
      </c>
      <c r="M236" s="94">
        <f>G236</f>
        <v>1.22</v>
      </c>
    </row>
    <row r="237" spans="1:13" ht="14.25" x14ac:dyDescent="0.2">
      <c r="A237" s="85" t="s">
        <v>1664</v>
      </c>
      <c r="B237" s="86" t="s">
        <v>1091</v>
      </c>
      <c r="C237" s="87" t="s">
        <v>1752</v>
      </c>
      <c r="D237" s="85"/>
      <c r="E237" s="85" t="s">
        <v>1753</v>
      </c>
      <c r="F237" s="85" t="s">
        <v>1754</v>
      </c>
      <c r="G237" s="89">
        <v>113</v>
      </c>
      <c r="H237" s="86" t="s">
        <v>53</v>
      </c>
      <c r="I237" s="90">
        <v>12</v>
      </c>
      <c r="J237" s="93" t="s">
        <v>54</v>
      </c>
      <c r="K237" s="92">
        <v>36</v>
      </c>
      <c r="L237" s="92">
        <v>1</v>
      </c>
      <c r="M237" s="94">
        <f>G237</f>
        <v>113</v>
      </c>
    </row>
    <row r="238" spans="1:13" ht="14.25" x14ac:dyDescent="0.2">
      <c r="A238" s="85" t="s">
        <v>1664</v>
      </c>
      <c r="B238" s="86" t="s">
        <v>1091</v>
      </c>
      <c r="C238" s="87" t="s">
        <v>1755</v>
      </c>
      <c r="D238" s="85"/>
      <c r="E238" s="85" t="s">
        <v>1756</v>
      </c>
      <c r="F238" s="85" t="s">
        <v>1757</v>
      </c>
      <c r="G238" s="89">
        <v>59</v>
      </c>
      <c r="H238" s="86" t="s">
        <v>53</v>
      </c>
      <c r="I238" s="90">
        <v>12</v>
      </c>
      <c r="J238" s="93" t="s">
        <v>54</v>
      </c>
      <c r="K238" s="92">
        <v>8</v>
      </c>
      <c r="L238" s="92"/>
      <c r="M238" s="92"/>
    </row>
    <row r="239" spans="1:13" ht="14.25" x14ac:dyDescent="0.2">
      <c r="A239" s="85" t="s">
        <v>1664</v>
      </c>
      <c r="B239" s="86" t="s">
        <v>1091</v>
      </c>
      <c r="C239" s="87" t="s">
        <v>1758</v>
      </c>
      <c r="D239" s="85"/>
      <c r="E239" s="85" t="s">
        <v>1759</v>
      </c>
      <c r="F239" s="85" t="s">
        <v>1760</v>
      </c>
      <c r="G239" s="89">
        <v>73</v>
      </c>
      <c r="H239" s="86" t="s">
        <v>53</v>
      </c>
      <c r="I239" s="90">
        <v>12</v>
      </c>
      <c r="J239" s="93" t="s">
        <v>54</v>
      </c>
      <c r="K239" s="92">
        <v>1</v>
      </c>
      <c r="L239" s="92"/>
      <c r="M239" s="92"/>
    </row>
    <row r="240" spans="1:13" ht="25.5" x14ac:dyDescent="0.2">
      <c r="A240" s="85" t="s">
        <v>1664</v>
      </c>
      <c r="B240" s="86" t="s">
        <v>1091</v>
      </c>
      <c r="C240" s="87" t="s">
        <v>1761</v>
      </c>
      <c r="D240" s="85"/>
      <c r="E240" s="85" t="s">
        <v>1762</v>
      </c>
      <c r="F240" s="85" t="s">
        <v>1763</v>
      </c>
      <c r="G240" s="89">
        <v>1032</v>
      </c>
      <c r="H240" s="86" t="s">
        <v>53</v>
      </c>
      <c r="I240" s="90">
        <v>12</v>
      </c>
      <c r="J240" s="93" t="s">
        <v>54</v>
      </c>
      <c r="K240" s="92">
        <v>10</v>
      </c>
      <c r="L240" s="92">
        <v>1</v>
      </c>
      <c r="M240" s="94">
        <f>G240</f>
        <v>1032</v>
      </c>
    </row>
    <row r="241" spans="1:13" ht="25.5" x14ac:dyDescent="0.2">
      <c r="A241" s="85" t="s">
        <v>1664</v>
      </c>
      <c r="B241" s="86" t="s">
        <v>1191</v>
      </c>
      <c r="C241" s="87" t="s">
        <v>1764</v>
      </c>
      <c r="D241" s="85"/>
      <c r="E241" s="85" t="s">
        <v>1765</v>
      </c>
      <c r="F241" s="85" t="s">
        <v>1766</v>
      </c>
      <c r="G241" s="89">
        <v>30</v>
      </c>
      <c r="H241" s="86" t="s">
        <v>53</v>
      </c>
      <c r="I241" s="90">
        <v>12</v>
      </c>
      <c r="J241" s="93" t="s">
        <v>54</v>
      </c>
      <c r="K241" s="92">
        <v>29</v>
      </c>
      <c r="L241" s="92"/>
      <c r="M241" s="92"/>
    </row>
    <row r="242" spans="1:13" ht="25.5" x14ac:dyDescent="0.2">
      <c r="A242" s="85" t="s">
        <v>1664</v>
      </c>
      <c r="B242" s="86" t="s">
        <v>1191</v>
      </c>
      <c r="C242" s="87" t="s">
        <v>1767</v>
      </c>
      <c r="D242" s="85"/>
      <c r="E242" s="85" t="s">
        <v>1768</v>
      </c>
      <c r="F242" s="85" t="s">
        <v>1769</v>
      </c>
      <c r="G242" s="89">
        <v>47</v>
      </c>
      <c r="H242" s="86" t="s">
        <v>53</v>
      </c>
      <c r="I242" s="90">
        <v>12</v>
      </c>
      <c r="J242" s="93" t="s">
        <v>54</v>
      </c>
      <c r="K242" s="92">
        <v>30</v>
      </c>
      <c r="L242" s="92"/>
      <c r="M242" s="92"/>
    </row>
    <row r="243" spans="1:13" ht="25.5" x14ac:dyDescent="0.2">
      <c r="A243" s="85" t="s">
        <v>1664</v>
      </c>
      <c r="B243" s="86" t="s">
        <v>1091</v>
      </c>
      <c r="C243" s="87" t="s">
        <v>1770</v>
      </c>
      <c r="D243" s="85"/>
      <c r="E243" s="85" t="s">
        <v>1771</v>
      </c>
      <c r="F243" s="85" t="s">
        <v>1772</v>
      </c>
      <c r="G243" s="89">
        <v>739</v>
      </c>
      <c r="H243" s="86" t="s">
        <v>53</v>
      </c>
      <c r="I243" s="90">
        <v>12</v>
      </c>
      <c r="J243" s="93" t="s">
        <v>54</v>
      </c>
      <c r="K243" s="92">
        <v>12</v>
      </c>
      <c r="L243" s="92">
        <v>1</v>
      </c>
      <c r="M243" s="94">
        <f>G243</f>
        <v>739</v>
      </c>
    </row>
    <row r="244" spans="1:13" ht="25.5" x14ac:dyDescent="0.2">
      <c r="A244" s="85" t="s">
        <v>1664</v>
      </c>
      <c r="B244" s="86" t="s">
        <v>1091</v>
      </c>
      <c r="C244" s="87" t="s">
        <v>1773</v>
      </c>
      <c r="D244" s="85"/>
      <c r="E244" s="85" t="s">
        <v>1774</v>
      </c>
      <c r="F244" s="85" t="s">
        <v>1772</v>
      </c>
      <c r="G244" s="89">
        <v>942.9</v>
      </c>
      <c r="H244" s="86" t="s">
        <v>53</v>
      </c>
      <c r="I244" s="90">
        <v>12</v>
      </c>
      <c r="J244" s="93" t="s">
        <v>54</v>
      </c>
      <c r="K244" s="92">
        <v>2</v>
      </c>
      <c r="L244" s="92">
        <v>1</v>
      </c>
      <c r="M244" s="94">
        <f t="shared" ref="M244:M249" si="9">G244</f>
        <v>942.9</v>
      </c>
    </row>
    <row r="245" spans="1:13" ht="25.5" x14ac:dyDescent="0.2">
      <c r="A245" s="85" t="s">
        <v>1664</v>
      </c>
      <c r="B245" s="86" t="s">
        <v>1091</v>
      </c>
      <c r="C245" s="87" t="s">
        <v>1775</v>
      </c>
      <c r="D245" s="85"/>
      <c r="E245" s="85" t="s">
        <v>1776</v>
      </c>
      <c r="F245" s="85" t="s">
        <v>1772</v>
      </c>
      <c r="G245" s="89">
        <v>942.9</v>
      </c>
      <c r="H245" s="86" t="s">
        <v>53</v>
      </c>
      <c r="I245" s="90">
        <v>12</v>
      </c>
      <c r="J245" s="93" t="s">
        <v>54</v>
      </c>
      <c r="K245" s="92">
        <v>16</v>
      </c>
      <c r="L245" s="92">
        <v>1</v>
      </c>
      <c r="M245" s="94">
        <f t="shared" si="9"/>
        <v>942.9</v>
      </c>
    </row>
    <row r="246" spans="1:13" ht="25.5" x14ac:dyDescent="0.2">
      <c r="A246" s="85" t="s">
        <v>1664</v>
      </c>
      <c r="B246" s="86" t="s">
        <v>1091</v>
      </c>
      <c r="C246" s="87" t="s">
        <v>1777</v>
      </c>
      <c r="D246" s="85"/>
      <c r="E246" s="85" t="s">
        <v>1778</v>
      </c>
      <c r="F246" s="85" t="s">
        <v>1779</v>
      </c>
      <c r="G246" s="89">
        <v>658</v>
      </c>
      <c r="H246" s="86" t="s">
        <v>53</v>
      </c>
      <c r="I246" s="90">
        <v>12</v>
      </c>
      <c r="J246" s="93" t="s">
        <v>54</v>
      </c>
      <c r="K246" s="92">
        <v>3</v>
      </c>
      <c r="L246" s="92">
        <v>1</v>
      </c>
      <c r="M246" s="94">
        <f t="shared" si="9"/>
        <v>658</v>
      </c>
    </row>
    <row r="247" spans="1:13" ht="14.25" x14ac:dyDescent="0.2">
      <c r="A247" s="85" t="s">
        <v>1664</v>
      </c>
      <c r="B247" s="86" t="s">
        <v>1091</v>
      </c>
      <c r="C247" s="87" t="s">
        <v>1780</v>
      </c>
      <c r="D247" s="85"/>
      <c r="E247" s="85" t="s">
        <v>1781</v>
      </c>
      <c r="F247" s="85" t="s">
        <v>1782</v>
      </c>
      <c r="G247" s="89">
        <v>13</v>
      </c>
      <c r="H247" s="86" t="s">
        <v>53</v>
      </c>
      <c r="I247" s="90">
        <v>12</v>
      </c>
      <c r="J247" s="93" t="s">
        <v>54</v>
      </c>
      <c r="K247" s="92">
        <v>4</v>
      </c>
      <c r="L247" s="92">
        <v>1</v>
      </c>
      <c r="M247" s="94">
        <f t="shared" si="9"/>
        <v>13</v>
      </c>
    </row>
    <row r="248" spans="1:13" ht="14.25" x14ac:dyDescent="0.2">
      <c r="A248" s="85" t="s">
        <v>1664</v>
      </c>
      <c r="B248" s="86" t="s">
        <v>1091</v>
      </c>
      <c r="C248" s="87" t="s">
        <v>1783</v>
      </c>
      <c r="D248" s="85"/>
      <c r="E248" s="85" t="s">
        <v>1784</v>
      </c>
      <c r="F248" s="85" t="s">
        <v>1785</v>
      </c>
      <c r="G248" s="89">
        <v>411</v>
      </c>
      <c r="H248" s="86" t="s">
        <v>53</v>
      </c>
      <c r="I248" s="90">
        <v>12</v>
      </c>
      <c r="J248" s="93" t="s">
        <v>54</v>
      </c>
      <c r="K248" s="92">
        <v>16</v>
      </c>
      <c r="L248" s="92">
        <v>1</v>
      </c>
      <c r="M248" s="94">
        <f t="shared" si="9"/>
        <v>411</v>
      </c>
    </row>
    <row r="249" spans="1:13" ht="25.5" x14ac:dyDescent="0.2">
      <c r="A249" s="85" t="s">
        <v>1664</v>
      </c>
      <c r="B249" s="86" t="s">
        <v>1091</v>
      </c>
      <c r="C249" s="87" t="s">
        <v>1786</v>
      </c>
      <c r="D249" s="85"/>
      <c r="E249" s="85" t="s">
        <v>1787</v>
      </c>
      <c r="F249" s="85" t="s">
        <v>1788</v>
      </c>
      <c r="G249" s="89">
        <v>285</v>
      </c>
      <c r="H249" s="86" t="s">
        <v>53</v>
      </c>
      <c r="I249" s="90">
        <v>12</v>
      </c>
      <c r="J249" s="93" t="s">
        <v>54</v>
      </c>
      <c r="K249" s="92">
        <v>10</v>
      </c>
      <c r="L249" s="92">
        <v>1</v>
      </c>
      <c r="M249" s="94">
        <f t="shared" si="9"/>
        <v>285</v>
      </c>
    </row>
    <row r="250" spans="1:13" ht="25.5" x14ac:dyDescent="0.2">
      <c r="A250" s="85" t="s">
        <v>1664</v>
      </c>
      <c r="B250" s="86" t="s">
        <v>1091</v>
      </c>
      <c r="C250" s="87" t="s">
        <v>1789</v>
      </c>
      <c r="D250" s="85"/>
      <c r="E250" s="85" t="s">
        <v>1790</v>
      </c>
      <c r="F250" s="85" t="s">
        <v>1791</v>
      </c>
      <c r="G250" s="89">
        <v>64</v>
      </c>
      <c r="H250" s="86" t="s">
        <v>53</v>
      </c>
      <c r="I250" s="90">
        <v>12</v>
      </c>
      <c r="J250" s="93" t="s">
        <v>54</v>
      </c>
      <c r="K250" s="92">
        <v>4</v>
      </c>
      <c r="L250" s="92"/>
      <c r="M250" s="92"/>
    </row>
    <row r="251" spans="1:13" ht="25.5" x14ac:dyDescent="0.2">
      <c r="A251" s="85" t="s">
        <v>1664</v>
      </c>
      <c r="B251" s="86" t="s">
        <v>1091</v>
      </c>
      <c r="C251" s="87" t="s">
        <v>1792</v>
      </c>
      <c r="D251" s="85"/>
      <c r="E251" s="85" t="s">
        <v>1793</v>
      </c>
      <c r="F251" s="85" t="s">
        <v>1794</v>
      </c>
      <c r="G251" s="89">
        <v>48</v>
      </c>
      <c r="H251" s="86" t="s">
        <v>53</v>
      </c>
      <c r="I251" s="90">
        <v>12</v>
      </c>
      <c r="J251" s="93" t="s">
        <v>54</v>
      </c>
      <c r="K251" s="92">
        <v>24</v>
      </c>
      <c r="L251" s="92"/>
      <c r="M251" s="92"/>
    </row>
    <row r="252" spans="1:13" ht="14.25" x14ac:dyDescent="0.2">
      <c r="A252" s="85" t="s">
        <v>1664</v>
      </c>
      <c r="B252" s="86" t="s">
        <v>1191</v>
      </c>
      <c r="C252" s="87" t="s">
        <v>1795</v>
      </c>
      <c r="D252" s="85"/>
      <c r="E252" s="85" t="s">
        <v>1796</v>
      </c>
      <c r="F252" s="85" t="s">
        <v>1797</v>
      </c>
      <c r="G252" s="89">
        <v>26</v>
      </c>
      <c r="H252" s="86" t="s">
        <v>53</v>
      </c>
      <c r="I252" s="90">
        <v>12</v>
      </c>
      <c r="J252" s="93" t="s">
        <v>54</v>
      </c>
      <c r="K252" s="92">
        <v>8</v>
      </c>
      <c r="L252" s="92"/>
      <c r="M252" s="92"/>
    </row>
    <row r="253" spans="1:13" ht="14.25" x14ac:dyDescent="0.2">
      <c r="A253" s="85" t="s">
        <v>1664</v>
      </c>
      <c r="B253" s="86" t="s">
        <v>1091</v>
      </c>
      <c r="C253" s="87" t="s">
        <v>1798</v>
      </c>
      <c r="D253" s="85"/>
      <c r="E253" s="85" t="s">
        <v>1799</v>
      </c>
      <c r="F253" s="85" t="s">
        <v>1800</v>
      </c>
      <c r="G253" s="89">
        <v>1549</v>
      </c>
      <c r="H253" s="86" t="s">
        <v>53</v>
      </c>
      <c r="I253" s="90">
        <v>12</v>
      </c>
      <c r="J253" s="93" t="s">
        <v>54</v>
      </c>
      <c r="K253" s="92">
        <v>2</v>
      </c>
      <c r="L253" s="92">
        <v>1</v>
      </c>
      <c r="M253" s="94">
        <f>G253</f>
        <v>1549</v>
      </c>
    </row>
    <row r="254" spans="1:13" ht="25.5" x14ac:dyDescent="0.2">
      <c r="A254" s="85" t="s">
        <v>1664</v>
      </c>
      <c r="B254" s="86" t="s">
        <v>1158</v>
      </c>
      <c r="C254" s="87" t="s">
        <v>1801</v>
      </c>
      <c r="D254" s="85"/>
      <c r="E254" s="85" t="s">
        <v>1802</v>
      </c>
      <c r="F254" s="85" t="s">
        <v>1803</v>
      </c>
      <c r="G254" s="89">
        <v>6547</v>
      </c>
      <c r="H254" s="86" t="s">
        <v>53</v>
      </c>
      <c r="I254" s="90">
        <v>12</v>
      </c>
      <c r="J254" s="93" t="s">
        <v>54</v>
      </c>
      <c r="K254" s="92">
        <v>2</v>
      </c>
      <c r="L254" s="92"/>
      <c r="M254" s="92"/>
    </row>
    <row r="255" spans="1:13" ht="14.25" x14ac:dyDescent="0.2">
      <c r="A255" s="85" t="s">
        <v>1664</v>
      </c>
      <c r="B255" s="86" t="s">
        <v>1091</v>
      </c>
      <c r="C255" s="87" t="s">
        <v>1804</v>
      </c>
      <c r="D255" s="85"/>
      <c r="E255" s="85" t="s">
        <v>1805</v>
      </c>
      <c r="F255" s="85" t="s">
        <v>1806</v>
      </c>
      <c r="G255" s="89">
        <v>2533</v>
      </c>
      <c r="H255" s="86" t="s">
        <v>53</v>
      </c>
      <c r="I255" s="90">
        <v>12</v>
      </c>
      <c r="J255" s="93" t="s">
        <v>54</v>
      </c>
      <c r="K255" s="92">
        <v>2</v>
      </c>
      <c r="L255" s="92"/>
      <c r="M255" s="92"/>
    </row>
    <row r="256" spans="1:13" ht="25.5" x14ac:dyDescent="0.2">
      <c r="A256" s="85" t="s">
        <v>1664</v>
      </c>
      <c r="B256" s="86" t="s">
        <v>1191</v>
      </c>
      <c r="C256" s="87" t="s">
        <v>1807</v>
      </c>
      <c r="D256" s="85"/>
      <c r="E256" s="85" t="s">
        <v>1808</v>
      </c>
      <c r="F256" s="85" t="s">
        <v>1809</v>
      </c>
      <c r="G256" s="89">
        <v>585</v>
      </c>
      <c r="H256" s="86" t="s">
        <v>53</v>
      </c>
      <c r="I256" s="90">
        <v>12</v>
      </c>
      <c r="J256" s="93" t="s">
        <v>54</v>
      </c>
      <c r="K256" s="92">
        <v>4</v>
      </c>
      <c r="L256" s="92">
        <v>1</v>
      </c>
      <c r="M256" s="94">
        <f>G256</f>
        <v>585</v>
      </c>
    </row>
    <row r="257" spans="1:13" ht="14.25" x14ac:dyDescent="0.2">
      <c r="A257" s="85" t="s">
        <v>1664</v>
      </c>
      <c r="B257" s="86" t="s">
        <v>1091</v>
      </c>
      <c r="C257" s="87" t="s">
        <v>1810</v>
      </c>
      <c r="D257" s="85"/>
      <c r="E257" s="85" t="s">
        <v>1811</v>
      </c>
      <c r="F257" s="85" t="s">
        <v>1812</v>
      </c>
      <c r="G257" s="89">
        <v>1016</v>
      </c>
      <c r="H257" s="86" t="s">
        <v>53</v>
      </c>
      <c r="I257" s="90">
        <v>12</v>
      </c>
      <c r="J257" s="93" t="s">
        <v>54</v>
      </c>
      <c r="K257" s="92">
        <v>1</v>
      </c>
      <c r="L257" s="92"/>
      <c r="M257" s="92"/>
    </row>
    <row r="258" spans="1:13" ht="14.25" x14ac:dyDescent="0.2">
      <c r="A258" s="85" t="s">
        <v>1664</v>
      </c>
      <c r="B258" s="86" t="s">
        <v>1158</v>
      </c>
      <c r="C258" s="87" t="s">
        <v>1813</v>
      </c>
      <c r="D258" s="85"/>
      <c r="E258" s="85" t="s">
        <v>1814</v>
      </c>
      <c r="F258" s="85" t="s">
        <v>1815</v>
      </c>
      <c r="G258" s="89">
        <v>15786</v>
      </c>
      <c r="H258" s="86" t="s">
        <v>53</v>
      </c>
      <c r="I258" s="90">
        <v>12</v>
      </c>
      <c r="J258" s="93" t="s">
        <v>54</v>
      </c>
      <c r="K258" s="92">
        <v>2</v>
      </c>
      <c r="L258" s="92"/>
      <c r="M258" s="92"/>
    </row>
    <row r="259" spans="1:13" ht="25.5" x14ac:dyDescent="0.2">
      <c r="A259" s="85" t="s">
        <v>1664</v>
      </c>
      <c r="B259" s="86" t="s">
        <v>1158</v>
      </c>
      <c r="C259" s="87" t="s">
        <v>1816</v>
      </c>
      <c r="D259" s="85"/>
      <c r="E259" s="85" t="s">
        <v>1817</v>
      </c>
      <c r="F259" s="85" t="s">
        <v>1818</v>
      </c>
      <c r="G259" s="89">
        <v>41455</v>
      </c>
      <c r="H259" s="86" t="s">
        <v>53</v>
      </c>
      <c r="I259" s="90">
        <v>12</v>
      </c>
      <c r="J259" s="93" t="s">
        <v>54</v>
      </c>
      <c r="K259" s="92">
        <v>1</v>
      </c>
      <c r="L259" s="92"/>
      <c r="M259" s="92"/>
    </row>
    <row r="260" spans="1:13" ht="14.25" x14ac:dyDescent="0.2">
      <c r="A260" s="85" t="s">
        <v>1664</v>
      </c>
      <c r="B260" s="86" t="s">
        <v>1091</v>
      </c>
      <c r="C260" s="87" t="s">
        <v>1819</v>
      </c>
      <c r="D260" s="85"/>
      <c r="E260" s="85" t="s">
        <v>1820</v>
      </c>
      <c r="F260" s="85" t="s">
        <v>1821</v>
      </c>
      <c r="G260" s="89">
        <v>820</v>
      </c>
      <c r="H260" s="86" t="s">
        <v>53</v>
      </c>
      <c r="I260" s="90">
        <v>12</v>
      </c>
      <c r="J260" s="93" t="s">
        <v>54</v>
      </c>
      <c r="K260" s="92">
        <v>2</v>
      </c>
      <c r="L260" s="92"/>
      <c r="M260" s="92"/>
    </row>
    <row r="261" spans="1:13" ht="14.25" x14ac:dyDescent="0.2">
      <c r="A261" s="85" t="s">
        <v>1664</v>
      </c>
      <c r="B261" s="86" t="s">
        <v>1158</v>
      </c>
      <c r="C261" s="87" t="s">
        <v>1822</v>
      </c>
      <c r="D261" s="85"/>
      <c r="E261" s="85" t="s">
        <v>1823</v>
      </c>
      <c r="F261" s="85" t="s">
        <v>1824</v>
      </c>
      <c r="G261" s="89">
        <v>149</v>
      </c>
      <c r="H261" s="86" t="s">
        <v>53</v>
      </c>
      <c r="I261" s="90">
        <v>12</v>
      </c>
      <c r="J261" s="93" t="s">
        <v>54</v>
      </c>
      <c r="K261" s="92">
        <v>2</v>
      </c>
      <c r="L261" s="92">
        <v>1</v>
      </c>
      <c r="M261" s="94">
        <f>G261</f>
        <v>149</v>
      </c>
    </row>
    <row r="262" spans="1:13" ht="25.5" x14ac:dyDescent="0.2">
      <c r="A262" s="85" t="s">
        <v>1664</v>
      </c>
      <c r="B262" s="86" t="s">
        <v>1158</v>
      </c>
      <c r="C262" s="87" t="s">
        <v>1825</v>
      </c>
      <c r="D262" s="85"/>
      <c r="E262" s="85" t="s">
        <v>1826</v>
      </c>
      <c r="F262" s="85" t="s">
        <v>1827</v>
      </c>
      <c r="G262" s="89">
        <v>462.93</v>
      </c>
      <c r="H262" s="86" t="s">
        <v>53</v>
      </c>
      <c r="I262" s="90">
        <v>12</v>
      </c>
      <c r="J262" s="93" t="s">
        <v>54</v>
      </c>
      <c r="K262" s="92">
        <v>6</v>
      </c>
      <c r="L262" s="92"/>
      <c r="M262" s="92"/>
    </row>
    <row r="263" spans="1:13" ht="14.25" x14ac:dyDescent="0.2">
      <c r="A263" s="85" t="s">
        <v>1664</v>
      </c>
      <c r="B263" s="86" t="s">
        <v>1091</v>
      </c>
      <c r="C263" s="87" t="s">
        <v>1828</v>
      </c>
      <c r="D263" s="85"/>
      <c r="E263" s="85" t="s">
        <v>1829</v>
      </c>
      <c r="F263" s="85" t="s">
        <v>1830</v>
      </c>
      <c r="G263" s="89">
        <v>15</v>
      </c>
      <c r="H263" s="86" t="s">
        <v>53</v>
      </c>
      <c r="I263" s="90">
        <v>12</v>
      </c>
      <c r="J263" s="93" t="s">
        <v>54</v>
      </c>
      <c r="K263" s="92">
        <v>112</v>
      </c>
      <c r="L263" s="92">
        <v>1</v>
      </c>
      <c r="M263" s="94">
        <f t="shared" ref="M263:M269" si="10">G263</f>
        <v>15</v>
      </c>
    </row>
    <row r="264" spans="1:13" ht="25.5" x14ac:dyDescent="0.2">
      <c r="A264" s="85" t="s">
        <v>1664</v>
      </c>
      <c r="B264" s="86" t="s">
        <v>1091</v>
      </c>
      <c r="C264" s="87" t="s">
        <v>1831</v>
      </c>
      <c r="D264" s="85"/>
      <c r="E264" s="85" t="s">
        <v>1832</v>
      </c>
      <c r="F264" s="85" t="s">
        <v>1833</v>
      </c>
      <c r="G264" s="89">
        <v>16</v>
      </c>
      <c r="H264" s="86" t="s">
        <v>53</v>
      </c>
      <c r="I264" s="90">
        <v>12</v>
      </c>
      <c r="J264" s="93" t="s">
        <v>54</v>
      </c>
      <c r="K264" s="92">
        <v>8</v>
      </c>
      <c r="L264" s="92">
        <v>1</v>
      </c>
      <c r="M264" s="94">
        <f t="shared" si="10"/>
        <v>16</v>
      </c>
    </row>
    <row r="265" spans="1:13" ht="14.25" x14ac:dyDescent="0.2">
      <c r="A265" s="85" t="s">
        <v>1664</v>
      </c>
      <c r="B265" s="86" t="s">
        <v>1191</v>
      </c>
      <c r="C265" s="87" t="s">
        <v>1834</v>
      </c>
      <c r="D265" s="85"/>
      <c r="E265" s="85" t="s">
        <v>1835</v>
      </c>
      <c r="F265" s="85" t="s">
        <v>1836</v>
      </c>
      <c r="G265" s="89">
        <v>12</v>
      </c>
      <c r="H265" s="86" t="s">
        <v>53</v>
      </c>
      <c r="I265" s="90">
        <v>12</v>
      </c>
      <c r="J265" s="93" t="s">
        <v>54</v>
      </c>
      <c r="K265" s="92">
        <v>48</v>
      </c>
      <c r="L265" s="92">
        <v>1</v>
      </c>
      <c r="M265" s="94">
        <f t="shared" si="10"/>
        <v>12</v>
      </c>
    </row>
    <row r="266" spans="1:13" ht="14.25" x14ac:dyDescent="0.2">
      <c r="A266" s="85" t="s">
        <v>1664</v>
      </c>
      <c r="B266" s="86" t="s">
        <v>1091</v>
      </c>
      <c r="C266" s="87" t="s">
        <v>1837</v>
      </c>
      <c r="D266" s="85"/>
      <c r="E266" s="85" t="s">
        <v>1838</v>
      </c>
      <c r="F266" s="85" t="s">
        <v>1839</v>
      </c>
      <c r="G266" s="89">
        <v>468</v>
      </c>
      <c r="H266" s="86" t="s">
        <v>53</v>
      </c>
      <c r="I266" s="90">
        <v>12</v>
      </c>
      <c r="J266" s="93" t="s">
        <v>54</v>
      </c>
      <c r="K266" s="92">
        <v>1</v>
      </c>
      <c r="L266" s="92">
        <v>1</v>
      </c>
      <c r="M266" s="94">
        <f t="shared" si="10"/>
        <v>468</v>
      </c>
    </row>
    <row r="267" spans="1:13" ht="14.25" x14ac:dyDescent="0.2">
      <c r="A267" s="85" t="s">
        <v>1664</v>
      </c>
      <c r="B267" s="86" t="s">
        <v>1091</v>
      </c>
      <c r="C267" s="87" t="s">
        <v>1840</v>
      </c>
      <c r="D267" s="85"/>
      <c r="E267" s="85" t="s">
        <v>1841</v>
      </c>
      <c r="F267" s="85" t="s">
        <v>1842</v>
      </c>
      <c r="G267" s="89">
        <v>23</v>
      </c>
      <c r="H267" s="86" t="s">
        <v>53</v>
      </c>
      <c r="I267" s="90">
        <v>12</v>
      </c>
      <c r="J267" s="93" t="s">
        <v>54</v>
      </c>
      <c r="K267" s="92">
        <v>24</v>
      </c>
      <c r="L267" s="92">
        <v>1</v>
      </c>
      <c r="M267" s="94">
        <f t="shared" si="10"/>
        <v>23</v>
      </c>
    </row>
    <row r="268" spans="1:13" ht="14.25" x14ac:dyDescent="0.2">
      <c r="A268" s="85" t="s">
        <v>1664</v>
      </c>
      <c r="B268" s="86" t="s">
        <v>1191</v>
      </c>
      <c r="C268" s="87" t="s">
        <v>1843</v>
      </c>
      <c r="D268" s="85"/>
      <c r="E268" s="85" t="s">
        <v>1844</v>
      </c>
      <c r="F268" s="85" t="s">
        <v>1845</v>
      </c>
      <c r="G268" s="89">
        <v>11</v>
      </c>
      <c r="H268" s="86" t="s">
        <v>53</v>
      </c>
      <c r="I268" s="90">
        <v>12</v>
      </c>
      <c r="J268" s="93" t="s">
        <v>54</v>
      </c>
      <c r="K268" s="92">
        <v>24</v>
      </c>
      <c r="L268" s="92">
        <v>1</v>
      </c>
      <c r="M268" s="94">
        <f t="shared" si="10"/>
        <v>11</v>
      </c>
    </row>
    <row r="269" spans="1:13" ht="25.5" x14ac:dyDescent="0.2">
      <c r="A269" s="85" t="s">
        <v>1664</v>
      </c>
      <c r="B269" s="86" t="s">
        <v>1091</v>
      </c>
      <c r="C269" s="87" t="s">
        <v>1846</v>
      </c>
      <c r="D269" s="85"/>
      <c r="E269" s="85" t="s">
        <v>1847</v>
      </c>
      <c r="F269" s="85" t="s">
        <v>1848</v>
      </c>
      <c r="G269" s="89">
        <v>1389</v>
      </c>
      <c r="H269" s="86" t="s">
        <v>53</v>
      </c>
      <c r="I269" s="90">
        <v>12</v>
      </c>
      <c r="J269" s="93" t="s">
        <v>54</v>
      </c>
      <c r="K269" s="92">
        <v>4</v>
      </c>
      <c r="L269" s="92">
        <v>1</v>
      </c>
      <c r="M269" s="94">
        <f t="shared" si="10"/>
        <v>1389</v>
      </c>
    </row>
    <row r="270" spans="1:13" ht="25.5" x14ac:dyDescent="0.2">
      <c r="A270" s="85" t="s">
        <v>1664</v>
      </c>
      <c r="B270" s="86" t="s">
        <v>1091</v>
      </c>
      <c r="C270" s="87" t="s">
        <v>1849</v>
      </c>
      <c r="D270" s="85"/>
      <c r="E270" s="85" t="s">
        <v>1850</v>
      </c>
      <c r="F270" s="85" t="s">
        <v>1851</v>
      </c>
      <c r="G270" s="89">
        <v>1460</v>
      </c>
      <c r="H270" s="86" t="s">
        <v>53</v>
      </c>
      <c r="I270" s="90">
        <v>12</v>
      </c>
      <c r="J270" s="93" t="s">
        <v>54</v>
      </c>
      <c r="K270" s="92">
        <v>2</v>
      </c>
      <c r="L270" s="92"/>
      <c r="M270" s="92"/>
    </row>
    <row r="271" spans="1:13" ht="25.5" x14ac:dyDescent="0.2">
      <c r="A271" s="85" t="s">
        <v>1664</v>
      </c>
      <c r="B271" s="86" t="s">
        <v>1191</v>
      </c>
      <c r="C271" s="87" t="s">
        <v>1852</v>
      </c>
      <c r="D271" s="85"/>
      <c r="E271" s="85" t="s">
        <v>1853</v>
      </c>
      <c r="F271" s="85" t="s">
        <v>1854</v>
      </c>
      <c r="G271" s="89">
        <v>198</v>
      </c>
      <c r="H271" s="86" t="s">
        <v>53</v>
      </c>
      <c r="I271" s="90">
        <v>12</v>
      </c>
      <c r="J271" s="93" t="s">
        <v>54</v>
      </c>
      <c r="K271" s="92">
        <v>7</v>
      </c>
      <c r="L271" s="92"/>
      <c r="M271" s="92"/>
    </row>
    <row r="272" spans="1:13" ht="25.5" x14ac:dyDescent="0.2">
      <c r="A272" s="85" t="s">
        <v>1664</v>
      </c>
      <c r="B272" s="86" t="s">
        <v>1191</v>
      </c>
      <c r="C272" s="87" t="s">
        <v>1855</v>
      </c>
      <c r="D272" s="85"/>
      <c r="E272" s="85" t="s">
        <v>1856</v>
      </c>
      <c r="F272" s="85" t="s">
        <v>1857</v>
      </c>
      <c r="G272" s="89">
        <v>198</v>
      </c>
      <c r="H272" s="86" t="s">
        <v>53</v>
      </c>
      <c r="I272" s="90">
        <v>12</v>
      </c>
      <c r="J272" s="93" t="s">
        <v>54</v>
      </c>
      <c r="K272" s="92">
        <v>9</v>
      </c>
      <c r="L272" s="92"/>
      <c r="M272" s="92"/>
    </row>
    <row r="273" spans="1:13" ht="14.25" x14ac:dyDescent="0.2">
      <c r="A273" s="85" t="s">
        <v>1858</v>
      </c>
      <c r="B273" s="86" t="s">
        <v>1158</v>
      </c>
      <c r="C273" s="87" t="s">
        <v>1859</v>
      </c>
      <c r="D273" s="88" t="s">
        <v>1860</v>
      </c>
      <c r="E273" s="85" t="s">
        <v>1861</v>
      </c>
      <c r="F273" s="85" t="s">
        <v>1862</v>
      </c>
      <c r="G273" s="89">
        <v>18592</v>
      </c>
      <c r="H273" s="86" t="s">
        <v>53</v>
      </c>
      <c r="I273" s="90">
        <v>17</v>
      </c>
      <c r="J273" s="93" t="s">
        <v>54</v>
      </c>
      <c r="K273" s="92">
        <v>1</v>
      </c>
      <c r="L273" s="92"/>
      <c r="M273" s="92"/>
    </row>
    <row r="274" spans="1:13" ht="14.25" x14ac:dyDescent="0.2">
      <c r="A274" s="85" t="s">
        <v>1858</v>
      </c>
      <c r="B274" s="86" t="s">
        <v>1091</v>
      </c>
      <c r="C274" s="87" t="s">
        <v>1863</v>
      </c>
      <c r="D274" s="85"/>
      <c r="E274" s="85" t="s">
        <v>1864</v>
      </c>
      <c r="F274" s="85" t="s">
        <v>1865</v>
      </c>
      <c r="G274" s="89">
        <v>8138</v>
      </c>
      <c r="H274" s="86" t="s">
        <v>53</v>
      </c>
      <c r="I274" s="90">
        <v>17</v>
      </c>
      <c r="J274" s="93" t="s">
        <v>54</v>
      </c>
      <c r="K274" s="92">
        <v>2</v>
      </c>
      <c r="L274" s="92">
        <v>1</v>
      </c>
      <c r="M274" s="94">
        <f>G274</f>
        <v>8138</v>
      </c>
    </row>
    <row r="275" spans="1:13" ht="14.25" x14ac:dyDescent="0.2">
      <c r="A275" s="85" t="s">
        <v>1858</v>
      </c>
      <c r="B275" s="86" t="s">
        <v>1191</v>
      </c>
      <c r="C275" s="87" t="s">
        <v>1866</v>
      </c>
      <c r="D275" s="85"/>
      <c r="E275" s="85" t="s">
        <v>1867</v>
      </c>
      <c r="F275" s="85" t="s">
        <v>1868</v>
      </c>
      <c r="G275" s="89">
        <v>1898</v>
      </c>
      <c r="H275" s="86" t="s">
        <v>53</v>
      </c>
      <c r="I275" s="90">
        <v>17</v>
      </c>
      <c r="J275" s="93" t="s">
        <v>57</v>
      </c>
      <c r="K275" s="92">
        <v>2</v>
      </c>
      <c r="L275" s="92">
        <v>1</v>
      </c>
      <c r="M275" s="94">
        <f>G275</f>
        <v>1898</v>
      </c>
    </row>
    <row r="276" spans="1:13" ht="14.25" x14ac:dyDescent="0.2">
      <c r="A276" s="85" t="s">
        <v>1664</v>
      </c>
      <c r="B276" s="86" t="s">
        <v>1091</v>
      </c>
      <c r="C276" s="87" t="s">
        <v>1869</v>
      </c>
      <c r="D276" s="88" t="s">
        <v>1870</v>
      </c>
      <c r="E276" s="85" t="s">
        <v>1871</v>
      </c>
      <c r="F276" s="85" t="s">
        <v>1872</v>
      </c>
      <c r="G276" s="89">
        <v>556</v>
      </c>
      <c r="H276" s="86" t="s">
        <v>53</v>
      </c>
      <c r="I276" s="90">
        <v>12</v>
      </c>
      <c r="J276" s="93" t="s">
        <v>57</v>
      </c>
      <c r="K276" s="92">
        <v>1</v>
      </c>
      <c r="L276" s="92">
        <v>1</v>
      </c>
      <c r="M276" s="94">
        <f>G276</f>
        <v>556</v>
      </c>
    </row>
    <row r="277" spans="1:13" ht="38.25" x14ac:dyDescent="0.2">
      <c r="A277" s="85" t="s">
        <v>1664</v>
      </c>
      <c r="B277" s="86" t="s">
        <v>1158</v>
      </c>
      <c r="C277" s="87" t="s">
        <v>1873</v>
      </c>
      <c r="D277" s="88" t="s">
        <v>1874</v>
      </c>
      <c r="E277" s="85" t="s">
        <v>1875</v>
      </c>
      <c r="F277" s="85" t="s">
        <v>1876</v>
      </c>
      <c r="G277" s="89">
        <v>11448</v>
      </c>
      <c r="H277" s="86" t="s">
        <v>53</v>
      </c>
      <c r="I277" s="90">
        <v>20</v>
      </c>
      <c r="J277" s="93" t="s">
        <v>54</v>
      </c>
      <c r="K277" s="92">
        <v>1</v>
      </c>
      <c r="L277" s="92"/>
      <c r="M277" s="92"/>
    </row>
    <row r="278" spans="1:13" ht="14.25" x14ac:dyDescent="0.2">
      <c r="A278" s="85" t="s">
        <v>1664</v>
      </c>
      <c r="B278" s="86" t="s">
        <v>1094</v>
      </c>
      <c r="C278" s="87" t="s">
        <v>1877</v>
      </c>
      <c r="D278" s="85"/>
      <c r="E278" s="85" t="s">
        <v>1878</v>
      </c>
      <c r="F278" s="85" t="s">
        <v>1879</v>
      </c>
      <c r="G278" s="89">
        <v>2428</v>
      </c>
      <c r="H278" s="86" t="s">
        <v>53</v>
      </c>
      <c r="I278" s="90">
        <v>20</v>
      </c>
      <c r="J278" s="93" t="s">
        <v>54</v>
      </c>
      <c r="K278" s="92">
        <v>1</v>
      </c>
      <c r="L278" s="92"/>
      <c r="M278" s="92"/>
    </row>
    <row r="279" spans="1:13" ht="14.25" x14ac:dyDescent="0.2">
      <c r="A279" s="85" t="s">
        <v>1664</v>
      </c>
      <c r="B279" s="86" t="s">
        <v>1091</v>
      </c>
      <c r="C279" s="87" t="s">
        <v>1880</v>
      </c>
      <c r="D279" s="85"/>
      <c r="E279" s="85" t="s">
        <v>1881</v>
      </c>
      <c r="F279" s="85" t="s">
        <v>1882</v>
      </c>
      <c r="G279" s="89">
        <v>9334</v>
      </c>
      <c r="H279" s="86" t="s">
        <v>53</v>
      </c>
      <c r="I279" s="90">
        <v>20</v>
      </c>
      <c r="J279" s="93" t="s">
        <v>54</v>
      </c>
      <c r="K279" s="92">
        <v>1</v>
      </c>
      <c r="L279" s="92"/>
      <c r="M279" s="92"/>
    </row>
    <row r="280" spans="1:13" ht="14.25" x14ac:dyDescent="0.2">
      <c r="A280" s="85" t="s">
        <v>1664</v>
      </c>
      <c r="B280" s="86" t="s">
        <v>1091</v>
      </c>
      <c r="C280" s="87" t="s">
        <v>1883</v>
      </c>
      <c r="D280" s="85"/>
      <c r="E280" s="85" t="s">
        <v>1884</v>
      </c>
      <c r="F280" s="85" t="s">
        <v>1885</v>
      </c>
      <c r="G280" s="89">
        <v>1388</v>
      </c>
      <c r="H280" s="86" t="s">
        <v>53</v>
      </c>
      <c r="I280" s="90">
        <v>20</v>
      </c>
      <c r="J280" s="93" t="s">
        <v>54</v>
      </c>
      <c r="K280" s="92">
        <v>1</v>
      </c>
      <c r="L280" s="92"/>
      <c r="M280" s="92"/>
    </row>
    <row r="281" spans="1:13" ht="14.25" x14ac:dyDescent="0.2">
      <c r="A281" s="85" t="s">
        <v>1664</v>
      </c>
      <c r="B281" s="86" t="s">
        <v>1091</v>
      </c>
      <c r="C281" s="87" t="s">
        <v>1886</v>
      </c>
      <c r="D281" s="85"/>
      <c r="E281" s="85" t="s">
        <v>1887</v>
      </c>
      <c r="F281" s="85" t="s">
        <v>1888</v>
      </c>
      <c r="G281" s="89">
        <v>2046</v>
      </c>
      <c r="H281" s="86" t="s">
        <v>53</v>
      </c>
      <c r="I281" s="90">
        <v>20</v>
      </c>
      <c r="J281" s="93" t="s">
        <v>54</v>
      </c>
      <c r="K281" s="92">
        <v>1</v>
      </c>
      <c r="L281" s="92"/>
      <c r="M281" s="92"/>
    </row>
    <row r="282" spans="1:13" ht="14.25" x14ac:dyDescent="0.2">
      <c r="A282" s="85" t="s">
        <v>1664</v>
      </c>
      <c r="B282" s="86" t="s">
        <v>1091</v>
      </c>
      <c r="C282" s="87" t="s">
        <v>1889</v>
      </c>
      <c r="D282" s="85"/>
      <c r="E282" s="85" t="s">
        <v>1890</v>
      </c>
      <c r="F282" s="85" t="s">
        <v>1891</v>
      </c>
      <c r="G282" s="89">
        <v>8432</v>
      </c>
      <c r="H282" s="86" t="s">
        <v>53</v>
      </c>
      <c r="I282" s="90">
        <v>20</v>
      </c>
      <c r="J282" s="93" t="s">
        <v>54</v>
      </c>
      <c r="K282" s="92">
        <v>1</v>
      </c>
      <c r="L282" s="92"/>
      <c r="M282" s="92"/>
    </row>
    <row r="283" spans="1:13" ht="14.25" x14ac:dyDescent="0.2">
      <c r="A283" s="85" t="s">
        <v>1664</v>
      </c>
      <c r="B283" s="86" t="s">
        <v>1091</v>
      </c>
      <c r="C283" s="87" t="s">
        <v>1892</v>
      </c>
      <c r="D283" s="85"/>
      <c r="E283" s="85" t="s">
        <v>1893</v>
      </c>
      <c r="F283" s="85" t="s">
        <v>1894</v>
      </c>
      <c r="G283" s="89">
        <v>2544</v>
      </c>
      <c r="H283" s="86" t="s">
        <v>53</v>
      </c>
      <c r="I283" s="90">
        <v>20</v>
      </c>
      <c r="J283" s="93" t="s">
        <v>54</v>
      </c>
      <c r="K283" s="92">
        <v>1</v>
      </c>
      <c r="L283" s="92"/>
      <c r="M283" s="92"/>
    </row>
    <row r="284" spans="1:13" ht="14.25" x14ac:dyDescent="0.2">
      <c r="A284" s="85" t="s">
        <v>1664</v>
      </c>
      <c r="B284" s="86" t="s">
        <v>1158</v>
      </c>
      <c r="C284" s="87" t="s">
        <v>1895</v>
      </c>
      <c r="D284" s="85"/>
      <c r="E284" s="85" t="s">
        <v>1896</v>
      </c>
      <c r="F284" s="85" t="s">
        <v>1897</v>
      </c>
      <c r="G284" s="89">
        <v>26198</v>
      </c>
      <c r="H284" s="86" t="s">
        <v>53</v>
      </c>
      <c r="I284" s="90">
        <v>20</v>
      </c>
      <c r="J284" s="93" t="s">
        <v>54</v>
      </c>
      <c r="K284" s="92">
        <v>1</v>
      </c>
      <c r="L284" s="92"/>
      <c r="M284" s="92"/>
    </row>
    <row r="285" spans="1:13" ht="14.25" x14ac:dyDescent="0.2">
      <c r="A285" s="85" t="s">
        <v>1664</v>
      </c>
      <c r="B285" s="86" t="s">
        <v>1091</v>
      </c>
      <c r="C285" s="87" t="s">
        <v>1898</v>
      </c>
      <c r="D285" s="85"/>
      <c r="E285" s="85" t="s">
        <v>1899</v>
      </c>
      <c r="F285" s="85" t="s">
        <v>1900</v>
      </c>
      <c r="G285" s="89">
        <v>2972</v>
      </c>
      <c r="H285" s="86" t="s">
        <v>53</v>
      </c>
      <c r="I285" s="90">
        <v>20</v>
      </c>
      <c r="J285" s="93" t="s">
        <v>54</v>
      </c>
      <c r="K285" s="92">
        <v>1</v>
      </c>
      <c r="L285" s="92">
        <v>1</v>
      </c>
      <c r="M285" s="94">
        <f>G285</f>
        <v>2972</v>
      </c>
    </row>
    <row r="286" spans="1:13" ht="14.25" x14ac:dyDescent="0.2">
      <c r="A286" s="85" t="s">
        <v>1664</v>
      </c>
      <c r="B286" s="86" t="s">
        <v>1094</v>
      </c>
      <c r="C286" s="87" t="s">
        <v>1901</v>
      </c>
      <c r="D286" s="85"/>
      <c r="E286" s="85" t="s">
        <v>1902</v>
      </c>
      <c r="F286" s="85" t="s">
        <v>1903</v>
      </c>
      <c r="G286" s="89">
        <v>1108</v>
      </c>
      <c r="H286" s="86" t="s">
        <v>53</v>
      </c>
      <c r="I286" s="90">
        <v>20</v>
      </c>
      <c r="J286" s="93" t="s">
        <v>54</v>
      </c>
      <c r="K286" s="92">
        <v>1</v>
      </c>
      <c r="L286" s="92">
        <v>1</v>
      </c>
      <c r="M286" s="94">
        <f>G286</f>
        <v>1108</v>
      </c>
    </row>
    <row r="287" spans="1:13" ht="14.25" x14ac:dyDescent="0.2">
      <c r="A287" s="85" t="s">
        <v>1664</v>
      </c>
      <c r="B287" s="86" t="s">
        <v>1094</v>
      </c>
      <c r="C287" s="87" t="s">
        <v>1904</v>
      </c>
      <c r="D287" s="85"/>
      <c r="E287" s="85" t="s">
        <v>1905</v>
      </c>
      <c r="F287" s="85" t="s">
        <v>1906</v>
      </c>
      <c r="G287" s="89">
        <v>816</v>
      </c>
      <c r="H287" s="86" t="s">
        <v>53</v>
      </c>
      <c r="I287" s="90">
        <v>20</v>
      </c>
      <c r="J287" s="93" t="s">
        <v>54</v>
      </c>
      <c r="K287" s="92">
        <v>1</v>
      </c>
      <c r="L287" s="92"/>
      <c r="M287" s="92"/>
    </row>
    <row r="288" spans="1:13" ht="25.5" x14ac:dyDescent="0.2">
      <c r="A288" s="85" t="s">
        <v>1858</v>
      </c>
      <c r="B288" s="86" t="s">
        <v>1191</v>
      </c>
      <c r="C288" s="87" t="s">
        <v>1907</v>
      </c>
      <c r="D288" s="88" t="s">
        <v>1908</v>
      </c>
      <c r="E288" s="85" t="s">
        <v>1909</v>
      </c>
      <c r="F288" s="85" t="s">
        <v>1910</v>
      </c>
      <c r="G288" s="89">
        <v>14740</v>
      </c>
      <c r="H288" s="86" t="s">
        <v>53</v>
      </c>
      <c r="I288" s="90">
        <v>20</v>
      </c>
      <c r="J288" s="93" t="s">
        <v>54</v>
      </c>
      <c r="K288" s="92">
        <v>16</v>
      </c>
      <c r="L288" s="92">
        <v>1</v>
      </c>
      <c r="M288" s="94">
        <f>G288</f>
        <v>14740</v>
      </c>
    </row>
    <row r="289" spans="1:13" ht="25.5" x14ac:dyDescent="0.2">
      <c r="A289" s="85" t="s">
        <v>1858</v>
      </c>
      <c r="B289" s="86" t="s">
        <v>1094</v>
      </c>
      <c r="C289" s="87" t="s">
        <v>1911</v>
      </c>
      <c r="D289" s="85"/>
      <c r="E289" s="85" t="s">
        <v>1094</v>
      </c>
      <c r="F289" s="88" t="s">
        <v>1912</v>
      </c>
      <c r="G289" s="89"/>
      <c r="H289" s="86" t="s">
        <v>1094</v>
      </c>
      <c r="I289" s="90"/>
      <c r="J289" s="91"/>
      <c r="K289" s="92"/>
      <c r="L289" s="92"/>
      <c r="M289" s="92"/>
    </row>
    <row r="290" spans="1:13" ht="14.25" x14ac:dyDescent="0.2">
      <c r="A290" s="85" t="s">
        <v>1858</v>
      </c>
      <c r="B290" s="86" t="s">
        <v>1091</v>
      </c>
      <c r="C290" s="87" t="s">
        <v>1913</v>
      </c>
      <c r="D290" s="85"/>
      <c r="E290" s="85" t="s">
        <v>1914</v>
      </c>
      <c r="F290" s="85" t="s">
        <v>1915</v>
      </c>
      <c r="G290" s="89">
        <v>13920</v>
      </c>
      <c r="H290" s="86" t="s">
        <v>53</v>
      </c>
      <c r="I290" s="90">
        <v>20</v>
      </c>
      <c r="J290" s="93" t="s">
        <v>54</v>
      </c>
      <c r="K290" s="92">
        <v>16</v>
      </c>
      <c r="L290" s="92"/>
      <c r="M290" s="92"/>
    </row>
    <row r="291" spans="1:13" ht="14.25" x14ac:dyDescent="0.2">
      <c r="A291" s="85" t="s">
        <v>1858</v>
      </c>
      <c r="B291" s="86" t="s">
        <v>1094</v>
      </c>
      <c r="C291" s="87" t="s">
        <v>1916</v>
      </c>
      <c r="D291" s="85"/>
      <c r="E291" s="85" t="s">
        <v>1094</v>
      </c>
      <c r="F291" s="88" t="s">
        <v>1917</v>
      </c>
      <c r="G291" s="89"/>
      <c r="H291" s="86" t="s">
        <v>1094</v>
      </c>
      <c r="I291" s="90"/>
      <c r="J291" s="91"/>
      <c r="K291" s="92"/>
      <c r="L291" s="92"/>
      <c r="M291" s="92"/>
    </row>
    <row r="292" spans="1:13" ht="14.25" x14ac:dyDescent="0.2">
      <c r="A292" s="85" t="s">
        <v>1858</v>
      </c>
      <c r="B292" s="86" t="s">
        <v>1094</v>
      </c>
      <c r="C292" s="87" t="s">
        <v>1918</v>
      </c>
      <c r="D292" s="85"/>
      <c r="E292" s="85" t="s">
        <v>1094</v>
      </c>
      <c r="F292" s="88" t="s">
        <v>1919</v>
      </c>
      <c r="G292" s="89"/>
      <c r="H292" s="86" t="s">
        <v>1094</v>
      </c>
      <c r="I292" s="90"/>
      <c r="J292" s="91"/>
      <c r="K292" s="92"/>
      <c r="L292" s="92"/>
      <c r="M292" s="92"/>
    </row>
    <row r="293" spans="1:13" ht="14.25" x14ac:dyDescent="0.2">
      <c r="A293" s="85" t="s">
        <v>1858</v>
      </c>
      <c r="B293" s="86" t="s">
        <v>1191</v>
      </c>
      <c r="C293" s="87" t="s">
        <v>1920</v>
      </c>
      <c r="D293" s="85"/>
      <c r="E293" s="85" t="s">
        <v>1921</v>
      </c>
      <c r="F293" s="85" t="s">
        <v>1922</v>
      </c>
      <c r="G293" s="89">
        <v>2854</v>
      </c>
      <c r="H293" s="86" t="s">
        <v>53</v>
      </c>
      <c r="I293" s="90">
        <v>20</v>
      </c>
      <c r="J293" s="93" t="s">
        <v>54</v>
      </c>
      <c r="K293" s="92">
        <v>16</v>
      </c>
      <c r="L293" s="92">
        <v>1</v>
      </c>
      <c r="M293" s="94">
        <f>G293</f>
        <v>2854</v>
      </c>
    </row>
    <row r="294" spans="1:13" ht="14.25" x14ac:dyDescent="0.2">
      <c r="A294" s="85" t="s">
        <v>1858</v>
      </c>
      <c r="B294" s="86" t="s">
        <v>1091</v>
      </c>
      <c r="C294" s="87" t="s">
        <v>1923</v>
      </c>
      <c r="D294" s="85"/>
      <c r="E294" s="85" t="s">
        <v>1924</v>
      </c>
      <c r="F294" s="85" t="s">
        <v>1925</v>
      </c>
      <c r="G294" s="89">
        <v>1774</v>
      </c>
      <c r="H294" s="86" t="s">
        <v>53</v>
      </c>
      <c r="I294" s="90">
        <v>20</v>
      </c>
      <c r="J294" s="93" t="s">
        <v>54</v>
      </c>
      <c r="K294" s="92">
        <v>16</v>
      </c>
      <c r="L294" s="92"/>
      <c r="M294" s="92"/>
    </row>
    <row r="295" spans="1:13" ht="14.25" x14ac:dyDescent="0.2">
      <c r="A295" s="85" t="s">
        <v>1452</v>
      </c>
      <c r="B295" s="86" t="s">
        <v>1094</v>
      </c>
      <c r="C295" s="87" t="s">
        <v>1926</v>
      </c>
      <c r="D295" s="88" t="s">
        <v>1927</v>
      </c>
      <c r="E295" s="85" t="s">
        <v>1928</v>
      </c>
      <c r="F295" s="85" t="s">
        <v>1929</v>
      </c>
      <c r="G295" s="89">
        <v>1796</v>
      </c>
      <c r="H295" s="86" t="s">
        <v>53</v>
      </c>
      <c r="I295" s="90">
        <v>8</v>
      </c>
      <c r="J295" s="93" t="s">
        <v>54</v>
      </c>
      <c r="K295" s="92">
        <v>1</v>
      </c>
      <c r="L295" s="92">
        <v>1</v>
      </c>
      <c r="M295" s="94">
        <f>G295</f>
        <v>1796</v>
      </c>
    </row>
    <row r="296" spans="1:13" ht="25.5" x14ac:dyDescent="0.2">
      <c r="A296" s="85" t="s">
        <v>1452</v>
      </c>
      <c r="B296" s="86" t="s">
        <v>1094</v>
      </c>
      <c r="C296" s="87" t="s">
        <v>1930</v>
      </c>
      <c r="D296" s="85"/>
      <c r="E296" s="85" t="s">
        <v>1094</v>
      </c>
      <c r="F296" s="88" t="s">
        <v>1931</v>
      </c>
      <c r="G296" s="89"/>
      <c r="H296" s="86" t="s">
        <v>1094</v>
      </c>
      <c r="I296" s="90"/>
      <c r="J296" s="91"/>
      <c r="K296" s="92"/>
      <c r="L296" s="92"/>
      <c r="M296" s="92"/>
    </row>
    <row r="297" spans="1:13" ht="14.25" x14ac:dyDescent="0.2">
      <c r="A297" s="85" t="s">
        <v>1452</v>
      </c>
      <c r="B297" s="86" t="s">
        <v>1094</v>
      </c>
      <c r="C297" s="87" t="s">
        <v>1932</v>
      </c>
      <c r="D297" s="85"/>
      <c r="E297" s="85" t="s">
        <v>1094</v>
      </c>
      <c r="F297" s="88" t="s">
        <v>1933</v>
      </c>
      <c r="G297" s="89"/>
      <c r="H297" s="86" t="s">
        <v>1094</v>
      </c>
      <c r="I297" s="90"/>
      <c r="J297" s="91"/>
      <c r="K297" s="92"/>
      <c r="L297" s="92"/>
      <c r="M297" s="92"/>
    </row>
    <row r="298" spans="1:13" ht="14.25" x14ac:dyDescent="0.2">
      <c r="A298" s="85" t="s">
        <v>1452</v>
      </c>
      <c r="B298" s="86" t="s">
        <v>1094</v>
      </c>
      <c r="C298" s="87" t="s">
        <v>1934</v>
      </c>
      <c r="D298" s="85"/>
      <c r="E298" s="85" t="s">
        <v>1094</v>
      </c>
      <c r="F298" s="88" t="s">
        <v>1935</v>
      </c>
      <c r="G298" s="89"/>
      <c r="H298" s="86" t="s">
        <v>1094</v>
      </c>
      <c r="I298" s="90"/>
      <c r="J298" s="91"/>
      <c r="K298" s="92"/>
      <c r="L298" s="92"/>
      <c r="M298" s="92"/>
    </row>
    <row r="299" spans="1:13" ht="14.25" x14ac:dyDescent="0.2">
      <c r="A299" s="85" t="s">
        <v>1452</v>
      </c>
      <c r="B299" s="86" t="s">
        <v>1094</v>
      </c>
      <c r="C299" s="87" t="s">
        <v>1936</v>
      </c>
      <c r="D299" s="85"/>
      <c r="E299" s="85" t="s">
        <v>1094</v>
      </c>
      <c r="F299" s="88" t="s">
        <v>1937</v>
      </c>
      <c r="G299" s="89"/>
      <c r="H299" s="86" t="s">
        <v>1094</v>
      </c>
      <c r="I299" s="90"/>
      <c r="J299" s="91"/>
      <c r="K299" s="92"/>
      <c r="L299" s="92"/>
      <c r="M299" s="92"/>
    </row>
    <row r="300" spans="1:13" ht="14.25" x14ac:dyDescent="0.2">
      <c r="A300" s="85" t="s">
        <v>1452</v>
      </c>
      <c r="B300" s="86" t="s">
        <v>1094</v>
      </c>
      <c r="C300" s="87" t="s">
        <v>1938</v>
      </c>
      <c r="D300" s="85"/>
      <c r="E300" s="85" t="s">
        <v>1094</v>
      </c>
      <c r="F300" s="88" t="s">
        <v>1939</v>
      </c>
      <c r="G300" s="89"/>
      <c r="H300" s="86" t="s">
        <v>1094</v>
      </c>
      <c r="I300" s="90"/>
      <c r="J300" s="91"/>
      <c r="K300" s="92"/>
      <c r="L300" s="92"/>
      <c r="M300" s="92"/>
    </row>
    <row r="301" spans="1:13" ht="14.25" x14ac:dyDescent="0.2">
      <c r="A301" s="85" t="s">
        <v>1452</v>
      </c>
      <c r="B301" s="86" t="s">
        <v>1094</v>
      </c>
      <c r="C301" s="87" t="s">
        <v>1940</v>
      </c>
      <c r="D301" s="85"/>
      <c r="E301" s="85" t="s">
        <v>1094</v>
      </c>
      <c r="F301" s="88" t="s">
        <v>1941</v>
      </c>
      <c r="G301" s="89"/>
      <c r="H301" s="86" t="s">
        <v>1094</v>
      </c>
      <c r="I301" s="90"/>
      <c r="J301" s="91"/>
      <c r="K301" s="92"/>
      <c r="L301" s="92"/>
      <c r="M301" s="92"/>
    </row>
    <row r="302" spans="1:13" ht="14.25" x14ac:dyDescent="0.2">
      <c r="A302" s="85" t="s">
        <v>1452</v>
      </c>
      <c r="B302" s="86" t="s">
        <v>1094</v>
      </c>
      <c r="C302" s="87" t="s">
        <v>1942</v>
      </c>
      <c r="D302" s="85"/>
      <c r="E302" s="85" t="s">
        <v>1094</v>
      </c>
      <c r="F302" s="88" t="s">
        <v>1943</v>
      </c>
      <c r="G302" s="89"/>
      <c r="H302" s="86" t="s">
        <v>1094</v>
      </c>
      <c r="I302" s="90"/>
      <c r="J302" s="91"/>
      <c r="K302" s="92"/>
      <c r="L302" s="92"/>
      <c r="M302" s="92"/>
    </row>
    <row r="303" spans="1:13" ht="14.25" x14ac:dyDescent="0.2">
      <c r="A303" s="85" t="s">
        <v>1452</v>
      </c>
      <c r="B303" s="86" t="s">
        <v>1094</v>
      </c>
      <c r="C303" s="87" t="s">
        <v>1944</v>
      </c>
      <c r="D303" s="85"/>
      <c r="E303" s="85" t="s">
        <v>1094</v>
      </c>
      <c r="F303" s="88" t="s">
        <v>1945</v>
      </c>
      <c r="G303" s="89"/>
      <c r="H303" s="86" t="s">
        <v>1094</v>
      </c>
      <c r="I303" s="90"/>
      <c r="J303" s="91"/>
      <c r="K303" s="92"/>
      <c r="L303" s="92"/>
      <c r="M303" s="92"/>
    </row>
    <row r="304" spans="1:13" ht="14.25" x14ac:dyDescent="0.2">
      <c r="A304" s="85" t="s">
        <v>1452</v>
      </c>
      <c r="B304" s="86" t="s">
        <v>1094</v>
      </c>
      <c r="C304" s="87" t="s">
        <v>1946</v>
      </c>
      <c r="D304" s="85"/>
      <c r="E304" s="85" t="s">
        <v>1094</v>
      </c>
      <c r="F304" s="88" t="s">
        <v>1947</v>
      </c>
      <c r="G304" s="89"/>
      <c r="H304" s="86" t="s">
        <v>1094</v>
      </c>
      <c r="I304" s="90"/>
      <c r="J304" s="91"/>
      <c r="K304" s="92"/>
      <c r="L304" s="92"/>
      <c r="M304" s="92"/>
    </row>
    <row r="305" spans="1:13" ht="14.25" x14ac:dyDescent="0.2">
      <c r="A305" s="85" t="s">
        <v>1452</v>
      </c>
      <c r="B305" s="86" t="s">
        <v>1094</v>
      </c>
      <c r="C305" s="87" t="s">
        <v>1948</v>
      </c>
      <c r="D305" s="85"/>
      <c r="E305" s="85" t="s">
        <v>1094</v>
      </c>
      <c r="F305" s="88" t="s">
        <v>1949</v>
      </c>
      <c r="G305" s="89"/>
      <c r="H305" s="86" t="s">
        <v>1094</v>
      </c>
      <c r="I305" s="90"/>
      <c r="J305" s="91"/>
      <c r="K305" s="92"/>
      <c r="L305" s="92"/>
      <c r="M305" s="92"/>
    </row>
    <row r="306" spans="1:13" ht="14.25" x14ac:dyDescent="0.2">
      <c r="A306" s="85" t="s">
        <v>1452</v>
      </c>
      <c r="B306" s="86" t="s">
        <v>1094</v>
      </c>
      <c r="C306" s="87" t="s">
        <v>1950</v>
      </c>
      <c r="D306" s="85"/>
      <c r="E306" s="85" t="s">
        <v>1094</v>
      </c>
      <c r="F306" s="88" t="s">
        <v>1951</v>
      </c>
      <c r="G306" s="89"/>
      <c r="H306" s="86" t="s">
        <v>1094</v>
      </c>
      <c r="I306" s="90"/>
      <c r="J306" s="91"/>
      <c r="K306" s="92"/>
      <c r="L306" s="92"/>
      <c r="M306" s="92"/>
    </row>
    <row r="307" spans="1:13" ht="14.25" x14ac:dyDescent="0.2">
      <c r="A307" s="85" t="s">
        <v>1952</v>
      </c>
      <c r="B307" s="86" t="s">
        <v>1191</v>
      </c>
      <c r="C307" s="87" t="s">
        <v>1953</v>
      </c>
      <c r="D307" s="88" t="s">
        <v>1954</v>
      </c>
      <c r="E307" s="85" t="s">
        <v>1955</v>
      </c>
      <c r="F307" s="85" t="s">
        <v>1956</v>
      </c>
      <c r="G307" s="89">
        <v>18</v>
      </c>
      <c r="H307" s="86" t="s">
        <v>53</v>
      </c>
      <c r="I307" s="90">
        <v>7</v>
      </c>
      <c r="J307" s="93" t="s">
        <v>54</v>
      </c>
      <c r="K307" s="92">
        <v>3</v>
      </c>
      <c r="L307" s="92"/>
      <c r="M307" s="92"/>
    </row>
    <row r="308" spans="1:13" ht="14.25" x14ac:dyDescent="0.2">
      <c r="A308" s="85" t="s">
        <v>1952</v>
      </c>
      <c r="B308" s="86" t="s">
        <v>1091</v>
      </c>
      <c r="C308" s="87" t="s">
        <v>1957</v>
      </c>
      <c r="D308" s="85"/>
      <c r="E308" s="85" t="s">
        <v>1958</v>
      </c>
      <c r="F308" s="85" t="s">
        <v>1959</v>
      </c>
      <c r="G308" s="89">
        <v>350.9</v>
      </c>
      <c r="H308" s="86" t="s">
        <v>53</v>
      </c>
      <c r="I308" s="90">
        <v>7</v>
      </c>
      <c r="J308" s="93" t="s">
        <v>54</v>
      </c>
      <c r="K308" s="92">
        <v>1</v>
      </c>
      <c r="L308" s="92">
        <v>1</v>
      </c>
      <c r="M308" s="94">
        <f>G308</f>
        <v>350.9</v>
      </c>
    </row>
    <row r="309" spans="1:13" ht="14.25" x14ac:dyDescent="0.2">
      <c r="A309" s="85" t="s">
        <v>1952</v>
      </c>
      <c r="B309" s="86" t="s">
        <v>1191</v>
      </c>
      <c r="C309" s="87" t="s">
        <v>1960</v>
      </c>
      <c r="D309" s="85"/>
      <c r="E309" s="85" t="s">
        <v>1961</v>
      </c>
      <c r="F309" s="85" t="s">
        <v>1962</v>
      </c>
      <c r="G309" s="89">
        <v>50</v>
      </c>
      <c r="H309" s="86" t="s">
        <v>53</v>
      </c>
      <c r="I309" s="90">
        <v>7</v>
      </c>
      <c r="J309" s="93" t="s">
        <v>54</v>
      </c>
      <c r="K309" s="92">
        <v>3</v>
      </c>
      <c r="L309" s="92"/>
      <c r="M309" s="92"/>
    </row>
    <row r="310" spans="1:13" ht="14.25" x14ac:dyDescent="0.2">
      <c r="A310" s="85" t="s">
        <v>1952</v>
      </c>
      <c r="B310" s="86" t="s">
        <v>1191</v>
      </c>
      <c r="C310" s="87" t="s">
        <v>1963</v>
      </c>
      <c r="D310" s="85"/>
      <c r="E310" s="85" t="s">
        <v>1964</v>
      </c>
      <c r="F310" s="85" t="s">
        <v>1965</v>
      </c>
      <c r="G310" s="89">
        <v>3.3</v>
      </c>
      <c r="H310" s="86" t="s">
        <v>53</v>
      </c>
      <c r="I310" s="90">
        <v>8</v>
      </c>
      <c r="J310" s="93" t="s">
        <v>54</v>
      </c>
      <c r="K310" s="92">
        <v>3</v>
      </c>
      <c r="L310" s="92"/>
      <c r="M310" s="92"/>
    </row>
    <row r="311" spans="1:13" ht="14.25" x14ac:dyDescent="0.2">
      <c r="A311" s="85" t="s">
        <v>1952</v>
      </c>
      <c r="B311" s="86" t="s">
        <v>1191</v>
      </c>
      <c r="C311" s="87" t="s">
        <v>1966</v>
      </c>
      <c r="D311" s="85"/>
      <c r="E311" s="85" t="s">
        <v>1967</v>
      </c>
      <c r="F311" s="85" t="s">
        <v>1968</v>
      </c>
      <c r="G311" s="89">
        <v>4</v>
      </c>
      <c r="H311" s="86" t="s">
        <v>53</v>
      </c>
      <c r="I311" s="90">
        <v>8</v>
      </c>
      <c r="J311" s="93" t="s">
        <v>54</v>
      </c>
      <c r="K311" s="92">
        <v>3</v>
      </c>
      <c r="L311" s="92"/>
      <c r="M311" s="92"/>
    </row>
    <row r="312" spans="1:13" ht="14.25" x14ac:dyDescent="0.2">
      <c r="A312" s="85" t="s">
        <v>1952</v>
      </c>
      <c r="B312" s="86" t="s">
        <v>1191</v>
      </c>
      <c r="C312" s="87" t="s">
        <v>1969</v>
      </c>
      <c r="D312" s="85"/>
      <c r="E312" s="85" t="s">
        <v>1970</v>
      </c>
      <c r="F312" s="85" t="s">
        <v>1971</v>
      </c>
      <c r="G312" s="89">
        <v>30</v>
      </c>
      <c r="H312" s="86" t="s">
        <v>53</v>
      </c>
      <c r="I312" s="90">
        <v>7</v>
      </c>
      <c r="J312" s="93" t="s">
        <v>54</v>
      </c>
      <c r="K312" s="92">
        <v>6</v>
      </c>
      <c r="L312" s="92"/>
      <c r="M312" s="92"/>
    </row>
    <row r="313" spans="1:13" ht="14.25" x14ac:dyDescent="0.2">
      <c r="A313" s="85" t="s">
        <v>1952</v>
      </c>
      <c r="B313" s="86" t="s">
        <v>1091</v>
      </c>
      <c r="C313" s="87" t="s">
        <v>1972</v>
      </c>
      <c r="D313" s="85"/>
      <c r="E313" s="85" t="s">
        <v>1973</v>
      </c>
      <c r="F313" s="85" t="s">
        <v>1974</v>
      </c>
      <c r="G313" s="89">
        <v>365</v>
      </c>
      <c r="H313" s="86" t="s">
        <v>53</v>
      </c>
      <c r="I313" s="90">
        <v>6</v>
      </c>
      <c r="J313" s="93" t="s">
        <v>54</v>
      </c>
      <c r="K313" s="92">
        <v>3</v>
      </c>
      <c r="L313" s="92">
        <v>1</v>
      </c>
      <c r="M313" s="94">
        <f>G313</f>
        <v>365</v>
      </c>
    </row>
    <row r="314" spans="1:13" ht="14.25" x14ac:dyDescent="0.2">
      <c r="A314" s="85" t="s">
        <v>1952</v>
      </c>
      <c r="B314" s="86" t="s">
        <v>1091</v>
      </c>
      <c r="C314" s="87" t="s">
        <v>1975</v>
      </c>
      <c r="D314" s="85"/>
      <c r="E314" s="85" t="s">
        <v>1976</v>
      </c>
      <c r="F314" s="85" t="s">
        <v>1977</v>
      </c>
      <c r="G314" s="89">
        <v>352</v>
      </c>
      <c r="H314" s="86" t="s">
        <v>53</v>
      </c>
      <c r="I314" s="90">
        <v>12</v>
      </c>
      <c r="J314" s="93" t="s">
        <v>54</v>
      </c>
      <c r="K314" s="92">
        <v>2</v>
      </c>
      <c r="L314" s="92">
        <v>1</v>
      </c>
      <c r="M314" s="94">
        <f>G314</f>
        <v>352</v>
      </c>
    </row>
    <row r="315" spans="1:13" ht="14.25" x14ac:dyDescent="0.2">
      <c r="A315" s="85" t="s">
        <v>1952</v>
      </c>
      <c r="B315" s="86" t="s">
        <v>1091</v>
      </c>
      <c r="C315" s="87" t="s">
        <v>1978</v>
      </c>
      <c r="D315" s="85"/>
      <c r="E315" s="85" t="s">
        <v>1979</v>
      </c>
      <c r="F315" s="85" t="s">
        <v>1980</v>
      </c>
      <c r="G315" s="89">
        <v>578</v>
      </c>
      <c r="H315" s="86" t="s">
        <v>53</v>
      </c>
      <c r="I315" s="90">
        <v>12</v>
      </c>
      <c r="J315" s="93" t="s">
        <v>54</v>
      </c>
      <c r="K315" s="92">
        <v>1</v>
      </c>
      <c r="L315" s="92">
        <v>1</v>
      </c>
      <c r="M315" s="94">
        <f>G315</f>
        <v>578</v>
      </c>
    </row>
    <row r="316" spans="1:13" ht="14.25" x14ac:dyDescent="0.2">
      <c r="A316" s="85" t="s">
        <v>1952</v>
      </c>
      <c r="B316" s="86" t="s">
        <v>1191</v>
      </c>
      <c r="C316" s="87" t="s">
        <v>1981</v>
      </c>
      <c r="D316" s="85"/>
      <c r="E316" s="85" t="s">
        <v>1982</v>
      </c>
      <c r="F316" s="85" t="s">
        <v>1983</v>
      </c>
      <c r="G316" s="89">
        <v>45.6</v>
      </c>
      <c r="H316" s="86" t="s">
        <v>53</v>
      </c>
      <c r="I316" s="90">
        <v>7</v>
      </c>
      <c r="J316" s="93" t="s">
        <v>54</v>
      </c>
      <c r="K316" s="92">
        <v>1</v>
      </c>
      <c r="L316" s="92"/>
      <c r="M316" s="92"/>
    </row>
    <row r="317" spans="1:13" ht="14.25" x14ac:dyDescent="0.2">
      <c r="A317" s="85" t="s">
        <v>1952</v>
      </c>
      <c r="B317" s="86" t="s">
        <v>1191</v>
      </c>
      <c r="C317" s="87" t="s">
        <v>1984</v>
      </c>
      <c r="D317" s="85"/>
      <c r="E317" s="85" t="s">
        <v>1985</v>
      </c>
      <c r="F317" s="85" t="s">
        <v>1986</v>
      </c>
      <c r="G317" s="89">
        <v>46.65</v>
      </c>
      <c r="H317" s="86" t="s">
        <v>53</v>
      </c>
      <c r="I317" s="90">
        <v>6</v>
      </c>
      <c r="J317" s="93" t="s">
        <v>54</v>
      </c>
      <c r="K317" s="92">
        <v>1</v>
      </c>
      <c r="L317" s="92"/>
      <c r="M317" s="92"/>
    </row>
    <row r="318" spans="1:13" ht="14.25" x14ac:dyDescent="0.2">
      <c r="A318" s="85" t="s">
        <v>1952</v>
      </c>
      <c r="B318" s="86" t="s">
        <v>1191</v>
      </c>
      <c r="C318" s="87" t="s">
        <v>1987</v>
      </c>
      <c r="D318" s="85"/>
      <c r="E318" s="85" t="s">
        <v>1988</v>
      </c>
      <c r="F318" s="85" t="s">
        <v>1989</v>
      </c>
      <c r="G318" s="89">
        <v>46.65</v>
      </c>
      <c r="H318" s="86" t="s">
        <v>53</v>
      </c>
      <c r="I318" s="90">
        <v>6</v>
      </c>
      <c r="J318" s="93" t="s">
        <v>54</v>
      </c>
      <c r="K318" s="92">
        <v>1</v>
      </c>
      <c r="L318" s="92"/>
      <c r="M318" s="92"/>
    </row>
    <row r="319" spans="1:13" ht="14.25" x14ac:dyDescent="0.2">
      <c r="A319" s="85" t="s">
        <v>1952</v>
      </c>
      <c r="B319" s="86" t="s">
        <v>1191</v>
      </c>
      <c r="C319" s="87" t="s">
        <v>1990</v>
      </c>
      <c r="D319" s="85"/>
      <c r="E319" s="85" t="s">
        <v>1991</v>
      </c>
      <c r="F319" s="85" t="s">
        <v>1992</v>
      </c>
      <c r="G319" s="89">
        <v>25</v>
      </c>
      <c r="H319" s="86" t="s">
        <v>53</v>
      </c>
      <c r="I319" s="90">
        <v>7</v>
      </c>
      <c r="J319" s="93" t="s">
        <v>54</v>
      </c>
      <c r="K319" s="92">
        <v>6</v>
      </c>
      <c r="L319" s="92">
        <v>1</v>
      </c>
      <c r="M319" s="94">
        <f>G319</f>
        <v>25</v>
      </c>
    </row>
    <row r="320" spans="1:13" ht="14.25" x14ac:dyDescent="0.2">
      <c r="A320" s="85" t="s">
        <v>1993</v>
      </c>
      <c r="B320" s="86" t="s">
        <v>1091</v>
      </c>
      <c r="C320" s="87" t="s">
        <v>1994</v>
      </c>
      <c r="D320" s="88" t="s">
        <v>1995</v>
      </c>
      <c r="E320" s="85" t="s">
        <v>1996</v>
      </c>
      <c r="F320" s="85" t="s">
        <v>1997</v>
      </c>
      <c r="G320" s="89">
        <v>1730</v>
      </c>
      <c r="H320" s="86" t="s">
        <v>53</v>
      </c>
      <c r="I320" s="90">
        <v>26</v>
      </c>
      <c r="J320" s="93" t="s">
        <v>54</v>
      </c>
      <c r="K320" s="92">
        <v>60</v>
      </c>
      <c r="L320" s="92">
        <v>2</v>
      </c>
      <c r="M320" s="94">
        <f>G320*L320</f>
        <v>3460</v>
      </c>
    </row>
    <row r="321" spans="1:13" ht="14.25" x14ac:dyDescent="0.2">
      <c r="A321" s="85" t="s">
        <v>1993</v>
      </c>
      <c r="B321" s="86" t="s">
        <v>1094</v>
      </c>
      <c r="C321" s="87" t="s">
        <v>1998</v>
      </c>
      <c r="D321" s="85"/>
      <c r="E321" s="85" t="s">
        <v>1094</v>
      </c>
      <c r="F321" s="88" t="s">
        <v>1999</v>
      </c>
      <c r="G321" s="89"/>
      <c r="H321" s="86" t="s">
        <v>1094</v>
      </c>
      <c r="I321" s="90"/>
      <c r="J321" s="91"/>
      <c r="K321" s="92"/>
      <c r="L321" s="92"/>
      <c r="M321" s="92"/>
    </row>
    <row r="322" spans="1:13" ht="14.25" x14ac:dyDescent="0.2">
      <c r="A322" s="85" t="s">
        <v>1993</v>
      </c>
      <c r="B322" s="86" t="s">
        <v>1191</v>
      </c>
      <c r="C322" s="87" t="s">
        <v>2000</v>
      </c>
      <c r="D322" s="85"/>
      <c r="E322" s="85" t="s">
        <v>2001</v>
      </c>
      <c r="F322" s="85" t="s">
        <v>2002</v>
      </c>
      <c r="G322" s="89">
        <v>30</v>
      </c>
      <c r="H322" s="86" t="s">
        <v>53</v>
      </c>
      <c r="I322" s="90">
        <v>5</v>
      </c>
      <c r="J322" s="93" t="s">
        <v>54</v>
      </c>
      <c r="K322" s="92">
        <v>1</v>
      </c>
      <c r="L322" s="92"/>
      <c r="M322" s="92"/>
    </row>
    <row r="323" spans="1:13" ht="14.25" x14ac:dyDescent="0.2">
      <c r="A323" s="85" t="s">
        <v>1993</v>
      </c>
      <c r="B323" s="86" t="s">
        <v>1091</v>
      </c>
      <c r="C323" s="87" t="s">
        <v>2003</v>
      </c>
      <c r="D323" s="85"/>
      <c r="E323" s="85" t="s">
        <v>2004</v>
      </c>
      <c r="F323" s="85" t="s">
        <v>2005</v>
      </c>
      <c r="G323" s="89">
        <v>40</v>
      </c>
      <c r="H323" s="86" t="s">
        <v>53</v>
      </c>
      <c r="I323" s="90">
        <v>5</v>
      </c>
      <c r="J323" s="93" t="s">
        <v>54</v>
      </c>
      <c r="K323" s="92">
        <v>1</v>
      </c>
      <c r="L323" s="92"/>
      <c r="M323" s="92"/>
    </row>
    <row r="324" spans="1:13" ht="14.25" x14ac:dyDescent="0.2">
      <c r="A324" s="85" t="s">
        <v>1993</v>
      </c>
      <c r="B324" s="86" t="s">
        <v>1091</v>
      </c>
      <c r="C324" s="87" t="s">
        <v>2006</v>
      </c>
      <c r="D324" s="85"/>
      <c r="E324" s="85" t="s">
        <v>2007</v>
      </c>
      <c r="F324" s="85" t="s">
        <v>2008</v>
      </c>
      <c r="G324" s="89">
        <v>130</v>
      </c>
      <c r="H324" s="86" t="s">
        <v>53</v>
      </c>
      <c r="I324" s="90">
        <v>5</v>
      </c>
      <c r="J324" s="93" t="s">
        <v>54</v>
      </c>
      <c r="K324" s="92">
        <v>1</v>
      </c>
      <c r="L324" s="92"/>
      <c r="M324" s="92"/>
    </row>
    <row r="325" spans="1:13" ht="14.25" x14ac:dyDescent="0.2">
      <c r="A325" s="85" t="s">
        <v>1993</v>
      </c>
      <c r="B325" s="86" t="s">
        <v>1191</v>
      </c>
      <c r="C325" s="87" t="s">
        <v>2009</v>
      </c>
      <c r="D325" s="85"/>
      <c r="E325" s="85" t="s">
        <v>2010</v>
      </c>
      <c r="F325" s="85" t="s">
        <v>2011</v>
      </c>
      <c r="G325" s="89">
        <v>36</v>
      </c>
      <c r="H325" s="86" t="s">
        <v>53</v>
      </c>
      <c r="I325" s="90">
        <v>5</v>
      </c>
      <c r="J325" s="93" t="s">
        <v>54</v>
      </c>
      <c r="K325" s="92">
        <v>1</v>
      </c>
      <c r="L325" s="92"/>
      <c r="M325" s="92"/>
    </row>
    <row r="326" spans="1:13" ht="14.25" x14ac:dyDescent="0.2">
      <c r="A326" s="85" t="s">
        <v>1993</v>
      </c>
      <c r="B326" s="86" t="s">
        <v>2012</v>
      </c>
      <c r="C326" s="87" t="s">
        <v>2013</v>
      </c>
      <c r="D326" s="85"/>
      <c r="E326" s="85" t="s">
        <v>2014</v>
      </c>
      <c r="F326" s="85" t="s">
        <v>2015</v>
      </c>
      <c r="G326" s="89">
        <v>36</v>
      </c>
      <c r="H326" s="86" t="s">
        <v>53</v>
      </c>
      <c r="I326" s="90">
        <v>5</v>
      </c>
      <c r="J326" s="93" t="s">
        <v>54</v>
      </c>
      <c r="K326" s="92">
        <v>1</v>
      </c>
      <c r="L326" s="92"/>
      <c r="M326" s="92"/>
    </row>
    <row r="327" spans="1:13" ht="14.25" x14ac:dyDescent="0.2">
      <c r="A327" s="85" t="s">
        <v>1993</v>
      </c>
      <c r="B327" s="86" t="s">
        <v>1091</v>
      </c>
      <c r="C327" s="87" t="s">
        <v>2016</v>
      </c>
      <c r="D327" s="85"/>
      <c r="E327" s="85" t="s">
        <v>2017</v>
      </c>
      <c r="F327" s="85" t="s">
        <v>2018</v>
      </c>
      <c r="G327" s="89">
        <v>124</v>
      </c>
      <c r="H327" s="86" t="s">
        <v>53</v>
      </c>
      <c r="I327" s="90">
        <v>5</v>
      </c>
      <c r="J327" s="93" t="s">
        <v>54</v>
      </c>
      <c r="K327" s="92">
        <v>1</v>
      </c>
      <c r="L327" s="92"/>
      <c r="M327" s="92"/>
    </row>
    <row r="328" spans="1:13" ht="14.25" x14ac:dyDescent="0.2">
      <c r="A328" s="85" t="s">
        <v>1993</v>
      </c>
      <c r="B328" s="86" t="s">
        <v>1191</v>
      </c>
      <c r="C328" s="87" t="s">
        <v>2019</v>
      </c>
      <c r="D328" s="85"/>
      <c r="E328" s="85" t="s">
        <v>2020</v>
      </c>
      <c r="F328" s="85" t="s">
        <v>2021</v>
      </c>
      <c r="G328" s="89">
        <v>30</v>
      </c>
      <c r="H328" s="86" t="s">
        <v>53</v>
      </c>
      <c r="I328" s="90">
        <v>6</v>
      </c>
      <c r="J328" s="93" t="s">
        <v>54</v>
      </c>
      <c r="K328" s="92">
        <v>60</v>
      </c>
      <c r="L328" s="92">
        <v>5</v>
      </c>
      <c r="M328" s="94">
        <f>G328*L328</f>
        <v>150</v>
      </c>
    </row>
    <row r="329" spans="1:13" ht="14.25" x14ac:dyDescent="0.2">
      <c r="A329" s="85" t="s">
        <v>2022</v>
      </c>
      <c r="B329" s="86" t="s">
        <v>1091</v>
      </c>
      <c r="C329" s="87" t="s">
        <v>2023</v>
      </c>
      <c r="D329" s="88" t="s">
        <v>2024</v>
      </c>
      <c r="E329" s="85" t="s">
        <v>2025</v>
      </c>
      <c r="F329" s="85" t="s">
        <v>2026</v>
      </c>
      <c r="G329" s="89">
        <v>68</v>
      </c>
      <c r="H329" s="86" t="s">
        <v>53</v>
      </c>
      <c r="I329" s="90">
        <v>8</v>
      </c>
      <c r="J329" s="93" t="s">
        <v>54</v>
      </c>
      <c r="K329" s="92">
        <v>1</v>
      </c>
      <c r="L329" s="92"/>
      <c r="M329" s="92"/>
    </row>
    <row r="330" spans="1:13" ht="14.25" x14ac:dyDescent="0.2">
      <c r="A330" s="85" t="s">
        <v>2022</v>
      </c>
      <c r="B330" s="86" t="s">
        <v>1091</v>
      </c>
      <c r="C330" s="87" t="s">
        <v>2027</v>
      </c>
      <c r="D330" s="85"/>
      <c r="E330" s="85" t="s">
        <v>2028</v>
      </c>
      <c r="F330" s="85" t="s">
        <v>2029</v>
      </c>
      <c r="G330" s="89">
        <v>1210</v>
      </c>
      <c r="H330" s="86" t="s">
        <v>53</v>
      </c>
      <c r="I330" s="90">
        <v>7</v>
      </c>
      <c r="J330" s="93" t="s">
        <v>54</v>
      </c>
      <c r="K330" s="92">
        <v>1</v>
      </c>
      <c r="L330" s="92"/>
      <c r="M330" s="92"/>
    </row>
    <row r="331" spans="1:13" ht="14.25" x14ac:dyDescent="0.2">
      <c r="A331" s="85" t="s">
        <v>2022</v>
      </c>
      <c r="B331" s="86" t="s">
        <v>1091</v>
      </c>
      <c r="C331" s="87" t="s">
        <v>2030</v>
      </c>
      <c r="D331" s="85"/>
      <c r="E331" s="85" t="s">
        <v>2031</v>
      </c>
      <c r="F331" s="85" t="s">
        <v>2032</v>
      </c>
      <c r="G331" s="89">
        <v>168</v>
      </c>
      <c r="H331" s="86" t="s">
        <v>53</v>
      </c>
      <c r="I331" s="90">
        <v>7</v>
      </c>
      <c r="J331" s="93" t="s">
        <v>54</v>
      </c>
      <c r="K331" s="92">
        <v>1</v>
      </c>
      <c r="L331" s="92">
        <v>1</v>
      </c>
      <c r="M331" s="94">
        <f>G331</f>
        <v>168</v>
      </c>
    </row>
    <row r="332" spans="1:13" ht="14.25" x14ac:dyDescent="0.2">
      <c r="A332" s="85" t="s">
        <v>2022</v>
      </c>
      <c r="B332" s="86" t="s">
        <v>1091</v>
      </c>
      <c r="C332" s="87" t="s">
        <v>2033</v>
      </c>
      <c r="D332" s="85"/>
      <c r="E332" s="85" t="s">
        <v>2034</v>
      </c>
      <c r="F332" s="85" t="s">
        <v>2035</v>
      </c>
      <c r="G332" s="89">
        <v>18</v>
      </c>
      <c r="H332" s="86" t="s">
        <v>53</v>
      </c>
      <c r="I332" s="90">
        <v>7</v>
      </c>
      <c r="J332" s="93" t="s">
        <v>54</v>
      </c>
      <c r="K332" s="92">
        <v>1</v>
      </c>
      <c r="L332" s="92">
        <v>1</v>
      </c>
      <c r="M332" s="94">
        <f>G332</f>
        <v>18</v>
      </c>
    </row>
    <row r="333" spans="1:13" ht="14.25" x14ac:dyDescent="0.2">
      <c r="A333" s="85" t="s">
        <v>2022</v>
      </c>
      <c r="B333" s="86" t="s">
        <v>1091</v>
      </c>
      <c r="C333" s="87" t="s">
        <v>2036</v>
      </c>
      <c r="D333" s="85"/>
      <c r="E333" s="85" t="s">
        <v>2037</v>
      </c>
      <c r="F333" s="85" t="s">
        <v>2038</v>
      </c>
      <c r="G333" s="89">
        <v>18</v>
      </c>
      <c r="H333" s="86" t="s">
        <v>53</v>
      </c>
      <c r="I333" s="90">
        <v>7</v>
      </c>
      <c r="J333" s="93" t="s">
        <v>54</v>
      </c>
      <c r="K333" s="92">
        <v>1</v>
      </c>
      <c r="L333" s="92">
        <v>1</v>
      </c>
      <c r="M333" s="94">
        <f>G333</f>
        <v>18</v>
      </c>
    </row>
    <row r="334" spans="1:13" ht="14.25" x14ac:dyDescent="0.2">
      <c r="A334" s="85" t="s">
        <v>2022</v>
      </c>
      <c r="B334" s="86" t="s">
        <v>1091</v>
      </c>
      <c r="C334" s="87" t="s">
        <v>2039</v>
      </c>
      <c r="D334" s="85"/>
      <c r="E334" s="85" t="s">
        <v>2040</v>
      </c>
      <c r="F334" s="85" t="s">
        <v>2041</v>
      </c>
      <c r="G334" s="89">
        <v>66</v>
      </c>
      <c r="H334" s="86" t="s">
        <v>53</v>
      </c>
      <c r="I334" s="90">
        <v>6</v>
      </c>
      <c r="J334" s="93" t="s">
        <v>54</v>
      </c>
      <c r="K334" s="92">
        <v>1</v>
      </c>
      <c r="L334" s="92">
        <v>1</v>
      </c>
      <c r="M334" s="94">
        <f>G334</f>
        <v>66</v>
      </c>
    </row>
    <row r="335" spans="1:13" ht="38.25" x14ac:dyDescent="0.2">
      <c r="A335" s="85" t="s">
        <v>2042</v>
      </c>
      <c r="B335" s="86" t="s">
        <v>1158</v>
      </c>
      <c r="C335" s="87" t="s">
        <v>2043</v>
      </c>
      <c r="D335" s="88" t="s">
        <v>2044</v>
      </c>
      <c r="E335" s="85" t="s">
        <v>2045</v>
      </c>
      <c r="F335" s="85" t="s">
        <v>2046</v>
      </c>
      <c r="G335" s="89">
        <v>43296</v>
      </c>
      <c r="H335" s="86" t="s">
        <v>53</v>
      </c>
      <c r="I335" s="90">
        <v>29</v>
      </c>
      <c r="J335" s="93" t="s">
        <v>54</v>
      </c>
      <c r="K335" s="92">
        <v>2</v>
      </c>
      <c r="L335" s="92"/>
      <c r="M335" s="92"/>
    </row>
    <row r="336" spans="1:13" ht="38.25" x14ac:dyDescent="0.2">
      <c r="A336" s="85" t="s">
        <v>2042</v>
      </c>
      <c r="B336" s="86" t="s">
        <v>1158</v>
      </c>
      <c r="C336" s="87" t="s">
        <v>2047</v>
      </c>
      <c r="D336" s="85"/>
      <c r="E336" s="85" t="s">
        <v>2048</v>
      </c>
      <c r="F336" s="85" t="s">
        <v>2049</v>
      </c>
      <c r="G336" s="89">
        <v>4596</v>
      </c>
      <c r="H336" s="86" t="s">
        <v>53</v>
      </c>
      <c r="I336" s="90">
        <v>10</v>
      </c>
      <c r="J336" s="93" t="s">
        <v>54</v>
      </c>
      <c r="K336" s="92">
        <v>2</v>
      </c>
      <c r="L336" s="92"/>
      <c r="M336" s="92"/>
    </row>
    <row r="337" spans="1:13" ht="38.25" x14ac:dyDescent="0.2">
      <c r="A337" s="85" t="s">
        <v>2042</v>
      </c>
      <c r="B337" s="86" t="s">
        <v>1158</v>
      </c>
      <c r="C337" s="87" t="s">
        <v>2050</v>
      </c>
      <c r="D337" s="85"/>
      <c r="E337" s="85" t="s">
        <v>2051</v>
      </c>
      <c r="F337" s="85" t="s">
        <v>2052</v>
      </c>
      <c r="G337" s="89">
        <v>5026</v>
      </c>
      <c r="H337" s="86" t="s">
        <v>53</v>
      </c>
      <c r="I337" s="90">
        <v>15</v>
      </c>
      <c r="J337" s="93" t="s">
        <v>54</v>
      </c>
      <c r="K337" s="92">
        <v>2</v>
      </c>
      <c r="L337" s="92"/>
      <c r="M337" s="92"/>
    </row>
    <row r="338" spans="1:13" ht="38.25" x14ac:dyDescent="0.2">
      <c r="A338" s="85" t="s">
        <v>2042</v>
      </c>
      <c r="B338" s="86" t="s">
        <v>1091</v>
      </c>
      <c r="C338" s="87" t="s">
        <v>2053</v>
      </c>
      <c r="D338" s="85"/>
      <c r="E338" s="85" t="s">
        <v>2054</v>
      </c>
      <c r="F338" s="85" t="s">
        <v>2055</v>
      </c>
      <c r="G338" s="89">
        <v>399</v>
      </c>
      <c r="H338" s="86" t="s">
        <v>53</v>
      </c>
      <c r="I338" s="90">
        <v>10</v>
      </c>
      <c r="J338" s="93" t="s">
        <v>54</v>
      </c>
      <c r="K338" s="92">
        <v>2</v>
      </c>
      <c r="L338" s="92">
        <v>1</v>
      </c>
      <c r="M338" s="94">
        <f t="shared" ref="M338:M353" si="11">G338</f>
        <v>399</v>
      </c>
    </row>
    <row r="339" spans="1:13" ht="38.25" x14ac:dyDescent="0.2">
      <c r="A339" s="85" t="s">
        <v>2042</v>
      </c>
      <c r="B339" s="86" t="s">
        <v>1091</v>
      </c>
      <c r="C339" s="87" t="s">
        <v>2056</v>
      </c>
      <c r="D339" s="85"/>
      <c r="E339" s="85" t="s">
        <v>2057</v>
      </c>
      <c r="F339" s="85" t="s">
        <v>2058</v>
      </c>
      <c r="G339" s="89">
        <v>291</v>
      </c>
      <c r="H339" s="86" t="s">
        <v>53</v>
      </c>
      <c r="I339" s="90">
        <v>10</v>
      </c>
      <c r="J339" s="93" t="s">
        <v>54</v>
      </c>
      <c r="K339" s="92">
        <v>2</v>
      </c>
      <c r="L339" s="92">
        <v>1</v>
      </c>
      <c r="M339" s="94">
        <f t="shared" si="11"/>
        <v>291</v>
      </c>
    </row>
    <row r="340" spans="1:13" ht="38.25" x14ac:dyDescent="0.2">
      <c r="A340" s="85" t="s">
        <v>2042</v>
      </c>
      <c r="B340" s="86" t="s">
        <v>1091</v>
      </c>
      <c r="C340" s="87" t="s">
        <v>2059</v>
      </c>
      <c r="D340" s="85"/>
      <c r="E340" s="85" t="s">
        <v>2060</v>
      </c>
      <c r="F340" s="85" t="s">
        <v>2061</v>
      </c>
      <c r="G340" s="89">
        <v>1173</v>
      </c>
      <c r="H340" s="86" t="s">
        <v>53</v>
      </c>
      <c r="I340" s="90">
        <v>10</v>
      </c>
      <c r="J340" s="93" t="s">
        <v>54</v>
      </c>
      <c r="K340" s="92">
        <v>2</v>
      </c>
      <c r="L340" s="92">
        <v>1</v>
      </c>
      <c r="M340" s="94">
        <f t="shared" si="11"/>
        <v>1173</v>
      </c>
    </row>
    <row r="341" spans="1:13" ht="38.25" x14ac:dyDescent="0.2">
      <c r="A341" s="85" t="s">
        <v>2042</v>
      </c>
      <c r="B341" s="86" t="s">
        <v>1191</v>
      </c>
      <c r="C341" s="87" t="s">
        <v>2062</v>
      </c>
      <c r="D341" s="85"/>
      <c r="E341" s="85" t="s">
        <v>2063</v>
      </c>
      <c r="F341" s="85" t="s">
        <v>2064</v>
      </c>
      <c r="G341" s="89">
        <v>333</v>
      </c>
      <c r="H341" s="86" t="s">
        <v>53</v>
      </c>
      <c r="I341" s="90">
        <v>10</v>
      </c>
      <c r="J341" s="93" t="s">
        <v>54</v>
      </c>
      <c r="K341" s="92">
        <v>2</v>
      </c>
      <c r="L341" s="92">
        <v>1</v>
      </c>
      <c r="M341" s="94">
        <f t="shared" si="11"/>
        <v>333</v>
      </c>
    </row>
    <row r="342" spans="1:13" ht="38.25" x14ac:dyDescent="0.2">
      <c r="A342" s="85" t="s">
        <v>2042</v>
      </c>
      <c r="B342" s="86" t="s">
        <v>1191</v>
      </c>
      <c r="C342" s="87" t="s">
        <v>2065</v>
      </c>
      <c r="D342" s="85"/>
      <c r="E342" s="85" t="s">
        <v>2066</v>
      </c>
      <c r="F342" s="85" t="s">
        <v>2067</v>
      </c>
      <c r="G342" s="89">
        <v>291</v>
      </c>
      <c r="H342" s="86" t="s">
        <v>53</v>
      </c>
      <c r="I342" s="90">
        <v>10</v>
      </c>
      <c r="J342" s="93" t="s">
        <v>54</v>
      </c>
      <c r="K342" s="92">
        <v>2</v>
      </c>
      <c r="L342" s="92">
        <v>1</v>
      </c>
      <c r="M342" s="94">
        <f t="shared" si="11"/>
        <v>291</v>
      </c>
    </row>
    <row r="343" spans="1:13" ht="38.25" x14ac:dyDescent="0.2">
      <c r="A343" s="85" t="s">
        <v>2042</v>
      </c>
      <c r="B343" s="86" t="s">
        <v>1158</v>
      </c>
      <c r="C343" s="87" t="s">
        <v>2068</v>
      </c>
      <c r="D343" s="85"/>
      <c r="E343" s="85" t="s">
        <v>2069</v>
      </c>
      <c r="F343" s="85" t="s">
        <v>2070</v>
      </c>
      <c r="G343" s="89">
        <v>1038</v>
      </c>
      <c r="H343" s="86" t="s">
        <v>53</v>
      </c>
      <c r="I343" s="90">
        <v>10</v>
      </c>
      <c r="J343" s="93" t="s">
        <v>54</v>
      </c>
      <c r="K343" s="92">
        <v>2</v>
      </c>
      <c r="L343" s="92">
        <v>1</v>
      </c>
      <c r="M343" s="94">
        <f t="shared" si="11"/>
        <v>1038</v>
      </c>
    </row>
    <row r="344" spans="1:13" ht="38.25" x14ac:dyDescent="0.2">
      <c r="A344" s="85" t="s">
        <v>2042</v>
      </c>
      <c r="B344" s="86" t="s">
        <v>1091</v>
      </c>
      <c r="C344" s="87" t="s">
        <v>2071</v>
      </c>
      <c r="D344" s="85"/>
      <c r="E344" s="85" t="s">
        <v>2072</v>
      </c>
      <c r="F344" s="85" t="s">
        <v>2073</v>
      </c>
      <c r="G344" s="89">
        <v>345</v>
      </c>
      <c r="H344" s="86" t="s">
        <v>53</v>
      </c>
      <c r="I344" s="90">
        <v>10</v>
      </c>
      <c r="J344" s="93" t="s">
        <v>54</v>
      </c>
      <c r="K344" s="92">
        <v>2</v>
      </c>
      <c r="L344" s="92">
        <v>1</v>
      </c>
      <c r="M344" s="94">
        <f t="shared" si="11"/>
        <v>345</v>
      </c>
    </row>
    <row r="345" spans="1:13" ht="38.25" x14ac:dyDescent="0.2">
      <c r="A345" s="85" t="s">
        <v>2042</v>
      </c>
      <c r="B345" s="86" t="s">
        <v>1191</v>
      </c>
      <c r="C345" s="87" t="s">
        <v>2074</v>
      </c>
      <c r="D345" s="85"/>
      <c r="E345" s="85" t="s">
        <v>2075</v>
      </c>
      <c r="F345" s="85" t="s">
        <v>2076</v>
      </c>
      <c r="G345" s="89">
        <v>12</v>
      </c>
      <c r="H345" s="86" t="s">
        <v>53</v>
      </c>
      <c r="I345" s="90">
        <v>10</v>
      </c>
      <c r="J345" s="93" t="s">
        <v>54</v>
      </c>
      <c r="K345" s="92">
        <v>2</v>
      </c>
      <c r="L345" s="92">
        <v>1</v>
      </c>
      <c r="M345" s="94">
        <f t="shared" si="11"/>
        <v>12</v>
      </c>
    </row>
    <row r="346" spans="1:13" ht="38.25" x14ac:dyDescent="0.2">
      <c r="A346" s="85" t="s">
        <v>2042</v>
      </c>
      <c r="B346" s="86" t="s">
        <v>1191</v>
      </c>
      <c r="C346" s="87" t="s">
        <v>2077</v>
      </c>
      <c r="D346" s="85"/>
      <c r="E346" s="85" t="s">
        <v>2078</v>
      </c>
      <c r="F346" s="85" t="s">
        <v>2079</v>
      </c>
      <c r="G346" s="89">
        <v>24</v>
      </c>
      <c r="H346" s="86" t="s">
        <v>53</v>
      </c>
      <c r="I346" s="90">
        <v>10</v>
      </c>
      <c r="J346" s="93" t="s">
        <v>54</v>
      </c>
      <c r="K346" s="92">
        <v>2</v>
      </c>
      <c r="L346" s="92">
        <v>1</v>
      </c>
      <c r="M346" s="94">
        <f t="shared" si="11"/>
        <v>24</v>
      </c>
    </row>
    <row r="347" spans="1:13" ht="38.25" x14ac:dyDescent="0.2">
      <c r="A347" s="85" t="s">
        <v>2042</v>
      </c>
      <c r="B347" s="86" t="s">
        <v>1191</v>
      </c>
      <c r="C347" s="87" t="s">
        <v>2080</v>
      </c>
      <c r="D347" s="85"/>
      <c r="E347" s="85" t="s">
        <v>2081</v>
      </c>
      <c r="F347" s="85" t="s">
        <v>2082</v>
      </c>
      <c r="G347" s="89">
        <v>426</v>
      </c>
      <c r="H347" s="86" t="s">
        <v>53</v>
      </c>
      <c r="I347" s="90">
        <v>10</v>
      </c>
      <c r="J347" s="93" t="s">
        <v>54</v>
      </c>
      <c r="K347" s="92">
        <v>2</v>
      </c>
      <c r="L347" s="92">
        <v>1</v>
      </c>
      <c r="M347" s="94">
        <f t="shared" si="11"/>
        <v>426</v>
      </c>
    </row>
    <row r="348" spans="1:13" ht="38.25" x14ac:dyDescent="0.2">
      <c r="A348" s="85" t="s">
        <v>2042</v>
      </c>
      <c r="B348" s="86" t="s">
        <v>1191</v>
      </c>
      <c r="C348" s="87" t="s">
        <v>2083</v>
      </c>
      <c r="D348" s="85"/>
      <c r="E348" s="85" t="s">
        <v>2084</v>
      </c>
      <c r="F348" s="85" t="s">
        <v>2085</v>
      </c>
      <c r="G348" s="89">
        <v>426</v>
      </c>
      <c r="H348" s="86" t="s">
        <v>53</v>
      </c>
      <c r="I348" s="90">
        <v>10</v>
      </c>
      <c r="J348" s="93" t="s">
        <v>54</v>
      </c>
      <c r="K348" s="92">
        <v>2</v>
      </c>
      <c r="L348" s="92">
        <v>1</v>
      </c>
      <c r="M348" s="94">
        <f t="shared" si="11"/>
        <v>426</v>
      </c>
    </row>
    <row r="349" spans="1:13" ht="38.25" x14ac:dyDescent="0.2">
      <c r="A349" s="85" t="s">
        <v>2042</v>
      </c>
      <c r="B349" s="86" t="s">
        <v>1191</v>
      </c>
      <c r="C349" s="87" t="s">
        <v>2086</v>
      </c>
      <c r="D349" s="85"/>
      <c r="E349" s="85" t="s">
        <v>2087</v>
      </c>
      <c r="F349" s="85" t="s">
        <v>2088</v>
      </c>
      <c r="G349" s="89">
        <v>48</v>
      </c>
      <c r="H349" s="86" t="s">
        <v>53</v>
      </c>
      <c r="I349" s="90">
        <v>10</v>
      </c>
      <c r="J349" s="93" t="s">
        <v>54</v>
      </c>
      <c r="K349" s="92">
        <v>2</v>
      </c>
      <c r="L349" s="92">
        <v>1</v>
      </c>
      <c r="M349" s="94">
        <f t="shared" si="11"/>
        <v>48</v>
      </c>
    </row>
    <row r="350" spans="1:13" ht="38.25" x14ac:dyDescent="0.2">
      <c r="A350" s="85" t="s">
        <v>2042</v>
      </c>
      <c r="B350" s="86" t="s">
        <v>1191</v>
      </c>
      <c r="C350" s="87" t="s">
        <v>2089</v>
      </c>
      <c r="D350" s="85"/>
      <c r="E350" s="85" t="s">
        <v>2090</v>
      </c>
      <c r="F350" s="85" t="s">
        <v>2091</v>
      </c>
      <c r="G350" s="89">
        <v>54</v>
      </c>
      <c r="H350" s="86" t="s">
        <v>53</v>
      </c>
      <c r="I350" s="90">
        <v>28</v>
      </c>
      <c r="J350" s="93" t="s">
        <v>54</v>
      </c>
      <c r="K350" s="92">
        <v>2</v>
      </c>
      <c r="L350" s="92">
        <v>1</v>
      </c>
      <c r="M350" s="94">
        <f t="shared" si="11"/>
        <v>54</v>
      </c>
    </row>
    <row r="351" spans="1:13" ht="38.25" x14ac:dyDescent="0.2">
      <c r="A351" s="85" t="s">
        <v>2042</v>
      </c>
      <c r="B351" s="86" t="s">
        <v>1191</v>
      </c>
      <c r="C351" s="87" t="s">
        <v>2092</v>
      </c>
      <c r="D351" s="85"/>
      <c r="E351" s="85" t="s">
        <v>2093</v>
      </c>
      <c r="F351" s="85" t="s">
        <v>2094</v>
      </c>
      <c r="G351" s="89">
        <v>48</v>
      </c>
      <c r="H351" s="86" t="s">
        <v>53</v>
      </c>
      <c r="I351" s="90">
        <v>10</v>
      </c>
      <c r="J351" s="93" t="s">
        <v>54</v>
      </c>
      <c r="K351" s="92">
        <v>2</v>
      </c>
      <c r="L351" s="92">
        <v>1</v>
      </c>
      <c r="M351" s="94">
        <f t="shared" si="11"/>
        <v>48</v>
      </c>
    </row>
    <row r="352" spans="1:13" ht="38.25" x14ac:dyDescent="0.2">
      <c r="A352" s="85" t="s">
        <v>2042</v>
      </c>
      <c r="B352" s="86" t="s">
        <v>1191</v>
      </c>
      <c r="C352" s="87" t="s">
        <v>2095</v>
      </c>
      <c r="D352" s="85"/>
      <c r="E352" s="85" t="s">
        <v>2096</v>
      </c>
      <c r="F352" s="85" t="s">
        <v>2097</v>
      </c>
      <c r="G352" s="89">
        <v>48</v>
      </c>
      <c r="H352" s="86" t="s">
        <v>53</v>
      </c>
      <c r="I352" s="90">
        <v>10</v>
      </c>
      <c r="J352" s="93" t="s">
        <v>54</v>
      </c>
      <c r="K352" s="92">
        <v>2</v>
      </c>
      <c r="L352" s="92">
        <v>1</v>
      </c>
      <c r="M352" s="94">
        <f t="shared" si="11"/>
        <v>48</v>
      </c>
    </row>
    <row r="353" spans="1:13" ht="38.25" x14ac:dyDescent="0.2">
      <c r="A353" s="85" t="s">
        <v>2042</v>
      </c>
      <c r="B353" s="86" t="s">
        <v>1091</v>
      </c>
      <c r="C353" s="87" t="s">
        <v>2098</v>
      </c>
      <c r="D353" s="85"/>
      <c r="E353" s="85" t="s">
        <v>2099</v>
      </c>
      <c r="F353" s="85" t="s">
        <v>2100</v>
      </c>
      <c r="G353" s="89">
        <v>12</v>
      </c>
      <c r="H353" s="86" t="s">
        <v>53</v>
      </c>
      <c r="I353" s="90">
        <v>10</v>
      </c>
      <c r="J353" s="93" t="s">
        <v>54</v>
      </c>
      <c r="K353" s="92">
        <v>2</v>
      </c>
      <c r="L353" s="92">
        <v>1</v>
      </c>
      <c r="M353" s="94">
        <f t="shared" si="11"/>
        <v>12</v>
      </c>
    </row>
    <row r="354" spans="1:13" ht="14.25" x14ac:dyDescent="0.2">
      <c r="A354" s="85" t="s">
        <v>2101</v>
      </c>
      <c r="B354" s="86" t="s">
        <v>1158</v>
      </c>
      <c r="C354" s="87" t="s">
        <v>2102</v>
      </c>
      <c r="D354" s="85"/>
      <c r="E354" s="85" t="s">
        <v>2103</v>
      </c>
      <c r="F354" s="85" t="s">
        <v>2104</v>
      </c>
      <c r="G354" s="89">
        <v>56262</v>
      </c>
      <c r="H354" s="86" t="s">
        <v>53</v>
      </c>
      <c r="I354" s="90">
        <v>29</v>
      </c>
      <c r="J354" s="93" t="s">
        <v>54</v>
      </c>
      <c r="K354" s="92">
        <v>1</v>
      </c>
      <c r="L354" s="92"/>
      <c r="M354" s="92"/>
    </row>
    <row r="355" spans="1:13" ht="14.25" x14ac:dyDescent="0.2">
      <c r="A355" s="85" t="s">
        <v>2101</v>
      </c>
      <c r="B355" s="86" t="s">
        <v>1158</v>
      </c>
      <c r="C355" s="87" t="s">
        <v>2105</v>
      </c>
      <c r="D355" s="85"/>
      <c r="E355" s="85" t="s">
        <v>2106</v>
      </c>
      <c r="F355" s="85" t="s">
        <v>2107</v>
      </c>
      <c r="G355" s="89">
        <v>4386</v>
      </c>
      <c r="H355" s="86" t="s">
        <v>53</v>
      </c>
      <c r="I355" s="90">
        <v>12</v>
      </c>
      <c r="J355" s="93" t="s">
        <v>54</v>
      </c>
      <c r="K355" s="92">
        <v>1</v>
      </c>
      <c r="L355" s="92"/>
      <c r="M355" s="92"/>
    </row>
    <row r="356" spans="1:13" ht="14.25" x14ac:dyDescent="0.2">
      <c r="A356" s="85" t="s">
        <v>2101</v>
      </c>
      <c r="B356" s="86" t="s">
        <v>1158</v>
      </c>
      <c r="C356" s="87" t="s">
        <v>2108</v>
      </c>
      <c r="D356" s="85"/>
      <c r="E356" s="85" t="s">
        <v>2051</v>
      </c>
      <c r="F356" s="85" t="s">
        <v>2052</v>
      </c>
      <c r="G356" s="89">
        <v>5026</v>
      </c>
      <c r="H356" s="86" t="s">
        <v>53</v>
      </c>
      <c r="I356" s="90">
        <v>15</v>
      </c>
      <c r="J356" s="93" t="s">
        <v>54</v>
      </c>
      <c r="K356" s="92">
        <v>1</v>
      </c>
      <c r="L356" s="92"/>
      <c r="M356" s="92"/>
    </row>
    <row r="357" spans="1:13" ht="14.25" x14ac:dyDescent="0.2">
      <c r="A357" s="85" t="s">
        <v>2101</v>
      </c>
      <c r="B357" s="86" t="s">
        <v>1091</v>
      </c>
      <c r="C357" s="87" t="s">
        <v>2109</v>
      </c>
      <c r="D357" s="85"/>
      <c r="E357" s="85" t="s">
        <v>2110</v>
      </c>
      <c r="F357" s="85" t="s">
        <v>2111</v>
      </c>
      <c r="G357" s="89">
        <v>504</v>
      </c>
      <c r="H357" s="86" t="s">
        <v>53</v>
      </c>
      <c r="I357" s="90">
        <v>10</v>
      </c>
      <c r="J357" s="93" t="s">
        <v>54</v>
      </c>
      <c r="K357" s="92">
        <v>1</v>
      </c>
      <c r="L357" s="92">
        <v>1</v>
      </c>
      <c r="M357" s="94">
        <f>G357</f>
        <v>504</v>
      </c>
    </row>
    <row r="358" spans="1:13" ht="14.25" x14ac:dyDescent="0.2">
      <c r="A358" s="85" t="s">
        <v>2101</v>
      </c>
      <c r="B358" s="86" t="s">
        <v>1091</v>
      </c>
      <c r="C358" s="87" t="s">
        <v>2112</v>
      </c>
      <c r="D358" s="85"/>
      <c r="E358" s="85" t="s">
        <v>2057</v>
      </c>
      <c r="F358" s="85" t="s">
        <v>2058</v>
      </c>
      <c r="G358" s="89">
        <v>291</v>
      </c>
      <c r="H358" s="86" t="s">
        <v>53</v>
      </c>
      <c r="I358" s="90">
        <v>10</v>
      </c>
      <c r="J358" s="93" t="s">
        <v>54</v>
      </c>
      <c r="K358" s="92">
        <v>1</v>
      </c>
      <c r="L358" s="92"/>
      <c r="M358" s="92"/>
    </row>
    <row r="359" spans="1:13" ht="14.25" x14ac:dyDescent="0.2">
      <c r="A359" s="85" t="s">
        <v>2101</v>
      </c>
      <c r="B359" s="86" t="s">
        <v>1091</v>
      </c>
      <c r="C359" s="87" t="s">
        <v>2113</v>
      </c>
      <c r="D359" s="85"/>
      <c r="E359" s="85" t="s">
        <v>2060</v>
      </c>
      <c r="F359" s="85" t="s">
        <v>2061</v>
      </c>
      <c r="G359" s="89">
        <v>1173</v>
      </c>
      <c r="H359" s="86" t="s">
        <v>53</v>
      </c>
      <c r="I359" s="90">
        <v>10</v>
      </c>
      <c r="J359" s="93" t="s">
        <v>54</v>
      </c>
      <c r="K359" s="92">
        <v>1</v>
      </c>
      <c r="L359" s="92"/>
      <c r="M359" s="92"/>
    </row>
    <row r="360" spans="1:13" ht="14.25" x14ac:dyDescent="0.2">
      <c r="A360" s="85" t="s">
        <v>2101</v>
      </c>
      <c r="B360" s="86" t="s">
        <v>1191</v>
      </c>
      <c r="C360" s="87" t="s">
        <v>2114</v>
      </c>
      <c r="D360" s="85"/>
      <c r="E360" s="85" t="s">
        <v>2063</v>
      </c>
      <c r="F360" s="85" t="s">
        <v>2064</v>
      </c>
      <c r="G360" s="89">
        <v>333</v>
      </c>
      <c r="H360" s="86" t="s">
        <v>53</v>
      </c>
      <c r="I360" s="90">
        <v>10</v>
      </c>
      <c r="J360" s="93" t="s">
        <v>54</v>
      </c>
      <c r="K360" s="92">
        <v>1</v>
      </c>
      <c r="L360" s="92"/>
      <c r="M360" s="92"/>
    </row>
    <row r="361" spans="1:13" ht="14.25" x14ac:dyDescent="0.2">
      <c r="A361" s="85" t="s">
        <v>2101</v>
      </c>
      <c r="B361" s="86" t="s">
        <v>1191</v>
      </c>
      <c r="C361" s="87" t="s">
        <v>2115</v>
      </c>
      <c r="D361" s="85"/>
      <c r="E361" s="85" t="s">
        <v>2066</v>
      </c>
      <c r="F361" s="85" t="s">
        <v>2067</v>
      </c>
      <c r="G361" s="89">
        <v>291</v>
      </c>
      <c r="H361" s="86" t="s">
        <v>53</v>
      </c>
      <c r="I361" s="90">
        <v>10</v>
      </c>
      <c r="J361" s="93" t="s">
        <v>54</v>
      </c>
      <c r="K361" s="92">
        <v>1</v>
      </c>
      <c r="L361" s="92"/>
      <c r="M361" s="92"/>
    </row>
    <row r="362" spans="1:13" ht="14.25" x14ac:dyDescent="0.2">
      <c r="A362" s="85" t="s">
        <v>2101</v>
      </c>
      <c r="B362" s="86" t="s">
        <v>1158</v>
      </c>
      <c r="C362" s="87" t="s">
        <v>2116</v>
      </c>
      <c r="D362" s="85"/>
      <c r="E362" s="85" t="s">
        <v>2069</v>
      </c>
      <c r="F362" s="85" t="s">
        <v>2070</v>
      </c>
      <c r="G362" s="89">
        <v>1038</v>
      </c>
      <c r="H362" s="86" t="s">
        <v>53</v>
      </c>
      <c r="I362" s="90">
        <v>10</v>
      </c>
      <c r="J362" s="93" t="s">
        <v>54</v>
      </c>
      <c r="K362" s="92">
        <v>1</v>
      </c>
      <c r="L362" s="92"/>
      <c r="M362" s="92"/>
    </row>
    <row r="363" spans="1:13" ht="14.25" x14ac:dyDescent="0.2">
      <c r="A363" s="85" t="s">
        <v>2101</v>
      </c>
      <c r="B363" s="86" t="s">
        <v>1091</v>
      </c>
      <c r="C363" s="87" t="s">
        <v>2117</v>
      </c>
      <c r="D363" s="85"/>
      <c r="E363" s="85" t="s">
        <v>2072</v>
      </c>
      <c r="F363" s="85" t="s">
        <v>2073</v>
      </c>
      <c r="G363" s="89">
        <v>345</v>
      </c>
      <c r="H363" s="86" t="s">
        <v>53</v>
      </c>
      <c r="I363" s="90">
        <v>10</v>
      </c>
      <c r="J363" s="93" t="s">
        <v>54</v>
      </c>
      <c r="K363" s="92">
        <v>1</v>
      </c>
      <c r="L363" s="92"/>
      <c r="M363" s="92"/>
    </row>
    <row r="364" spans="1:13" ht="14.25" x14ac:dyDescent="0.2">
      <c r="A364" s="85" t="s">
        <v>2101</v>
      </c>
      <c r="B364" s="86" t="s">
        <v>1191</v>
      </c>
      <c r="C364" s="87" t="s">
        <v>2118</v>
      </c>
      <c r="D364" s="85"/>
      <c r="E364" s="85" t="s">
        <v>2075</v>
      </c>
      <c r="F364" s="85" t="s">
        <v>2076</v>
      </c>
      <c r="G364" s="89">
        <v>12</v>
      </c>
      <c r="H364" s="86" t="s">
        <v>53</v>
      </c>
      <c r="I364" s="90">
        <v>10</v>
      </c>
      <c r="J364" s="93" t="s">
        <v>54</v>
      </c>
      <c r="K364" s="92">
        <v>1</v>
      </c>
      <c r="L364" s="92"/>
      <c r="M364" s="92"/>
    </row>
    <row r="365" spans="1:13" ht="14.25" x14ac:dyDescent="0.2">
      <c r="A365" s="85" t="s">
        <v>2101</v>
      </c>
      <c r="B365" s="86" t="s">
        <v>1191</v>
      </c>
      <c r="C365" s="87" t="s">
        <v>2119</v>
      </c>
      <c r="D365" s="85"/>
      <c r="E365" s="85" t="s">
        <v>2078</v>
      </c>
      <c r="F365" s="85" t="s">
        <v>2079</v>
      </c>
      <c r="G365" s="89">
        <v>24</v>
      </c>
      <c r="H365" s="86" t="s">
        <v>53</v>
      </c>
      <c r="I365" s="90">
        <v>10</v>
      </c>
      <c r="J365" s="93" t="s">
        <v>54</v>
      </c>
      <c r="K365" s="92">
        <v>1</v>
      </c>
      <c r="L365" s="92"/>
      <c r="M365" s="92"/>
    </row>
    <row r="366" spans="1:13" ht="14.25" x14ac:dyDescent="0.2">
      <c r="A366" s="85" t="s">
        <v>2101</v>
      </c>
      <c r="B366" s="86" t="s">
        <v>1191</v>
      </c>
      <c r="C366" s="87" t="s">
        <v>2120</v>
      </c>
      <c r="D366" s="85"/>
      <c r="E366" s="85" t="s">
        <v>2081</v>
      </c>
      <c r="F366" s="85" t="s">
        <v>2082</v>
      </c>
      <c r="G366" s="89">
        <v>426</v>
      </c>
      <c r="H366" s="86" t="s">
        <v>53</v>
      </c>
      <c r="I366" s="90">
        <v>10</v>
      </c>
      <c r="J366" s="93" t="s">
        <v>54</v>
      </c>
      <c r="K366" s="92">
        <v>1</v>
      </c>
      <c r="L366" s="92"/>
      <c r="M366" s="92"/>
    </row>
    <row r="367" spans="1:13" ht="14.25" x14ac:dyDescent="0.2">
      <c r="A367" s="85" t="s">
        <v>2101</v>
      </c>
      <c r="B367" s="86" t="s">
        <v>1191</v>
      </c>
      <c r="C367" s="87" t="s">
        <v>2121</v>
      </c>
      <c r="D367" s="85"/>
      <c r="E367" s="85" t="s">
        <v>2084</v>
      </c>
      <c r="F367" s="85" t="s">
        <v>2085</v>
      </c>
      <c r="G367" s="89">
        <v>426</v>
      </c>
      <c r="H367" s="86" t="s">
        <v>53</v>
      </c>
      <c r="I367" s="90">
        <v>10</v>
      </c>
      <c r="J367" s="93" t="s">
        <v>54</v>
      </c>
      <c r="K367" s="92">
        <v>1</v>
      </c>
      <c r="L367" s="92"/>
      <c r="M367" s="92"/>
    </row>
    <row r="368" spans="1:13" ht="14.25" x14ac:dyDescent="0.2">
      <c r="A368" s="85" t="s">
        <v>2101</v>
      </c>
      <c r="B368" s="86" t="s">
        <v>1191</v>
      </c>
      <c r="C368" s="87" t="s">
        <v>2122</v>
      </c>
      <c r="D368" s="85"/>
      <c r="E368" s="85" t="s">
        <v>2087</v>
      </c>
      <c r="F368" s="85" t="s">
        <v>2088</v>
      </c>
      <c r="G368" s="89">
        <v>48</v>
      </c>
      <c r="H368" s="86" t="s">
        <v>53</v>
      </c>
      <c r="I368" s="90">
        <v>10</v>
      </c>
      <c r="J368" s="93" t="s">
        <v>54</v>
      </c>
      <c r="K368" s="92">
        <v>1</v>
      </c>
      <c r="L368" s="92"/>
      <c r="M368" s="92"/>
    </row>
    <row r="369" spans="1:13" ht="14.25" x14ac:dyDescent="0.2">
      <c r="A369" s="85" t="s">
        <v>2101</v>
      </c>
      <c r="B369" s="86" t="s">
        <v>1191</v>
      </c>
      <c r="C369" s="87" t="s">
        <v>2123</v>
      </c>
      <c r="D369" s="85"/>
      <c r="E369" s="85" t="s">
        <v>2090</v>
      </c>
      <c r="F369" s="85" t="s">
        <v>2091</v>
      </c>
      <c r="G369" s="89">
        <v>54</v>
      </c>
      <c r="H369" s="86" t="s">
        <v>53</v>
      </c>
      <c r="I369" s="90">
        <v>28</v>
      </c>
      <c r="J369" s="93" t="s">
        <v>54</v>
      </c>
      <c r="K369" s="92">
        <v>1</v>
      </c>
      <c r="L369" s="92"/>
      <c r="M369" s="92"/>
    </row>
    <row r="370" spans="1:13" ht="14.25" x14ac:dyDescent="0.2">
      <c r="A370" s="85" t="s">
        <v>2101</v>
      </c>
      <c r="B370" s="86" t="s">
        <v>1091</v>
      </c>
      <c r="C370" s="87" t="s">
        <v>2124</v>
      </c>
      <c r="D370" s="85"/>
      <c r="E370" s="85" t="s">
        <v>2125</v>
      </c>
      <c r="F370" s="85" t="s">
        <v>2126</v>
      </c>
      <c r="G370" s="89">
        <v>48</v>
      </c>
      <c r="H370" s="86" t="s">
        <v>53</v>
      </c>
      <c r="I370" s="90">
        <v>10</v>
      </c>
      <c r="J370" s="93" t="s">
        <v>54</v>
      </c>
      <c r="K370" s="92">
        <v>1</v>
      </c>
      <c r="L370" s="92"/>
      <c r="M370" s="92"/>
    </row>
    <row r="371" spans="1:13" ht="14.25" x14ac:dyDescent="0.2">
      <c r="A371" s="85" t="s">
        <v>2101</v>
      </c>
      <c r="B371" s="86" t="s">
        <v>1191</v>
      </c>
      <c r="C371" s="87" t="s">
        <v>2127</v>
      </c>
      <c r="D371" s="85"/>
      <c r="E371" s="85" t="s">
        <v>2096</v>
      </c>
      <c r="F371" s="85" t="s">
        <v>2097</v>
      </c>
      <c r="G371" s="89">
        <v>48</v>
      </c>
      <c r="H371" s="86" t="s">
        <v>53</v>
      </c>
      <c r="I371" s="90">
        <v>10</v>
      </c>
      <c r="J371" s="93" t="s">
        <v>54</v>
      </c>
      <c r="K371" s="92">
        <v>1</v>
      </c>
      <c r="L371" s="92"/>
      <c r="M371" s="92"/>
    </row>
    <row r="372" spans="1:13" ht="14.25" x14ac:dyDescent="0.2">
      <c r="A372" s="85" t="s">
        <v>2101</v>
      </c>
      <c r="B372" s="86" t="s">
        <v>1091</v>
      </c>
      <c r="C372" s="87" t="s">
        <v>2128</v>
      </c>
      <c r="D372" s="85"/>
      <c r="E372" s="85" t="s">
        <v>2099</v>
      </c>
      <c r="F372" s="85" t="s">
        <v>2100</v>
      </c>
      <c r="G372" s="89">
        <v>12</v>
      </c>
      <c r="H372" s="86" t="s">
        <v>53</v>
      </c>
      <c r="I372" s="90">
        <v>10</v>
      </c>
      <c r="J372" s="93" t="s">
        <v>54</v>
      </c>
      <c r="K372" s="92">
        <v>1</v>
      </c>
      <c r="L372" s="92"/>
      <c r="M372" s="92"/>
    </row>
    <row r="373" spans="1:13" ht="14.25" x14ac:dyDescent="0.2">
      <c r="A373" s="85" t="s">
        <v>2129</v>
      </c>
      <c r="B373" s="86" t="s">
        <v>1191</v>
      </c>
      <c r="C373" s="87" t="s">
        <v>2130</v>
      </c>
      <c r="D373" s="85"/>
      <c r="E373" s="85" t="s">
        <v>2131</v>
      </c>
      <c r="F373" s="85" t="s">
        <v>2132</v>
      </c>
      <c r="G373" s="89">
        <v>10780</v>
      </c>
      <c r="H373" s="86" t="s">
        <v>53</v>
      </c>
      <c r="I373" s="90">
        <v>15</v>
      </c>
      <c r="J373" s="93" t="s">
        <v>54</v>
      </c>
      <c r="K373" s="92">
        <v>1</v>
      </c>
      <c r="L373" s="92"/>
      <c r="M373" s="92"/>
    </row>
    <row r="374" spans="1:13" ht="14.25" x14ac:dyDescent="0.2">
      <c r="A374" s="85" t="s">
        <v>2129</v>
      </c>
      <c r="B374" s="86" t="s">
        <v>1191</v>
      </c>
      <c r="C374" s="87" t="s">
        <v>2133</v>
      </c>
      <c r="D374" s="85"/>
      <c r="E374" s="85" t="s">
        <v>2134</v>
      </c>
      <c r="F374" s="85" t="s">
        <v>2135</v>
      </c>
      <c r="G374" s="89">
        <v>2458</v>
      </c>
      <c r="H374" s="86" t="s">
        <v>53</v>
      </c>
      <c r="I374" s="90">
        <v>5</v>
      </c>
      <c r="J374" s="93" t="s">
        <v>54</v>
      </c>
      <c r="K374" s="92">
        <v>1</v>
      </c>
      <c r="L374" s="92">
        <v>1</v>
      </c>
      <c r="M374" s="94">
        <f>G374</f>
        <v>2458</v>
      </c>
    </row>
    <row r="375" spans="1:13" ht="14.25" x14ac:dyDescent="0.2">
      <c r="A375" s="85" t="s">
        <v>1238</v>
      </c>
      <c r="B375" s="86" t="s">
        <v>1091</v>
      </c>
      <c r="C375" s="87" t="s">
        <v>2136</v>
      </c>
      <c r="D375" s="85"/>
      <c r="E375" s="85" t="s">
        <v>2137</v>
      </c>
      <c r="F375" s="85" t="s">
        <v>2138</v>
      </c>
      <c r="G375" s="89">
        <v>35706</v>
      </c>
      <c r="H375" s="86" t="s">
        <v>53</v>
      </c>
      <c r="I375" s="90">
        <v>18</v>
      </c>
      <c r="J375" s="93" t="s">
        <v>54</v>
      </c>
      <c r="K375" s="92">
        <v>1</v>
      </c>
      <c r="L375" s="92"/>
      <c r="M375" s="92"/>
    </row>
    <row r="376" spans="1:13" ht="14.25" x14ac:dyDescent="0.2">
      <c r="A376" s="85" t="s">
        <v>1238</v>
      </c>
      <c r="B376" s="86" t="s">
        <v>1091</v>
      </c>
      <c r="C376" s="87" t="s">
        <v>2139</v>
      </c>
      <c r="D376" s="85"/>
      <c r="E376" s="85" t="s">
        <v>2140</v>
      </c>
      <c r="F376" s="85" t="s">
        <v>2141</v>
      </c>
      <c r="G376" s="89">
        <v>942</v>
      </c>
      <c r="H376" s="86" t="s">
        <v>53</v>
      </c>
      <c r="I376" s="90">
        <v>10</v>
      </c>
      <c r="J376" s="93" t="s">
        <v>54</v>
      </c>
      <c r="K376" s="92">
        <v>1</v>
      </c>
      <c r="L376" s="92">
        <v>1</v>
      </c>
      <c r="M376" s="94">
        <f>G376</f>
        <v>942</v>
      </c>
    </row>
    <row r="377" spans="1:13" ht="14.25" x14ac:dyDescent="0.2">
      <c r="A377" s="85" t="s">
        <v>1238</v>
      </c>
      <c r="B377" s="86" t="s">
        <v>1091</v>
      </c>
      <c r="C377" s="87" t="s">
        <v>2142</v>
      </c>
      <c r="D377" s="85"/>
      <c r="E377" s="85" t="s">
        <v>2143</v>
      </c>
      <c r="F377" s="85" t="s">
        <v>2144</v>
      </c>
      <c r="G377" s="89">
        <v>1812</v>
      </c>
      <c r="H377" s="86" t="s">
        <v>53</v>
      </c>
      <c r="I377" s="90">
        <v>10</v>
      </c>
      <c r="J377" s="93" t="s">
        <v>54</v>
      </c>
      <c r="K377" s="92">
        <v>1</v>
      </c>
      <c r="L377" s="92">
        <v>1</v>
      </c>
      <c r="M377" s="94">
        <f>G377</f>
        <v>1812</v>
      </c>
    </row>
    <row r="378" spans="1:13" ht="14.25" x14ac:dyDescent="0.2">
      <c r="A378" s="85" t="s">
        <v>1238</v>
      </c>
      <c r="B378" s="86" t="s">
        <v>1091</v>
      </c>
      <c r="C378" s="87" t="s">
        <v>2145</v>
      </c>
      <c r="D378" s="85"/>
      <c r="E378" s="85" t="s">
        <v>2146</v>
      </c>
      <c r="F378" s="85" t="s">
        <v>2147</v>
      </c>
      <c r="G378" s="89">
        <v>6381</v>
      </c>
      <c r="H378" s="86" t="s">
        <v>53</v>
      </c>
      <c r="I378" s="90">
        <v>10</v>
      </c>
      <c r="J378" s="93" t="s">
        <v>54</v>
      </c>
      <c r="K378" s="92">
        <v>1</v>
      </c>
      <c r="L378" s="92"/>
      <c r="M378" s="92"/>
    </row>
    <row r="379" spans="1:13" ht="14.25" x14ac:dyDescent="0.2">
      <c r="A379" s="85" t="s">
        <v>1238</v>
      </c>
      <c r="B379" s="86" t="s">
        <v>1091</v>
      </c>
      <c r="C379" s="87" t="s">
        <v>2148</v>
      </c>
      <c r="D379" s="85"/>
      <c r="E379" s="85" t="s">
        <v>2149</v>
      </c>
      <c r="F379" s="85" t="s">
        <v>2150</v>
      </c>
      <c r="G379" s="89">
        <v>8320</v>
      </c>
      <c r="H379" s="86" t="s">
        <v>53</v>
      </c>
      <c r="I379" s="90">
        <v>10</v>
      </c>
      <c r="J379" s="93" t="s">
        <v>54</v>
      </c>
      <c r="K379" s="92">
        <v>1</v>
      </c>
      <c r="L379" s="92"/>
      <c r="M379" s="92"/>
    </row>
    <row r="380" spans="1:13" ht="14.25" x14ac:dyDescent="0.2">
      <c r="A380" s="85" t="s">
        <v>1238</v>
      </c>
      <c r="B380" s="86" t="s">
        <v>1091</v>
      </c>
      <c r="C380" s="87" t="s">
        <v>2151</v>
      </c>
      <c r="D380" s="85"/>
      <c r="E380" s="85" t="s">
        <v>2152</v>
      </c>
      <c r="F380" s="85" t="s">
        <v>2153</v>
      </c>
      <c r="G380" s="89">
        <v>711</v>
      </c>
      <c r="H380" s="86" t="s">
        <v>53</v>
      </c>
      <c r="I380" s="90">
        <v>10</v>
      </c>
      <c r="J380" s="93" t="s">
        <v>54</v>
      </c>
      <c r="K380" s="92">
        <v>1</v>
      </c>
      <c r="L380" s="92">
        <v>1</v>
      </c>
      <c r="M380" s="94">
        <f t="shared" ref="M380:M392" si="12">G380</f>
        <v>711</v>
      </c>
    </row>
    <row r="381" spans="1:13" ht="14.25" x14ac:dyDescent="0.2">
      <c r="A381" s="85" t="s">
        <v>1238</v>
      </c>
      <c r="B381" s="86" t="s">
        <v>1091</v>
      </c>
      <c r="C381" s="87" t="s">
        <v>2154</v>
      </c>
      <c r="D381" s="85"/>
      <c r="E381" s="85" t="s">
        <v>2155</v>
      </c>
      <c r="F381" s="85" t="s">
        <v>2156</v>
      </c>
      <c r="G381" s="89">
        <v>248</v>
      </c>
      <c r="H381" s="86" t="s">
        <v>53</v>
      </c>
      <c r="I381" s="90">
        <v>10</v>
      </c>
      <c r="J381" s="93" t="s">
        <v>54</v>
      </c>
      <c r="K381" s="92">
        <v>1</v>
      </c>
      <c r="L381" s="92">
        <v>1</v>
      </c>
      <c r="M381" s="94">
        <f t="shared" si="12"/>
        <v>248</v>
      </c>
    </row>
    <row r="382" spans="1:13" ht="14.25" x14ac:dyDescent="0.2">
      <c r="A382" s="85" t="s">
        <v>1238</v>
      </c>
      <c r="B382" s="86" t="s">
        <v>1091</v>
      </c>
      <c r="C382" s="87" t="s">
        <v>2157</v>
      </c>
      <c r="D382" s="85"/>
      <c r="E382" s="85" t="s">
        <v>2158</v>
      </c>
      <c r="F382" s="85" t="s">
        <v>2159</v>
      </c>
      <c r="G382" s="89">
        <v>242</v>
      </c>
      <c r="H382" s="86" t="s">
        <v>53</v>
      </c>
      <c r="I382" s="90">
        <v>10</v>
      </c>
      <c r="J382" s="93" t="s">
        <v>54</v>
      </c>
      <c r="K382" s="92">
        <v>1</v>
      </c>
      <c r="L382" s="92">
        <v>1</v>
      </c>
      <c r="M382" s="94">
        <f t="shared" si="12"/>
        <v>242</v>
      </c>
    </row>
    <row r="383" spans="1:13" ht="38.25" x14ac:dyDescent="0.2">
      <c r="A383" s="85" t="s">
        <v>2160</v>
      </c>
      <c r="B383" s="86" t="s">
        <v>1091</v>
      </c>
      <c r="C383" s="87" t="s">
        <v>2161</v>
      </c>
      <c r="D383" s="85"/>
      <c r="E383" s="85" t="s">
        <v>2162</v>
      </c>
      <c r="F383" s="85" t="s">
        <v>2163</v>
      </c>
      <c r="G383" s="89">
        <v>33338</v>
      </c>
      <c r="H383" s="86" t="s">
        <v>53</v>
      </c>
      <c r="I383" s="90">
        <v>21</v>
      </c>
      <c r="J383" s="93" t="s">
        <v>54</v>
      </c>
      <c r="K383" s="92">
        <v>1</v>
      </c>
      <c r="L383" s="92"/>
      <c r="M383" s="92"/>
    </row>
    <row r="384" spans="1:13" ht="38.25" x14ac:dyDescent="0.2">
      <c r="A384" s="85" t="s">
        <v>2160</v>
      </c>
      <c r="B384" s="86" t="s">
        <v>1091</v>
      </c>
      <c r="C384" s="87" t="s">
        <v>2164</v>
      </c>
      <c r="D384" s="85"/>
      <c r="E384" s="85" t="s">
        <v>2165</v>
      </c>
      <c r="F384" s="85" t="s">
        <v>2166</v>
      </c>
      <c r="G384" s="89">
        <v>59</v>
      </c>
      <c r="H384" s="86" t="s">
        <v>53</v>
      </c>
      <c r="I384" s="90">
        <v>10</v>
      </c>
      <c r="J384" s="93" t="s">
        <v>54</v>
      </c>
      <c r="K384" s="92">
        <v>1</v>
      </c>
      <c r="L384" s="92">
        <v>2</v>
      </c>
      <c r="M384" s="94">
        <f>G384*L384</f>
        <v>118</v>
      </c>
    </row>
    <row r="385" spans="1:13" ht="38.25" x14ac:dyDescent="0.2">
      <c r="A385" s="85" t="s">
        <v>2160</v>
      </c>
      <c r="B385" s="86" t="s">
        <v>1091</v>
      </c>
      <c r="C385" s="87" t="s">
        <v>2167</v>
      </c>
      <c r="D385" s="85"/>
      <c r="E385" s="85" t="s">
        <v>2168</v>
      </c>
      <c r="F385" s="85" t="s">
        <v>2169</v>
      </c>
      <c r="G385" s="89">
        <v>2477</v>
      </c>
      <c r="H385" s="86" t="s">
        <v>53</v>
      </c>
      <c r="I385" s="90">
        <v>10</v>
      </c>
      <c r="J385" s="93" t="s">
        <v>54</v>
      </c>
      <c r="K385" s="92">
        <v>1</v>
      </c>
      <c r="L385" s="92">
        <v>1</v>
      </c>
      <c r="M385" s="94">
        <f t="shared" si="12"/>
        <v>2477</v>
      </c>
    </row>
    <row r="386" spans="1:13" ht="14.25" x14ac:dyDescent="0.2">
      <c r="A386" s="85" t="s">
        <v>1238</v>
      </c>
      <c r="B386" s="86" t="s">
        <v>1158</v>
      </c>
      <c r="C386" s="87" t="s">
        <v>2170</v>
      </c>
      <c r="D386" s="85"/>
      <c r="E386" s="85" t="s">
        <v>2171</v>
      </c>
      <c r="F386" s="85" t="s">
        <v>2172</v>
      </c>
      <c r="G386" s="89">
        <v>43050</v>
      </c>
      <c r="H386" s="86" t="s">
        <v>53</v>
      </c>
      <c r="I386" s="90">
        <v>24</v>
      </c>
      <c r="J386" s="93" t="s">
        <v>54</v>
      </c>
      <c r="K386" s="92">
        <v>1</v>
      </c>
      <c r="L386" s="92"/>
      <c r="M386" s="94"/>
    </row>
    <row r="387" spans="1:13" ht="14.25" x14ac:dyDescent="0.2">
      <c r="A387" s="85" t="s">
        <v>2173</v>
      </c>
      <c r="B387" s="86" t="s">
        <v>1191</v>
      </c>
      <c r="C387" s="87" t="s">
        <v>2174</v>
      </c>
      <c r="D387" s="85"/>
      <c r="E387" s="85" t="s">
        <v>2175</v>
      </c>
      <c r="F387" s="85" t="s">
        <v>2176</v>
      </c>
      <c r="G387" s="89">
        <v>7592</v>
      </c>
      <c r="H387" s="86" t="s">
        <v>53</v>
      </c>
      <c r="I387" s="90">
        <v>10</v>
      </c>
      <c r="J387" s="93" t="s">
        <v>54</v>
      </c>
      <c r="K387" s="92">
        <v>1</v>
      </c>
      <c r="L387" s="92">
        <v>1</v>
      </c>
      <c r="M387" s="94">
        <f t="shared" si="12"/>
        <v>7592</v>
      </c>
    </row>
    <row r="388" spans="1:13" ht="14.25" x14ac:dyDescent="0.2">
      <c r="A388" s="85" t="s">
        <v>1238</v>
      </c>
      <c r="B388" s="86" t="s">
        <v>1191</v>
      </c>
      <c r="C388" s="87" t="s">
        <v>2177</v>
      </c>
      <c r="D388" s="85"/>
      <c r="E388" s="85" t="s">
        <v>2178</v>
      </c>
      <c r="F388" s="85" t="s">
        <v>2179</v>
      </c>
      <c r="G388" s="89">
        <v>60</v>
      </c>
      <c r="H388" s="86" t="s">
        <v>53</v>
      </c>
      <c r="I388" s="90">
        <v>10</v>
      </c>
      <c r="J388" s="93" t="s">
        <v>54</v>
      </c>
      <c r="K388" s="92">
        <v>1</v>
      </c>
      <c r="L388" s="92">
        <v>1</v>
      </c>
      <c r="M388" s="94">
        <f t="shared" si="12"/>
        <v>60</v>
      </c>
    </row>
    <row r="389" spans="1:13" ht="38.25" x14ac:dyDescent="0.2">
      <c r="A389" s="85" t="s">
        <v>2180</v>
      </c>
      <c r="B389" s="86" t="s">
        <v>1091</v>
      </c>
      <c r="C389" s="87" t="s">
        <v>2181</v>
      </c>
      <c r="D389" s="85"/>
      <c r="E389" s="85" t="s">
        <v>2182</v>
      </c>
      <c r="F389" s="85" t="s">
        <v>2183</v>
      </c>
      <c r="G389" s="89">
        <v>2904</v>
      </c>
      <c r="H389" s="86" t="s">
        <v>53</v>
      </c>
      <c r="I389" s="90">
        <v>10</v>
      </c>
      <c r="J389" s="93" t="s">
        <v>54</v>
      </c>
      <c r="K389" s="92">
        <v>1</v>
      </c>
      <c r="L389" s="92">
        <v>1</v>
      </c>
      <c r="M389" s="94">
        <f t="shared" si="12"/>
        <v>2904</v>
      </c>
    </row>
    <row r="390" spans="1:13" ht="38.25" x14ac:dyDescent="0.2">
      <c r="A390" s="85" t="s">
        <v>2184</v>
      </c>
      <c r="B390" s="86" t="s">
        <v>1158</v>
      </c>
      <c r="C390" s="87" t="s">
        <v>2185</v>
      </c>
      <c r="D390" s="85"/>
      <c r="E390" s="85" t="s">
        <v>2186</v>
      </c>
      <c r="F390" s="85" t="s">
        <v>2187</v>
      </c>
      <c r="G390" s="89">
        <v>1134</v>
      </c>
      <c r="H390" s="86" t="s">
        <v>53</v>
      </c>
      <c r="I390" s="90">
        <v>8</v>
      </c>
      <c r="J390" s="93" t="s">
        <v>54</v>
      </c>
      <c r="K390" s="92">
        <v>1</v>
      </c>
      <c r="L390" s="92">
        <v>1</v>
      </c>
      <c r="M390" s="94">
        <f t="shared" si="12"/>
        <v>1134</v>
      </c>
    </row>
    <row r="391" spans="1:13" ht="14.25" x14ac:dyDescent="0.2">
      <c r="A391" s="85" t="s">
        <v>2188</v>
      </c>
      <c r="B391" s="86" t="s">
        <v>1158</v>
      </c>
      <c r="C391" s="87" t="s">
        <v>2189</v>
      </c>
      <c r="D391" s="85"/>
      <c r="E391" s="85" t="s">
        <v>2190</v>
      </c>
      <c r="F391" s="85" t="s">
        <v>2191</v>
      </c>
      <c r="G391" s="89">
        <v>366</v>
      </c>
      <c r="H391" s="86" t="s">
        <v>53</v>
      </c>
      <c r="I391" s="90">
        <v>10</v>
      </c>
      <c r="J391" s="93" t="s">
        <v>54</v>
      </c>
      <c r="K391" s="92">
        <v>1</v>
      </c>
      <c r="L391" s="92">
        <v>1</v>
      </c>
      <c r="M391" s="94">
        <f t="shared" si="12"/>
        <v>366</v>
      </c>
    </row>
    <row r="392" spans="1:13" ht="14.25" x14ac:dyDescent="0.2">
      <c r="A392" s="85" t="s">
        <v>2192</v>
      </c>
      <c r="B392" s="86" t="s">
        <v>1191</v>
      </c>
      <c r="C392" s="87" t="s">
        <v>2193</v>
      </c>
      <c r="D392" s="85"/>
      <c r="E392" s="85" t="s">
        <v>2194</v>
      </c>
      <c r="F392" s="85" t="s">
        <v>2195</v>
      </c>
      <c r="G392" s="89">
        <v>1284</v>
      </c>
      <c r="H392" s="86" t="s">
        <v>53</v>
      </c>
      <c r="I392" s="90">
        <v>10</v>
      </c>
      <c r="J392" s="93" t="s">
        <v>54</v>
      </c>
      <c r="K392" s="92">
        <v>1</v>
      </c>
      <c r="L392" s="92">
        <v>1</v>
      </c>
      <c r="M392" s="94">
        <f t="shared" si="12"/>
        <v>1284</v>
      </c>
    </row>
    <row r="393" spans="1:13" ht="38.25" x14ac:dyDescent="0.2">
      <c r="A393" s="85" t="s">
        <v>2196</v>
      </c>
      <c r="B393" s="86" t="s">
        <v>1158</v>
      </c>
      <c r="C393" s="87" t="s">
        <v>2197</v>
      </c>
      <c r="D393" s="85"/>
      <c r="E393" s="85" t="s">
        <v>2198</v>
      </c>
      <c r="F393" s="85" t="s">
        <v>2199</v>
      </c>
      <c r="G393" s="89">
        <v>2850</v>
      </c>
      <c r="H393" s="86" t="s">
        <v>53</v>
      </c>
      <c r="I393" s="90">
        <v>10</v>
      </c>
      <c r="J393" s="93" t="s">
        <v>54</v>
      </c>
      <c r="K393" s="92">
        <v>1</v>
      </c>
      <c r="L393" s="92"/>
      <c r="M393" s="92"/>
    </row>
    <row r="394" spans="1:13" ht="25.5" x14ac:dyDescent="0.2">
      <c r="A394" s="85" t="s">
        <v>2200</v>
      </c>
      <c r="B394" s="86" t="s">
        <v>1091</v>
      </c>
      <c r="C394" s="87" t="s">
        <v>2201</v>
      </c>
      <c r="D394" s="85"/>
      <c r="E394" s="85" t="s">
        <v>2202</v>
      </c>
      <c r="F394" s="85" t="s">
        <v>2203</v>
      </c>
      <c r="G394" s="89">
        <v>3780.56</v>
      </c>
      <c r="H394" s="86" t="s">
        <v>53</v>
      </c>
      <c r="I394" s="90">
        <v>10</v>
      </c>
      <c r="J394" s="93" t="s">
        <v>54</v>
      </c>
      <c r="K394" s="92">
        <v>3</v>
      </c>
      <c r="L394" s="92"/>
      <c r="M394" s="92"/>
    </row>
    <row r="395" spans="1:13" ht="14.25" x14ac:dyDescent="0.2">
      <c r="A395" s="85" t="s">
        <v>2204</v>
      </c>
      <c r="B395" s="86" t="s">
        <v>1094</v>
      </c>
      <c r="C395" s="87" t="s">
        <v>2205</v>
      </c>
      <c r="D395" s="85"/>
      <c r="E395" s="85" t="s">
        <v>2206</v>
      </c>
      <c r="F395" s="85" t="s">
        <v>2207</v>
      </c>
      <c r="G395" s="89">
        <v>4687</v>
      </c>
      <c r="H395" s="86" t="s">
        <v>53</v>
      </c>
      <c r="I395" s="90">
        <v>10</v>
      </c>
      <c r="J395" s="93" t="s">
        <v>54</v>
      </c>
      <c r="K395" s="92">
        <v>1</v>
      </c>
      <c r="L395" s="92"/>
      <c r="M395" s="92"/>
    </row>
    <row r="396" spans="1:13" ht="25.5" x14ac:dyDescent="0.2">
      <c r="A396" s="85" t="s">
        <v>2208</v>
      </c>
      <c r="B396" s="86" t="s">
        <v>1094</v>
      </c>
      <c r="C396" s="87" t="s">
        <v>2209</v>
      </c>
      <c r="D396" s="85"/>
      <c r="E396" s="85" t="s">
        <v>2210</v>
      </c>
      <c r="F396" s="85" t="s">
        <v>2211</v>
      </c>
      <c r="G396" s="89">
        <v>537</v>
      </c>
      <c r="H396" s="86" t="s">
        <v>53</v>
      </c>
      <c r="I396" s="90">
        <v>0</v>
      </c>
      <c r="J396" s="93" t="s">
        <v>54</v>
      </c>
      <c r="K396" s="92">
        <v>1</v>
      </c>
      <c r="L396" s="92">
        <v>1</v>
      </c>
      <c r="M396" s="94">
        <f>G396</f>
        <v>537</v>
      </c>
    </row>
    <row r="397" spans="1:13" ht="14.25" x14ac:dyDescent="0.2">
      <c r="A397" s="85" t="s">
        <v>2204</v>
      </c>
      <c r="B397" s="86" t="s">
        <v>1094</v>
      </c>
      <c r="C397" s="87" t="s">
        <v>2212</v>
      </c>
      <c r="D397" s="85"/>
      <c r="E397" s="85" t="s">
        <v>2213</v>
      </c>
      <c r="F397" s="85" t="s">
        <v>2214</v>
      </c>
      <c r="G397" s="89">
        <v>834</v>
      </c>
      <c r="H397" s="86" t="s">
        <v>53</v>
      </c>
      <c r="I397" s="90">
        <v>10</v>
      </c>
      <c r="J397" s="93" t="s">
        <v>54</v>
      </c>
      <c r="K397" s="92">
        <v>1</v>
      </c>
      <c r="L397" s="92"/>
      <c r="M397" s="92"/>
    </row>
    <row r="398" spans="1:13" ht="14.25" x14ac:dyDescent="0.2">
      <c r="A398" s="85" t="s">
        <v>2204</v>
      </c>
      <c r="B398" s="86" t="s">
        <v>1094</v>
      </c>
      <c r="C398" s="87" t="s">
        <v>2215</v>
      </c>
      <c r="D398" s="85"/>
      <c r="E398" s="85" t="s">
        <v>2216</v>
      </c>
      <c r="F398" s="85" t="s">
        <v>2217</v>
      </c>
      <c r="G398" s="89">
        <v>675</v>
      </c>
      <c r="H398" s="86" t="s">
        <v>53</v>
      </c>
      <c r="I398" s="90">
        <v>10</v>
      </c>
      <c r="J398" s="93" t="s">
        <v>54</v>
      </c>
      <c r="K398" s="92">
        <v>1</v>
      </c>
      <c r="L398" s="92"/>
      <c r="M398" s="92"/>
    </row>
    <row r="399" spans="1:13" ht="25.5" x14ac:dyDescent="0.2">
      <c r="A399" s="85" t="s">
        <v>2218</v>
      </c>
      <c r="B399" s="86" t="s">
        <v>1158</v>
      </c>
      <c r="C399" s="87" t="s">
        <v>2219</v>
      </c>
      <c r="D399" s="85"/>
      <c r="E399" s="85" t="s">
        <v>2220</v>
      </c>
      <c r="F399" s="85" t="s">
        <v>2221</v>
      </c>
      <c r="G399" s="89">
        <v>6379</v>
      </c>
      <c r="H399" s="86" t="s">
        <v>53</v>
      </c>
      <c r="I399" s="90">
        <v>11</v>
      </c>
      <c r="J399" s="93" t="s">
        <v>54</v>
      </c>
      <c r="K399" s="92">
        <v>2</v>
      </c>
      <c r="L399" s="92"/>
      <c r="M399" s="92"/>
    </row>
    <row r="400" spans="1:13" ht="25.5" x14ac:dyDescent="0.2">
      <c r="A400" s="85" t="s">
        <v>2218</v>
      </c>
      <c r="B400" s="86" t="s">
        <v>1191</v>
      </c>
      <c r="C400" s="87" t="s">
        <v>2222</v>
      </c>
      <c r="D400" s="85"/>
      <c r="E400" s="85" t="s">
        <v>2223</v>
      </c>
      <c r="F400" s="85" t="s">
        <v>2224</v>
      </c>
      <c r="G400" s="89">
        <v>1935</v>
      </c>
      <c r="H400" s="86" t="s">
        <v>53</v>
      </c>
      <c r="I400" s="90">
        <v>10</v>
      </c>
      <c r="J400" s="93" t="s">
        <v>54</v>
      </c>
      <c r="K400" s="92">
        <v>0</v>
      </c>
      <c r="L400" s="92">
        <v>1</v>
      </c>
      <c r="M400" s="94">
        <f>G400</f>
        <v>1935</v>
      </c>
    </row>
    <row r="401" spans="1:13" ht="25.5" x14ac:dyDescent="0.2">
      <c r="A401" s="85" t="s">
        <v>2218</v>
      </c>
      <c r="B401" s="86" t="s">
        <v>1091</v>
      </c>
      <c r="C401" s="87" t="s">
        <v>2225</v>
      </c>
      <c r="D401" s="85"/>
      <c r="E401" s="85" t="s">
        <v>2226</v>
      </c>
      <c r="F401" s="85" t="s">
        <v>2227</v>
      </c>
      <c r="G401" s="89">
        <v>645</v>
      </c>
      <c r="H401" s="86" t="s">
        <v>53</v>
      </c>
      <c r="I401" s="90">
        <v>11</v>
      </c>
      <c r="J401" s="93" t="s">
        <v>54</v>
      </c>
      <c r="K401" s="92">
        <v>0</v>
      </c>
      <c r="L401" s="92"/>
      <c r="M401" s="92"/>
    </row>
    <row r="402" spans="1:13" ht="14.25" x14ac:dyDescent="0.2">
      <c r="A402" s="85" t="s">
        <v>1238</v>
      </c>
      <c r="B402" s="86" t="s">
        <v>1094</v>
      </c>
      <c r="C402" s="87" t="s">
        <v>2228</v>
      </c>
      <c r="D402" s="85"/>
      <c r="E402" s="85" t="s">
        <v>1094</v>
      </c>
      <c r="F402" s="88" t="s">
        <v>2229</v>
      </c>
      <c r="G402" s="89"/>
      <c r="H402" s="86" t="s">
        <v>1094</v>
      </c>
      <c r="I402" s="90"/>
      <c r="J402" s="91"/>
      <c r="K402" s="92"/>
      <c r="L402" s="92"/>
      <c r="M402" s="92"/>
    </row>
    <row r="403" spans="1:13" ht="14.25" x14ac:dyDescent="0.2">
      <c r="A403" s="85" t="s">
        <v>1238</v>
      </c>
      <c r="B403" s="86" t="s">
        <v>1094</v>
      </c>
      <c r="C403" s="87" t="s">
        <v>2230</v>
      </c>
      <c r="D403" s="85"/>
      <c r="E403" s="85" t="s">
        <v>1094</v>
      </c>
      <c r="F403" s="88" t="s">
        <v>2231</v>
      </c>
      <c r="G403" s="89"/>
      <c r="H403" s="86" t="s">
        <v>1094</v>
      </c>
      <c r="I403" s="90"/>
      <c r="J403" s="91"/>
      <c r="K403" s="92"/>
      <c r="L403" s="92"/>
      <c r="M403" s="92"/>
    </row>
    <row r="404" spans="1:13" ht="14.25" x14ac:dyDescent="0.2">
      <c r="A404" s="85" t="s">
        <v>2232</v>
      </c>
      <c r="B404" s="86" t="s">
        <v>1091</v>
      </c>
      <c r="C404" s="87" t="s">
        <v>2233</v>
      </c>
      <c r="D404" s="85"/>
      <c r="E404" s="85" t="s">
        <v>2234</v>
      </c>
      <c r="F404" s="85" t="s">
        <v>2235</v>
      </c>
      <c r="G404" s="89">
        <v>358</v>
      </c>
      <c r="H404" s="86" t="s">
        <v>53</v>
      </c>
      <c r="I404" s="90">
        <v>10</v>
      </c>
      <c r="J404" s="93" t="s">
        <v>54</v>
      </c>
      <c r="K404" s="92">
        <v>1</v>
      </c>
      <c r="L404" s="92">
        <v>1</v>
      </c>
      <c r="M404" s="94">
        <f>G404</f>
        <v>358</v>
      </c>
    </row>
    <row r="405" spans="1:13" ht="14.25" x14ac:dyDescent="0.2">
      <c r="A405" s="85" t="s">
        <v>2236</v>
      </c>
      <c r="B405" s="86" t="s">
        <v>1091</v>
      </c>
      <c r="C405" s="87" t="s">
        <v>2237</v>
      </c>
      <c r="D405" s="85"/>
      <c r="E405" s="85" t="s">
        <v>2234</v>
      </c>
      <c r="F405" s="85" t="s">
        <v>2235</v>
      </c>
      <c r="G405" s="89">
        <v>358</v>
      </c>
      <c r="H405" s="86" t="s">
        <v>53</v>
      </c>
      <c r="I405" s="90">
        <v>10</v>
      </c>
      <c r="J405" s="93" t="s">
        <v>54</v>
      </c>
      <c r="K405" s="92">
        <v>1</v>
      </c>
      <c r="L405" s="92"/>
      <c r="M405" s="92"/>
    </row>
    <row r="406" spans="1:13" ht="14.25" x14ac:dyDescent="0.2">
      <c r="A406" s="85" t="s">
        <v>1238</v>
      </c>
      <c r="B406" s="86" t="s">
        <v>1094</v>
      </c>
      <c r="C406" s="87" t="s">
        <v>2238</v>
      </c>
      <c r="D406" s="85"/>
      <c r="E406" s="85" t="s">
        <v>1094</v>
      </c>
      <c r="F406" s="88" t="s">
        <v>2239</v>
      </c>
      <c r="G406" s="89"/>
      <c r="H406" s="86" t="s">
        <v>1094</v>
      </c>
      <c r="I406" s="90"/>
      <c r="J406" s="91"/>
      <c r="K406" s="92"/>
      <c r="L406" s="92"/>
      <c r="M406" s="92"/>
    </row>
    <row r="407" spans="1:13" ht="14.25" x14ac:dyDescent="0.2">
      <c r="A407" s="85" t="s">
        <v>2240</v>
      </c>
      <c r="B407" s="86" t="s">
        <v>1091</v>
      </c>
      <c r="C407" s="87" t="s">
        <v>2241</v>
      </c>
      <c r="D407" s="85"/>
      <c r="E407" s="85" t="s">
        <v>2242</v>
      </c>
      <c r="F407" s="85" t="s">
        <v>2243</v>
      </c>
      <c r="G407" s="89">
        <v>111</v>
      </c>
      <c r="H407" s="86" t="s">
        <v>53</v>
      </c>
      <c r="I407" s="90">
        <v>10</v>
      </c>
      <c r="J407" s="93" t="s">
        <v>54</v>
      </c>
      <c r="K407" s="92">
        <v>1</v>
      </c>
      <c r="L407" s="92">
        <v>1</v>
      </c>
      <c r="M407" s="94">
        <f>G407</f>
        <v>111</v>
      </c>
    </row>
    <row r="408" spans="1:13" ht="14.25" x14ac:dyDescent="0.2">
      <c r="A408" s="85" t="s">
        <v>2244</v>
      </c>
      <c r="B408" s="86" t="s">
        <v>1091</v>
      </c>
      <c r="C408" s="87" t="s">
        <v>2245</v>
      </c>
      <c r="D408" s="85"/>
      <c r="E408" s="85" t="s">
        <v>2242</v>
      </c>
      <c r="F408" s="85" t="s">
        <v>2243</v>
      </c>
      <c r="G408" s="89">
        <v>111</v>
      </c>
      <c r="H408" s="86" t="s">
        <v>53</v>
      </c>
      <c r="I408" s="90">
        <v>10</v>
      </c>
      <c r="J408" s="93" t="s">
        <v>54</v>
      </c>
      <c r="K408" s="92">
        <v>1</v>
      </c>
      <c r="L408" s="92"/>
      <c r="M408" s="92"/>
    </row>
    <row r="409" spans="1:13" ht="14.25" x14ac:dyDescent="0.2">
      <c r="A409" s="85" t="s">
        <v>2246</v>
      </c>
      <c r="B409" s="86" t="s">
        <v>1091</v>
      </c>
      <c r="C409" s="87" t="s">
        <v>2247</v>
      </c>
      <c r="D409" s="85"/>
      <c r="E409" s="85" t="s">
        <v>2242</v>
      </c>
      <c r="F409" s="85" t="s">
        <v>2243</v>
      </c>
      <c r="G409" s="89">
        <v>111</v>
      </c>
      <c r="H409" s="86" t="s">
        <v>53</v>
      </c>
      <c r="I409" s="90">
        <v>10</v>
      </c>
      <c r="J409" s="93" t="s">
        <v>54</v>
      </c>
      <c r="K409" s="92">
        <v>1</v>
      </c>
      <c r="L409" s="92"/>
      <c r="M409" s="92"/>
    </row>
    <row r="410" spans="1:13" ht="14.25" x14ac:dyDescent="0.2">
      <c r="A410" s="85" t="s">
        <v>2248</v>
      </c>
      <c r="B410" s="86" t="s">
        <v>1091</v>
      </c>
      <c r="C410" s="87" t="s">
        <v>2249</v>
      </c>
      <c r="D410" s="85"/>
      <c r="E410" s="85" t="s">
        <v>2242</v>
      </c>
      <c r="F410" s="85" t="s">
        <v>2243</v>
      </c>
      <c r="G410" s="89">
        <v>111</v>
      </c>
      <c r="H410" s="86" t="s">
        <v>53</v>
      </c>
      <c r="I410" s="90">
        <v>10</v>
      </c>
      <c r="J410" s="93" t="s">
        <v>54</v>
      </c>
      <c r="K410" s="92">
        <v>1</v>
      </c>
      <c r="L410" s="92"/>
      <c r="M410" s="92"/>
    </row>
    <row r="411" spans="1:13" ht="14.25" x14ac:dyDescent="0.2">
      <c r="A411" s="85" t="s">
        <v>2250</v>
      </c>
      <c r="B411" s="86" t="s">
        <v>1091</v>
      </c>
      <c r="C411" s="87" t="s">
        <v>2251</v>
      </c>
      <c r="D411" s="85"/>
      <c r="E411" s="85" t="s">
        <v>2242</v>
      </c>
      <c r="F411" s="85" t="s">
        <v>2243</v>
      </c>
      <c r="G411" s="89">
        <v>111</v>
      </c>
      <c r="H411" s="86" t="s">
        <v>53</v>
      </c>
      <c r="I411" s="90">
        <v>10</v>
      </c>
      <c r="J411" s="93" t="s">
        <v>54</v>
      </c>
      <c r="K411" s="92">
        <v>1</v>
      </c>
      <c r="L411" s="92"/>
      <c r="M411" s="92"/>
    </row>
    <row r="412" spans="1:13" ht="14.25" x14ac:dyDescent="0.2">
      <c r="A412" s="85" t="s">
        <v>1238</v>
      </c>
      <c r="B412" s="86" t="s">
        <v>1091</v>
      </c>
      <c r="C412" s="87" t="s">
        <v>2252</v>
      </c>
      <c r="D412" s="85"/>
      <c r="E412" s="85" t="s">
        <v>2242</v>
      </c>
      <c r="F412" s="85" t="s">
        <v>2243</v>
      </c>
      <c r="G412" s="89">
        <v>111</v>
      </c>
      <c r="H412" s="86" t="s">
        <v>53</v>
      </c>
      <c r="I412" s="90">
        <v>10</v>
      </c>
      <c r="J412" s="93" t="s">
        <v>54</v>
      </c>
      <c r="K412" s="92">
        <v>1</v>
      </c>
      <c r="L412" s="92"/>
      <c r="M412" s="92"/>
    </row>
    <row r="413" spans="1:13" ht="14.25" x14ac:dyDescent="0.2">
      <c r="A413" s="85" t="s">
        <v>1238</v>
      </c>
      <c r="B413" s="86" t="s">
        <v>1094</v>
      </c>
      <c r="C413" s="87" t="s">
        <v>2253</v>
      </c>
      <c r="D413" s="85"/>
      <c r="E413" s="85" t="s">
        <v>2254</v>
      </c>
      <c r="F413" s="85" t="s">
        <v>2255</v>
      </c>
      <c r="G413" s="89">
        <v>93.4</v>
      </c>
      <c r="H413" s="86" t="s">
        <v>53</v>
      </c>
      <c r="I413" s="90">
        <v>5</v>
      </c>
      <c r="J413" s="93" t="s">
        <v>54</v>
      </c>
      <c r="K413" s="92">
        <v>1</v>
      </c>
      <c r="L413" s="92">
        <v>1</v>
      </c>
      <c r="M413" s="94">
        <f>G413</f>
        <v>93.4</v>
      </c>
    </row>
    <row r="414" spans="1:13" ht="14.25" x14ac:dyDescent="0.2">
      <c r="A414" s="85" t="s">
        <v>1238</v>
      </c>
      <c r="B414" s="86" t="s">
        <v>1094</v>
      </c>
      <c r="C414" s="87" t="s">
        <v>2256</v>
      </c>
      <c r="D414" s="85"/>
      <c r="E414" s="85" t="s">
        <v>1094</v>
      </c>
      <c r="F414" s="88" t="s">
        <v>2257</v>
      </c>
      <c r="G414" s="89"/>
      <c r="H414" s="86" t="s">
        <v>1094</v>
      </c>
      <c r="I414" s="90"/>
      <c r="J414" s="91"/>
      <c r="K414" s="92"/>
      <c r="L414" s="92"/>
      <c r="M414" s="92"/>
    </row>
    <row r="415" spans="1:13" ht="14.25" x14ac:dyDescent="0.2">
      <c r="A415" s="85" t="s">
        <v>1238</v>
      </c>
      <c r="B415" s="86" t="s">
        <v>1091</v>
      </c>
      <c r="C415" s="87" t="s">
        <v>2258</v>
      </c>
      <c r="D415" s="85"/>
      <c r="E415" s="85" t="s">
        <v>2259</v>
      </c>
      <c r="F415" s="85" t="s">
        <v>2260</v>
      </c>
      <c r="G415" s="89">
        <v>522</v>
      </c>
      <c r="H415" s="86" t="s">
        <v>53</v>
      </c>
      <c r="I415" s="90">
        <v>10</v>
      </c>
      <c r="J415" s="93" t="s">
        <v>54</v>
      </c>
      <c r="K415" s="92">
        <v>1</v>
      </c>
      <c r="L415" s="92">
        <v>1</v>
      </c>
      <c r="M415" s="94">
        <f>G415</f>
        <v>522</v>
      </c>
    </row>
    <row r="416" spans="1:13" ht="14.25" x14ac:dyDescent="0.2">
      <c r="A416" s="85" t="s">
        <v>1238</v>
      </c>
      <c r="B416" s="86" t="s">
        <v>1091</v>
      </c>
      <c r="C416" s="87" t="s">
        <v>2261</v>
      </c>
      <c r="D416" s="85"/>
      <c r="E416" s="85" t="s">
        <v>2259</v>
      </c>
      <c r="F416" s="85" t="s">
        <v>2260</v>
      </c>
      <c r="G416" s="89">
        <v>522</v>
      </c>
      <c r="H416" s="86" t="s">
        <v>53</v>
      </c>
      <c r="I416" s="90">
        <v>10</v>
      </c>
      <c r="J416" s="93" t="s">
        <v>54</v>
      </c>
      <c r="K416" s="92">
        <v>1</v>
      </c>
      <c r="L416" s="92"/>
      <c r="M416" s="92"/>
    </row>
    <row r="417" spans="1:13" ht="14.25" x14ac:dyDescent="0.2">
      <c r="A417" s="85" t="s">
        <v>1238</v>
      </c>
      <c r="B417" s="86" t="s">
        <v>1094</v>
      </c>
      <c r="C417" s="87" t="s">
        <v>2262</v>
      </c>
      <c r="D417" s="85"/>
      <c r="E417" s="85" t="s">
        <v>1094</v>
      </c>
      <c r="F417" s="88" t="s">
        <v>2263</v>
      </c>
      <c r="G417" s="89"/>
      <c r="H417" s="86" t="s">
        <v>1094</v>
      </c>
      <c r="I417" s="90"/>
      <c r="J417" s="91"/>
      <c r="K417" s="92"/>
      <c r="L417" s="92"/>
      <c r="M417" s="92"/>
    </row>
    <row r="418" spans="1:13" ht="14.25" x14ac:dyDescent="0.2">
      <c r="A418" s="85" t="s">
        <v>2264</v>
      </c>
      <c r="B418" s="86" t="s">
        <v>1091</v>
      </c>
      <c r="C418" s="87" t="s">
        <v>2265</v>
      </c>
      <c r="D418" s="85"/>
      <c r="E418" s="85" t="s">
        <v>2266</v>
      </c>
      <c r="F418" s="85" t="s">
        <v>2267</v>
      </c>
      <c r="G418" s="89">
        <v>304.54000000000002</v>
      </c>
      <c r="H418" s="86" t="s">
        <v>53</v>
      </c>
      <c r="I418" s="90">
        <v>10</v>
      </c>
      <c r="J418" s="93" t="s">
        <v>54</v>
      </c>
      <c r="K418" s="92">
        <v>1</v>
      </c>
      <c r="L418" s="92">
        <v>1</v>
      </c>
      <c r="M418" s="94">
        <f>G418</f>
        <v>304.54000000000002</v>
      </c>
    </row>
    <row r="419" spans="1:13" ht="14.25" x14ac:dyDescent="0.2">
      <c r="A419" s="85" t="s">
        <v>1238</v>
      </c>
      <c r="B419" s="86" t="s">
        <v>1094</v>
      </c>
      <c r="C419" s="87" t="s">
        <v>2268</v>
      </c>
      <c r="D419" s="85"/>
      <c r="E419" s="85" t="s">
        <v>1094</v>
      </c>
      <c r="F419" s="88" t="s">
        <v>2269</v>
      </c>
      <c r="G419" s="89"/>
      <c r="H419" s="86" t="s">
        <v>1094</v>
      </c>
      <c r="I419" s="90"/>
      <c r="J419" s="91"/>
      <c r="K419" s="92"/>
      <c r="L419" s="92"/>
      <c r="M419" s="92"/>
    </row>
    <row r="420" spans="1:13" ht="14.25" x14ac:dyDescent="0.2">
      <c r="A420" s="85" t="s">
        <v>2270</v>
      </c>
      <c r="B420" s="86" t="s">
        <v>1091</v>
      </c>
      <c r="C420" s="87" t="s">
        <v>2271</v>
      </c>
      <c r="D420" s="85"/>
      <c r="E420" s="85" t="s">
        <v>2272</v>
      </c>
      <c r="F420" s="85" t="s">
        <v>2273</v>
      </c>
      <c r="G420" s="89">
        <v>449</v>
      </c>
      <c r="H420" s="86" t="s">
        <v>53</v>
      </c>
      <c r="I420" s="90">
        <v>10</v>
      </c>
      <c r="J420" s="93" t="s">
        <v>54</v>
      </c>
      <c r="K420" s="92">
        <v>1</v>
      </c>
      <c r="L420" s="92">
        <v>1</v>
      </c>
      <c r="M420" s="94">
        <f>G420</f>
        <v>449</v>
      </c>
    </row>
    <row r="421" spans="1:13" ht="14.25" x14ac:dyDescent="0.2">
      <c r="A421" s="85" t="s">
        <v>1238</v>
      </c>
      <c r="B421" s="86" t="s">
        <v>1091</v>
      </c>
      <c r="C421" s="87" t="s">
        <v>2274</v>
      </c>
      <c r="D421" s="85"/>
      <c r="E421" s="85" t="s">
        <v>2272</v>
      </c>
      <c r="F421" s="85" t="s">
        <v>2273</v>
      </c>
      <c r="G421" s="89">
        <v>449</v>
      </c>
      <c r="H421" s="86" t="s">
        <v>53</v>
      </c>
      <c r="I421" s="90">
        <v>10</v>
      </c>
      <c r="J421" s="93" t="s">
        <v>54</v>
      </c>
      <c r="K421" s="92">
        <v>1</v>
      </c>
      <c r="L421" s="92"/>
      <c r="M421" s="92"/>
    </row>
    <row r="422" spans="1:13" ht="14.25" x14ac:dyDescent="0.2">
      <c r="A422" s="85" t="s">
        <v>1238</v>
      </c>
      <c r="B422" s="86" t="s">
        <v>1094</v>
      </c>
      <c r="C422" s="87" t="s">
        <v>2275</v>
      </c>
      <c r="D422" s="85"/>
      <c r="E422" s="85" t="s">
        <v>1094</v>
      </c>
      <c r="F422" s="88" t="s">
        <v>2276</v>
      </c>
      <c r="G422" s="89"/>
      <c r="H422" s="86" t="s">
        <v>1094</v>
      </c>
      <c r="I422" s="90"/>
      <c r="J422" s="91"/>
      <c r="K422" s="92"/>
      <c r="L422" s="92"/>
      <c r="M422" s="92"/>
    </row>
    <row r="423" spans="1:13" ht="14.25" x14ac:dyDescent="0.2">
      <c r="A423" s="85" t="s">
        <v>1238</v>
      </c>
      <c r="B423" s="86" t="s">
        <v>1091</v>
      </c>
      <c r="C423" s="87" t="s">
        <v>2277</v>
      </c>
      <c r="D423" s="85"/>
      <c r="E423" s="85" t="s">
        <v>2278</v>
      </c>
      <c r="F423" s="85" t="s">
        <v>2279</v>
      </c>
      <c r="G423" s="89">
        <v>1434</v>
      </c>
      <c r="H423" s="86" t="s">
        <v>53</v>
      </c>
      <c r="I423" s="90">
        <v>10</v>
      </c>
      <c r="J423" s="93" t="s">
        <v>54</v>
      </c>
      <c r="K423" s="92">
        <v>1</v>
      </c>
      <c r="L423" s="92">
        <v>1</v>
      </c>
      <c r="M423" s="94">
        <f>G423</f>
        <v>1434</v>
      </c>
    </row>
    <row r="424" spans="1:13" ht="14.25" x14ac:dyDescent="0.2">
      <c r="A424" s="85" t="s">
        <v>1238</v>
      </c>
      <c r="B424" s="86" t="s">
        <v>1091</v>
      </c>
      <c r="C424" s="87" t="s">
        <v>2280</v>
      </c>
      <c r="D424" s="85"/>
      <c r="E424" s="85" t="s">
        <v>2278</v>
      </c>
      <c r="F424" s="85" t="s">
        <v>2279</v>
      </c>
      <c r="G424" s="89">
        <v>1434</v>
      </c>
      <c r="H424" s="86" t="s">
        <v>53</v>
      </c>
      <c r="I424" s="90">
        <v>10</v>
      </c>
      <c r="J424" s="93" t="s">
        <v>54</v>
      </c>
      <c r="K424" s="92">
        <v>1</v>
      </c>
      <c r="L424" s="92"/>
      <c r="M424" s="92"/>
    </row>
    <row r="425" spans="1:13" ht="14.25" x14ac:dyDescent="0.2">
      <c r="A425" s="85" t="s">
        <v>1238</v>
      </c>
      <c r="B425" s="86" t="s">
        <v>1091</v>
      </c>
      <c r="C425" s="87" t="s">
        <v>2281</v>
      </c>
      <c r="D425" s="85"/>
      <c r="E425" s="85" t="s">
        <v>2278</v>
      </c>
      <c r="F425" s="85" t="s">
        <v>2279</v>
      </c>
      <c r="G425" s="89">
        <v>1434</v>
      </c>
      <c r="H425" s="86" t="s">
        <v>53</v>
      </c>
      <c r="I425" s="90">
        <v>10</v>
      </c>
      <c r="J425" s="93" t="s">
        <v>54</v>
      </c>
      <c r="K425" s="92">
        <v>1</v>
      </c>
      <c r="L425" s="92"/>
      <c r="M425" s="92"/>
    </row>
    <row r="426" spans="1:13" ht="14.25" x14ac:dyDescent="0.2">
      <c r="A426" s="85" t="s">
        <v>1238</v>
      </c>
      <c r="B426" s="86" t="s">
        <v>1091</v>
      </c>
      <c r="C426" s="87" t="s">
        <v>2282</v>
      </c>
      <c r="D426" s="85"/>
      <c r="E426" s="85" t="s">
        <v>2278</v>
      </c>
      <c r="F426" s="85" t="s">
        <v>2279</v>
      </c>
      <c r="G426" s="89">
        <v>1434</v>
      </c>
      <c r="H426" s="86" t="s">
        <v>53</v>
      </c>
      <c r="I426" s="90">
        <v>10</v>
      </c>
      <c r="J426" s="93" t="s">
        <v>54</v>
      </c>
      <c r="K426" s="92">
        <v>1</v>
      </c>
      <c r="L426" s="92"/>
      <c r="M426" s="92"/>
    </row>
    <row r="427" spans="1:13" ht="14.25" x14ac:dyDescent="0.2">
      <c r="A427" s="85" t="s">
        <v>1238</v>
      </c>
      <c r="B427" s="86" t="s">
        <v>1094</v>
      </c>
      <c r="C427" s="87" t="s">
        <v>2283</v>
      </c>
      <c r="D427" s="85"/>
      <c r="E427" s="85" t="s">
        <v>1094</v>
      </c>
      <c r="F427" s="88" t="s">
        <v>2284</v>
      </c>
      <c r="G427" s="89"/>
      <c r="H427" s="86" t="s">
        <v>1094</v>
      </c>
      <c r="I427" s="90"/>
      <c r="J427" s="91"/>
      <c r="K427" s="92"/>
      <c r="L427" s="92"/>
      <c r="M427" s="92"/>
    </row>
    <row r="428" spans="1:13" ht="14.25" x14ac:dyDescent="0.2">
      <c r="A428" s="85" t="s">
        <v>2285</v>
      </c>
      <c r="B428" s="86" t="s">
        <v>1091</v>
      </c>
      <c r="C428" s="87" t="s">
        <v>2286</v>
      </c>
      <c r="D428" s="85"/>
      <c r="E428" s="85" t="s">
        <v>2287</v>
      </c>
      <c r="F428" s="85" t="s">
        <v>2288</v>
      </c>
      <c r="G428" s="89">
        <v>148</v>
      </c>
      <c r="H428" s="86" t="s">
        <v>53</v>
      </c>
      <c r="I428" s="90">
        <v>11</v>
      </c>
      <c r="J428" s="93" t="s">
        <v>54</v>
      </c>
      <c r="K428" s="92">
        <v>1</v>
      </c>
      <c r="L428" s="92">
        <v>1</v>
      </c>
      <c r="M428" s="94">
        <f>G428</f>
        <v>148</v>
      </c>
    </row>
    <row r="429" spans="1:13" ht="14.25" x14ac:dyDescent="0.2">
      <c r="A429" s="85" t="s">
        <v>2289</v>
      </c>
      <c r="B429" s="86" t="s">
        <v>1091</v>
      </c>
      <c r="C429" s="87" t="s">
        <v>2290</v>
      </c>
      <c r="D429" s="85"/>
      <c r="E429" s="85" t="s">
        <v>2287</v>
      </c>
      <c r="F429" s="85" t="s">
        <v>2288</v>
      </c>
      <c r="G429" s="89">
        <v>148</v>
      </c>
      <c r="H429" s="86" t="s">
        <v>53</v>
      </c>
      <c r="I429" s="90">
        <v>11</v>
      </c>
      <c r="J429" s="93" t="s">
        <v>54</v>
      </c>
      <c r="K429" s="92">
        <v>1</v>
      </c>
      <c r="L429" s="92">
        <v>1</v>
      </c>
      <c r="M429" s="94">
        <f>G429</f>
        <v>148</v>
      </c>
    </row>
    <row r="430" spans="1:13" ht="14.25" x14ac:dyDescent="0.2">
      <c r="A430" s="85" t="s">
        <v>2291</v>
      </c>
      <c r="B430" s="86" t="s">
        <v>1091</v>
      </c>
      <c r="C430" s="87" t="s">
        <v>2292</v>
      </c>
      <c r="D430" s="85"/>
      <c r="E430" s="85" t="s">
        <v>2287</v>
      </c>
      <c r="F430" s="85" t="s">
        <v>2288</v>
      </c>
      <c r="G430" s="89">
        <v>148</v>
      </c>
      <c r="H430" s="86" t="s">
        <v>53</v>
      </c>
      <c r="I430" s="90">
        <v>11</v>
      </c>
      <c r="J430" s="93" t="s">
        <v>54</v>
      </c>
      <c r="K430" s="92">
        <v>1</v>
      </c>
      <c r="L430" s="92">
        <v>1</v>
      </c>
      <c r="M430" s="94">
        <f>G430</f>
        <v>148</v>
      </c>
    </row>
    <row r="431" spans="1:13" ht="14.25" x14ac:dyDescent="0.2">
      <c r="A431" s="85" t="s">
        <v>2293</v>
      </c>
      <c r="B431" s="86" t="s">
        <v>1091</v>
      </c>
      <c r="C431" s="87" t="s">
        <v>2294</v>
      </c>
      <c r="D431" s="85"/>
      <c r="E431" s="85" t="s">
        <v>2287</v>
      </c>
      <c r="F431" s="85" t="s">
        <v>2288</v>
      </c>
      <c r="G431" s="89">
        <v>148</v>
      </c>
      <c r="H431" s="86" t="s">
        <v>53</v>
      </c>
      <c r="I431" s="90">
        <v>11</v>
      </c>
      <c r="J431" s="93" t="s">
        <v>54</v>
      </c>
      <c r="K431" s="92">
        <v>1</v>
      </c>
      <c r="L431" s="92">
        <v>1</v>
      </c>
      <c r="M431" s="94">
        <f>G431</f>
        <v>148</v>
      </c>
    </row>
    <row r="432" spans="1:13" ht="14.25" x14ac:dyDescent="0.2">
      <c r="A432" s="85" t="s">
        <v>2295</v>
      </c>
      <c r="B432" s="86" t="s">
        <v>1091</v>
      </c>
      <c r="C432" s="87" t="s">
        <v>2296</v>
      </c>
      <c r="D432" s="85"/>
      <c r="E432" s="85" t="s">
        <v>2287</v>
      </c>
      <c r="F432" s="85" t="s">
        <v>2288</v>
      </c>
      <c r="G432" s="89">
        <v>148</v>
      </c>
      <c r="H432" s="86" t="s">
        <v>53</v>
      </c>
      <c r="I432" s="90">
        <v>11</v>
      </c>
      <c r="J432" s="93" t="s">
        <v>54</v>
      </c>
      <c r="K432" s="92">
        <v>1</v>
      </c>
      <c r="L432" s="92"/>
      <c r="M432" s="92"/>
    </row>
    <row r="433" spans="1:13" ht="14.25" x14ac:dyDescent="0.2">
      <c r="A433" s="85" t="s">
        <v>2297</v>
      </c>
      <c r="B433" s="86" t="s">
        <v>1091</v>
      </c>
      <c r="C433" s="87" t="s">
        <v>2298</v>
      </c>
      <c r="D433" s="85"/>
      <c r="E433" s="85" t="s">
        <v>2287</v>
      </c>
      <c r="F433" s="85" t="s">
        <v>2288</v>
      </c>
      <c r="G433" s="89">
        <v>148</v>
      </c>
      <c r="H433" s="86" t="s">
        <v>53</v>
      </c>
      <c r="I433" s="90">
        <v>11</v>
      </c>
      <c r="J433" s="93" t="s">
        <v>54</v>
      </c>
      <c r="K433" s="92">
        <v>1</v>
      </c>
      <c r="L433" s="92"/>
      <c r="M433" s="92"/>
    </row>
    <row r="434" spans="1:13" ht="14.25" x14ac:dyDescent="0.2">
      <c r="A434" s="85" t="s">
        <v>2299</v>
      </c>
      <c r="B434" s="86" t="s">
        <v>1091</v>
      </c>
      <c r="C434" s="87" t="s">
        <v>2300</v>
      </c>
      <c r="D434" s="85"/>
      <c r="E434" s="85" t="s">
        <v>2287</v>
      </c>
      <c r="F434" s="85" t="s">
        <v>2288</v>
      </c>
      <c r="G434" s="89">
        <v>148</v>
      </c>
      <c r="H434" s="86" t="s">
        <v>53</v>
      </c>
      <c r="I434" s="90">
        <v>11</v>
      </c>
      <c r="J434" s="93" t="s">
        <v>54</v>
      </c>
      <c r="K434" s="92">
        <v>1</v>
      </c>
      <c r="L434" s="92"/>
      <c r="M434" s="92"/>
    </row>
    <row r="435" spans="1:13" ht="14.25" x14ac:dyDescent="0.2">
      <c r="A435" s="85" t="s">
        <v>2301</v>
      </c>
      <c r="B435" s="86" t="s">
        <v>1091</v>
      </c>
      <c r="C435" s="87" t="s">
        <v>2302</v>
      </c>
      <c r="D435" s="85"/>
      <c r="E435" s="85" t="s">
        <v>2287</v>
      </c>
      <c r="F435" s="85" t="s">
        <v>2288</v>
      </c>
      <c r="G435" s="89">
        <v>148</v>
      </c>
      <c r="H435" s="86" t="s">
        <v>53</v>
      </c>
      <c r="I435" s="90">
        <v>11</v>
      </c>
      <c r="J435" s="93" t="s">
        <v>54</v>
      </c>
      <c r="K435" s="92">
        <v>1</v>
      </c>
      <c r="L435" s="92"/>
      <c r="M435" s="92"/>
    </row>
    <row r="436" spans="1:13" ht="14.25" x14ac:dyDescent="0.2">
      <c r="A436" s="85" t="s">
        <v>2303</v>
      </c>
      <c r="B436" s="86" t="s">
        <v>1091</v>
      </c>
      <c r="C436" s="87" t="s">
        <v>2304</v>
      </c>
      <c r="D436" s="85"/>
      <c r="E436" s="85" t="s">
        <v>2287</v>
      </c>
      <c r="F436" s="85" t="s">
        <v>2288</v>
      </c>
      <c r="G436" s="89">
        <v>148</v>
      </c>
      <c r="H436" s="86" t="s">
        <v>53</v>
      </c>
      <c r="I436" s="90">
        <v>11</v>
      </c>
      <c r="J436" s="93" t="s">
        <v>54</v>
      </c>
      <c r="K436" s="92">
        <v>1</v>
      </c>
      <c r="L436" s="92"/>
      <c r="M436" s="92"/>
    </row>
    <row r="437" spans="1:13" ht="14.25" x14ac:dyDescent="0.2">
      <c r="A437" s="85" t="s">
        <v>2305</v>
      </c>
      <c r="B437" s="86" t="s">
        <v>1091</v>
      </c>
      <c r="C437" s="87" t="s">
        <v>2306</v>
      </c>
      <c r="D437" s="85"/>
      <c r="E437" s="85" t="s">
        <v>2287</v>
      </c>
      <c r="F437" s="85" t="s">
        <v>2288</v>
      </c>
      <c r="G437" s="89">
        <v>148</v>
      </c>
      <c r="H437" s="86" t="s">
        <v>53</v>
      </c>
      <c r="I437" s="90">
        <v>11</v>
      </c>
      <c r="J437" s="93" t="s">
        <v>54</v>
      </c>
      <c r="K437" s="92">
        <v>1</v>
      </c>
      <c r="L437" s="92"/>
      <c r="M437" s="92"/>
    </row>
    <row r="438" spans="1:13" ht="14.25" x14ac:dyDescent="0.2">
      <c r="A438" s="85" t="s">
        <v>2307</v>
      </c>
      <c r="B438" s="86" t="s">
        <v>1091</v>
      </c>
      <c r="C438" s="87" t="s">
        <v>2308</v>
      </c>
      <c r="D438" s="85"/>
      <c r="E438" s="85" t="s">
        <v>2287</v>
      </c>
      <c r="F438" s="85" t="s">
        <v>2288</v>
      </c>
      <c r="G438" s="89">
        <v>148</v>
      </c>
      <c r="H438" s="86" t="s">
        <v>53</v>
      </c>
      <c r="I438" s="90">
        <v>11</v>
      </c>
      <c r="J438" s="93" t="s">
        <v>54</v>
      </c>
      <c r="K438" s="92">
        <v>1</v>
      </c>
      <c r="L438" s="92"/>
      <c r="M438" s="92"/>
    </row>
    <row r="439" spans="1:13" ht="14.25" x14ac:dyDescent="0.2">
      <c r="A439" s="85" t="s">
        <v>2309</v>
      </c>
      <c r="B439" s="86" t="s">
        <v>1091</v>
      </c>
      <c r="C439" s="87" t="s">
        <v>2310</v>
      </c>
      <c r="D439" s="85"/>
      <c r="E439" s="85" t="s">
        <v>2287</v>
      </c>
      <c r="F439" s="85" t="s">
        <v>2288</v>
      </c>
      <c r="G439" s="89">
        <v>148</v>
      </c>
      <c r="H439" s="86" t="s">
        <v>53</v>
      </c>
      <c r="I439" s="90">
        <v>11</v>
      </c>
      <c r="J439" s="93" t="s">
        <v>54</v>
      </c>
      <c r="K439" s="92">
        <v>1</v>
      </c>
      <c r="L439" s="92"/>
      <c r="M439" s="92"/>
    </row>
    <row r="440" spans="1:13" ht="14.25" x14ac:dyDescent="0.2">
      <c r="A440" s="85" t="s">
        <v>2311</v>
      </c>
      <c r="B440" s="86" t="s">
        <v>1091</v>
      </c>
      <c r="C440" s="87" t="s">
        <v>2312</v>
      </c>
      <c r="D440" s="85"/>
      <c r="E440" s="85" t="s">
        <v>2287</v>
      </c>
      <c r="F440" s="85" t="s">
        <v>2288</v>
      </c>
      <c r="G440" s="89">
        <v>148</v>
      </c>
      <c r="H440" s="86" t="s">
        <v>53</v>
      </c>
      <c r="I440" s="90">
        <v>11</v>
      </c>
      <c r="J440" s="93" t="s">
        <v>54</v>
      </c>
      <c r="K440" s="92">
        <v>1</v>
      </c>
      <c r="L440" s="92"/>
      <c r="M440" s="92"/>
    </row>
    <row r="441" spans="1:13" ht="14.25" x14ac:dyDescent="0.2">
      <c r="A441" s="85" t="s">
        <v>1238</v>
      </c>
      <c r="B441" s="86" t="s">
        <v>1094</v>
      </c>
      <c r="C441" s="87" t="s">
        <v>2313</v>
      </c>
      <c r="D441" s="85"/>
      <c r="E441" s="85" t="s">
        <v>1094</v>
      </c>
      <c r="F441" s="88" t="s">
        <v>2314</v>
      </c>
      <c r="G441" s="89"/>
      <c r="H441" s="86" t="s">
        <v>1094</v>
      </c>
      <c r="I441" s="90"/>
      <c r="J441" s="91"/>
      <c r="K441" s="92"/>
      <c r="L441" s="92"/>
      <c r="M441" s="92"/>
    </row>
    <row r="442" spans="1:13" ht="14.25" x14ac:dyDescent="0.2">
      <c r="A442" s="85" t="s">
        <v>1238</v>
      </c>
      <c r="B442" s="86" t="s">
        <v>1094</v>
      </c>
      <c r="C442" s="87" t="s">
        <v>2315</v>
      </c>
      <c r="D442" s="85"/>
      <c r="E442" s="85" t="s">
        <v>1094</v>
      </c>
      <c r="F442" s="88" t="s">
        <v>2316</v>
      </c>
      <c r="G442" s="89"/>
      <c r="H442" s="86" t="s">
        <v>1094</v>
      </c>
      <c r="I442" s="90"/>
      <c r="J442" s="91"/>
      <c r="K442" s="92"/>
      <c r="L442" s="92"/>
      <c r="M442" s="92"/>
    </row>
    <row r="443" spans="1:13" ht="14.25" x14ac:dyDescent="0.2">
      <c r="A443" s="85" t="s">
        <v>1238</v>
      </c>
      <c r="B443" s="86" t="s">
        <v>1094</v>
      </c>
      <c r="C443" s="87" t="s">
        <v>2317</v>
      </c>
      <c r="D443" s="85"/>
      <c r="E443" s="85" t="s">
        <v>2318</v>
      </c>
      <c r="F443" s="85" t="s">
        <v>2319</v>
      </c>
      <c r="G443" s="89">
        <v>414</v>
      </c>
      <c r="H443" s="86" t="s">
        <v>53</v>
      </c>
      <c r="I443" s="90">
        <v>17</v>
      </c>
      <c r="J443" s="93" t="s">
        <v>54</v>
      </c>
      <c r="K443" s="92">
        <v>1</v>
      </c>
      <c r="L443" s="92">
        <v>1</v>
      </c>
      <c r="M443" s="94">
        <f>G443</f>
        <v>414</v>
      </c>
    </row>
    <row r="444" spans="1:13" ht="14.25" x14ac:dyDescent="0.2">
      <c r="A444" s="85" t="s">
        <v>1238</v>
      </c>
      <c r="B444" s="86" t="s">
        <v>1094</v>
      </c>
      <c r="C444" s="87" t="s">
        <v>2320</v>
      </c>
      <c r="D444" s="85"/>
      <c r="E444" s="85" t="s">
        <v>2318</v>
      </c>
      <c r="F444" s="85" t="s">
        <v>2319</v>
      </c>
      <c r="G444" s="89">
        <v>414</v>
      </c>
      <c r="H444" s="86" t="s">
        <v>53</v>
      </c>
      <c r="I444" s="90">
        <v>17</v>
      </c>
      <c r="J444" s="93" t="s">
        <v>54</v>
      </c>
      <c r="K444" s="92">
        <v>1</v>
      </c>
      <c r="L444" s="92"/>
      <c r="M444" s="92"/>
    </row>
    <row r="445" spans="1:13" ht="14.25" x14ac:dyDescent="0.2">
      <c r="A445" s="85" t="s">
        <v>1238</v>
      </c>
      <c r="B445" s="86" t="s">
        <v>1094</v>
      </c>
      <c r="C445" s="87" t="s">
        <v>2321</v>
      </c>
      <c r="D445" s="85"/>
      <c r="E445" s="85" t="s">
        <v>1094</v>
      </c>
      <c r="F445" s="88" t="s">
        <v>2322</v>
      </c>
      <c r="G445" s="89"/>
      <c r="H445" s="86" t="s">
        <v>1094</v>
      </c>
      <c r="I445" s="90"/>
      <c r="J445" s="91"/>
      <c r="K445" s="92"/>
      <c r="L445" s="92"/>
      <c r="M445" s="92"/>
    </row>
    <row r="446" spans="1:13" ht="14.25" x14ac:dyDescent="0.2">
      <c r="A446" s="85" t="s">
        <v>1238</v>
      </c>
      <c r="B446" s="86" t="s">
        <v>1094</v>
      </c>
      <c r="C446" s="87" t="s">
        <v>2323</v>
      </c>
      <c r="D446" s="85"/>
      <c r="E446" s="85" t="s">
        <v>2324</v>
      </c>
      <c r="F446" s="85" t="s">
        <v>2325</v>
      </c>
      <c r="G446" s="89">
        <v>1026</v>
      </c>
      <c r="H446" s="86" t="s">
        <v>53</v>
      </c>
      <c r="I446" s="90">
        <v>17</v>
      </c>
      <c r="J446" s="93" t="s">
        <v>54</v>
      </c>
      <c r="K446" s="92">
        <v>1</v>
      </c>
      <c r="L446" s="92">
        <v>1</v>
      </c>
      <c r="M446" s="94">
        <f>G446</f>
        <v>1026</v>
      </c>
    </row>
    <row r="447" spans="1:13" ht="14.25" x14ac:dyDescent="0.2">
      <c r="A447" s="85" t="s">
        <v>1238</v>
      </c>
      <c r="B447" s="86" t="s">
        <v>1094</v>
      </c>
      <c r="C447" s="87" t="s">
        <v>2326</v>
      </c>
      <c r="D447" s="85"/>
      <c r="E447" s="85" t="s">
        <v>2324</v>
      </c>
      <c r="F447" s="85" t="s">
        <v>2325</v>
      </c>
      <c r="G447" s="89">
        <v>1026</v>
      </c>
      <c r="H447" s="86" t="s">
        <v>53</v>
      </c>
      <c r="I447" s="90">
        <v>17</v>
      </c>
      <c r="J447" s="93" t="s">
        <v>54</v>
      </c>
      <c r="K447" s="92">
        <v>1</v>
      </c>
      <c r="L447" s="92"/>
      <c r="M447" s="92"/>
    </row>
    <row r="448" spans="1:13" ht="14.25" x14ac:dyDescent="0.2">
      <c r="A448" s="85" t="s">
        <v>2327</v>
      </c>
      <c r="B448" s="86" t="s">
        <v>1158</v>
      </c>
      <c r="C448" s="87" t="s">
        <v>2328</v>
      </c>
      <c r="D448" s="85"/>
      <c r="E448" s="85" t="s">
        <v>2329</v>
      </c>
      <c r="F448" s="85" t="s">
        <v>2330</v>
      </c>
      <c r="G448" s="89">
        <v>2125</v>
      </c>
      <c r="H448" s="86" t="s">
        <v>53</v>
      </c>
      <c r="I448" s="90">
        <v>11</v>
      </c>
      <c r="J448" s="93" t="s">
        <v>54</v>
      </c>
      <c r="K448" s="92">
        <v>1</v>
      </c>
      <c r="L448" s="92">
        <v>1</v>
      </c>
      <c r="M448" s="94">
        <f>G448</f>
        <v>2125</v>
      </c>
    </row>
    <row r="449" spans="1:13" ht="14.25" x14ac:dyDescent="0.2">
      <c r="A449" s="85" t="s">
        <v>1238</v>
      </c>
      <c r="B449" s="86" t="s">
        <v>1094</v>
      </c>
      <c r="C449" s="87" t="s">
        <v>2331</v>
      </c>
      <c r="D449" s="85"/>
      <c r="E449" s="85" t="s">
        <v>1094</v>
      </c>
      <c r="F449" s="88" t="s">
        <v>2332</v>
      </c>
      <c r="G449" s="89"/>
      <c r="H449" s="86" t="s">
        <v>1094</v>
      </c>
      <c r="I449" s="90"/>
      <c r="J449" s="91"/>
      <c r="K449" s="92"/>
      <c r="L449" s="92"/>
      <c r="M449" s="92"/>
    </row>
    <row r="450" spans="1:13" ht="14.25" x14ac:dyDescent="0.2">
      <c r="A450" s="85" t="s">
        <v>2333</v>
      </c>
      <c r="B450" s="86" t="s">
        <v>1091</v>
      </c>
      <c r="C450" s="87" t="s">
        <v>2334</v>
      </c>
      <c r="D450" s="85"/>
      <c r="E450" s="85" t="s">
        <v>2335</v>
      </c>
      <c r="F450" s="85" t="s">
        <v>2336</v>
      </c>
      <c r="G450" s="89">
        <v>632</v>
      </c>
      <c r="H450" s="86" t="s">
        <v>53</v>
      </c>
      <c r="I450" s="90">
        <v>10</v>
      </c>
      <c r="J450" s="93" t="s">
        <v>54</v>
      </c>
      <c r="K450" s="92">
        <v>1</v>
      </c>
      <c r="L450" s="92">
        <v>1</v>
      </c>
      <c r="M450" s="94">
        <f>G450</f>
        <v>632</v>
      </c>
    </row>
    <row r="451" spans="1:13" ht="14.25" x14ac:dyDescent="0.2">
      <c r="A451" s="85" t="s">
        <v>2337</v>
      </c>
      <c r="B451" s="86" t="s">
        <v>1091</v>
      </c>
      <c r="C451" s="87" t="s">
        <v>2338</v>
      </c>
      <c r="D451" s="85"/>
      <c r="E451" s="85" t="s">
        <v>2335</v>
      </c>
      <c r="F451" s="85" t="s">
        <v>2336</v>
      </c>
      <c r="G451" s="89">
        <v>632</v>
      </c>
      <c r="H451" s="86" t="s">
        <v>53</v>
      </c>
      <c r="I451" s="90">
        <v>10</v>
      </c>
      <c r="J451" s="93" t="s">
        <v>54</v>
      </c>
      <c r="K451" s="92">
        <v>1</v>
      </c>
      <c r="L451" s="92"/>
      <c r="M451" s="92"/>
    </row>
    <row r="452" spans="1:13" ht="14.25" x14ac:dyDescent="0.2">
      <c r="A452" s="85" t="s">
        <v>2339</v>
      </c>
      <c r="B452" s="86" t="s">
        <v>1091</v>
      </c>
      <c r="C452" s="87" t="s">
        <v>2340</v>
      </c>
      <c r="D452" s="85"/>
      <c r="E452" s="85" t="s">
        <v>2341</v>
      </c>
      <c r="F452" s="85" t="s">
        <v>2336</v>
      </c>
      <c r="G452" s="89">
        <v>597</v>
      </c>
      <c r="H452" s="86" t="s">
        <v>53</v>
      </c>
      <c r="I452" s="90">
        <v>10</v>
      </c>
      <c r="J452" s="93" t="s">
        <v>54</v>
      </c>
      <c r="K452" s="92">
        <v>1</v>
      </c>
      <c r="L452" s="92">
        <v>1</v>
      </c>
      <c r="M452" s="94">
        <f>G452</f>
        <v>597</v>
      </c>
    </row>
    <row r="453" spans="1:13" ht="14.25" x14ac:dyDescent="0.2">
      <c r="A453" s="85" t="s">
        <v>2342</v>
      </c>
      <c r="B453" s="86" t="s">
        <v>1091</v>
      </c>
      <c r="C453" s="87" t="s">
        <v>2343</v>
      </c>
      <c r="D453" s="85"/>
      <c r="E453" s="85" t="s">
        <v>2344</v>
      </c>
      <c r="F453" s="85" t="s">
        <v>2336</v>
      </c>
      <c r="G453" s="89">
        <v>630</v>
      </c>
      <c r="H453" s="86" t="s">
        <v>53</v>
      </c>
      <c r="I453" s="90">
        <v>10</v>
      </c>
      <c r="J453" s="93" t="s">
        <v>54</v>
      </c>
      <c r="K453" s="92">
        <v>1</v>
      </c>
      <c r="L453" s="92">
        <v>1</v>
      </c>
      <c r="M453" s="94">
        <f>G453</f>
        <v>630</v>
      </c>
    </row>
    <row r="454" spans="1:13" ht="14.25" x14ac:dyDescent="0.2">
      <c r="A454" s="85" t="s">
        <v>2345</v>
      </c>
      <c r="B454" s="86" t="s">
        <v>1091</v>
      </c>
      <c r="C454" s="87" t="s">
        <v>2346</v>
      </c>
      <c r="D454" s="85"/>
      <c r="E454" s="85" t="s">
        <v>2347</v>
      </c>
      <c r="F454" s="85" t="s">
        <v>2336</v>
      </c>
      <c r="G454" s="89">
        <v>597</v>
      </c>
      <c r="H454" s="86" t="s">
        <v>53</v>
      </c>
      <c r="I454" s="90">
        <v>10</v>
      </c>
      <c r="J454" s="93" t="s">
        <v>54</v>
      </c>
      <c r="K454" s="92">
        <v>1</v>
      </c>
      <c r="L454" s="92">
        <v>1</v>
      </c>
      <c r="M454" s="94">
        <f>G454</f>
        <v>597</v>
      </c>
    </row>
    <row r="455" spans="1:13" ht="14.25" x14ac:dyDescent="0.2">
      <c r="A455" s="85" t="s">
        <v>2348</v>
      </c>
      <c r="B455" s="86" t="s">
        <v>1091</v>
      </c>
      <c r="C455" s="87" t="s">
        <v>2349</v>
      </c>
      <c r="D455" s="85"/>
      <c r="E455" s="85" t="s">
        <v>2347</v>
      </c>
      <c r="F455" s="85" t="s">
        <v>2336</v>
      </c>
      <c r="G455" s="89">
        <v>597</v>
      </c>
      <c r="H455" s="86" t="s">
        <v>53</v>
      </c>
      <c r="I455" s="90">
        <v>10</v>
      </c>
      <c r="J455" s="93" t="s">
        <v>54</v>
      </c>
      <c r="K455" s="92">
        <v>1</v>
      </c>
      <c r="L455" s="92"/>
      <c r="M455" s="92"/>
    </row>
    <row r="456" spans="1:13" ht="14.25" x14ac:dyDescent="0.2">
      <c r="A456" s="85" t="s">
        <v>2350</v>
      </c>
      <c r="B456" s="86" t="s">
        <v>1091</v>
      </c>
      <c r="C456" s="87" t="s">
        <v>2351</v>
      </c>
      <c r="D456" s="85"/>
      <c r="E456" s="85" t="s">
        <v>2352</v>
      </c>
      <c r="F456" s="85" t="s">
        <v>2336</v>
      </c>
      <c r="G456" s="89">
        <v>597</v>
      </c>
      <c r="H456" s="86" t="s">
        <v>53</v>
      </c>
      <c r="I456" s="90">
        <v>10</v>
      </c>
      <c r="J456" s="93" t="s">
        <v>54</v>
      </c>
      <c r="K456" s="92">
        <v>1</v>
      </c>
      <c r="L456" s="92">
        <v>1</v>
      </c>
      <c r="M456" s="94">
        <f>G456</f>
        <v>597</v>
      </c>
    </row>
    <row r="457" spans="1:13" ht="14.25" x14ac:dyDescent="0.2">
      <c r="A457" s="85" t="s">
        <v>2353</v>
      </c>
      <c r="B457" s="86" t="s">
        <v>1091</v>
      </c>
      <c r="C457" s="87" t="s">
        <v>2354</v>
      </c>
      <c r="D457" s="85"/>
      <c r="E457" s="85" t="s">
        <v>2355</v>
      </c>
      <c r="F457" s="85" t="s">
        <v>2336</v>
      </c>
      <c r="G457" s="89">
        <v>654</v>
      </c>
      <c r="H457" s="86" t="s">
        <v>53</v>
      </c>
      <c r="I457" s="90">
        <v>11</v>
      </c>
      <c r="J457" s="93" t="s">
        <v>54</v>
      </c>
      <c r="K457" s="92">
        <v>1</v>
      </c>
      <c r="L457" s="92">
        <v>1</v>
      </c>
      <c r="M457" s="94">
        <f>G457</f>
        <v>654</v>
      </c>
    </row>
    <row r="458" spans="1:13" ht="14.25" x14ac:dyDescent="0.2">
      <c r="A458" s="85" t="s">
        <v>1238</v>
      </c>
      <c r="B458" s="86" t="s">
        <v>1094</v>
      </c>
      <c r="C458" s="87" t="s">
        <v>2356</v>
      </c>
      <c r="D458" s="85"/>
      <c r="E458" s="85" t="s">
        <v>1094</v>
      </c>
      <c r="F458" s="88" t="s">
        <v>2357</v>
      </c>
      <c r="G458" s="89"/>
      <c r="H458" s="86" t="s">
        <v>1094</v>
      </c>
      <c r="I458" s="90"/>
      <c r="J458" s="91"/>
      <c r="K458" s="92"/>
      <c r="L458" s="92"/>
      <c r="M458" s="92"/>
    </row>
    <row r="459" spans="1:13" ht="14.25" x14ac:dyDescent="0.2">
      <c r="A459" s="85" t="s">
        <v>2358</v>
      </c>
      <c r="B459" s="86" t="s">
        <v>1091</v>
      </c>
      <c r="C459" s="87" t="s">
        <v>2359</v>
      </c>
      <c r="D459" s="85"/>
      <c r="E459" s="85" t="s">
        <v>2360</v>
      </c>
      <c r="F459" s="85" t="s">
        <v>2361</v>
      </c>
      <c r="G459" s="89">
        <v>1518</v>
      </c>
      <c r="H459" s="86" t="s">
        <v>53</v>
      </c>
      <c r="I459" s="90">
        <v>12</v>
      </c>
      <c r="J459" s="93" t="s">
        <v>54</v>
      </c>
      <c r="K459" s="92">
        <v>1</v>
      </c>
      <c r="L459" s="92">
        <v>1</v>
      </c>
      <c r="M459" s="94">
        <f>G459</f>
        <v>1518</v>
      </c>
    </row>
    <row r="460" spans="1:13" ht="14.25" x14ac:dyDescent="0.2">
      <c r="A460" s="85" t="s">
        <v>2362</v>
      </c>
      <c r="B460" s="86" t="s">
        <v>1091</v>
      </c>
      <c r="C460" s="87" t="s">
        <v>2363</v>
      </c>
      <c r="D460" s="85"/>
      <c r="E460" s="85" t="s">
        <v>2364</v>
      </c>
      <c r="F460" s="85" t="s">
        <v>2361</v>
      </c>
      <c r="G460" s="89">
        <v>318</v>
      </c>
      <c r="H460" s="86" t="s">
        <v>53</v>
      </c>
      <c r="I460" s="90">
        <v>11</v>
      </c>
      <c r="J460" s="93" t="s">
        <v>54</v>
      </c>
      <c r="K460" s="92">
        <v>1</v>
      </c>
      <c r="L460" s="92">
        <v>1</v>
      </c>
      <c r="M460" s="94">
        <f>G460</f>
        <v>318</v>
      </c>
    </row>
    <row r="461" spans="1:13" ht="14.25" x14ac:dyDescent="0.2">
      <c r="A461" s="85" t="s">
        <v>2365</v>
      </c>
      <c r="B461" s="86" t="s">
        <v>1091</v>
      </c>
      <c r="C461" s="87" t="s">
        <v>2366</v>
      </c>
      <c r="D461" s="85"/>
      <c r="E461" s="85" t="s">
        <v>2364</v>
      </c>
      <c r="F461" s="85" t="s">
        <v>2361</v>
      </c>
      <c r="G461" s="89">
        <v>318</v>
      </c>
      <c r="H461" s="86" t="s">
        <v>53</v>
      </c>
      <c r="I461" s="90">
        <v>11</v>
      </c>
      <c r="J461" s="93" t="s">
        <v>54</v>
      </c>
      <c r="K461" s="92">
        <v>1</v>
      </c>
      <c r="L461" s="92"/>
      <c r="M461" s="92"/>
    </row>
    <row r="462" spans="1:13" ht="14.25" x14ac:dyDescent="0.2">
      <c r="A462" s="85" t="s">
        <v>2367</v>
      </c>
      <c r="B462" s="86" t="s">
        <v>1091</v>
      </c>
      <c r="C462" s="87" t="s">
        <v>2368</v>
      </c>
      <c r="D462" s="85"/>
      <c r="E462" s="85" t="s">
        <v>2364</v>
      </c>
      <c r="F462" s="85" t="s">
        <v>2361</v>
      </c>
      <c r="G462" s="89">
        <v>318</v>
      </c>
      <c r="H462" s="86" t="s">
        <v>53</v>
      </c>
      <c r="I462" s="90">
        <v>11</v>
      </c>
      <c r="J462" s="93" t="s">
        <v>54</v>
      </c>
      <c r="K462" s="92">
        <v>1</v>
      </c>
      <c r="L462" s="92"/>
      <c r="M462" s="92"/>
    </row>
    <row r="463" spans="1:13" ht="14.25" x14ac:dyDescent="0.2">
      <c r="A463" s="85" t="s">
        <v>2369</v>
      </c>
      <c r="B463" s="86" t="s">
        <v>1091</v>
      </c>
      <c r="C463" s="87" t="s">
        <v>2370</v>
      </c>
      <c r="D463" s="85"/>
      <c r="E463" s="85" t="s">
        <v>2371</v>
      </c>
      <c r="F463" s="85" t="s">
        <v>2361</v>
      </c>
      <c r="G463" s="89">
        <v>321</v>
      </c>
      <c r="H463" s="86" t="s">
        <v>53</v>
      </c>
      <c r="I463" s="90">
        <v>11</v>
      </c>
      <c r="J463" s="93" t="s">
        <v>54</v>
      </c>
      <c r="K463" s="92">
        <v>1</v>
      </c>
      <c r="L463" s="92">
        <v>1</v>
      </c>
      <c r="M463" s="94">
        <f>G463</f>
        <v>321</v>
      </c>
    </row>
    <row r="464" spans="1:13" ht="14.25" x14ac:dyDescent="0.2">
      <c r="A464" s="85" t="s">
        <v>2372</v>
      </c>
      <c r="B464" s="86" t="s">
        <v>1091</v>
      </c>
      <c r="C464" s="87" t="s">
        <v>2373</v>
      </c>
      <c r="D464" s="85"/>
      <c r="E464" s="85" t="s">
        <v>2371</v>
      </c>
      <c r="F464" s="85" t="s">
        <v>2361</v>
      </c>
      <c r="G464" s="89">
        <v>321</v>
      </c>
      <c r="H464" s="86" t="s">
        <v>53</v>
      </c>
      <c r="I464" s="90">
        <v>11</v>
      </c>
      <c r="J464" s="93" t="s">
        <v>54</v>
      </c>
      <c r="K464" s="92">
        <v>1</v>
      </c>
      <c r="L464" s="92"/>
      <c r="M464" s="92"/>
    </row>
    <row r="465" spans="1:13" ht="14.25" x14ac:dyDescent="0.2">
      <c r="A465" s="85" t="s">
        <v>2374</v>
      </c>
      <c r="B465" s="86" t="s">
        <v>1091</v>
      </c>
      <c r="C465" s="87" t="s">
        <v>2375</v>
      </c>
      <c r="D465" s="85"/>
      <c r="E465" s="85" t="s">
        <v>2376</v>
      </c>
      <c r="F465" s="85" t="s">
        <v>2361</v>
      </c>
      <c r="G465" s="89">
        <v>60</v>
      </c>
      <c r="H465" s="86" t="s">
        <v>53</v>
      </c>
      <c r="I465" s="90">
        <v>7</v>
      </c>
      <c r="J465" s="93" t="s">
        <v>54</v>
      </c>
      <c r="K465" s="92">
        <v>1</v>
      </c>
      <c r="L465" s="92">
        <v>1</v>
      </c>
      <c r="M465" s="94">
        <f>G465</f>
        <v>60</v>
      </c>
    </row>
    <row r="466" spans="1:13" ht="14.25" x14ac:dyDescent="0.2">
      <c r="A466" s="85" t="s">
        <v>2377</v>
      </c>
      <c r="B466" s="86" t="s">
        <v>1091</v>
      </c>
      <c r="C466" s="87" t="s">
        <v>2378</v>
      </c>
      <c r="D466" s="85"/>
      <c r="E466" s="85" t="s">
        <v>2376</v>
      </c>
      <c r="F466" s="85" t="s">
        <v>2361</v>
      </c>
      <c r="G466" s="89">
        <v>60</v>
      </c>
      <c r="H466" s="86" t="s">
        <v>53</v>
      </c>
      <c r="I466" s="90">
        <v>7</v>
      </c>
      <c r="J466" s="93" t="s">
        <v>54</v>
      </c>
      <c r="K466" s="92">
        <v>1</v>
      </c>
      <c r="L466" s="92"/>
      <c r="M466" s="92"/>
    </row>
    <row r="467" spans="1:13" ht="14.25" x14ac:dyDescent="0.2">
      <c r="A467" s="85" t="s">
        <v>2379</v>
      </c>
      <c r="B467" s="86" t="s">
        <v>1091</v>
      </c>
      <c r="C467" s="87" t="s">
        <v>2380</v>
      </c>
      <c r="D467" s="85"/>
      <c r="E467" s="85" t="s">
        <v>2381</v>
      </c>
      <c r="F467" s="85" t="s">
        <v>2382</v>
      </c>
      <c r="G467" s="89">
        <v>1140.48</v>
      </c>
      <c r="H467" s="86" t="s">
        <v>53</v>
      </c>
      <c r="I467" s="90">
        <v>12</v>
      </c>
      <c r="J467" s="93" t="s">
        <v>54</v>
      </c>
      <c r="K467" s="92">
        <v>1</v>
      </c>
      <c r="L467" s="92">
        <v>1</v>
      </c>
      <c r="M467" s="94">
        <f>G467</f>
        <v>1140.48</v>
      </c>
    </row>
    <row r="468" spans="1:13" ht="14.25" x14ac:dyDescent="0.2">
      <c r="A468" s="85" t="s">
        <v>1238</v>
      </c>
      <c r="B468" s="86" t="s">
        <v>1094</v>
      </c>
      <c r="C468" s="87" t="s">
        <v>2383</v>
      </c>
      <c r="D468" s="85"/>
      <c r="E468" s="85" t="s">
        <v>1094</v>
      </c>
      <c r="F468" s="88" t="s">
        <v>2384</v>
      </c>
      <c r="G468" s="89"/>
      <c r="H468" s="86" t="s">
        <v>1094</v>
      </c>
      <c r="I468" s="90"/>
      <c r="J468" s="91"/>
      <c r="K468" s="92"/>
      <c r="L468" s="92"/>
      <c r="M468" s="92"/>
    </row>
    <row r="469" spans="1:13" ht="14.25" x14ac:dyDescent="0.2">
      <c r="A469" s="85" t="s">
        <v>2385</v>
      </c>
      <c r="B469" s="86" t="s">
        <v>1091</v>
      </c>
      <c r="C469" s="87" t="s">
        <v>2386</v>
      </c>
      <c r="D469" s="85"/>
      <c r="E469" s="85" t="s">
        <v>2387</v>
      </c>
      <c r="F469" s="85" t="s">
        <v>2388</v>
      </c>
      <c r="G469" s="89">
        <v>567</v>
      </c>
      <c r="H469" s="86" t="s">
        <v>53</v>
      </c>
      <c r="I469" s="90">
        <v>10</v>
      </c>
      <c r="J469" s="93" t="s">
        <v>54</v>
      </c>
      <c r="K469" s="92">
        <v>1</v>
      </c>
      <c r="L469" s="92">
        <v>1</v>
      </c>
      <c r="M469" s="94">
        <f>G469</f>
        <v>567</v>
      </c>
    </row>
    <row r="470" spans="1:13" ht="14.25" x14ac:dyDescent="0.2">
      <c r="A470" s="85" t="s">
        <v>2389</v>
      </c>
      <c r="B470" s="86" t="s">
        <v>1091</v>
      </c>
      <c r="C470" s="87" t="s">
        <v>2390</v>
      </c>
      <c r="D470" s="85"/>
      <c r="E470" s="85" t="s">
        <v>2391</v>
      </c>
      <c r="F470" s="85" t="s">
        <v>2388</v>
      </c>
      <c r="G470" s="89">
        <v>120</v>
      </c>
      <c r="H470" s="86" t="s">
        <v>53</v>
      </c>
      <c r="I470" s="90">
        <v>10</v>
      </c>
      <c r="J470" s="93" t="s">
        <v>54</v>
      </c>
      <c r="K470" s="92">
        <v>1</v>
      </c>
      <c r="L470" s="92">
        <v>1</v>
      </c>
      <c r="M470" s="94">
        <f>G470</f>
        <v>120</v>
      </c>
    </row>
    <row r="471" spans="1:13" ht="14.25" x14ac:dyDescent="0.2">
      <c r="A471" s="85" t="s">
        <v>2392</v>
      </c>
      <c r="B471" s="86" t="s">
        <v>1091</v>
      </c>
      <c r="C471" s="87" t="s">
        <v>2393</v>
      </c>
      <c r="D471" s="85"/>
      <c r="E471" s="85" t="s">
        <v>2391</v>
      </c>
      <c r="F471" s="85" t="s">
        <v>2388</v>
      </c>
      <c r="G471" s="89">
        <v>120</v>
      </c>
      <c r="H471" s="86" t="s">
        <v>53</v>
      </c>
      <c r="I471" s="90">
        <v>10</v>
      </c>
      <c r="J471" s="93" t="s">
        <v>54</v>
      </c>
      <c r="K471" s="92">
        <v>1</v>
      </c>
      <c r="L471" s="92"/>
      <c r="M471" s="92"/>
    </row>
    <row r="472" spans="1:13" ht="14.25" x14ac:dyDescent="0.2">
      <c r="A472" s="85" t="s">
        <v>1238</v>
      </c>
      <c r="B472" s="86" t="s">
        <v>1091</v>
      </c>
      <c r="C472" s="87" t="s">
        <v>2394</v>
      </c>
      <c r="D472" s="85"/>
      <c r="E472" s="85" t="s">
        <v>2395</v>
      </c>
      <c r="F472" s="85" t="s">
        <v>2396</v>
      </c>
      <c r="G472" s="89">
        <v>315</v>
      </c>
      <c r="H472" s="86" t="s">
        <v>53</v>
      </c>
      <c r="I472" s="90">
        <v>11</v>
      </c>
      <c r="J472" s="93" t="s">
        <v>54</v>
      </c>
      <c r="K472" s="92">
        <v>1</v>
      </c>
      <c r="L472" s="92">
        <v>1</v>
      </c>
      <c r="M472" s="94">
        <f>G472</f>
        <v>315</v>
      </c>
    </row>
    <row r="473" spans="1:13" ht="14.25" x14ac:dyDescent="0.2">
      <c r="A473" s="85" t="s">
        <v>1238</v>
      </c>
      <c r="B473" s="86" t="s">
        <v>1094</v>
      </c>
      <c r="C473" s="87" t="s">
        <v>2397</v>
      </c>
      <c r="D473" s="85"/>
      <c r="E473" s="85" t="s">
        <v>1094</v>
      </c>
      <c r="F473" s="88" t="s">
        <v>2398</v>
      </c>
      <c r="G473" s="89"/>
      <c r="H473" s="86" t="s">
        <v>1094</v>
      </c>
      <c r="I473" s="90"/>
      <c r="J473" s="91"/>
      <c r="K473" s="92"/>
      <c r="L473" s="92"/>
      <c r="M473" s="92"/>
    </row>
    <row r="474" spans="1:13" ht="14.25" x14ac:dyDescent="0.2">
      <c r="A474" s="85" t="s">
        <v>1238</v>
      </c>
      <c r="B474" s="86" t="s">
        <v>1094</v>
      </c>
      <c r="C474" s="87" t="s">
        <v>2399</v>
      </c>
      <c r="D474" s="85"/>
      <c r="E474" s="85" t="s">
        <v>1094</v>
      </c>
      <c r="F474" s="88" t="s">
        <v>2400</v>
      </c>
      <c r="G474" s="89"/>
      <c r="H474" s="86" t="s">
        <v>1094</v>
      </c>
      <c r="I474" s="90"/>
      <c r="J474" s="91"/>
      <c r="K474" s="92"/>
      <c r="L474" s="92"/>
      <c r="M474" s="92"/>
    </row>
    <row r="475" spans="1:13" ht="14.25" x14ac:dyDescent="0.2">
      <c r="A475" s="85" t="s">
        <v>2401</v>
      </c>
      <c r="B475" s="86" t="s">
        <v>1091</v>
      </c>
      <c r="C475" s="87" t="s">
        <v>2402</v>
      </c>
      <c r="D475" s="85"/>
      <c r="E475" s="85" t="s">
        <v>2403</v>
      </c>
      <c r="F475" s="85" t="s">
        <v>2404</v>
      </c>
      <c r="G475" s="89">
        <v>321</v>
      </c>
      <c r="H475" s="86" t="s">
        <v>53</v>
      </c>
      <c r="I475" s="90">
        <v>12</v>
      </c>
      <c r="J475" s="93" t="s">
        <v>54</v>
      </c>
      <c r="K475" s="92">
        <v>1</v>
      </c>
      <c r="L475" s="92"/>
      <c r="M475" s="92"/>
    </row>
    <row r="476" spans="1:13" ht="25.5" x14ac:dyDescent="0.2">
      <c r="A476" s="85" t="s">
        <v>2401</v>
      </c>
      <c r="B476" s="86" t="s">
        <v>1191</v>
      </c>
      <c r="C476" s="87" t="s">
        <v>2405</v>
      </c>
      <c r="D476" s="85"/>
      <c r="E476" s="85" t="s">
        <v>2406</v>
      </c>
      <c r="F476" s="85" t="s">
        <v>2407</v>
      </c>
      <c r="G476" s="89">
        <v>78</v>
      </c>
      <c r="H476" s="86" t="s">
        <v>53</v>
      </c>
      <c r="I476" s="90">
        <v>10</v>
      </c>
      <c r="J476" s="93" t="s">
        <v>54</v>
      </c>
      <c r="K476" s="92">
        <v>1</v>
      </c>
      <c r="L476" s="92">
        <v>1</v>
      </c>
      <c r="M476" s="94">
        <f>G476</f>
        <v>78</v>
      </c>
    </row>
    <row r="477" spans="1:13" ht="14.25" x14ac:dyDescent="0.2">
      <c r="A477" s="85" t="s">
        <v>2408</v>
      </c>
      <c r="B477" s="86" t="s">
        <v>1091</v>
      </c>
      <c r="C477" s="87" t="s">
        <v>2409</v>
      </c>
      <c r="D477" s="85"/>
      <c r="E477" s="85" t="s">
        <v>2403</v>
      </c>
      <c r="F477" s="85" t="s">
        <v>2404</v>
      </c>
      <c r="G477" s="89">
        <v>321</v>
      </c>
      <c r="H477" s="86" t="s">
        <v>53</v>
      </c>
      <c r="I477" s="90">
        <v>12</v>
      </c>
      <c r="J477" s="93" t="s">
        <v>54</v>
      </c>
      <c r="K477" s="92">
        <v>1</v>
      </c>
      <c r="L477" s="92"/>
      <c r="M477" s="92"/>
    </row>
    <row r="478" spans="1:13" ht="25.5" x14ac:dyDescent="0.2">
      <c r="A478" s="85" t="s">
        <v>2408</v>
      </c>
      <c r="B478" s="86" t="s">
        <v>1191</v>
      </c>
      <c r="C478" s="87" t="s">
        <v>2410</v>
      </c>
      <c r="D478" s="85"/>
      <c r="E478" s="85" t="s">
        <v>2406</v>
      </c>
      <c r="F478" s="85" t="s">
        <v>2407</v>
      </c>
      <c r="G478" s="89">
        <v>78</v>
      </c>
      <c r="H478" s="86" t="s">
        <v>53</v>
      </c>
      <c r="I478" s="90">
        <v>10</v>
      </c>
      <c r="J478" s="93" t="s">
        <v>54</v>
      </c>
      <c r="K478" s="92">
        <v>1</v>
      </c>
      <c r="L478" s="92"/>
      <c r="M478" s="92"/>
    </row>
    <row r="479" spans="1:13" ht="14.25" x14ac:dyDescent="0.2">
      <c r="A479" s="85" t="s">
        <v>2411</v>
      </c>
      <c r="B479" s="86" t="s">
        <v>1091</v>
      </c>
      <c r="C479" s="87" t="s">
        <v>2412</v>
      </c>
      <c r="D479" s="85"/>
      <c r="E479" s="85" t="s">
        <v>2403</v>
      </c>
      <c r="F479" s="85" t="s">
        <v>2404</v>
      </c>
      <c r="G479" s="89">
        <v>321</v>
      </c>
      <c r="H479" s="86" t="s">
        <v>53</v>
      </c>
      <c r="I479" s="90">
        <v>12</v>
      </c>
      <c r="J479" s="93" t="s">
        <v>54</v>
      </c>
      <c r="K479" s="92">
        <v>1</v>
      </c>
      <c r="L479" s="92"/>
      <c r="M479" s="92"/>
    </row>
    <row r="480" spans="1:13" ht="25.5" x14ac:dyDescent="0.2">
      <c r="A480" s="85" t="s">
        <v>2411</v>
      </c>
      <c r="B480" s="86" t="s">
        <v>1191</v>
      </c>
      <c r="C480" s="87" t="s">
        <v>2413</v>
      </c>
      <c r="D480" s="85"/>
      <c r="E480" s="85" t="s">
        <v>2406</v>
      </c>
      <c r="F480" s="85" t="s">
        <v>2407</v>
      </c>
      <c r="G480" s="89">
        <v>78</v>
      </c>
      <c r="H480" s="86" t="s">
        <v>53</v>
      </c>
      <c r="I480" s="90">
        <v>10</v>
      </c>
      <c r="J480" s="93" t="s">
        <v>54</v>
      </c>
      <c r="K480" s="92">
        <v>1</v>
      </c>
      <c r="L480" s="92"/>
      <c r="M480" s="92"/>
    </row>
    <row r="481" spans="1:13" ht="14.25" x14ac:dyDescent="0.2">
      <c r="A481" s="85" t="s">
        <v>1238</v>
      </c>
      <c r="B481" s="86" t="s">
        <v>1094</v>
      </c>
      <c r="C481" s="87" t="s">
        <v>2414</v>
      </c>
      <c r="D481" s="85"/>
      <c r="E481" s="85" t="s">
        <v>1094</v>
      </c>
      <c r="F481" s="88" t="s">
        <v>2415</v>
      </c>
      <c r="G481" s="89"/>
      <c r="H481" s="86" t="s">
        <v>1094</v>
      </c>
      <c r="I481" s="90"/>
      <c r="J481" s="91"/>
      <c r="K481" s="92"/>
      <c r="L481" s="92"/>
      <c r="M481" s="92"/>
    </row>
    <row r="482" spans="1:13" ht="14.25" x14ac:dyDescent="0.2">
      <c r="A482" s="85" t="s">
        <v>2416</v>
      </c>
      <c r="B482" s="86" t="s">
        <v>1091</v>
      </c>
      <c r="C482" s="87" t="s">
        <v>2417</v>
      </c>
      <c r="D482" s="85"/>
      <c r="E482" s="85" t="s">
        <v>2418</v>
      </c>
      <c r="F482" s="85" t="s">
        <v>2419</v>
      </c>
      <c r="G482" s="89">
        <v>768</v>
      </c>
      <c r="H482" s="86" t="s">
        <v>53</v>
      </c>
      <c r="I482" s="90">
        <v>12</v>
      </c>
      <c r="J482" s="93" t="s">
        <v>54</v>
      </c>
      <c r="K482" s="92">
        <v>1</v>
      </c>
      <c r="L482" s="92"/>
      <c r="M482" s="92"/>
    </row>
    <row r="483" spans="1:13" ht="25.5" x14ac:dyDescent="0.2">
      <c r="A483" s="85" t="s">
        <v>2416</v>
      </c>
      <c r="B483" s="86" t="s">
        <v>1191</v>
      </c>
      <c r="C483" s="87" t="s">
        <v>2420</v>
      </c>
      <c r="D483" s="85"/>
      <c r="E483" s="85" t="s">
        <v>2421</v>
      </c>
      <c r="F483" s="85" t="s">
        <v>2422</v>
      </c>
      <c r="G483" s="89">
        <v>258</v>
      </c>
      <c r="H483" s="86" t="s">
        <v>53</v>
      </c>
      <c r="I483" s="90">
        <v>10</v>
      </c>
      <c r="J483" s="93" t="s">
        <v>54</v>
      </c>
      <c r="K483" s="92">
        <v>1</v>
      </c>
      <c r="L483" s="92">
        <v>1</v>
      </c>
      <c r="M483" s="94">
        <f>G483</f>
        <v>258</v>
      </c>
    </row>
    <row r="484" spans="1:13" ht="14.25" x14ac:dyDescent="0.2">
      <c r="A484" s="85" t="s">
        <v>1238</v>
      </c>
      <c r="B484" s="86" t="s">
        <v>1091</v>
      </c>
      <c r="C484" s="87" t="s">
        <v>2423</v>
      </c>
      <c r="D484" s="85"/>
      <c r="E484" s="85" t="s">
        <v>2424</v>
      </c>
      <c r="F484" s="85" t="s">
        <v>2425</v>
      </c>
      <c r="G484" s="89">
        <v>215</v>
      </c>
      <c r="H484" s="86" t="s">
        <v>53</v>
      </c>
      <c r="I484" s="90">
        <v>11</v>
      </c>
      <c r="J484" s="93" t="s">
        <v>54</v>
      </c>
      <c r="K484" s="92">
        <v>1</v>
      </c>
      <c r="L484" s="92">
        <v>1</v>
      </c>
      <c r="M484" s="94">
        <f>G484</f>
        <v>215</v>
      </c>
    </row>
    <row r="485" spans="1:13" ht="14.25" x14ac:dyDescent="0.2">
      <c r="A485" s="85" t="s">
        <v>1238</v>
      </c>
      <c r="B485" s="86" t="s">
        <v>1094</v>
      </c>
      <c r="C485" s="87" t="s">
        <v>2426</v>
      </c>
      <c r="D485" s="85"/>
      <c r="E485" s="85" t="s">
        <v>2427</v>
      </c>
      <c r="F485" s="85" t="s">
        <v>2428</v>
      </c>
      <c r="G485" s="89">
        <v>273.18</v>
      </c>
      <c r="H485" s="86" t="s">
        <v>53</v>
      </c>
      <c r="I485" s="90">
        <v>12</v>
      </c>
      <c r="J485" s="93" t="s">
        <v>54</v>
      </c>
      <c r="K485" s="92">
        <v>1</v>
      </c>
      <c r="L485" s="92">
        <v>1</v>
      </c>
      <c r="M485" s="94">
        <f>G485</f>
        <v>273.18</v>
      </c>
    </row>
    <row r="486" spans="1:13" ht="14.25" x14ac:dyDescent="0.2">
      <c r="A486" s="85" t="s">
        <v>1238</v>
      </c>
      <c r="B486" s="86" t="s">
        <v>1191</v>
      </c>
      <c r="C486" s="87" t="s">
        <v>2429</v>
      </c>
      <c r="D486" s="85"/>
      <c r="E486" s="85" t="s">
        <v>2430</v>
      </c>
      <c r="F486" s="85" t="s">
        <v>2431</v>
      </c>
      <c r="G486" s="89">
        <v>243</v>
      </c>
      <c r="H486" s="86" t="s">
        <v>53</v>
      </c>
      <c r="I486" s="90">
        <v>10</v>
      </c>
      <c r="J486" s="93" t="s">
        <v>54</v>
      </c>
      <c r="K486" s="92">
        <v>1</v>
      </c>
      <c r="L486" s="92"/>
      <c r="M486" s="92"/>
    </row>
    <row r="487" spans="1:13" ht="14.25" x14ac:dyDescent="0.2">
      <c r="A487" s="85" t="s">
        <v>1238</v>
      </c>
      <c r="B487" s="86" t="s">
        <v>1091</v>
      </c>
      <c r="C487" s="87" t="s">
        <v>2432</v>
      </c>
      <c r="D487" s="85"/>
      <c r="E487" s="85" t="s">
        <v>2433</v>
      </c>
      <c r="F487" s="85" t="s">
        <v>2434</v>
      </c>
      <c r="G487" s="89">
        <v>96</v>
      </c>
      <c r="H487" s="86" t="s">
        <v>53</v>
      </c>
      <c r="I487" s="90">
        <v>10</v>
      </c>
      <c r="J487" s="93" t="s">
        <v>54</v>
      </c>
      <c r="K487" s="92">
        <v>1</v>
      </c>
      <c r="L487" s="92">
        <v>1</v>
      </c>
      <c r="M487" s="94">
        <f>G487</f>
        <v>96</v>
      </c>
    </row>
    <row r="488" spans="1:13" ht="14.25" x14ac:dyDescent="0.2">
      <c r="A488" s="85" t="s">
        <v>2435</v>
      </c>
      <c r="B488" s="86" t="s">
        <v>1094</v>
      </c>
      <c r="C488" s="87" t="s">
        <v>2436</v>
      </c>
      <c r="D488" s="85"/>
      <c r="E488" s="85" t="s">
        <v>2437</v>
      </c>
      <c r="F488" s="85" t="s">
        <v>2438</v>
      </c>
      <c r="G488" s="89">
        <v>620</v>
      </c>
      <c r="H488" s="86" t="s">
        <v>53</v>
      </c>
      <c r="I488" s="90">
        <v>12</v>
      </c>
      <c r="J488" s="93" t="s">
        <v>54</v>
      </c>
      <c r="K488" s="92">
        <v>1</v>
      </c>
      <c r="L488" s="92"/>
      <c r="M488" s="92"/>
    </row>
    <row r="489" spans="1:13" ht="14.25" x14ac:dyDescent="0.2">
      <c r="A489" s="85" t="s">
        <v>2435</v>
      </c>
      <c r="B489" s="86" t="s">
        <v>1094</v>
      </c>
      <c r="C489" s="87" t="s">
        <v>2439</v>
      </c>
      <c r="D489" s="85"/>
      <c r="E489" s="85" t="s">
        <v>2440</v>
      </c>
      <c r="F489" s="85" t="s">
        <v>2441</v>
      </c>
      <c r="G489" s="89">
        <v>24</v>
      </c>
      <c r="H489" s="86" t="s">
        <v>53</v>
      </c>
      <c r="I489" s="90">
        <v>10</v>
      </c>
      <c r="J489" s="93" t="s">
        <v>54</v>
      </c>
      <c r="K489" s="92">
        <v>1</v>
      </c>
      <c r="L489" s="92">
        <v>1</v>
      </c>
      <c r="M489" s="94">
        <f t="shared" ref="M489:M494" si="13">G489</f>
        <v>24</v>
      </c>
    </row>
    <row r="490" spans="1:13" ht="14.25" x14ac:dyDescent="0.2">
      <c r="A490" s="85" t="s">
        <v>2435</v>
      </c>
      <c r="B490" s="86" t="s">
        <v>1094</v>
      </c>
      <c r="C490" s="87" t="s">
        <v>2442</v>
      </c>
      <c r="D490" s="85"/>
      <c r="E490" s="85" t="s">
        <v>2443</v>
      </c>
      <c r="F490" s="85" t="s">
        <v>2444</v>
      </c>
      <c r="G490" s="89">
        <v>75</v>
      </c>
      <c r="H490" s="86" t="s">
        <v>53</v>
      </c>
      <c r="I490" s="90">
        <v>10</v>
      </c>
      <c r="J490" s="93" t="s">
        <v>54</v>
      </c>
      <c r="K490" s="92">
        <v>1</v>
      </c>
      <c r="L490" s="92">
        <v>1</v>
      </c>
      <c r="M490" s="94">
        <f t="shared" si="13"/>
        <v>75</v>
      </c>
    </row>
    <row r="491" spans="1:13" ht="14.25" x14ac:dyDescent="0.2">
      <c r="A491" s="85" t="s">
        <v>2435</v>
      </c>
      <c r="B491" s="86" t="s">
        <v>1094</v>
      </c>
      <c r="C491" s="87" t="s">
        <v>2445</v>
      </c>
      <c r="D491" s="85"/>
      <c r="E491" s="85" t="s">
        <v>2446</v>
      </c>
      <c r="F491" s="85" t="s">
        <v>2447</v>
      </c>
      <c r="G491" s="89">
        <v>96</v>
      </c>
      <c r="H491" s="86" t="s">
        <v>53</v>
      </c>
      <c r="I491" s="90">
        <v>10</v>
      </c>
      <c r="J491" s="93" t="s">
        <v>54</v>
      </c>
      <c r="K491" s="92">
        <v>1</v>
      </c>
      <c r="L491" s="92">
        <v>1</v>
      </c>
      <c r="M491" s="94">
        <f t="shared" si="13"/>
        <v>96</v>
      </c>
    </row>
    <row r="492" spans="1:13" ht="14.25" x14ac:dyDescent="0.2">
      <c r="A492" s="85" t="s">
        <v>2435</v>
      </c>
      <c r="B492" s="86" t="s">
        <v>1094</v>
      </c>
      <c r="C492" s="87" t="s">
        <v>2448</v>
      </c>
      <c r="D492" s="85"/>
      <c r="E492" s="85" t="s">
        <v>2449</v>
      </c>
      <c r="F492" s="85" t="s">
        <v>2450</v>
      </c>
      <c r="G492" s="89">
        <v>51</v>
      </c>
      <c r="H492" s="86" t="s">
        <v>53</v>
      </c>
      <c r="I492" s="90">
        <v>10</v>
      </c>
      <c r="J492" s="93" t="s">
        <v>54</v>
      </c>
      <c r="K492" s="92">
        <v>1</v>
      </c>
      <c r="L492" s="92">
        <v>1</v>
      </c>
      <c r="M492" s="94">
        <f t="shared" si="13"/>
        <v>51</v>
      </c>
    </row>
    <row r="493" spans="1:13" ht="14.25" x14ac:dyDescent="0.2">
      <c r="A493" s="85" t="s">
        <v>2435</v>
      </c>
      <c r="B493" s="86" t="s">
        <v>1094</v>
      </c>
      <c r="C493" s="87" t="s">
        <v>2451</v>
      </c>
      <c r="D493" s="85"/>
      <c r="E493" s="85" t="s">
        <v>2452</v>
      </c>
      <c r="F493" s="85" t="s">
        <v>2453</v>
      </c>
      <c r="G493" s="89">
        <v>21</v>
      </c>
      <c r="H493" s="86" t="s">
        <v>53</v>
      </c>
      <c r="I493" s="90">
        <v>10</v>
      </c>
      <c r="J493" s="93" t="s">
        <v>54</v>
      </c>
      <c r="K493" s="92">
        <v>1</v>
      </c>
      <c r="L493" s="92">
        <v>1</v>
      </c>
      <c r="M493" s="94">
        <f t="shared" si="13"/>
        <v>21</v>
      </c>
    </row>
    <row r="494" spans="1:13" ht="14.25" x14ac:dyDescent="0.2">
      <c r="A494" s="85" t="s">
        <v>2435</v>
      </c>
      <c r="B494" s="86" t="s">
        <v>1191</v>
      </c>
      <c r="C494" s="87" t="s">
        <v>2454</v>
      </c>
      <c r="D494" s="85"/>
      <c r="E494" s="85" t="s">
        <v>2455</v>
      </c>
      <c r="F494" s="85" t="s">
        <v>2453</v>
      </c>
      <c r="G494" s="89">
        <v>30</v>
      </c>
      <c r="H494" s="86" t="s">
        <v>53</v>
      </c>
      <c r="I494" s="90">
        <v>10</v>
      </c>
      <c r="J494" s="93" t="s">
        <v>54</v>
      </c>
      <c r="K494" s="92">
        <v>1</v>
      </c>
      <c r="L494" s="92">
        <v>1</v>
      </c>
      <c r="M494" s="94">
        <f t="shared" si="13"/>
        <v>30</v>
      </c>
    </row>
    <row r="495" spans="1:13" ht="14.25" x14ac:dyDescent="0.2">
      <c r="A495" s="85" t="s">
        <v>1238</v>
      </c>
      <c r="B495" s="86" t="s">
        <v>1094</v>
      </c>
      <c r="C495" s="87" t="s">
        <v>2456</v>
      </c>
      <c r="D495" s="85"/>
      <c r="E495" s="85" t="s">
        <v>1094</v>
      </c>
      <c r="F495" s="88" t="s">
        <v>2457</v>
      </c>
      <c r="G495" s="89"/>
      <c r="H495" s="86" t="s">
        <v>1094</v>
      </c>
      <c r="I495" s="90"/>
      <c r="J495" s="91"/>
      <c r="K495" s="92"/>
      <c r="L495" s="92"/>
      <c r="M495" s="92"/>
    </row>
    <row r="496" spans="1:13" ht="14.25" x14ac:dyDescent="0.2">
      <c r="A496" s="85" t="s">
        <v>1238</v>
      </c>
      <c r="B496" s="86" t="s">
        <v>1094</v>
      </c>
      <c r="C496" s="87" t="s">
        <v>2458</v>
      </c>
      <c r="D496" s="85"/>
      <c r="E496" s="85" t="s">
        <v>2459</v>
      </c>
      <c r="F496" s="85" t="s">
        <v>2460</v>
      </c>
      <c r="G496" s="89">
        <v>5426</v>
      </c>
      <c r="H496" s="86" t="s">
        <v>53</v>
      </c>
      <c r="I496" s="90">
        <v>12</v>
      </c>
      <c r="J496" s="93" t="s">
        <v>54</v>
      </c>
      <c r="K496" s="92">
        <v>1</v>
      </c>
      <c r="L496" s="92"/>
      <c r="M496" s="92"/>
    </row>
    <row r="497" spans="1:13" ht="14.25" x14ac:dyDescent="0.2">
      <c r="A497" s="85" t="s">
        <v>1238</v>
      </c>
      <c r="B497" s="86" t="s">
        <v>1094</v>
      </c>
      <c r="C497" s="87" t="s">
        <v>2461</v>
      </c>
      <c r="D497" s="85"/>
      <c r="E497" s="85" t="s">
        <v>2462</v>
      </c>
      <c r="F497" s="85" t="s">
        <v>2463</v>
      </c>
      <c r="G497" s="89">
        <v>1677</v>
      </c>
      <c r="H497" s="86" t="s">
        <v>53</v>
      </c>
      <c r="I497" s="90">
        <v>12</v>
      </c>
      <c r="J497" s="93" t="s">
        <v>54</v>
      </c>
      <c r="K497" s="92">
        <v>1</v>
      </c>
      <c r="L497" s="92"/>
      <c r="M497" s="92"/>
    </row>
    <row r="498" spans="1:13" ht="14.25" x14ac:dyDescent="0.2">
      <c r="A498" s="85" t="s">
        <v>1238</v>
      </c>
      <c r="B498" s="86" t="s">
        <v>1158</v>
      </c>
      <c r="C498" s="87" t="s">
        <v>2464</v>
      </c>
      <c r="D498" s="85"/>
      <c r="E498" s="85" t="s">
        <v>2465</v>
      </c>
      <c r="F498" s="85" t="s">
        <v>2466</v>
      </c>
      <c r="G498" s="89">
        <v>1740</v>
      </c>
      <c r="H498" s="86" t="s">
        <v>53</v>
      </c>
      <c r="I498" s="90">
        <v>10</v>
      </c>
      <c r="J498" s="93" t="s">
        <v>54</v>
      </c>
      <c r="K498" s="92">
        <v>1</v>
      </c>
      <c r="L498" s="92"/>
      <c r="M498" s="92"/>
    </row>
    <row r="499" spans="1:13" ht="14.25" x14ac:dyDescent="0.2">
      <c r="A499" s="85" t="s">
        <v>1238</v>
      </c>
      <c r="B499" s="86" t="s">
        <v>1091</v>
      </c>
      <c r="C499" s="87" t="s">
        <v>2467</v>
      </c>
      <c r="D499" s="85"/>
      <c r="E499" s="85" t="s">
        <v>2468</v>
      </c>
      <c r="F499" s="85" t="s">
        <v>1462</v>
      </c>
      <c r="G499" s="89">
        <v>515</v>
      </c>
      <c r="H499" s="86" t="s">
        <v>53</v>
      </c>
      <c r="I499" s="90">
        <v>15</v>
      </c>
      <c r="J499" s="93" t="s">
        <v>54</v>
      </c>
      <c r="K499" s="92">
        <v>1</v>
      </c>
      <c r="L499" s="92"/>
      <c r="M499" s="92"/>
    </row>
    <row r="500" spans="1:13" ht="14.25" x14ac:dyDescent="0.2">
      <c r="A500" s="85" t="s">
        <v>1238</v>
      </c>
      <c r="B500" s="86" t="s">
        <v>1191</v>
      </c>
      <c r="C500" s="87" t="s">
        <v>2469</v>
      </c>
      <c r="D500" s="85"/>
      <c r="E500" s="85" t="s">
        <v>2470</v>
      </c>
      <c r="F500" s="85" t="s">
        <v>2471</v>
      </c>
      <c r="G500" s="89">
        <v>536</v>
      </c>
      <c r="H500" s="86" t="s">
        <v>53</v>
      </c>
      <c r="I500" s="90">
        <v>15</v>
      </c>
      <c r="J500" s="93" t="s">
        <v>54</v>
      </c>
      <c r="K500" s="92">
        <v>1</v>
      </c>
      <c r="L500" s="92"/>
      <c r="M500" s="92"/>
    </row>
    <row r="501" spans="1:13" ht="14.25" x14ac:dyDescent="0.2">
      <c r="A501" s="85" t="s">
        <v>1238</v>
      </c>
      <c r="B501" s="86" t="s">
        <v>1091</v>
      </c>
      <c r="C501" s="87" t="s">
        <v>2472</v>
      </c>
      <c r="D501" s="85"/>
      <c r="E501" s="85" t="s">
        <v>2473</v>
      </c>
      <c r="F501" s="85" t="s">
        <v>2474</v>
      </c>
      <c r="G501" s="89">
        <v>572</v>
      </c>
      <c r="H501" s="86" t="s">
        <v>53</v>
      </c>
      <c r="I501" s="90">
        <v>7</v>
      </c>
      <c r="J501" s="93" t="s">
        <v>54</v>
      </c>
      <c r="K501" s="92">
        <v>1</v>
      </c>
      <c r="L501" s="92">
        <v>1</v>
      </c>
      <c r="M501" s="94">
        <f>G501</f>
        <v>572</v>
      </c>
    </row>
    <row r="502" spans="1:13" ht="14.25" x14ac:dyDescent="0.2">
      <c r="A502" s="85" t="s">
        <v>1238</v>
      </c>
      <c r="B502" s="86" t="s">
        <v>1191</v>
      </c>
      <c r="C502" s="87" t="s">
        <v>2475</v>
      </c>
      <c r="D502" s="85"/>
      <c r="E502" s="85" t="s">
        <v>2476</v>
      </c>
      <c r="F502" s="85" t="s">
        <v>2477</v>
      </c>
      <c r="G502" s="89">
        <v>437</v>
      </c>
      <c r="H502" s="86" t="s">
        <v>53</v>
      </c>
      <c r="I502" s="90">
        <v>10</v>
      </c>
      <c r="J502" s="93" t="s">
        <v>54</v>
      </c>
      <c r="K502" s="92">
        <v>1</v>
      </c>
      <c r="L502" s="92"/>
      <c r="M502" s="92"/>
    </row>
    <row r="503" spans="1:13" ht="14.25" x14ac:dyDescent="0.2">
      <c r="A503" s="85" t="s">
        <v>1238</v>
      </c>
      <c r="B503" s="86" t="s">
        <v>1191</v>
      </c>
      <c r="C503" s="87" t="s">
        <v>2478</v>
      </c>
      <c r="D503" s="85"/>
      <c r="E503" s="85" t="s">
        <v>2479</v>
      </c>
      <c r="F503" s="85" t="s">
        <v>2480</v>
      </c>
      <c r="G503" s="89">
        <v>437</v>
      </c>
      <c r="H503" s="86" t="s">
        <v>53</v>
      </c>
      <c r="I503" s="90">
        <v>10</v>
      </c>
      <c r="J503" s="93" t="s">
        <v>54</v>
      </c>
      <c r="K503" s="92">
        <v>1</v>
      </c>
      <c r="L503" s="92"/>
      <c r="M503" s="92"/>
    </row>
    <row r="504" spans="1:13" ht="14.25" x14ac:dyDescent="0.2">
      <c r="A504" s="85" t="s">
        <v>2481</v>
      </c>
      <c r="B504" s="86" t="s">
        <v>1091</v>
      </c>
      <c r="C504" s="87" t="s">
        <v>2482</v>
      </c>
      <c r="D504" s="88" t="s">
        <v>2483</v>
      </c>
      <c r="E504" s="85" t="s">
        <v>2484</v>
      </c>
      <c r="F504" s="85" t="s">
        <v>2485</v>
      </c>
      <c r="G504" s="89">
        <v>158</v>
      </c>
      <c r="H504" s="86" t="s">
        <v>53</v>
      </c>
      <c r="I504" s="90">
        <v>5</v>
      </c>
      <c r="J504" s="93" t="s">
        <v>54</v>
      </c>
      <c r="K504" s="92">
        <v>2</v>
      </c>
      <c r="L504" s="92">
        <v>1</v>
      </c>
      <c r="M504" s="94">
        <f t="shared" ref="M504:M510" si="14">G504</f>
        <v>158</v>
      </c>
    </row>
    <row r="505" spans="1:13" ht="14.25" x14ac:dyDescent="0.2">
      <c r="A505" s="85" t="s">
        <v>2486</v>
      </c>
      <c r="B505" s="86" t="s">
        <v>1091</v>
      </c>
      <c r="C505" s="87" t="s">
        <v>2487</v>
      </c>
      <c r="D505" s="85"/>
      <c r="E505" s="85" t="s">
        <v>2488</v>
      </c>
      <c r="F505" s="85" t="s">
        <v>2485</v>
      </c>
      <c r="G505" s="89">
        <v>54</v>
      </c>
      <c r="H505" s="86" t="s">
        <v>53</v>
      </c>
      <c r="I505" s="90">
        <v>11</v>
      </c>
      <c r="J505" s="93" t="s">
        <v>54</v>
      </c>
      <c r="K505" s="92">
        <v>2</v>
      </c>
      <c r="L505" s="92">
        <v>1</v>
      </c>
      <c r="M505" s="94">
        <f t="shared" si="14"/>
        <v>54</v>
      </c>
    </row>
    <row r="506" spans="1:13" ht="14.25" x14ac:dyDescent="0.2">
      <c r="A506" s="85" t="s">
        <v>2489</v>
      </c>
      <c r="B506" s="86" t="s">
        <v>1091</v>
      </c>
      <c r="C506" s="87" t="s">
        <v>2490</v>
      </c>
      <c r="D506" s="85"/>
      <c r="E506" s="85" t="s">
        <v>2491</v>
      </c>
      <c r="F506" s="85" t="s">
        <v>2485</v>
      </c>
      <c r="G506" s="89">
        <v>555</v>
      </c>
      <c r="H506" s="86" t="s">
        <v>53</v>
      </c>
      <c r="I506" s="90">
        <v>9</v>
      </c>
      <c r="J506" s="93" t="s">
        <v>54</v>
      </c>
      <c r="K506" s="92">
        <v>2</v>
      </c>
      <c r="L506" s="92">
        <v>1</v>
      </c>
      <c r="M506" s="94">
        <f t="shared" si="14"/>
        <v>555</v>
      </c>
    </row>
    <row r="507" spans="1:13" ht="14.25" x14ac:dyDescent="0.2">
      <c r="A507" s="85" t="s">
        <v>2492</v>
      </c>
      <c r="B507" s="86" t="s">
        <v>1191</v>
      </c>
      <c r="C507" s="87" t="s">
        <v>2493</v>
      </c>
      <c r="D507" s="85"/>
      <c r="E507" s="85" t="s">
        <v>2494</v>
      </c>
      <c r="F507" s="85" t="s">
        <v>2495</v>
      </c>
      <c r="G507" s="89">
        <v>654</v>
      </c>
      <c r="H507" s="86" t="s">
        <v>53</v>
      </c>
      <c r="I507" s="90">
        <v>11</v>
      </c>
      <c r="J507" s="93" t="s">
        <v>54</v>
      </c>
      <c r="K507" s="92">
        <v>1</v>
      </c>
      <c r="L507" s="92">
        <v>1</v>
      </c>
      <c r="M507" s="94">
        <f t="shared" si="14"/>
        <v>654</v>
      </c>
    </row>
    <row r="508" spans="1:13" ht="14.25" x14ac:dyDescent="0.2">
      <c r="A508" s="85" t="s">
        <v>2496</v>
      </c>
      <c r="B508" s="86" t="s">
        <v>1091</v>
      </c>
      <c r="C508" s="87" t="s">
        <v>2497</v>
      </c>
      <c r="D508" s="85"/>
      <c r="E508" s="85" t="s">
        <v>2498</v>
      </c>
      <c r="F508" s="85" t="s">
        <v>2499</v>
      </c>
      <c r="G508" s="89">
        <v>248</v>
      </c>
      <c r="H508" s="86" t="s">
        <v>53</v>
      </c>
      <c r="I508" s="90">
        <v>6</v>
      </c>
      <c r="J508" s="93" t="s">
        <v>54</v>
      </c>
      <c r="K508" s="92">
        <v>3</v>
      </c>
      <c r="L508" s="92">
        <v>1</v>
      </c>
      <c r="M508" s="94">
        <f t="shared" si="14"/>
        <v>248</v>
      </c>
    </row>
    <row r="509" spans="1:13" ht="14.25" x14ac:dyDescent="0.2">
      <c r="A509" s="85" t="s">
        <v>2500</v>
      </c>
      <c r="B509" s="86" t="s">
        <v>1091</v>
      </c>
      <c r="C509" s="87" t="s">
        <v>2501</v>
      </c>
      <c r="D509" s="85"/>
      <c r="E509" s="85" t="s">
        <v>2502</v>
      </c>
      <c r="F509" s="85" t="s">
        <v>2503</v>
      </c>
      <c r="G509" s="89">
        <v>46</v>
      </c>
      <c r="H509" s="86" t="s">
        <v>53</v>
      </c>
      <c r="I509" s="90">
        <v>9</v>
      </c>
      <c r="J509" s="93" t="s">
        <v>54</v>
      </c>
      <c r="K509" s="92">
        <v>1</v>
      </c>
      <c r="L509" s="92">
        <v>1</v>
      </c>
      <c r="M509" s="94">
        <f t="shared" si="14"/>
        <v>46</v>
      </c>
    </row>
    <row r="510" spans="1:13" ht="14.25" x14ac:dyDescent="0.2">
      <c r="A510" s="85" t="s">
        <v>2504</v>
      </c>
      <c r="B510" s="86" t="s">
        <v>1091</v>
      </c>
      <c r="C510" s="87" t="s">
        <v>2505</v>
      </c>
      <c r="D510" s="85"/>
      <c r="E510" s="85" t="s">
        <v>2506</v>
      </c>
      <c r="F510" s="85" t="s">
        <v>2507</v>
      </c>
      <c r="G510" s="89">
        <v>50</v>
      </c>
      <c r="H510" s="86" t="s">
        <v>53</v>
      </c>
      <c r="I510" s="90">
        <v>9</v>
      </c>
      <c r="J510" s="93" t="s">
        <v>54</v>
      </c>
      <c r="K510" s="92">
        <v>3</v>
      </c>
      <c r="L510" s="92">
        <v>1</v>
      </c>
      <c r="M510" s="94">
        <f t="shared" si="14"/>
        <v>50</v>
      </c>
    </row>
    <row r="511" spans="1:13" ht="14.25" x14ac:dyDescent="0.2">
      <c r="A511" s="85" t="s">
        <v>2508</v>
      </c>
      <c r="B511" s="86" t="s">
        <v>1158</v>
      </c>
      <c r="C511" s="87" t="s">
        <v>2509</v>
      </c>
      <c r="D511" s="85"/>
      <c r="E511" s="85" t="s">
        <v>2510</v>
      </c>
      <c r="F511" s="85" t="s">
        <v>2511</v>
      </c>
      <c r="G511" s="89">
        <v>3646</v>
      </c>
      <c r="H511" s="86" t="s">
        <v>53</v>
      </c>
      <c r="I511" s="90">
        <v>6</v>
      </c>
      <c r="J511" s="93" t="s">
        <v>54</v>
      </c>
      <c r="K511" s="92">
        <v>2</v>
      </c>
      <c r="L511" s="92"/>
      <c r="M511" s="92"/>
    </row>
    <row r="512" spans="1:13" ht="14.25" x14ac:dyDescent="0.2">
      <c r="A512" s="85" t="s">
        <v>2512</v>
      </c>
      <c r="B512" s="86" t="s">
        <v>1091</v>
      </c>
      <c r="C512" s="87" t="s">
        <v>2513</v>
      </c>
      <c r="D512" s="85"/>
      <c r="E512" s="85" t="s">
        <v>2514</v>
      </c>
      <c r="F512" s="85" t="s">
        <v>2515</v>
      </c>
      <c r="G512" s="89">
        <v>755</v>
      </c>
      <c r="H512" s="86" t="s">
        <v>53</v>
      </c>
      <c r="I512" s="90">
        <v>12</v>
      </c>
      <c r="J512" s="93" t="s">
        <v>54</v>
      </c>
      <c r="K512" s="92">
        <v>2</v>
      </c>
      <c r="L512" s="92"/>
      <c r="M512" s="92"/>
    </row>
    <row r="513" spans="1:13" ht="14.25" x14ac:dyDescent="0.2">
      <c r="A513" s="85" t="s">
        <v>2516</v>
      </c>
      <c r="B513" s="86" t="s">
        <v>1191</v>
      </c>
      <c r="C513" s="87" t="s">
        <v>2517</v>
      </c>
      <c r="D513" s="85"/>
      <c r="E513" s="85" t="s">
        <v>2518</v>
      </c>
      <c r="F513" s="85" t="s">
        <v>2519</v>
      </c>
      <c r="G513" s="89">
        <v>57</v>
      </c>
      <c r="H513" s="86" t="s">
        <v>53</v>
      </c>
      <c r="I513" s="90">
        <v>5</v>
      </c>
      <c r="J513" s="93" t="s">
        <v>54</v>
      </c>
      <c r="K513" s="92">
        <v>4</v>
      </c>
      <c r="L513" s="92">
        <v>1</v>
      </c>
      <c r="M513" s="94">
        <f t="shared" ref="M513:M528" si="15">G513</f>
        <v>57</v>
      </c>
    </row>
    <row r="514" spans="1:13" ht="14.25" x14ac:dyDescent="0.2">
      <c r="A514" s="85" t="s">
        <v>2520</v>
      </c>
      <c r="B514" s="86" t="s">
        <v>1191</v>
      </c>
      <c r="C514" s="87" t="s">
        <v>2521</v>
      </c>
      <c r="D514" s="85"/>
      <c r="E514" s="85" t="s">
        <v>2522</v>
      </c>
      <c r="F514" s="85" t="s">
        <v>2523</v>
      </c>
      <c r="G514" s="89">
        <v>236</v>
      </c>
      <c r="H514" s="86" t="s">
        <v>53</v>
      </c>
      <c r="I514" s="90">
        <v>7</v>
      </c>
      <c r="J514" s="93" t="s">
        <v>54</v>
      </c>
      <c r="K514" s="92">
        <v>1</v>
      </c>
      <c r="L514" s="92">
        <v>1</v>
      </c>
      <c r="M514" s="94">
        <f t="shared" si="15"/>
        <v>236</v>
      </c>
    </row>
    <row r="515" spans="1:13" ht="14.25" x14ac:dyDescent="0.2">
      <c r="A515" s="85" t="s">
        <v>2524</v>
      </c>
      <c r="B515" s="86" t="s">
        <v>1191</v>
      </c>
      <c r="C515" s="87" t="s">
        <v>2525</v>
      </c>
      <c r="D515" s="85"/>
      <c r="E515" s="85" t="s">
        <v>2526</v>
      </c>
      <c r="F515" s="85" t="s">
        <v>2527</v>
      </c>
      <c r="G515" s="89">
        <v>643</v>
      </c>
      <c r="H515" s="86" t="s">
        <v>53</v>
      </c>
      <c r="I515" s="90">
        <v>7</v>
      </c>
      <c r="J515" s="93" t="s">
        <v>54</v>
      </c>
      <c r="K515" s="92">
        <v>1</v>
      </c>
      <c r="L515" s="92">
        <v>1</v>
      </c>
      <c r="M515" s="94">
        <f t="shared" si="15"/>
        <v>643</v>
      </c>
    </row>
    <row r="516" spans="1:13" ht="14.25" x14ac:dyDescent="0.2">
      <c r="A516" s="85" t="s">
        <v>2528</v>
      </c>
      <c r="B516" s="86" t="s">
        <v>1191</v>
      </c>
      <c r="C516" s="87" t="s">
        <v>2529</v>
      </c>
      <c r="D516" s="85"/>
      <c r="E516" s="85" t="s">
        <v>2530</v>
      </c>
      <c r="F516" s="85" t="s">
        <v>2531</v>
      </c>
      <c r="G516" s="89">
        <v>1066</v>
      </c>
      <c r="H516" s="86" t="s">
        <v>53</v>
      </c>
      <c r="I516" s="90">
        <v>7</v>
      </c>
      <c r="J516" s="93" t="s">
        <v>54</v>
      </c>
      <c r="K516" s="92">
        <v>2</v>
      </c>
      <c r="L516" s="92">
        <v>1</v>
      </c>
      <c r="M516" s="94">
        <f t="shared" si="15"/>
        <v>1066</v>
      </c>
    </row>
    <row r="517" spans="1:13" ht="14.25" x14ac:dyDescent="0.2">
      <c r="A517" s="85" t="s">
        <v>2532</v>
      </c>
      <c r="B517" s="86" t="s">
        <v>1091</v>
      </c>
      <c r="C517" s="87" t="s">
        <v>2533</v>
      </c>
      <c r="D517" s="85"/>
      <c r="E517" s="85" t="s">
        <v>2534</v>
      </c>
      <c r="F517" s="85" t="s">
        <v>542</v>
      </c>
      <c r="G517" s="89">
        <v>16</v>
      </c>
      <c r="H517" s="86" t="s">
        <v>53</v>
      </c>
      <c r="I517" s="90">
        <v>9</v>
      </c>
      <c r="J517" s="93" t="s">
        <v>54</v>
      </c>
      <c r="K517" s="92">
        <v>2</v>
      </c>
      <c r="L517" s="92">
        <v>1</v>
      </c>
      <c r="M517" s="94">
        <f t="shared" si="15"/>
        <v>16</v>
      </c>
    </row>
    <row r="518" spans="1:13" ht="25.5" x14ac:dyDescent="0.2">
      <c r="A518" s="85" t="s">
        <v>2532</v>
      </c>
      <c r="B518" s="86" t="s">
        <v>1158</v>
      </c>
      <c r="C518" s="87" t="s">
        <v>2535</v>
      </c>
      <c r="D518" s="88" t="s">
        <v>2536</v>
      </c>
      <c r="E518" s="85" t="s">
        <v>2537</v>
      </c>
      <c r="F518" s="85" t="s">
        <v>2538</v>
      </c>
      <c r="G518" s="89">
        <v>1620</v>
      </c>
      <c r="H518" s="86" t="s">
        <v>53</v>
      </c>
      <c r="I518" s="90">
        <v>14</v>
      </c>
      <c r="J518" s="93" t="s">
        <v>54</v>
      </c>
      <c r="K518" s="92">
        <v>1</v>
      </c>
      <c r="L518" s="92"/>
      <c r="M518" s="92"/>
    </row>
    <row r="519" spans="1:13" ht="14.25" x14ac:dyDescent="0.2">
      <c r="A519" s="85" t="s">
        <v>2532</v>
      </c>
      <c r="B519" s="86" t="s">
        <v>1091</v>
      </c>
      <c r="C519" s="87" t="s">
        <v>2539</v>
      </c>
      <c r="D519" s="85"/>
      <c r="E519" s="85" t="s">
        <v>2540</v>
      </c>
      <c r="F519" s="85" t="s">
        <v>2541</v>
      </c>
      <c r="G519" s="89">
        <v>60</v>
      </c>
      <c r="H519" s="86" t="s">
        <v>53</v>
      </c>
      <c r="I519" s="90">
        <v>10</v>
      </c>
      <c r="J519" s="93" t="s">
        <v>54</v>
      </c>
      <c r="K519" s="92">
        <v>1</v>
      </c>
      <c r="L519" s="92">
        <v>1</v>
      </c>
      <c r="M519" s="94">
        <f t="shared" si="15"/>
        <v>60</v>
      </c>
    </row>
    <row r="520" spans="1:13" ht="25.5" x14ac:dyDescent="0.2">
      <c r="A520" s="85" t="s">
        <v>2532</v>
      </c>
      <c r="B520" s="86" t="s">
        <v>1191</v>
      </c>
      <c r="C520" s="87" t="s">
        <v>2542</v>
      </c>
      <c r="D520" s="88" t="s">
        <v>2543</v>
      </c>
      <c r="E520" s="85" t="s">
        <v>2544</v>
      </c>
      <c r="F520" s="85" t="s">
        <v>2545</v>
      </c>
      <c r="G520" s="89">
        <v>210</v>
      </c>
      <c r="H520" s="86" t="s">
        <v>53</v>
      </c>
      <c r="I520" s="90">
        <v>8</v>
      </c>
      <c r="J520" s="93" t="s">
        <v>54</v>
      </c>
      <c r="K520" s="92">
        <v>4</v>
      </c>
      <c r="L520" s="92">
        <v>1</v>
      </c>
      <c r="M520" s="94">
        <f t="shared" si="15"/>
        <v>210</v>
      </c>
    </row>
    <row r="521" spans="1:13" ht="14.25" x14ac:dyDescent="0.2">
      <c r="A521" s="85" t="s">
        <v>2532</v>
      </c>
      <c r="B521" s="86" t="s">
        <v>1191</v>
      </c>
      <c r="C521" s="87" t="s">
        <v>2546</v>
      </c>
      <c r="D521" s="85"/>
      <c r="E521" s="85" t="s">
        <v>2547</v>
      </c>
      <c r="F521" s="85" t="s">
        <v>2548</v>
      </c>
      <c r="G521" s="89">
        <v>120</v>
      </c>
      <c r="H521" s="86" t="s">
        <v>53</v>
      </c>
      <c r="I521" s="90">
        <v>6</v>
      </c>
      <c r="J521" s="93" t="s">
        <v>54</v>
      </c>
      <c r="K521" s="92">
        <v>1</v>
      </c>
      <c r="L521" s="92">
        <v>1</v>
      </c>
      <c r="M521" s="94">
        <f t="shared" si="15"/>
        <v>120</v>
      </c>
    </row>
    <row r="522" spans="1:13" ht="14.25" x14ac:dyDescent="0.2">
      <c r="A522" s="85" t="s">
        <v>1858</v>
      </c>
      <c r="B522" s="86" t="s">
        <v>1094</v>
      </c>
      <c r="C522" s="87" t="s">
        <v>2549</v>
      </c>
      <c r="D522" s="88" t="s">
        <v>2550</v>
      </c>
      <c r="E522" s="85" t="s">
        <v>2551</v>
      </c>
      <c r="F522" s="85" t="s">
        <v>2552</v>
      </c>
      <c r="G522" s="89">
        <v>64</v>
      </c>
      <c r="H522" s="86" t="s">
        <v>53</v>
      </c>
      <c r="I522" s="90">
        <v>5</v>
      </c>
      <c r="J522" s="93" t="s">
        <v>54</v>
      </c>
      <c r="K522" s="92">
        <v>12</v>
      </c>
      <c r="L522" s="92">
        <v>1</v>
      </c>
      <c r="M522" s="94">
        <f t="shared" si="15"/>
        <v>64</v>
      </c>
    </row>
    <row r="523" spans="1:13" ht="14.25" x14ac:dyDescent="0.2">
      <c r="A523" s="85" t="s">
        <v>1858</v>
      </c>
      <c r="B523" s="86" t="s">
        <v>1094</v>
      </c>
      <c r="C523" s="87" t="s">
        <v>2553</v>
      </c>
      <c r="D523" s="85"/>
      <c r="E523" s="85" t="s">
        <v>2554</v>
      </c>
      <c r="F523" s="85" t="s">
        <v>2555</v>
      </c>
      <c r="G523" s="89">
        <v>70</v>
      </c>
      <c r="H523" s="86" t="s">
        <v>53</v>
      </c>
      <c r="I523" s="90">
        <v>5</v>
      </c>
      <c r="J523" s="93" t="s">
        <v>54</v>
      </c>
      <c r="K523" s="92">
        <v>2</v>
      </c>
      <c r="L523" s="92">
        <v>1</v>
      </c>
      <c r="M523" s="94">
        <f t="shared" si="15"/>
        <v>70</v>
      </c>
    </row>
    <row r="524" spans="1:13" ht="14.25" x14ac:dyDescent="0.2">
      <c r="A524" s="85" t="s">
        <v>2556</v>
      </c>
      <c r="B524" s="86" t="s">
        <v>1094</v>
      </c>
      <c r="C524" s="87" t="s">
        <v>2557</v>
      </c>
      <c r="D524" s="85"/>
      <c r="E524" s="85" t="s">
        <v>2558</v>
      </c>
      <c r="F524" s="85" t="s">
        <v>2559</v>
      </c>
      <c r="G524" s="89">
        <v>282</v>
      </c>
      <c r="H524" s="86" t="s">
        <v>53</v>
      </c>
      <c r="I524" s="90">
        <v>8</v>
      </c>
      <c r="J524" s="93" t="s">
        <v>54</v>
      </c>
      <c r="K524" s="92">
        <v>1</v>
      </c>
      <c r="L524" s="92">
        <v>1</v>
      </c>
      <c r="M524" s="94">
        <f t="shared" si="15"/>
        <v>282</v>
      </c>
    </row>
    <row r="525" spans="1:13" ht="14.25" x14ac:dyDescent="0.2">
      <c r="A525" s="85" t="s">
        <v>2560</v>
      </c>
      <c r="B525" s="86" t="s">
        <v>1094</v>
      </c>
      <c r="C525" s="87" t="s">
        <v>2561</v>
      </c>
      <c r="D525" s="85"/>
      <c r="E525" s="85" t="s">
        <v>2562</v>
      </c>
      <c r="F525" s="85" t="s">
        <v>2563</v>
      </c>
      <c r="G525" s="89">
        <v>1980</v>
      </c>
      <c r="H525" s="86" t="s">
        <v>53</v>
      </c>
      <c r="I525" s="90">
        <v>8</v>
      </c>
      <c r="J525" s="93" t="s">
        <v>54</v>
      </c>
      <c r="K525" s="92">
        <v>1</v>
      </c>
      <c r="L525" s="92"/>
      <c r="M525" s="92"/>
    </row>
    <row r="526" spans="1:13" ht="38.25" x14ac:dyDescent="0.2">
      <c r="A526" s="85" t="s">
        <v>2564</v>
      </c>
      <c r="B526" s="86" t="s">
        <v>1091</v>
      </c>
      <c r="C526" s="87" t="s">
        <v>2565</v>
      </c>
      <c r="D526" s="85"/>
      <c r="E526" s="85" t="s">
        <v>2566</v>
      </c>
      <c r="F526" s="85" t="s">
        <v>2499</v>
      </c>
      <c r="G526" s="89">
        <v>88</v>
      </c>
      <c r="H526" s="86" t="s">
        <v>53</v>
      </c>
      <c r="I526" s="90">
        <v>9</v>
      </c>
      <c r="J526" s="93" t="s">
        <v>54</v>
      </c>
      <c r="K526" s="92">
        <v>2</v>
      </c>
      <c r="L526" s="92">
        <v>1</v>
      </c>
      <c r="M526" s="94">
        <f t="shared" si="15"/>
        <v>88</v>
      </c>
    </row>
    <row r="527" spans="1:13" ht="14.25" x14ac:dyDescent="0.2">
      <c r="A527" s="85" t="s">
        <v>1858</v>
      </c>
      <c r="B527" s="86" t="s">
        <v>1094</v>
      </c>
      <c r="C527" s="87" t="s">
        <v>2567</v>
      </c>
      <c r="D527" s="85"/>
      <c r="E527" s="85" t="s">
        <v>2568</v>
      </c>
      <c r="F527" s="85" t="s">
        <v>2569</v>
      </c>
      <c r="G527" s="89">
        <v>1210</v>
      </c>
      <c r="H527" s="86" t="s">
        <v>53</v>
      </c>
      <c r="I527" s="90">
        <v>8</v>
      </c>
      <c r="J527" s="93" t="s">
        <v>54</v>
      </c>
      <c r="K527" s="92">
        <v>1</v>
      </c>
      <c r="L527" s="92">
        <v>1</v>
      </c>
      <c r="M527" s="94">
        <f t="shared" si="15"/>
        <v>1210</v>
      </c>
    </row>
    <row r="528" spans="1:13" ht="14.25" x14ac:dyDescent="0.2">
      <c r="A528" s="85" t="s">
        <v>1858</v>
      </c>
      <c r="B528" s="86" t="s">
        <v>1094</v>
      </c>
      <c r="C528" s="87" t="s">
        <v>2570</v>
      </c>
      <c r="D528" s="85"/>
      <c r="E528" s="85" t="s">
        <v>2571</v>
      </c>
      <c r="F528" s="85" t="s">
        <v>2572</v>
      </c>
      <c r="G528" s="89">
        <v>60</v>
      </c>
      <c r="H528" s="86" t="s">
        <v>53</v>
      </c>
      <c r="I528" s="90">
        <v>5</v>
      </c>
      <c r="J528" s="93" t="s">
        <v>54</v>
      </c>
      <c r="K528" s="92">
        <v>20</v>
      </c>
      <c r="L528" s="92">
        <v>5</v>
      </c>
      <c r="M528" s="94">
        <f t="shared" si="15"/>
        <v>60</v>
      </c>
    </row>
    <row r="529" spans="1:13" ht="14.25" x14ac:dyDescent="0.2">
      <c r="A529" s="85" t="s">
        <v>1858</v>
      </c>
      <c r="B529" s="86" t="s">
        <v>1094</v>
      </c>
      <c r="C529" s="87" t="s">
        <v>2573</v>
      </c>
      <c r="D529" s="85"/>
      <c r="E529" s="85" t="s">
        <v>2574</v>
      </c>
      <c r="F529" s="85" t="s">
        <v>2575</v>
      </c>
      <c r="G529" s="89">
        <v>1304</v>
      </c>
      <c r="H529" s="86" t="s">
        <v>53</v>
      </c>
      <c r="I529" s="90">
        <v>5</v>
      </c>
      <c r="J529" s="93" t="s">
        <v>54</v>
      </c>
      <c r="K529" s="92">
        <v>1</v>
      </c>
      <c r="L529" s="92"/>
      <c r="M529" s="92"/>
    </row>
    <row r="530" spans="1:13" ht="14.25" x14ac:dyDescent="0.2">
      <c r="A530" s="85" t="s">
        <v>1858</v>
      </c>
      <c r="B530" s="86" t="s">
        <v>1094</v>
      </c>
      <c r="C530" s="87" t="s">
        <v>2576</v>
      </c>
      <c r="D530" s="85"/>
      <c r="E530" s="85" t="s">
        <v>2577</v>
      </c>
      <c r="F530" s="85" t="s">
        <v>2578</v>
      </c>
      <c r="G530" s="89">
        <v>1704</v>
      </c>
      <c r="H530" s="86" t="s">
        <v>53</v>
      </c>
      <c r="I530" s="90">
        <v>5</v>
      </c>
      <c r="J530" s="93" t="s">
        <v>54</v>
      </c>
      <c r="K530" s="92">
        <v>1</v>
      </c>
      <c r="L530" s="92"/>
      <c r="M530" s="92"/>
    </row>
    <row r="531" spans="1:13" ht="14.25" x14ac:dyDescent="0.2">
      <c r="A531" s="85" t="s">
        <v>2579</v>
      </c>
      <c r="B531" s="86" t="s">
        <v>1094</v>
      </c>
      <c r="C531" s="87" t="s">
        <v>2580</v>
      </c>
      <c r="D531" s="85"/>
      <c r="E531" s="85" t="s">
        <v>2581</v>
      </c>
      <c r="F531" s="85" t="s">
        <v>2582</v>
      </c>
      <c r="G531" s="89">
        <v>2284</v>
      </c>
      <c r="H531" s="86" t="s">
        <v>53</v>
      </c>
      <c r="I531" s="90">
        <v>5</v>
      </c>
      <c r="J531" s="93" t="s">
        <v>54</v>
      </c>
      <c r="K531" s="92">
        <v>1</v>
      </c>
      <c r="L531" s="92"/>
      <c r="M531" s="92"/>
    </row>
    <row r="532" spans="1:13" ht="14.25" x14ac:dyDescent="0.2">
      <c r="A532" s="85" t="s">
        <v>2583</v>
      </c>
      <c r="B532" s="86" t="s">
        <v>1094</v>
      </c>
      <c r="C532" s="87" t="s">
        <v>2584</v>
      </c>
      <c r="D532" s="85"/>
      <c r="E532" s="85" t="s">
        <v>2585</v>
      </c>
      <c r="F532" s="85" t="s">
        <v>2586</v>
      </c>
      <c r="G532" s="89">
        <v>5812</v>
      </c>
      <c r="H532" s="86" t="s">
        <v>53</v>
      </c>
      <c r="I532" s="90">
        <v>8</v>
      </c>
      <c r="J532" s="93" t="s">
        <v>54</v>
      </c>
      <c r="K532" s="92">
        <v>1</v>
      </c>
      <c r="L532" s="92"/>
      <c r="M532" s="92"/>
    </row>
    <row r="533" spans="1:13" ht="14.25" x14ac:dyDescent="0.2">
      <c r="A533" s="85" t="s">
        <v>2587</v>
      </c>
      <c r="B533" s="86" t="s">
        <v>1094</v>
      </c>
      <c r="C533" s="87" t="s">
        <v>2588</v>
      </c>
      <c r="D533" s="85"/>
      <c r="E533" s="85" t="s">
        <v>2589</v>
      </c>
      <c r="F533" s="85" t="s">
        <v>2590</v>
      </c>
      <c r="G533" s="89">
        <v>1304</v>
      </c>
      <c r="H533" s="86" t="s">
        <v>53</v>
      </c>
      <c r="I533" s="90">
        <v>6</v>
      </c>
      <c r="J533" s="93" t="s">
        <v>54</v>
      </c>
      <c r="K533" s="92">
        <v>1</v>
      </c>
      <c r="L533" s="92"/>
      <c r="M533" s="92"/>
    </row>
    <row r="534" spans="1:13" ht="14.25" x14ac:dyDescent="0.2">
      <c r="A534" s="85" t="s">
        <v>2591</v>
      </c>
      <c r="B534" s="86" t="s">
        <v>1094</v>
      </c>
      <c r="C534" s="87" t="s">
        <v>2592</v>
      </c>
      <c r="D534" s="85"/>
      <c r="E534" s="85" t="s">
        <v>2593</v>
      </c>
      <c r="F534" s="85" t="s">
        <v>2590</v>
      </c>
      <c r="G534" s="89">
        <v>1304</v>
      </c>
      <c r="H534" s="86" t="s">
        <v>53</v>
      </c>
      <c r="I534" s="90">
        <v>6</v>
      </c>
      <c r="J534" s="93" t="s">
        <v>54</v>
      </c>
      <c r="K534" s="92">
        <v>1</v>
      </c>
      <c r="L534" s="92"/>
      <c r="M534" s="92"/>
    </row>
    <row r="535" spans="1:13" ht="14.25" x14ac:dyDescent="0.2">
      <c r="A535" s="85" t="s">
        <v>2594</v>
      </c>
      <c r="B535" s="86" t="s">
        <v>1094</v>
      </c>
      <c r="C535" s="87" t="s">
        <v>2595</v>
      </c>
      <c r="D535" s="85"/>
      <c r="E535" s="85" t="s">
        <v>2596</v>
      </c>
      <c r="F535" s="85" t="s">
        <v>2597</v>
      </c>
      <c r="G535" s="89">
        <v>560</v>
      </c>
      <c r="H535" s="86" t="s">
        <v>53</v>
      </c>
      <c r="I535" s="90">
        <v>6</v>
      </c>
      <c r="J535" s="93" t="s">
        <v>54</v>
      </c>
      <c r="K535" s="92">
        <v>1</v>
      </c>
      <c r="L535" s="92">
        <v>1</v>
      </c>
      <c r="M535" s="94">
        <f>G535</f>
        <v>560</v>
      </c>
    </row>
    <row r="536" spans="1:13" ht="14.25" x14ac:dyDescent="0.2">
      <c r="A536" s="85" t="s">
        <v>2598</v>
      </c>
      <c r="B536" s="86" t="s">
        <v>1158</v>
      </c>
      <c r="C536" s="87" t="s">
        <v>2599</v>
      </c>
      <c r="D536" s="88" t="s">
        <v>2600</v>
      </c>
      <c r="E536" s="85" t="s">
        <v>2601</v>
      </c>
      <c r="F536" s="85" t="s">
        <v>2602</v>
      </c>
      <c r="G536" s="89">
        <v>17258</v>
      </c>
      <c r="H536" s="86" t="s">
        <v>53</v>
      </c>
      <c r="I536" s="90">
        <v>28</v>
      </c>
      <c r="J536" s="93" t="s">
        <v>54</v>
      </c>
      <c r="K536" s="92">
        <v>1</v>
      </c>
      <c r="L536" s="92"/>
      <c r="M536" s="92"/>
    </row>
    <row r="537" spans="1:13" ht="25.5" x14ac:dyDescent="0.2">
      <c r="A537" s="85" t="s">
        <v>2598</v>
      </c>
      <c r="B537" s="86" t="s">
        <v>1191</v>
      </c>
      <c r="C537" s="87" t="s">
        <v>2603</v>
      </c>
      <c r="D537" s="85"/>
      <c r="E537" s="85" t="s">
        <v>2604</v>
      </c>
      <c r="F537" s="85" t="s">
        <v>2605</v>
      </c>
      <c r="G537" s="89">
        <v>358</v>
      </c>
      <c r="H537" s="86" t="s">
        <v>53</v>
      </c>
      <c r="I537" s="90">
        <v>9</v>
      </c>
      <c r="J537" s="93" t="s">
        <v>54</v>
      </c>
      <c r="K537" s="92">
        <v>0</v>
      </c>
      <c r="L537" s="92">
        <v>1</v>
      </c>
      <c r="M537" s="94">
        <f>G537</f>
        <v>358</v>
      </c>
    </row>
    <row r="538" spans="1:13" ht="14.25" x14ac:dyDescent="0.2">
      <c r="A538" s="85" t="s">
        <v>2598</v>
      </c>
      <c r="B538" s="86" t="s">
        <v>1191</v>
      </c>
      <c r="C538" s="87" t="s">
        <v>2606</v>
      </c>
      <c r="D538" s="85"/>
      <c r="E538" s="85" t="s">
        <v>2607</v>
      </c>
      <c r="F538" s="85" t="s">
        <v>2608</v>
      </c>
      <c r="G538" s="89">
        <v>432</v>
      </c>
      <c r="H538" s="86" t="s">
        <v>53</v>
      </c>
      <c r="I538" s="90">
        <v>16</v>
      </c>
      <c r="J538" s="93" t="s">
        <v>54</v>
      </c>
      <c r="K538" s="92">
        <v>0</v>
      </c>
      <c r="L538" s="92">
        <v>1</v>
      </c>
      <c r="M538" s="94">
        <f>G538</f>
        <v>432</v>
      </c>
    </row>
    <row r="539" spans="1:13" ht="25.5" x14ac:dyDescent="0.2">
      <c r="A539" s="85" t="s">
        <v>2609</v>
      </c>
      <c r="B539" s="86" t="s">
        <v>1158</v>
      </c>
      <c r="C539" s="87" t="s">
        <v>2610</v>
      </c>
      <c r="D539" s="88" t="s">
        <v>2611</v>
      </c>
      <c r="E539" s="85" t="s">
        <v>2612</v>
      </c>
      <c r="F539" s="85" t="s">
        <v>2613</v>
      </c>
      <c r="G539" s="89">
        <v>4784</v>
      </c>
      <c r="H539" s="86" t="s">
        <v>53</v>
      </c>
      <c r="I539" s="90">
        <v>21</v>
      </c>
      <c r="J539" s="93" t="s">
        <v>54</v>
      </c>
      <c r="K539" s="92">
        <v>1</v>
      </c>
      <c r="L539" s="92"/>
      <c r="M539" s="92"/>
    </row>
    <row r="540" spans="1:13" ht="25.5" x14ac:dyDescent="0.2">
      <c r="A540" s="85" t="s">
        <v>2609</v>
      </c>
      <c r="B540" s="86" t="s">
        <v>1191</v>
      </c>
      <c r="C540" s="87" t="s">
        <v>2614</v>
      </c>
      <c r="D540" s="85"/>
      <c r="E540" s="85" t="s">
        <v>2615</v>
      </c>
      <c r="F540" s="85" t="s">
        <v>2616</v>
      </c>
      <c r="G540" s="89">
        <v>80</v>
      </c>
      <c r="H540" s="86" t="s">
        <v>53</v>
      </c>
      <c r="I540" s="90">
        <v>9</v>
      </c>
      <c r="J540" s="93" t="s">
        <v>54</v>
      </c>
      <c r="K540" s="92">
        <v>0</v>
      </c>
      <c r="L540" s="92">
        <v>1</v>
      </c>
      <c r="M540" s="94">
        <f>G540</f>
        <v>80</v>
      </c>
    </row>
    <row r="541" spans="1:13" ht="14.25" x14ac:dyDescent="0.2">
      <c r="A541" s="85" t="s">
        <v>2609</v>
      </c>
      <c r="B541" s="86" t="s">
        <v>1191</v>
      </c>
      <c r="C541" s="87" t="s">
        <v>2617</v>
      </c>
      <c r="D541" s="85"/>
      <c r="E541" s="85" t="s">
        <v>2618</v>
      </c>
      <c r="F541" s="85" t="s">
        <v>2608</v>
      </c>
      <c r="G541" s="89">
        <v>188</v>
      </c>
      <c r="H541" s="86" t="s">
        <v>53</v>
      </c>
      <c r="I541" s="90">
        <v>9</v>
      </c>
      <c r="J541" s="93" t="s">
        <v>54</v>
      </c>
      <c r="K541" s="92">
        <v>0</v>
      </c>
      <c r="L541" s="92">
        <v>1</v>
      </c>
      <c r="M541" s="94">
        <f>G541</f>
        <v>188</v>
      </c>
    </row>
    <row r="542" spans="1:13" ht="25.5" x14ac:dyDescent="0.2">
      <c r="A542" s="85" t="s">
        <v>2619</v>
      </c>
      <c r="B542" s="86" t="s">
        <v>1158</v>
      </c>
      <c r="C542" s="87" t="s">
        <v>2620</v>
      </c>
      <c r="D542" s="88" t="s">
        <v>2621</v>
      </c>
      <c r="E542" s="85" t="s">
        <v>2622</v>
      </c>
      <c r="F542" s="85" t="s">
        <v>2623</v>
      </c>
      <c r="G542" s="89">
        <v>19666</v>
      </c>
      <c r="H542" s="86" t="s">
        <v>53</v>
      </c>
      <c r="I542" s="90">
        <v>26</v>
      </c>
      <c r="J542" s="93" t="s">
        <v>54</v>
      </c>
      <c r="K542" s="92">
        <v>1</v>
      </c>
      <c r="L542" s="92"/>
      <c r="M542" s="92"/>
    </row>
    <row r="543" spans="1:13" ht="25.5" x14ac:dyDescent="0.2">
      <c r="A543" s="85" t="s">
        <v>2619</v>
      </c>
      <c r="B543" s="86" t="s">
        <v>1191</v>
      </c>
      <c r="C543" s="87" t="s">
        <v>2624</v>
      </c>
      <c r="D543" s="85"/>
      <c r="E543" s="85" t="s">
        <v>2625</v>
      </c>
      <c r="F543" s="85" t="s">
        <v>2626</v>
      </c>
      <c r="G543" s="89">
        <v>194</v>
      </c>
      <c r="H543" s="86" t="s">
        <v>53</v>
      </c>
      <c r="I543" s="90">
        <v>18</v>
      </c>
      <c r="J543" s="93" t="s">
        <v>54</v>
      </c>
      <c r="K543" s="92">
        <v>1</v>
      </c>
      <c r="L543" s="92">
        <v>1</v>
      </c>
      <c r="M543" s="94">
        <f>G543</f>
        <v>194</v>
      </c>
    </row>
    <row r="544" spans="1:13" ht="14.25" x14ac:dyDescent="0.2">
      <c r="A544" s="85" t="s">
        <v>2619</v>
      </c>
      <c r="B544" s="86" t="s">
        <v>1191</v>
      </c>
      <c r="C544" s="87" t="s">
        <v>2627</v>
      </c>
      <c r="D544" s="85"/>
      <c r="E544" s="85" t="s">
        <v>2628</v>
      </c>
      <c r="F544" s="85" t="s">
        <v>2629</v>
      </c>
      <c r="G544" s="89">
        <v>184</v>
      </c>
      <c r="H544" s="86" t="s">
        <v>53</v>
      </c>
      <c r="I544" s="90">
        <v>9</v>
      </c>
      <c r="J544" s="93" t="s">
        <v>54</v>
      </c>
      <c r="K544" s="92">
        <v>1</v>
      </c>
      <c r="L544" s="92">
        <v>1</v>
      </c>
      <c r="M544" s="94">
        <f>G544</f>
        <v>184</v>
      </c>
    </row>
    <row r="545" spans="1:13" ht="25.5" x14ac:dyDescent="0.2">
      <c r="A545" s="85" t="s">
        <v>2630</v>
      </c>
      <c r="B545" s="86" t="s">
        <v>1158</v>
      </c>
      <c r="C545" s="87" t="s">
        <v>2631</v>
      </c>
      <c r="D545" s="88" t="s">
        <v>2632</v>
      </c>
      <c r="E545" s="85" t="s">
        <v>2633</v>
      </c>
      <c r="F545" s="85" t="s">
        <v>2634</v>
      </c>
      <c r="G545" s="89">
        <v>15054</v>
      </c>
      <c r="H545" s="86" t="s">
        <v>53</v>
      </c>
      <c r="I545" s="90">
        <v>22</v>
      </c>
      <c r="J545" s="93" t="s">
        <v>54</v>
      </c>
      <c r="K545" s="92">
        <v>1</v>
      </c>
      <c r="L545" s="92"/>
      <c r="M545" s="92"/>
    </row>
    <row r="546" spans="1:13" ht="14.25" x14ac:dyDescent="0.2">
      <c r="A546" s="85" t="s">
        <v>2630</v>
      </c>
      <c r="B546" s="86" t="s">
        <v>1191</v>
      </c>
      <c r="C546" s="87" t="s">
        <v>2635</v>
      </c>
      <c r="D546" s="85"/>
      <c r="E546" s="85" t="s">
        <v>2628</v>
      </c>
      <c r="F546" s="85" t="s">
        <v>2629</v>
      </c>
      <c r="G546" s="89">
        <v>184</v>
      </c>
      <c r="H546" s="86" t="s">
        <v>53</v>
      </c>
      <c r="I546" s="90">
        <v>9</v>
      </c>
      <c r="J546" s="93" t="s">
        <v>54</v>
      </c>
      <c r="K546" s="92">
        <v>1</v>
      </c>
      <c r="L546" s="92"/>
      <c r="M546" s="92"/>
    </row>
    <row r="547" spans="1:13" ht="14.25" x14ac:dyDescent="0.2">
      <c r="A547" s="85" t="s">
        <v>2630</v>
      </c>
      <c r="B547" s="86" t="s">
        <v>1191</v>
      </c>
      <c r="C547" s="87" t="s">
        <v>2636</v>
      </c>
      <c r="D547" s="85"/>
      <c r="E547" s="85" t="s">
        <v>2637</v>
      </c>
      <c r="F547" s="85" t="s">
        <v>2638</v>
      </c>
      <c r="G547" s="89">
        <v>194</v>
      </c>
      <c r="H547" s="86" t="s">
        <v>53</v>
      </c>
      <c r="I547" s="90">
        <v>18</v>
      </c>
      <c r="J547" s="93" t="s">
        <v>54</v>
      </c>
      <c r="K547" s="92">
        <v>1</v>
      </c>
      <c r="L547" s="92">
        <v>1</v>
      </c>
      <c r="M547" s="94">
        <f>G547</f>
        <v>194</v>
      </c>
    </row>
    <row r="548" spans="1:13" ht="25.5" x14ac:dyDescent="0.2">
      <c r="A548" s="85" t="s">
        <v>2639</v>
      </c>
      <c r="B548" s="86" t="s">
        <v>1158</v>
      </c>
      <c r="C548" s="87" t="s">
        <v>2640</v>
      </c>
      <c r="D548" s="88" t="s">
        <v>2641</v>
      </c>
      <c r="E548" s="85" t="s">
        <v>2622</v>
      </c>
      <c r="F548" s="85" t="s">
        <v>2623</v>
      </c>
      <c r="G548" s="89">
        <v>19666</v>
      </c>
      <c r="H548" s="86" t="s">
        <v>53</v>
      </c>
      <c r="I548" s="90">
        <v>26</v>
      </c>
      <c r="J548" s="93" t="s">
        <v>54</v>
      </c>
      <c r="K548" s="92">
        <v>1</v>
      </c>
      <c r="L548" s="92"/>
      <c r="M548" s="92"/>
    </row>
    <row r="549" spans="1:13" ht="25.5" x14ac:dyDescent="0.2">
      <c r="A549" s="85" t="s">
        <v>2639</v>
      </c>
      <c r="B549" s="86" t="s">
        <v>1191</v>
      </c>
      <c r="C549" s="87" t="s">
        <v>2642</v>
      </c>
      <c r="D549" s="85"/>
      <c r="E549" s="85" t="s">
        <v>2625</v>
      </c>
      <c r="F549" s="85" t="s">
        <v>2626</v>
      </c>
      <c r="G549" s="89">
        <v>194</v>
      </c>
      <c r="H549" s="86" t="s">
        <v>53</v>
      </c>
      <c r="I549" s="90">
        <v>18</v>
      </c>
      <c r="J549" s="93" t="s">
        <v>54</v>
      </c>
      <c r="K549" s="92">
        <v>1</v>
      </c>
      <c r="L549" s="92">
        <v>1</v>
      </c>
      <c r="M549" s="94">
        <f>G549</f>
        <v>194</v>
      </c>
    </row>
    <row r="550" spans="1:13" ht="14.25" x14ac:dyDescent="0.2">
      <c r="A550" s="85" t="s">
        <v>2639</v>
      </c>
      <c r="B550" s="86" t="s">
        <v>1191</v>
      </c>
      <c r="C550" s="87" t="s">
        <v>2643</v>
      </c>
      <c r="D550" s="85"/>
      <c r="E550" s="85" t="s">
        <v>2628</v>
      </c>
      <c r="F550" s="85" t="s">
        <v>2629</v>
      </c>
      <c r="G550" s="89">
        <v>184</v>
      </c>
      <c r="H550" s="86" t="s">
        <v>53</v>
      </c>
      <c r="I550" s="90">
        <v>9</v>
      </c>
      <c r="J550" s="93" t="s">
        <v>54</v>
      </c>
      <c r="K550" s="92">
        <v>1</v>
      </c>
      <c r="L550" s="92"/>
      <c r="M550" s="92"/>
    </row>
    <row r="551" spans="1:13" ht="14.25" x14ac:dyDescent="0.2">
      <c r="A551" s="85" t="s">
        <v>2644</v>
      </c>
      <c r="B551" s="86" t="s">
        <v>1094</v>
      </c>
      <c r="C551" s="87" t="s">
        <v>2645</v>
      </c>
      <c r="D551" s="88" t="s">
        <v>2646</v>
      </c>
      <c r="E551" s="85" t="s">
        <v>2647</v>
      </c>
      <c r="F551" s="85" t="s">
        <v>2648</v>
      </c>
      <c r="G551" s="89">
        <v>6642</v>
      </c>
      <c r="H551" s="86" t="s">
        <v>53</v>
      </c>
      <c r="I551" s="90">
        <v>14</v>
      </c>
      <c r="J551" s="93" t="s">
        <v>54</v>
      </c>
      <c r="K551" s="92">
        <v>1</v>
      </c>
      <c r="L551" s="92"/>
      <c r="M551" s="92"/>
    </row>
    <row r="552" spans="1:13" ht="14.25" x14ac:dyDescent="0.2">
      <c r="A552" s="85" t="s">
        <v>2644</v>
      </c>
      <c r="B552" s="86" t="s">
        <v>1091</v>
      </c>
      <c r="C552" s="87" t="s">
        <v>2649</v>
      </c>
      <c r="D552" s="85"/>
      <c r="E552" s="85" t="s">
        <v>2650</v>
      </c>
      <c r="F552" s="85" t="s">
        <v>2651</v>
      </c>
      <c r="G552" s="89">
        <v>214</v>
      </c>
      <c r="H552" s="86" t="s">
        <v>53</v>
      </c>
      <c r="I552" s="90">
        <v>7</v>
      </c>
      <c r="J552" s="93" t="s">
        <v>54</v>
      </c>
      <c r="K552" s="92">
        <v>1</v>
      </c>
      <c r="L552" s="92">
        <v>1</v>
      </c>
      <c r="M552" s="94">
        <f>G552</f>
        <v>214</v>
      </c>
    </row>
    <row r="553" spans="1:13" ht="14.25" x14ac:dyDescent="0.2">
      <c r="A553" s="85" t="s">
        <v>2644</v>
      </c>
      <c r="B553" s="86" t="s">
        <v>1158</v>
      </c>
      <c r="C553" s="87" t="s">
        <v>2652</v>
      </c>
      <c r="D553" s="85"/>
      <c r="E553" s="85" t="s">
        <v>2653</v>
      </c>
      <c r="F553" s="85" t="s">
        <v>2654</v>
      </c>
      <c r="G553" s="89">
        <v>616</v>
      </c>
      <c r="H553" s="86" t="s">
        <v>53</v>
      </c>
      <c r="I553" s="90">
        <v>7</v>
      </c>
      <c r="J553" s="93" t="s">
        <v>54</v>
      </c>
      <c r="K553" s="92">
        <v>1</v>
      </c>
      <c r="L553" s="92"/>
      <c r="M553" s="92"/>
    </row>
    <row r="554" spans="1:13" ht="14.25" x14ac:dyDescent="0.2">
      <c r="A554" s="85" t="s">
        <v>2644</v>
      </c>
      <c r="B554" s="86" t="s">
        <v>1191</v>
      </c>
      <c r="C554" s="87" t="s">
        <v>2655</v>
      </c>
      <c r="D554" s="85"/>
      <c r="E554" s="85" t="s">
        <v>2656</v>
      </c>
      <c r="F554" s="85" t="s">
        <v>2657</v>
      </c>
      <c r="G554" s="89">
        <v>523</v>
      </c>
      <c r="H554" s="86" t="s">
        <v>53</v>
      </c>
      <c r="I554" s="90">
        <v>7</v>
      </c>
      <c r="J554" s="93" t="s">
        <v>54</v>
      </c>
      <c r="K554" s="92">
        <v>1</v>
      </c>
      <c r="L554" s="92">
        <v>1</v>
      </c>
      <c r="M554" s="94">
        <f>G554</f>
        <v>523</v>
      </c>
    </row>
    <row r="555" spans="1:13" ht="14.25" x14ac:dyDescent="0.2">
      <c r="A555" s="85" t="s">
        <v>2644</v>
      </c>
      <c r="B555" s="86" t="s">
        <v>1191</v>
      </c>
      <c r="C555" s="87" t="s">
        <v>2658</v>
      </c>
      <c r="D555" s="85"/>
      <c r="E555" s="85" t="s">
        <v>2659</v>
      </c>
      <c r="F555" s="85" t="s">
        <v>2153</v>
      </c>
      <c r="G555" s="89">
        <v>100</v>
      </c>
      <c r="H555" s="86" t="s">
        <v>53</v>
      </c>
      <c r="I555" s="90">
        <v>7</v>
      </c>
      <c r="J555" s="93" t="s">
        <v>54</v>
      </c>
      <c r="K555" s="92">
        <v>1</v>
      </c>
      <c r="L555" s="92">
        <v>1</v>
      </c>
      <c r="M555" s="94">
        <f>G555</f>
        <v>100</v>
      </c>
    </row>
    <row r="556" spans="1:13" ht="14.25" x14ac:dyDescent="0.2">
      <c r="A556" s="85" t="s">
        <v>2644</v>
      </c>
      <c r="B556" s="86" t="s">
        <v>1191</v>
      </c>
      <c r="C556" s="87" t="s">
        <v>2660</v>
      </c>
      <c r="D556" s="85"/>
      <c r="E556" s="85" t="s">
        <v>2661</v>
      </c>
      <c r="F556" s="85" t="s">
        <v>2662</v>
      </c>
      <c r="G556" s="89">
        <v>275</v>
      </c>
      <c r="H556" s="86" t="s">
        <v>53</v>
      </c>
      <c r="I556" s="90">
        <v>7</v>
      </c>
      <c r="J556" s="93" t="s">
        <v>54</v>
      </c>
      <c r="K556" s="92">
        <v>1</v>
      </c>
      <c r="L556" s="92">
        <v>1</v>
      </c>
      <c r="M556" s="94">
        <f>G556</f>
        <v>275</v>
      </c>
    </row>
    <row r="557" spans="1:13" ht="14.25" x14ac:dyDescent="0.2">
      <c r="A557" s="85" t="s">
        <v>2644</v>
      </c>
      <c r="B557" s="86" t="s">
        <v>1191</v>
      </c>
      <c r="C557" s="87" t="s">
        <v>2663</v>
      </c>
      <c r="D557" s="85"/>
      <c r="E557" s="85" t="s">
        <v>2664</v>
      </c>
      <c r="F557" s="85" t="s">
        <v>2665</v>
      </c>
      <c r="G557" s="89">
        <v>195</v>
      </c>
      <c r="H557" s="86" t="s">
        <v>53</v>
      </c>
      <c r="I557" s="90">
        <v>7</v>
      </c>
      <c r="J557" s="93" t="s">
        <v>54</v>
      </c>
      <c r="K557" s="92">
        <v>1</v>
      </c>
      <c r="L557" s="92">
        <v>1</v>
      </c>
      <c r="M557" s="94">
        <f>G557</f>
        <v>195</v>
      </c>
    </row>
    <row r="558" spans="1:13" ht="25.5" x14ac:dyDescent="0.2">
      <c r="A558" s="85" t="s">
        <v>2666</v>
      </c>
      <c r="B558" s="86" t="s">
        <v>1091</v>
      </c>
      <c r="C558" s="87" t="s">
        <v>2667</v>
      </c>
      <c r="D558" s="88" t="s">
        <v>2668</v>
      </c>
      <c r="E558" s="85" t="s">
        <v>2669</v>
      </c>
      <c r="F558" s="85" t="s">
        <v>2670</v>
      </c>
      <c r="G558" s="89">
        <v>785</v>
      </c>
      <c r="H558" s="86" t="s">
        <v>53</v>
      </c>
      <c r="I558" s="90">
        <v>5</v>
      </c>
      <c r="J558" s="93" t="s">
        <v>57</v>
      </c>
      <c r="K558" s="92">
        <v>1</v>
      </c>
      <c r="L558" s="92"/>
      <c r="M558" s="92"/>
    </row>
    <row r="559" spans="1:13" ht="25.5" x14ac:dyDescent="0.2">
      <c r="A559" s="85" t="s">
        <v>2666</v>
      </c>
      <c r="B559" s="86" t="s">
        <v>1191</v>
      </c>
      <c r="C559" s="87" t="s">
        <v>2671</v>
      </c>
      <c r="D559" s="85"/>
      <c r="E559" s="85" t="s">
        <v>2672</v>
      </c>
      <c r="F559" s="85" t="s">
        <v>2673</v>
      </c>
      <c r="G559" s="89">
        <v>244</v>
      </c>
      <c r="H559" s="86" t="s">
        <v>53</v>
      </c>
      <c r="I559" s="90">
        <v>5</v>
      </c>
      <c r="J559" s="93" t="s">
        <v>54</v>
      </c>
      <c r="K559" s="92">
        <v>1</v>
      </c>
      <c r="L559" s="92">
        <v>1</v>
      </c>
      <c r="M559" s="94">
        <f>G559</f>
        <v>244</v>
      </c>
    </row>
    <row r="560" spans="1:13" ht="25.5" x14ac:dyDescent="0.2">
      <c r="A560" s="85" t="s">
        <v>2674</v>
      </c>
      <c r="B560" s="86" t="s">
        <v>1091</v>
      </c>
      <c r="C560" s="87" t="s">
        <v>2675</v>
      </c>
      <c r="D560" s="88" t="s">
        <v>2676</v>
      </c>
      <c r="E560" s="85" t="s">
        <v>2677</v>
      </c>
      <c r="F560" s="85" t="s">
        <v>2678</v>
      </c>
      <c r="G560" s="89">
        <v>486</v>
      </c>
      <c r="H560" s="86" t="s">
        <v>53</v>
      </c>
      <c r="I560" s="90">
        <v>5</v>
      </c>
      <c r="J560" s="93" t="s">
        <v>57</v>
      </c>
      <c r="K560" s="92">
        <v>1</v>
      </c>
      <c r="L560" s="92"/>
      <c r="M560" s="92"/>
    </row>
    <row r="561" spans="1:13" ht="14.25" x14ac:dyDescent="0.2">
      <c r="A561" s="85" t="s">
        <v>2674</v>
      </c>
      <c r="B561" s="86" t="s">
        <v>1191</v>
      </c>
      <c r="C561" s="87" t="s">
        <v>2679</v>
      </c>
      <c r="D561" s="85"/>
      <c r="E561" s="85" t="s">
        <v>2680</v>
      </c>
      <c r="F561" s="85" t="s">
        <v>2681</v>
      </c>
      <c r="G561" s="89">
        <v>180</v>
      </c>
      <c r="H561" s="86" t="s">
        <v>53</v>
      </c>
      <c r="I561" s="90">
        <v>5</v>
      </c>
      <c r="J561" s="93" t="s">
        <v>57</v>
      </c>
      <c r="K561" s="92">
        <v>1</v>
      </c>
      <c r="L561" s="92">
        <v>1</v>
      </c>
      <c r="M561" s="94">
        <f>G561</f>
        <v>180</v>
      </c>
    </row>
    <row r="562" spans="1:13" ht="25.5" x14ac:dyDescent="0.2">
      <c r="A562" s="85" t="s">
        <v>2682</v>
      </c>
      <c r="B562" s="86" t="s">
        <v>1191</v>
      </c>
      <c r="C562" s="87" t="s">
        <v>2683</v>
      </c>
      <c r="D562" s="88" t="s">
        <v>2684</v>
      </c>
      <c r="E562" s="85" t="s">
        <v>2685</v>
      </c>
      <c r="F562" s="85" t="s">
        <v>2686</v>
      </c>
      <c r="G562" s="89">
        <v>1440</v>
      </c>
      <c r="H562" s="86" t="s">
        <v>53</v>
      </c>
      <c r="I562" s="90">
        <v>6</v>
      </c>
      <c r="J562" s="93" t="s">
        <v>54</v>
      </c>
      <c r="K562" s="92">
        <v>1</v>
      </c>
      <c r="L562" s="92">
        <v>1</v>
      </c>
      <c r="M562" s="94">
        <f>G562</f>
        <v>1440</v>
      </c>
    </row>
    <row r="563" spans="1:13" ht="25.5" x14ac:dyDescent="0.2">
      <c r="A563" s="85" t="s">
        <v>2687</v>
      </c>
      <c r="B563" s="86" t="s">
        <v>1191</v>
      </c>
      <c r="C563" s="85" t="s">
        <v>2688</v>
      </c>
      <c r="D563" s="88" t="s">
        <v>2689</v>
      </c>
      <c r="E563" s="85" t="s">
        <v>2690</v>
      </c>
      <c r="F563" s="85" t="s">
        <v>56</v>
      </c>
      <c r="G563" s="89">
        <v>35</v>
      </c>
      <c r="H563" s="86" t="s">
        <v>53</v>
      </c>
      <c r="I563" s="90">
        <v>6</v>
      </c>
      <c r="J563" s="93" t="s">
        <v>54</v>
      </c>
      <c r="K563" s="86">
        <v>158</v>
      </c>
      <c r="L563" s="86">
        <v>16</v>
      </c>
      <c r="M563" s="94">
        <f>G563*L563</f>
        <v>560</v>
      </c>
    </row>
    <row r="564" spans="1:13" ht="25.5" x14ac:dyDescent="0.2">
      <c r="A564" s="85" t="s">
        <v>2687</v>
      </c>
      <c r="B564" s="86" t="s">
        <v>1191</v>
      </c>
      <c r="C564" s="85" t="s">
        <v>2691</v>
      </c>
      <c r="D564" s="88" t="s">
        <v>2689</v>
      </c>
      <c r="E564" s="85" t="s">
        <v>2692</v>
      </c>
      <c r="F564" s="85" t="s">
        <v>2693</v>
      </c>
      <c r="G564" s="89">
        <v>253</v>
      </c>
      <c r="H564" s="86" t="s">
        <v>53</v>
      </c>
      <c r="I564" s="90">
        <v>18</v>
      </c>
      <c r="J564" s="93" t="s">
        <v>54</v>
      </c>
      <c r="K564" s="86">
        <v>1</v>
      </c>
      <c r="L564" s="86">
        <v>1</v>
      </c>
      <c r="M564" s="94">
        <f>G564</f>
        <v>253</v>
      </c>
    </row>
    <row r="565" spans="1:13" ht="25.5" x14ac:dyDescent="0.2">
      <c r="A565" s="85" t="s">
        <v>2687</v>
      </c>
      <c r="B565" s="86" t="s">
        <v>1091</v>
      </c>
      <c r="C565" s="85" t="s">
        <v>2694</v>
      </c>
      <c r="D565" s="88" t="s">
        <v>2689</v>
      </c>
      <c r="E565" s="85" t="s">
        <v>2695</v>
      </c>
      <c r="F565" s="85" t="s">
        <v>2696</v>
      </c>
      <c r="G565" s="89">
        <v>147</v>
      </c>
      <c r="H565" s="86" t="s">
        <v>53</v>
      </c>
      <c r="I565" s="90">
        <v>6</v>
      </c>
      <c r="J565" s="93" t="s">
        <v>54</v>
      </c>
      <c r="K565" s="86">
        <v>70</v>
      </c>
      <c r="L565" s="86">
        <v>7</v>
      </c>
      <c r="M565" s="94">
        <f>G565*L565</f>
        <v>1029</v>
      </c>
    </row>
    <row r="566" spans="1:13" ht="25.5" x14ac:dyDescent="0.2">
      <c r="A566" s="85" t="s">
        <v>2687</v>
      </c>
      <c r="B566" s="86" t="s">
        <v>1091</v>
      </c>
      <c r="C566" s="85" t="s">
        <v>2697</v>
      </c>
      <c r="D566" s="88" t="s">
        <v>2689</v>
      </c>
      <c r="E566" s="85" t="s">
        <v>2698</v>
      </c>
      <c r="F566" s="85" t="s">
        <v>2699</v>
      </c>
      <c r="G566" s="89">
        <v>147</v>
      </c>
      <c r="H566" s="86" t="s">
        <v>53</v>
      </c>
      <c r="I566" s="90">
        <v>6</v>
      </c>
      <c r="J566" s="93" t="s">
        <v>54</v>
      </c>
      <c r="K566" s="86">
        <v>85</v>
      </c>
      <c r="L566" s="86">
        <v>9</v>
      </c>
      <c r="M566" s="94">
        <f>G566*L566</f>
        <v>1323</v>
      </c>
    </row>
    <row r="567" spans="1:13" ht="25.5" x14ac:dyDescent="0.2">
      <c r="A567" s="85" t="s">
        <v>2700</v>
      </c>
      <c r="B567" s="86" t="s">
        <v>1191</v>
      </c>
      <c r="C567" s="85" t="s">
        <v>2701</v>
      </c>
      <c r="D567" s="88" t="s">
        <v>2702</v>
      </c>
      <c r="E567" s="85" t="s">
        <v>2690</v>
      </c>
      <c r="F567" s="85" t="s">
        <v>56</v>
      </c>
      <c r="G567" s="89">
        <v>35</v>
      </c>
      <c r="H567" s="86" t="s">
        <v>53</v>
      </c>
      <c r="I567" s="90">
        <v>6</v>
      </c>
      <c r="J567" s="93" t="s">
        <v>54</v>
      </c>
      <c r="K567" s="86">
        <v>158</v>
      </c>
      <c r="L567" s="86">
        <v>16</v>
      </c>
      <c r="M567" s="94">
        <f>G567*L567</f>
        <v>560</v>
      </c>
    </row>
    <row r="568" spans="1:13" ht="25.5" x14ac:dyDescent="0.2">
      <c r="A568" s="85" t="s">
        <v>2700</v>
      </c>
      <c r="B568" s="86" t="s">
        <v>1191</v>
      </c>
      <c r="C568" s="85" t="s">
        <v>2703</v>
      </c>
      <c r="D568" s="88" t="s">
        <v>2702</v>
      </c>
      <c r="E568" s="85" t="s">
        <v>2692</v>
      </c>
      <c r="F568" s="85" t="s">
        <v>2693</v>
      </c>
      <c r="G568" s="89">
        <v>253</v>
      </c>
      <c r="H568" s="86" t="s">
        <v>53</v>
      </c>
      <c r="I568" s="90">
        <v>18</v>
      </c>
      <c r="J568" s="93" t="s">
        <v>54</v>
      </c>
      <c r="K568" s="86">
        <v>1</v>
      </c>
      <c r="L568" s="86">
        <v>1</v>
      </c>
      <c r="M568" s="94">
        <f>G568</f>
        <v>253</v>
      </c>
    </row>
    <row r="569" spans="1:13" ht="25.5" x14ac:dyDescent="0.2">
      <c r="A569" s="85" t="s">
        <v>2700</v>
      </c>
      <c r="B569" s="86" t="s">
        <v>1091</v>
      </c>
      <c r="C569" s="85" t="s">
        <v>2704</v>
      </c>
      <c r="D569" s="88" t="s">
        <v>2702</v>
      </c>
      <c r="E569" s="85" t="s">
        <v>2695</v>
      </c>
      <c r="F569" s="85" t="s">
        <v>2696</v>
      </c>
      <c r="G569" s="89">
        <v>147</v>
      </c>
      <c r="H569" s="86" t="s">
        <v>53</v>
      </c>
      <c r="I569" s="90">
        <v>6</v>
      </c>
      <c r="J569" s="93" t="s">
        <v>54</v>
      </c>
      <c r="K569" s="86">
        <v>70</v>
      </c>
      <c r="L569" s="86">
        <v>7</v>
      </c>
      <c r="M569" s="94">
        <f>G569*L569</f>
        <v>1029</v>
      </c>
    </row>
    <row r="570" spans="1:13" ht="25.5" x14ac:dyDescent="0.2">
      <c r="A570" s="85" t="s">
        <v>2700</v>
      </c>
      <c r="B570" s="86" t="s">
        <v>1091</v>
      </c>
      <c r="C570" s="85" t="s">
        <v>2705</v>
      </c>
      <c r="D570" s="88" t="s">
        <v>2702</v>
      </c>
      <c r="E570" s="85" t="s">
        <v>2698</v>
      </c>
      <c r="F570" s="85" t="s">
        <v>2699</v>
      </c>
      <c r="G570" s="89">
        <v>147</v>
      </c>
      <c r="H570" s="86" t="s">
        <v>53</v>
      </c>
      <c r="I570" s="90">
        <v>6</v>
      </c>
      <c r="J570" s="93" t="s">
        <v>54</v>
      </c>
      <c r="K570" s="86">
        <v>85</v>
      </c>
      <c r="L570" s="86">
        <v>9</v>
      </c>
      <c r="M570" s="94">
        <f>G570*L570</f>
        <v>1323</v>
      </c>
    </row>
    <row r="571" spans="1:13" ht="25.5" x14ac:dyDescent="0.2">
      <c r="A571" s="85" t="s">
        <v>2700</v>
      </c>
      <c r="B571" s="86" t="s">
        <v>1191</v>
      </c>
      <c r="C571" s="85" t="s">
        <v>2706</v>
      </c>
      <c r="D571" s="88" t="s">
        <v>2702</v>
      </c>
      <c r="E571" s="85" t="s">
        <v>2707</v>
      </c>
      <c r="F571" s="85" t="s">
        <v>2708</v>
      </c>
      <c r="G571" s="89">
        <v>216</v>
      </c>
      <c r="H571" s="86" t="s">
        <v>53</v>
      </c>
      <c r="I571" s="90">
        <v>18</v>
      </c>
      <c r="J571" s="93" t="s">
        <v>54</v>
      </c>
      <c r="K571" s="86">
        <v>1</v>
      </c>
      <c r="L571" s="86">
        <v>1</v>
      </c>
      <c r="M571" s="94">
        <f>G571</f>
        <v>216</v>
      </c>
    </row>
    <row r="572" spans="1:13" ht="14.25" x14ac:dyDescent="0.2">
      <c r="A572" s="85" t="s">
        <v>2709</v>
      </c>
      <c r="B572" s="86" t="s">
        <v>1091</v>
      </c>
      <c r="C572" s="85" t="s">
        <v>2710</v>
      </c>
      <c r="D572" s="96" t="s">
        <v>2711</v>
      </c>
      <c r="E572" s="85" t="s">
        <v>2712</v>
      </c>
      <c r="F572" s="85" t="s">
        <v>2713</v>
      </c>
      <c r="G572" s="89">
        <v>3091</v>
      </c>
      <c r="H572" s="86" t="s">
        <v>53</v>
      </c>
      <c r="I572" s="90">
        <v>8</v>
      </c>
      <c r="J572" s="93" t="s">
        <v>54</v>
      </c>
      <c r="K572" s="86">
        <v>1</v>
      </c>
      <c r="L572" s="86">
        <v>1</v>
      </c>
      <c r="M572" s="94">
        <f>G572</f>
        <v>3091</v>
      </c>
    </row>
    <row r="573" spans="1:13" ht="14.25" x14ac:dyDescent="0.2">
      <c r="A573" s="85" t="s">
        <v>2709</v>
      </c>
      <c r="B573" s="86" t="s">
        <v>1191</v>
      </c>
      <c r="C573" s="85" t="s">
        <v>2714</v>
      </c>
      <c r="D573" s="97"/>
      <c r="E573" s="85" t="s">
        <v>2715</v>
      </c>
      <c r="F573" s="85" t="s">
        <v>2716</v>
      </c>
      <c r="G573" s="89">
        <v>136</v>
      </c>
      <c r="H573" s="86" t="s">
        <v>53</v>
      </c>
      <c r="I573" s="90">
        <v>8</v>
      </c>
      <c r="J573" s="93" t="s">
        <v>54</v>
      </c>
      <c r="K573" s="86">
        <v>552</v>
      </c>
      <c r="L573" s="86">
        <v>6</v>
      </c>
      <c r="M573" s="94">
        <f>G573*L573</f>
        <v>816</v>
      </c>
    </row>
    <row r="574" spans="1:13" ht="14.25" x14ac:dyDescent="0.2">
      <c r="A574" s="85" t="s">
        <v>2709</v>
      </c>
      <c r="B574" s="86" t="s">
        <v>1191</v>
      </c>
      <c r="C574" s="85" t="s">
        <v>2717</v>
      </c>
      <c r="D574" s="97"/>
      <c r="E574" s="85" t="s">
        <v>2718</v>
      </c>
      <c r="F574" s="85" t="s">
        <v>2719</v>
      </c>
      <c r="G574" s="89">
        <v>120</v>
      </c>
      <c r="H574" s="86" t="s">
        <v>53</v>
      </c>
      <c r="I574" s="90">
        <v>8</v>
      </c>
      <c r="J574" s="93" t="s">
        <v>54</v>
      </c>
      <c r="K574" s="86">
        <v>552</v>
      </c>
      <c r="L574" s="86">
        <v>6</v>
      </c>
      <c r="M574" s="94">
        <f>G574*L574</f>
        <v>720</v>
      </c>
    </row>
    <row r="575" spans="1:13" ht="14.25" x14ac:dyDescent="0.2">
      <c r="A575" s="85" t="s">
        <v>2709</v>
      </c>
      <c r="B575" s="86" t="s">
        <v>1091</v>
      </c>
      <c r="C575" s="85" t="s">
        <v>2720</v>
      </c>
      <c r="D575" s="97"/>
      <c r="E575" s="85" t="s">
        <v>2721</v>
      </c>
      <c r="F575" s="85" t="s">
        <v>2722</v>
      </c>
      <c r="G575" s="89">
        <v>86</v>
      </c>
      <c r="H575" s="86" t="s">
        <v>53</v>
      </c>
      <c r="I575" s="90">
        <v>6</v>
      </c>
      <c r="J575" s="93" t="s">
        <v>54</v>
      </c>
      <c r="K575" s="86">
        <v>1</v>
      </c>
      <c r="L575" s="86">
        <v>1</v>
      </c>
      <c r="M575" s="94">
        <f>G575</f>
        <v>86</v>
      </c>
    </row>
    <row r="576" spans="1:13" ht="14.25" x14ac:dyDescent="0.2">
      <c r="A576" s="85" t="s">
        <v>2723</v>
      </c>
      <c r="B576" s="86" t="s">
        <v>1091</v>
      </c>
      <c r="C576" s="85" t="s">
        <v>2724</v>
      </c>
      <c r="D576" s="97"/>
      <c r="E576" s="85" t="s">
        <v>2725</v>
      </c>
      <c r="F576" s="85" t="s">
        <v>2726</v>
      </c>
      <c r="G576" s="89">
        <v>1648</v>
      </c>
      <c r="H576" s="86" t="s">
        <v>53</v>
      </c>
      <c r="I576" s="90">
        <v>12</v>
      </c>
      <c r="J576" s="93" t="s">
        <v>54</v>
      </c>
      <c r="K576" s="86">
        <v>1</v>
      </c>
      <c r="L576" s="86">
        <v>1</v>
      </c>
      <c r="M576" s="94">
        <f t="shared" ref="M576:M581" si="16">G576</f>
        <v>1648</v>
      </c>
    </row>
    <row r="577" spans="1:13" ht="14.25" x14ac:dyDescent="0.2">
      <c r="A577" s="85" t="s">
        <v>2709</v>
      </c>
      <c r="B577" s="86" t="s">
        <v>1091</v>
      </c>
      <c r="C577" s="85" t="s">
        <v>2724</v>
      </c>
      <c r="D577" s="97"/>
      <c r="E577" s="85" t="s">
        <v>2727</v>
      </c>
      <c r="F577" s="85" t="s">
        <v>2728</v>
      </c>
      <c r="G577" s="89">
        <v>662</v>
      </c>
      <c r="H577" s="86" t="s">
        <v>53</v>
      </c>
      <c r="I577" s="90">
        <v>6</v>
      </c>
      <c r="J577" s="93" t="s">
        <v>54</v>
      </c>
      <c r="K577" s="86">
        <v>1</v>
      </c>
      <c r="L577" s="86">
        <v>1</v>
      </c>
      <c r="M577" s="94">
        <f t="shared" si="16"/>
        <v>662</v>
      </c>
    </row>
    <row r="578" spans="1:13" ht="14.25" x14ac:dyDescent="0.2">
      <c r="A578" s="85" t="s">
        <v>2709</v>
      </c>
      <c r="B578" s="86" t="s">
        <v>1091</v>
      </c>
      <c r="C578" s="85" t="s">
        <v>2729</v>
      </c>
      <c r="D578" s="97"/>
      <c r="E578" s="85" t="s">
        <v>2730</v>
      </c>
      <c r="F578" s="85" t="s">
        <v>2731</v>
      </c>
      <c r="G578" s="89">
        <v>12439</v>
      </c>
      <c r="H578" s="86" t="s">
        <v>53</v>
      </c>
      <c r="I578" s="90">
        <v>10</v>
      </c>
      <c r="J578" s="93" t="s">
        <v>54</v>
      </c>
      <c r="K578" s="86">
        <v>2</v>
      </c>
      <c r="L578" s="86">
        <v>1</v>
      </c>
      <c r="M578" s="94">
        <f t="shared" si="16"/>
        <v>12439</v>
      </c>
    </row>
    <row r="579" spans="1:13" ht="14.25" x14ac:dyDescent="0.2">
      <c r="A579" s="85" t="s">
        <v>2709</v>
      </c>
      <c r="B579" s="86" t="s">
        <v>1091</v>
      </c>
      <c r="C579" s="85" t="s">
        <v>2732</v>
      </c>
      <c r="D579" s="97"/>
      <c r="E579" s="85" t="s">
        <v>2733</v>
      </c>
      <c r="F579" s="85" t="s">
        <v>2734</v>
      </c>
      <c r="G579" s="89">
        <v>255</v>
      </c>
      <c r="H579" s="86" t="s">
        <v>53</v>
      </c>
      <c r="I579" s="90">
        <v>8</v>
      </c>
      <c r="J579" s="93" t="s">
        <v>54</v>
      </c>
      <c r="K579" s="86">
        <v>276</v>
      </c>
      <c r="L579" s="86">
        <v>1</v>
      </c>
      <c r="M579" s="94">
        <f t="shared" si="16"/>
        <v>255</v>
      </c>
    </row>
    <row r="580" spans="1:13" ht="25.5" x14ac:dyDescent="0.2">
      <c r="A580" s="85" t="s">
        <v>2709</v>
      </c>
      <c r="B580" s="86" t="s">
        <v>1091</v>
      </c>
      <c r="C580" s="85" t="s">
        <v>2735</v>
      </c>
      <c r="D580" s="97"/>
      <c r="E580" s="85" t="s">
        <v>2736</v>
      </c>
      <c r="F580" s="85" t="s">
        <v>2737</v>
      </c>
      <c r="G580" s="89">
        <v>1018</v>
      </c>
      <c r="H580" s="86" t="s">
        <v>53</v>
      </c>
      <c r="I580" s="90">
        <v>8</v>
      </c>
      <c r="J580" s="93" t="s">
        <v>54</v>
      </c>
      <c r="K580" s="86">
        <v>1</v>
      </c>
      <c r="L580" s="86">
        <v>1</v>
      </c>
      <c r="M580" s="94">
        <f t="shared" si="16"/>
        <v>1018</v>
      </c>
    </row>
    <row r="581" spans="1:13" ht="25.5" x14ac:dyDescent="0.2">
      <c r="A581" s="85" t="s">
        <v>2709</v>
      </c>
      <c r="B581" s="86" t="s">
        <v>1091</v>
      </c>
      <c r="C581" s="85" t="s">
        <v>2738</v>
      </c>
      <c r="D581" s="97"/>
      <c r="E581" s="85" t="s">
        <v>2739</v>
      </c>
      <c r="F581" s="85" t="s">
        <v>2740</v>
      </c>
      <c r="G581" s="89">
        <v>1018</v>
      </c>
      <c r="H581" s="86" t="s">
        <v>53</v>
      </c>
      <c r="I581" s="90">
        <v>6</v>
      </c>
      <c r="J581" s="93" t="s">
        <v>54</v>
      </c>
      <c r="K581" s="86">
        <v>3</v>
      </c>
      <c r="L581" s="86">
        <v>1</v>
      </c>
      <c r="M581" s="94">
        <f t="shared" si="16"/>
        <v>1018</v>
      </c>
    </row>
    <row r="582" spans="1:13" ht="25.5" x14ac:dyDescent="0.2">
      <c r="A582" s="85" t="s">
        <v>2709</v>
      </c>
      <c r="B582" s="86" t="s">
        <v>1158</v>
      </c>
      <c r="C582" s="85" t="s">
        <v>2741</v>
      </c>
      <c r="D582" s="97"/>
      <c r="E582" s="85" t="s">
        <v>2742</v>
      </c>
      <c r="F582" s="85" t="s">
        <v>2743</v>
      </c>
      <c r="G582" s="89">
        <v>1535</v>
      </c>
      <c r="H582" s="86" t="s">
        <v>53</v>
      </c>
      <c r="I582" s="90">
        <v>6</v>
      </c>
      <c r="J582" s="93" t="s">
        <v>54</v>
      </c>
      <c r="K582" s="86">
        <v>1</v>
      </c>
      <c r="L582" s="92"/>
      <c r="M582" s="86"/>
    </row>
    <row r="583" spans="1:13" ht="14.25" x14ac:dyDescent="0.2">
      <c r="A583" s="85" t="s">
        <v>2709</v>
      </c>
      <c r="B583" s="86" t="s">
        <v>1158</v>
      </c>
      <c r="C583" s="85" t="s">
        <v>2744</v>
      </c>
      <c r="D583" s="97"/>
      <c r="E583" s="85" t="s">
        <v>2745</v>
      </c>
      <c r="F583" s="85" t="s">
        <v>2746</v>
      </c>
      <c r="G583" s="89">
        <v>4394</v>
      </c>
      <c r="H583" s="86" t="s">
        <v>53</v>
      </c>
      <c r="I583" s="90">
        <v>6</v>
      </c>
      <c r="J583" s="93" t="s">
        <v>54</v>
      </c>
      <c r="K583" s="86">
        <v>1</v>
      </c>
      <c r="L583" s="92"/>
      <c r="M583" s="86"/>
    </row>
    <row r="584" spans="1:13" ht="14.25" x14ac:dyDescent="0.2">
      <c r="A584" s="85" t="s">
        <v>2709</v>
      </c>
      <c r="B584" s="86" t="s">
        <v>1091</v>
      </c>
      <c r="C584" s="85" t="s">
        <v>2747</v>
      </c>
      <c r="D584" s="97"/>
      <c r="E584" s="85" t="s">
        <v>2748</v>
      </c>
      <c r="F584" s="85" t="s">
        <v>2749</v>
      </c>
      <c r="G584" s="89">
        <v>95</v>
      </c>
      <c r="H584" s="86" t="s">
        <v>53</v>
      </c>
      <c r="I584" s="90">
        <v>6</v>
      </c>
      <c r="J584" s="93" t="s">
        <v>54</v>
      </c>
      <c r="K584" s="86">
        <v>1</v>
      </c>
      <c r="L584" s="86">
        <v>1</v>
      </c>
      <c r="M584" s="94">
        <f>G584</f>
        <v>95</v>
      </c>
    </row>
    <row r="585" spans="1:13" ht="14.25" x14ac:dyDescent="0.2">
      <c r="A585" s="85" t="s">
        <v>2709</v>
      </c>
      <c r="B585" s="86" t="s">
        <v>1191</v>
      </c>
      <c r="C585" s="85" t="s">
        <v>2750</v>
      </c>
      <c r="D585" s="97"/>
      <c r="E585" s="85" t="s">
        <v>2751</v>
      </c>
      <c r="F585" s="85" t="s">
        <v>2752</v>
      </c>
      <c r="G585" s="89">
        <v>90</v>
      </c>
      <c r="H585" s="86" t="s">
        <v>53</v>
      </c>
      <c r="I585" s="90">
        <v>6</v>
      </c>
      <c r="J585" s="93" t="s">
        <v>54</v>
      </c>
      <c r="K585" s="86">
        <v>4</v>
      </c>
      <c r="L585" s="86">
        <v>1</v>
      </c>
      <c r="M585" s="94">
        <f>G585</f>
        <v>90</v>
      </c>
    </row>
    <row r="586" spans="1:13" ht="14.25" x14ac:dyDescent="0.2">
      <c r="A586" s="85" t="s">
        <v>2709</v>
      </c>
      <c r="B586" s="86" t="s">
        <v>1091</v>
      </c>
      <c r="C586" s="85" t="s">
        <v>2753</v>
      </c>
      <c r="D586" s="97"/>
      <c r="E586" s="85" t="s">
        <v>2754</v>
      </c>
      <c r="F586" s="85" t="s">
        <v>2755</v>
      </c>
      <c r="G586" s="89">
        <v>36</v>
      </c>
      <c r="H586" s="86" t="s">
        <v>53</v>
      </c>
      <c r="I586" s="90">
        <v>6</v>
      </c>
      <c r="J586" s="93" t="s">
        <v>54</v>
      </c>
      <c r="K586" s="86">
        <v>1</v>
      </c>
      <c r="L586" s="86">
        <v>1</v>
      </c>
      <c r="M586" s="94">
        <f>G586</f>
        <v>36</v>
      </c>
    </row>
    <row r="587" spans="1:13" ht="14.25" x14ac:dyDescent="0.2">
      <c r="A587" s="85" t="s">
        <v>2709</v>
      </c>
      <c r="B587" s="86" t="s">
        <v>1091</v>
      </c>
      <c r="C587" s="85" t="s">
        <v>2756</v>
      </c>
      <c r="D587" s="97"/>
      <c r="E587" s="85" t="s">
        <v>2757</v>
      </c>
      <c r="F587" s="85" t="s">
        <v>2758</v>
      </c>
      <c r="G587" s="89">
        <v>36</v>
      </c>
      <c r="H587" s="86" t="s">
        <v>53</v>
      </c>
      <c r="I587" s="90">
        <v>6</v>
      </c>
      <c r="J587" s="93" t="s">
        <v>54</v>
      </c>
      <c r="K587" s="86">
        <v>1</v>
      </c>
      <c r="L587" s="86">
        <v>1</v>
      </c>
      <c r="M587" s="94">
        <f>G587</f>
        <v>36</v>
      </c>
    </row>
    <row r="588" spans="1:13" ht="14.25" x14ac:dyDescent="0.2">
      <c r="A588" s="85" t="s">
        <v>2709</v>
      </c>
      <c r="B588" s="86" t="s">
        <v>1191</v>
      </c>
      <c r="C588" s="85" t="s">
        <v>2759</v>
      </c>
      <c r="D588" s="97"/>
      <c r="E588" s="85" t="s">
        <v>2760</v>
      </c>
      <c r="F588" s="85" t="s">
        <v>2761</v>
      </c>
      <c r="G588" s="89">
        <v>16</v>
      </c>
      <c r="H588" s="86" t="s">
        <v>53</v>
      </c>
      <c r="I588" s="90">
        <v>6</v>
      </c>
      <c r="J588" s="93" t="s">
        <v>54</v>
      </c>
      <c r="K588" s="86">
        <v>2</v>
      </c>
      <c r="L588" s="92"/>
      <c r="M588" s="86"/>
    </row>
    <row r="589" spans="1:13" ht="14.25" x14ac:dyDescent="0.2">
      <c r="A589" s="85" t="s">
        <v>2709</v>
      </c>
      <c r="B589" s="86" t="s">
        <v>1191</v>
      </c>
      <c r="C589" s="85" t="s">
        <v>2762</v>
      </c>
      <c r="D589" s="97"/>
      <c r="E589" s="85" t="s">
        <v>2763</v>
      </c>
      <c r="F589" s="85" t="s">
        <v>2764</v>
      </c>
      <c r="G589" s="89">
        <v>123</v>
      </c>
      <c r="H589" s="86" t="s">
        <v>53</v>
      </c>
      <c r="I589" s="90">
        <v>6</v>
      </c>
      <c r="J589" s="93" t="s">
        <v>54</v>
      </c>
      <c r="K589" s="86">
        <v>1</v>
      </c>
      <c r="L589" s="92"/>
      <c r="M589" s="86"/>
    </row>
    <row r="590" spans="1:13" ht="14.25" x14ac:dyDescent="0.2">
      <c r="A590" s="85" t="s">
        <v>2709</v>
      </c>
      <c r="B590" s="86" t="s">
        <v>1191</v>
      </c>
      <c r="C590" s="85" t="s">
        <v>2765</v>
      </c>
      <c r="D590" s="97"/>
      <c r="E590" s="85" t="s">
        <v>2766</v>
      </c>
      <c r="F590" s="85" t="s">
        <v>2767</v>
      </c>
      <c r="G590" s="89">
        <v>123</v>
      </c>
      <c r="H590" s="86" t="s">
        <v>53</v>
      </c>
      <c r="I590" s="90">
        <v>6</v>
      </c>
      <c r="J590" s="93" t="s">
        <v>54</v>
      </c>
      <c r="K590" s="86">
        <v>1</v>
      </c>
      <c r="L590" s="92"/>
      <c r="M590" s="86"/>
    </row>
    <row r="591" spans="1:13" ht="14.25" x14ac:dyDescent="0.2">
      <c r="A591" s="85" t="s">
        <v>2709</v>
      </c>
      <c r="B591" s="86" t="s">
        <v>1091</v>
      </c>
      <c r="C591" s="85" t="s">
        <v>2768</v>
      </c>
      <c r="D591" s="97"/>
      <c r="E591" s="85" t="s">
        <v>2769</v>
      </c>
      <c r="F591" s="85" t="s">
        <v>2770</v>
      </c>
      <c r="G591" s="89">
        <v>1567</v>
      </c>
      <c r="H591" s="86" t="s">
        <v>53</v>
      </c>
      <c r="I591" s="90">
        <v>10</v>
      </c>
      <c r="J591" s="93" t="s">
        <v>54</v>
      </c>
      <c r="K591" s="86">
        <v>1</v>
      </c>
      <c r="L591" s="92"/>
      <c r="M591" s="86"/>
    </row>
    <row r="592" spans="1:13" ht="14.25" x14ac:dyDescent="0.2">
      <c r="A592" s="85" t="s">
        <v>2709</v>
      </c>
      <c r="B592" s="86" t="s">
        <v>1091</v>
      </c>
      <c r="C592" s="85" t="s">
        <v>2771</v>
      </c>
      <c r="D592" s="97"/>
      <c r="E592" s="85" t="s">
        <v>2772</v>
      </c>
      <c r="F592" s="85" t="s">
        <v>2773</v>
      </c>
      <c r="G592" s="89">
        <v>210</v>
      </c>
      <c r="H592" s="86" t="s">
        <v>53</v>
      </c>
      <c r="I592" s="90">
        <v>10</v>
      </c>
      <c r="J592" s="93" t="s">
        <v>54</v>
      </c>
      <c r="K592" s="86">
        <v>1</v>
      </c>
      <c r="L592" s="86">
        <v>1</v>
      </c>
      <c r="M592" s="94">
        <f>G592</f>
        <v>210</v>
      </c>
    </row>
    <row r="593" spans="1:13" ht="14.25" x14ac:dyDescent="0.2">
      <c r="A593" s="85" t="s">
        <v>2709</v>
      </c>
      <c r="B593" s="86" t="s">
        <v>1158</v>
      </c>
      <c r="C593" s="85" t="s">
        <v>2774</v>
      </c>
      <c r="D593" s="97"/>
      <c r="E593" s="85" t="s">
        <v>2775</v>
      </c>
      <c r="F593" s="85" t="s">
        <v>2776</v>
      </c>
      <c r="G593" s="89">
        <v>368</v>
      </c>
      <c r="H593" s="86" t="s">
        <v>53</v>
      </c>
      <c r="I593" s="90">
        <v>6</v>
      </c>
      <c r="J593" s="93" t="s">
        <v>54</v>
      </c>
      <c r="K593" s="86">
        <v>1</v>
      </c>
      <c r="L593" s="92"/>
      <c r="M593" s="86"/>
    </row>
    <row r="594" spans="1:13" ht="25.5" x14ac:dyDescent="0.2">
      <c r="A594" s="85" t="s">
        <v>2709</v>
      </c>
      <c r="B594" s="86" t="s">
        <v>1091</v>
      </c>
      <c r="C594" s="85" t="s">
        <v>2777</v>
      </c>
      <c r="D594" s="97"/>
      <c r="E594" s="85" t="s">
        <v>2778</v>
      </c>
      <c r="F594" s="85" t="s">
        <v>2779</v>
      </c>
      <c r="G594" s="89">
        <v>1136</v>
      </c>
      <c r="H594" s="86" t="s">
        <v>53</v>
      </c>
      <c r="I594" s="90">
        <v>10</v>
      </c>
      <c r="J594" s="93" t="s">
        <v>54</v>
      </c>
      <c r="K594" s="86">
        <v>1</v>
      </c>
      <c r="L594" s="86">
        <v>1</v>
      </c>
      <c r="M594" s="94">
        <f>G594</f>
        <v>1136</v>
      </c>
    </row>
    <row r="595" spans="1:13" ht="14.25" x14ac:dyDescent="0.2">
      <c r="A595" s="85" t="s">
        <v>2709</v>
      </c>
      <c r="B595" s="86" t="s">
        <v>1094</v>
      </c>
      <c r="C595" s="85" t="s">
        <v>2780</v>
      </c>
      <c r="D595" s="97"/>
      <c r="E595" s="85" t="s">
        <v>2781</v>
      </c>
      <c r="F595" s="85" t="s">
        <v>2382</v>
      </c>
      <c r="G595" s="89">
        <v>969</v>
      </c>
      <c r="H595" s="86" t="s">
        <v>53</v>
      </c>
      <c r="I595" s="90">
        <v>13</v>
      </c>
      <c r="J595" s="93" t="s">
        <v>54</v>
      </c>
      <c r="K595" s="86">
        <v>1</v>
      </c>
      <c r="L595" s="86">
        <v>1</v>
      </c>
      <c r="M595" s="94">
        <f>G595</f>
        <v>969</v>
      </c>
    </row>
    <row r="596" spans="1:13" ht="14.25" x14ac:dyDescent="0.2">
      <c r="A596" s="85" t="s">
        <v>2709</v>
      </c>
      <c r="B596" s="86" t="s">
        <v>1191</v>
      </c>
      <c r="C596" s="85" t="s">
        <v>2782</v>
      </c>
      <c r="D596" s="97"/>
      <c r="E596" s="85" t="s">
        <v>2783</v>
      </c>
      <c r="F596" s="85" t="s">
        <v>2784</v>
      </c>
      <c r="G596" s="89">
        <v>157</v>
      </c>
      <c r="H596" s="86" t="s">
        <v>53</v>
      </c>
      <c r="I596" s="90">
        <v>12</v>
      </c>
      <c r="J596" s="93" t="s">
        <v>54</v>
      </c>
      <c r="K596" s="86">
        <v>48</v>
      </c>
      <c r="L596" s="86">
        <v>6</v>
      </c>
      <c r="M596" s="94">
        <f>G596*L596</f>
        <v>942</v>
      </c>
    </row>
    <row r="597" spans="1:13" ht="14.25" x14ac:dyDescent="0.2">
      <c r="A597" s="85" t="s">
        <v>2709</v>
      </c>
      <c r="B597" s="86" t="s">
        <v>1191</v>
      </c>
      <c r="C597" s="85" t="s">
        <v>2785</v>
      </c>
      <c r="D597" s="97"/>
      <c r="E597" s="85" t="s">
        <v>2786</v>
      </c>
      <c r="F597" s="85" t="s">
        <v>2787</v>
      </c>
      <c r="G597" s="89">
        <v>196</v>
      </c>
      <c r="H597" s="86" t="s">
        <v>53</v>
      </c>
      <c r="I597" s="90">
        <v>16</v>
      </c>
      <c r="J597" s="93" t="s">
        <v>54</v>
      </c>
      <c r="K597" s="86">
        <v>48</v>
      </c>
      <c r="L597" s="86">
        <v>1</v>
      </c>
      <c r="M597" s="94">
        <f>G597</f>
        <v>196</v>
      </c>
    </row>
    <row r="598" spans="1:13" ht="14.25" x14ac:dyDescent="0.2">
      <c r="A598" s="85" t="s">
        <v>2709</v>
      </c>
      <c r="B598" s="86" t="s">
        <v>1191</v>
      </c>
      <c r="C598" s="85" t="s">
        <v>2788</v>
      </c>
      <c r="D598" s="97"/>
      <c r="E598" s="85" t="s">
        <v>2789</v>
      </c>
      <c r="F598" s="85" t="s">
        <v>2790</v>
      </c>
      <c r="G598" s="89">
        <v>235</v>
      </c>
      <c r="H598" s="86" t="s">
        <v>53</v>
      </c>
      <c r="I598" s="90">
        <v>12</v>
      </c>
      <c r="J598" s="93" t="s">
        <v>54</v>
      </c>
      <c r="K598" s="86">
        <v>96</v>
      </c>
      <c r="L598" s="86">
        <v>6</v>
      </c>
      <c r="M598" s="94">
        <f>G598*L598</f>
        <v>1410</v>
      </c>
    </row>
    <row r="599" spans="1:13" ht="14.25" x14ac:dyDescent="0.2">
      <c r="A599" s="85" t="s">
        <v>2709</v>
      </c>
      <c r="B599" s="86" t="s">
        <v>1191</v>
      </c>
      <c r="C599" s="85" t="s">
        <v>2791</v>
      </c>
      <c r="D599" s="97"/>
      <c r="E599" s="85" t="s">
        <v>2792</v>
      </c>
      <c r="F599" s="85" t="s">
        <v>2793</v>
      </c>
      <c r="G599" s="89">
        <v>235</v>
      </c>
      <c r="H599" s="86" t="s">
        <v>53</v>
      </c>
      <c r="I599" s="90">
        <v>16</v>
      </c>
      <c r="J599" s="93" t="s">
        <v>54</v>
      </c>
      <c r="K599" s="86">
        <v>96</v>
      </c>
      <c r="L599" s="86">
        <v>1</v>
      </c>
      <c r="M599" s="94">
        <f>G599</f>
        <v>235</v>
      </c>
    </row>
    <row r="600" spans="1:13" ht="14.25" x14ac:dyDescent="0.2">
      <c r="A600" s="85" t="s">
        <v>2709</v>
      </c>
      <c r="B600" s="86" t="s">
        <v>1094</v>
      </c>
      <c r="C600" s="85" t="s">
        <v>2794</v>
      </c>
      <c r="D600" s="97"/>
      <c r="E600" s="85" t="s">
        <v>2795</v>
      </c>
      <c r="F600" s="85" t="s">
        <v>2796</v>
      </c>
      <c r="G600" s="89">
        <v>192</v>
      </c>
      <c r="H600" s="86" t="s">
        <v>53</v>
      </c>
      <c r="I600" s="90">
        <v>13</v>
      </c>
      <c r="J600" s="93" t="s">
        <v>54</v>
      </c>
      <c r="K600" s="86">
        <v>172</v>
      </c>
      <c r="L600" s="86">
        <v>7</v>
      </c>
      <c r="M600" s="94">
        <f>G600*L600</f>
        <v>1344</v>
      </c>
    </row>
    <row r="601" spans="1:13" ht="14.25" x14ac:dyDescent="0.2">
      <c r="A601" s="85" t="s">
        <v>2709</v>
      </c>
      <c r="B601" s="86" t="s">
        <v>1094</v>
      </c>
      <c r="C601" s="85" t="s">
        <v>2797</v>
      </c>
      <c r="D601" s="97"/>
      <c r="E601" s="85" t="s">
        <v>2798</v>
      </c>
      <c r="F601" s="85" t="s">
        <v>2799</v>
      </c>
      <c r="G601" s="89">
        <v>192</v>
      </c>
      <c r="H601" s="86" t="s">
        <v>53</v>
      </c>
      <c r="I601" s="90">
        <v>13</v>
      </c>
      <c r="J601" s="93" t="s">
        <v>54</v>
      </c>
      <c r="K601" s="86">
        <v>24</v>
      </c>
      <c r="L601" s="86">
        <v>7</v>
      </c>
      <c r="M601" s="94">
        <f>G601*L601</f>
        <v>1344</v>
      </c>
    </row>
    <row r="602" spans="1:13" ht="14.25" x14ac:dyDescent="0.2">
      <c r="A602" s="85" t="s">
        <v>2709</v>
      </c>
      <c r="B602" s="86" t="s">
        <v>1094</v>
      </c>
      <c r="C602" s="85" t="s">
        <v>2800</v>
      </c>
      <c r="D602" s="97"/>
      <c r="E602" s="85" t="s">
        <v>2801</v>
      </c>
      <c r="F602" s="85" t="s">
        <v>2802</v>
      </c>
      <c r="G602" s="89">
        <v>160</v>
      </c>
      <c r="H602" s="86" t="s">
        <v>53</v>
      </c>
      <c r="I602" s="90">
        <v>13</v>
      </c>
      <c r="J602" s="93" t="s">
        <v>54</v>
      </c>
      <c r="K602" s="86">
        <v>90</v>
      </c>
      <c r="L602" s="86">
        <v>7</v>
      </c>
      <c r="M602" s="94">
        <f>G602*L602</f>
        <v>1120</v>
      </c>
    </row>
    <row r="603" spans="1:13" ht="14.25" x14ac:dyDescent="0.2">
      <c r="A603" s="85" t="s">
        <v>2709</v>
      </c>
      <c r="B603" s="86" t="s">
        <v>1094</v>
      </c>
      <c r="C603" s="85" t="s">
        <v>2803</v>
      </c>
      <c r="D603" s="97"/>
      <c r="E603" s="85" t="s">
        <v>2804</v>
      </c>
      <c r="F603" s="85" t="s">
        <v>2805</v>
      </c>
      <c r="G603" s="89">
        <v>160</v>
      </c>
      <c r="H603" s="86" t="s">
        <v>53</v>
      </c>
      <c r="I603" s="90">
        <v>13</v>
      </c>
      <c r="J603" s="93" t="s">
        <v>54</v>
      </c>
      <c r="K603" s="86">
        <v>12</v>
      </c>
      <c r="L603" s="86">
        <v>7</v>
      </c>
      <c r="M603" s="94">
        <f>G603*L603</f>
        <v>1120</v>
      </c>
    </row>
    <row r="604" spans="1:13" ht="14.25" x14ac:dyDescent="0.2">
      <c r="A604" s="85" t="s">
        <v>2709</v>
      </c>
      <c r="B604" s="86" t="s">
        <v>1094</v>
      </c>
      <c r="C604" s="85" t="s">
        <v>2806</v>
      </c>
      <c r="D604" s="97"/>
      <c r="E604" s="85" t="s">
        <v>2807</v>
      </c>
      <c r="F604" s="85" t="s">
        <v>2808</v>
      </c>
      <c r="G604" s="89">
        <v>792</v>
      </c>
      <c r="H604" s="86" t="s">
        <v>53</v>
      </c>
      <c r="I604" s="90">
        <v>10</v>
      </c>
      <c r="J604" s="93" t="s">
        <v>54</v>
      </c>
      <c r="K604" s="86">
        <v>4</v>
      </c>
      <c r="L604" s="86">
        <v>1</v>
      </c>
      <c r="M604" s="94">
        <f>G604</f>
        <v>792</v>
      </c>
    </row>
    <row r="605" spans="1:13" ht="14.25" x14ac:dyDescent="0.2">
      <c r="A605" s="85" t="s">
        <v>2709</v>
      </c>
      <c r="B605" s="86" t="s">
        <v>1091</v>
      </c>
      <c r="C605" s="85" t="s">
        <v>2809</v>
      </c>
      <c r="D605" s="97"/>
      <c r="E605" s="85" t="s">
        <v>2810</v>
      </c>
      <c r="F605" s="85" t="s">
        <v>2811</v>
      </c>
      <c r="G605" s="89">
        <v>792</v>
      </c>
      <c r="H605" s="86" t="s">
        <v>53</v>
      </c>
      <c r="I605" s="90">
        <v>10</v>
      </c>
      <c r="J605" s="93" t="s">
        <v>54</v>
      </c>
      <c r="K605" s="86">
        <v>6</v>
      </c>
      <c r="L605" s="86">
        <v>1</v>
      </c>
      <c r="M605" s="94">
        <f t="shared" ref="M605:M611" si="17">G605</f>
        <v>792</v>
      </c>
    </row>
    <row r="606" spans="1:13" ht="14.25" x14ac:dyDescent="0.2">
      <c r="A606" s="85" t="s">
        <v>2709</v>
      </c>
      <c r="B606" s="86" t="s">
        <v>1091</v>
      </c>
      <c r="C606" s="85" t="s">
        <v>2812</v>
      </c>
      <c r="D606" s="97"/>
      <c r="E606" s="85" t="s">
        <v>2813</v>
      </c>
      <c r="F606" s="85" t="s">
        <v>2814</v>
      </c>
      <c r="G606" s="89">
        <v>695</v>
      </c>
      <c r="H606" s="86" t="s">
        <v>53</v>
      </c>
      <c r="I606" s="90">
        <v>10</v>
      </c>
      <c r="J606" s="93" t="s">
        <v>54</v>
      </c>
      <c r="K606" s="86">
        <v>2</v>
      </c>
      <c r="L606" s="86">
        <v>1</v>
      </c>
      <c r="M606" s="94">
        <f t="shared" si="17"/>
        <v>695</v>
      </c>
    </row>
    <row r="607" spans="1:13" ht="14.25" x14ac:dyDescent="0.2">
      <c r="A607" s="85" t="s">
        <v>2709</v>
      </c>
      <c r="B607" s="86" t="s">
        <v>1091</v>
      </c>
      <c r="C607" s="85" t="s">
        <v>2815</v>
      </c>
      <c r="D607" s="97"/>
      <c r="E607" s="85" t="s">
        <v>2816</v>
      </c>
      <c r="F607" s="85" t="s">
        <v>2817</v>
      </c>
      <c r="G607" s="89">
        <v>181</v>
      </c>
      <c r="H607" s="86" t="s">
        <v>53</v>
      </c>
      <c r="I607" s="90">
        <v>10</v>
      </c>
      <c r="J607" s="93" t="s">
        <v>54</v>
      </c>
      <c r="K607" s="86">
        <v>2</v>
      </c>
      <c r="L607" s="86">
        <v>1</v>
      </c>
      <c r="M607" s="94">
        <f t="shared" si="17"/>
        <v>181</v>
      </c>
    </row>
    <row r="608" spans="1:13" ht="14.25" x14ac:dyDescent="0.2">
      <c r="A608" s="85" t="s">
        <v>2709</v>
      </c>
      <c r="B608" s="86" t="s">
        <v>1094</v>
      </c>
      <c r="C608" s="85" t="s">
        <v>2818</v>
      </c>
      <c r="D608" s="97"/>
      <c r="E608" s="85" t="s">
        <v>2819</v>
      </c>
      <c r="F608" s="85" t="s">
        <v>2820</v>
      </c>
      <c r="G608" s="89">
        <v>18968</v>
      </c>
      <c r="H608" s="86" t="s">
        <v>53</v>
      </c>
      <c r="I608" s="90">
        <v>21</v>
      </c>
      <c r="J608" s="93" t="s">
        <v>54</v>
      </c>
      <c r="K608" s="86">
        <v>2</v>
      </c>
      <c r="L608" s="92"/>
      <c r="M608" s="86"/>
    </row>
    <row r="609" spans="1:13" ht="14.25" x14ac:dyDescent="0.2">
      <c r="A609" s="85" t="s">
        <v>2709</v>
      </c>
      <c r="B609" s="86" t="s">
        <v>1091</v>
      </c>
      <c r="C609" s="85" t="s">
        <v>2821</v>
      </c>
      <c r="D609" s="97"/>
      <c r="E609" s="85" t="s">
        <v>2822</v>
      </c>
      <c r="F609" s="85" t="s">
        <v>2823</v>
      </c>
      <c r="G609" s="89">
        <v>257</v>
      </c>
      <c r="H609" s="86" t="s">
        <v>53</v>
      </c>
      <c r="I609" s="90">
        <v>10</v>
      </c>
      <c r="J609" s="93" t="s">
        <v>54</v>
      </c>
      <c r="K609" s="86">
        <v>1</v>
      </c>
      <c r="L609" s="86">
        <v>1</v>
      </c>
      <c r="M609" s="94">
        <f t="shared" si="17"/>
        <v>257</v>
      </c>
    </row>
    <row r="610" spans="1:13" ht="14.25" x14ac:dyDescent="0.2">
      <c r="A610" s="85" t="s">
        <v>2709</v>
      </c>
      <c r="B610" s="86" t="s">
        <v>1091</v>
      </c>
      <c r="C610" s="85" t="s">
        <v>2824</v>
      </c>
      <c r="D610" s="97"/>
      <c r="E610" s="85" t="s">
        <v>2825</v>
      </c>
      <c r="F610" s="85" t="s">
        <v>2826</v>
      </c>
      <c r="G610" s="89">
        <v>3270</v>
      </c>
      <c r="H610" s="86" t="s">
        <v>53</v>
      </c>
      <c r="I610" s="90">
        <v>12</v>
      </c>
      <c r="J610" s="93" t="s">
        <v>54</v>
      </c>
      <c r="K610" s="86">
        <v>1</v>
      </c>
      <c r="L610" s="86">
        <v>1</v>
      </c>
      <c r="M610" s="94">
        <f t="shared" si="17"/>
        <v>3270</v>
      </c>
    </row>
    <row r="611" spans="1:13" ht="14.25" x14ac:dyDescent="0.2">
      <c r="A611" s="85" t="s">
        <v>2709</v>
      </c>
      <c r="B611" s="86" t="s">
        <v>1091</v>
      </c>
      <c r="C611" s="85" t="s">
        <v>2827</v>
      </c>
      <c r="D611" s="97"/>
      <c r="E611" s="85" t="s">
        <v>2828</v>
      </c>
      <c r="F611" s="85" t="s">
        <v>2826</v>
      </c>
      <c r="G611" s="89">
        <v>3270</v>
      </c>
      <c r="H611" s="86" t="s">
        <v>53</v>
      </c>
      <c r="I611" s="90">
        <v>12</v>
      </c>
      <c r="J611" s="93" t="s">
        <v>54</v>
      </c>
      <c r="K611" s="86">
        <v>1</v>
      </c>
      <c r="L611" s="86">
        <v>1</v>
      </c>
      <c r="M611" s="94">
        <f t="shared" si="17"/>
        <v>3270</v>
      </c>
    </row>
    <row r="612" spans="1:13" ht="25.5" x14ac:dyDescent="0.2">
      <c r="A612" s="85" t="s">
        <v>2829</v>
      </c>
      <c r="B612" s="86" t="s">
        <v>1091</v>
      </c>
      <c r="C612" s="87" t="s">
        <v>2830</v>
      </c>
      <c r="D612" s="88" t="s">
        <v>2831</v>
      </c>
      <c r="E612" s="85" t="s">
        <v>2832</v>
      </c>
      <c r="F612" s="85" t="s">
        <v>2833</v>
      </c>
      <c r="G612" s="89">
        <v>1446.64</v>
      </c>
      <c r="H612" s="86" t="s">
        <v>53</v>
      </c>
      <c r="I612" s="90">
        <v>7</v>
      </c>
      <c r="J612" s="93" t="s">
        <v>54</v>
      </c>
      <c r="K612" s="92">
        <v>2</v>
      </c>
      <c r="L612" s="92"/>
      <c r="M612" s="92"/>
    </row>
    <row r="613" spans="1:13" ht="25.5" x14ac:dyDescent="0.2">
      <c r="A613" s="85" t="s">
        <v>2834</v>
      </c>
      <c r="B613" s="86" t="s">
        <v>1158</v>
      </c>
      <c r="C613" s="87" t="s">
        <v>2835</v>
      </c>
      <c r="D613" s="88" t="s">
        <v>2836</v>
      </c>
      <c r="E613" s="85" t="s">
        <v>2837</v>
      </c>
      <c r="F613" s="85" t="s">
        <v>2191</v>
      </c>
      <c r="G613" s="89">
        <v>6458</v>
      </c>
      <c r="H613" s="86" t="s">
        <v>53</v>
      </c>
      <c r="I613" s="90">
        <v>21</v>
      </c>
      <c r="J613" s="93" t="s">
        <v>54</v>
      </c>
      <c r="K613" s="92">
        <v>1</v>
      </c>
      <c r="L613" s="92"/>
      <c r="M613" s="92"/>
    </row>
    <row r="614" spans="1:13" ht="14.25" x14ac:dyDescent="0.2">
      <c r="A614" s="85" t="s">
        <v>2834</v>
      </c>
      <c r="B614" s="86" t="s">
        <v>1191</v>
      </c>
      <c r="C614" s="87" t="s">
        <v>2838</v>
      </c>
      <c r="D614" s="85"/>
      <c r="E614" s="85" t="s">
        <v>2839</v>
      </c>
      <c r="F614" s="85" t="s">
        <v>2840</v>
      </c>
      <c r="G614" s="89">
        <v>140</v>
      </c>
      <c r="H614" s="86" t="s">
        <v>53</v>
      </c>
      <c r="I614" s="90">
        <v>9</v>
      </c>
      <c r="J614" s="93" t="s">
        <v>54</v>
      </c>
      <c r="K614" s="92">
        <v>1</v>
      </c>
      <c r="L614" s="92">
        <v>1</v>
      </c>
      <c r="M614" s="94">
        <f t="shared" ref="M614:M621" si="18">G614</f>
        <v>140</v>
      </c>
    </row>
    <row r="615" spans="1:13" ht="14.25" x14ac:dyDescent="0.2">
      <c r="A615" s="85" t="s">
        <v>2834</v>
      </c>
      <c r="B615" s="86" t="s">
        <v>1191</v>
      </c>
      <c r="C615" s="87" t="s">
        <v>2841</v>
      </c>
      <c r="D615" s="85"/>
      <c r="E615" s="85" t="s">
        <v>2618</v>
      </c>
      <c r="F615" s="85" t="s">
        <v>2608</v>
      </c>
      <c r="G615" s="89">
        <v>188</v>
      </c>
      <c r="H615" s="86" t="s">
        <v>53</v>
      </c>
      <c r="I615" s="90">
        <v>9</v>
      </c>
      <c r="J615" s="93" t="s">
        <v>54</v>
      </c>
      <c r="K615" s="92">
        <v>1</v>
      </c>
      <c r="L615" s="92">
        <v>1</v>
      </c>
      <c r="M615" s="94">
        <f t="shared" si="18"/>
        <v>188</v>
      </c>
    </row>
    <row r="616" spans="1:13" ht="25.5" x14ac:dyDescent="0.2">
      <c r="A616" s="85" t="s">
        <v>2842</v>
      </c>
      <c r="B616" s="86" t="s">
        <v>1158</v>
      </c>
      <c r="C616" s="87" t="s">
        <v>2843</v>
      </c>
      <c r="D616" s="88" t="s">
        <v>2844</v>
      </c>
      <c r="E616" s="85" t="s">
        <v>2845</v>
      </c>
      <c r="F616" s="85" t="s">
        <v>2634</v>
      </c>
      <c r="G616" s="89">
        <v>9248</v>
      </c>
      <c r="H616" s="86" t="s">
        <v>53</v>
      </c>
      <c r="I616" s="90">
        <v>28</v>
      </c>
      <c r="J616" s="93" t="s">
        <v>54</v>
      </c>
      <c r="K616" s="92">
        <v>1</v>
      </c>
      <c r="L616" s="92"/>
      <c r="M616" s="92"/>
    </row>
    <row r="617" spans="1:13" ht="14.25" x14ac:dyDescent="0.2">
      <c r="A617" s="85" t="s">
        <v>2842</v>
      </c>
      <c r="B617" s="86" t="s">
        <v>1191</v>
      </c>
      <c r="C617" s="87" t="s">
        <v>2846</v>
      </c>
      <c r="D617" s="85"/>
      <c r="E617" s="85" t="s">
        <v>2847</v>
      </c>
      <c r="F617" s="85" t="s">
        <v>2848</v>
      </c>
      <c r="G617" s="89">
        <v>190</v>
      </c>
      <c r="H617" s="86" t="s">
        <v>53</v>
      </c>
      <c r="I617" s="90">
        <v>9</v>
      </c>
      <c r="J617" s="93" t="s">
        <v>54</v>
      </c>
      <c r="K617" s="92">
        <v>1</v>
      </c>
      <c r="L617" s="92">
        <v>1</v>
      </c>
      <c r="M617" s="94">
        <f t="shared" si="18"/>
        <v>190</v>
      </c>
    </row>
    <row r="618" spans="1:13" ht="14.25" x14ac:dyDescent="0.2">
      <c r="A618" s="85" t="s">
        <v>2842</v>
      </c>
      <c r="B618" s="86" t="s">
        <v>1191</v>
      </c>
      <c r="C618" s="87" t="s">
        <v>2849</v>
      </c>
      <c r="D618" s="85"/>
      <c r="E618" s="85" t="s">
        <v>2850</v>
      </c>
      <c r="F618" s="85" t="s">
        <v>2629</v>
      </c>
      <c r="G618" s="89">
        <v>308</v>
      </c>
      <c r="H618" s="86" t="s">
        <v>53</v>
      </c>
      <c r="I618" s="90">
        <v>9</v>
      </c>
      <c r="J618" s="93" t="s">
        <v>54</v>
      </c>
      <c r="K618" s="92">
        <v>1</v>
      </c>
      <c r="L618" s="92">
        <v>1</v>
      </c>
      <c r="M618" s="94">
        <f t="shared" si="18"/>
        <v>308</v>
      </c>
    </row>
    <row r="619" spans="1:13" ht="14.25" x14ac:dyDescent="0.2">
      <c r="A619" s="85" t="s">
        <v>2851</v>
      </c>
      <c r="B619" s="86" t="s">
        <v>1094</v>
      </c>
      <c r="C619" s="87" t="s">
        <v>2852</v>
      </c>
      <c r="D619" s="88" t="s">
        <v>2853</v>
      </c>
      <c r="E619" s="85" t="s">
        <v>2854</v>
      </c>
      <c r="F619" s="85" t="s">
        <v>2855</v>
      </c>
      <c r="G619" s="89">
        <v>19260</v>
      </c>
      <c r="H619" s="86" t="s">
        <v>53</v>
      </c>
      <c r="I619" s="90">
        <v>22</v>
      </c>
      <c r="J619" s="93" t="s">
        <v>54</v>
      </c>
      <c r="K619" s="92">
        <v>1</v>
      </c>
      <c r="L619" s="92"/>
      <c r="M619" s="92"/>
    </row>
    <row r="620" spans="1:13" ht="14.25" x14ac:dyDescent="0.2">
      <c r="A620" s="85" t="s">
        <v>2851</v>
      </c>
      <c r="B620" s="86" t="s">
        <v>1191</v>
      </c>
      <c r="C620" s="87" t="s">
        <v>2856</v>
      </c>
      <c r="D620" s="85"/>
      <c r="E620" s="85" t="s">
        <v>2857</v>
      </c>
      <c r="F620" s="85" t="s">
        <v>2858</v>
      </c>
      <c r="G620" s="89">
        <v>1908</v>
      </c>
      <c r="H620" s="86" t="s">
        <v>53</v>
      </c>
      <c r="I620" s="90">
        <v>9</v>
      </c>
      <c r="J620" s="93" t="s">
        <v>54</v>
      </c>
      <c r="K620" s="92">
        <v>1</v>
      </c>
      <c r="L620" s="92">
        <v>1</v>
      </c>
      <c r="M620" s="94">
        <f t="shared" si="18"/>
        <v>1908</v>
      </c>
    </row>
    <row r="621" spans="1:13" ht="14.25" x14ac:dyDescent="0.2">
      <c r="A621" s="85" t="s">
        <v>2851</v>
      </c>
      <c r="B621" s="86" t="s">
        <v>1191</v>
      </c>
      <c r="C621" s="87" t="s">
        <v>2859</v>
      </c>
      <c r="D621" s="85"/>
      <c r="E621" s="85" t="s">
        <v>2607</v>
      </c>
      <c r="F621" s="85" t="s">
        <v>2608</v>
      </c>
      <c r="G621" s="89">
        <v>432</v>
      </c>
      <c r="H621" s="86" t="s">
        <v>53</v>
      </c>
      <c r="I621" s="90">
        <v>16</v>
      </c>
      <c r="J621" s="93" t="s">
        <v>54</v>
      </c>
      <c r="K621" s="92">
        <v>1</v>
      </c>
      <c r="L621" s="92">
        <v>1</v>
      </c>
      <c r="M621" s="94">
        <f t="shared" si="18"/>
        <v>432</v>
      </c>
    </row>
    <row r="622" spans="1:13" ht="14.25" x14ac:dyDescent="0.2">
      <c r="A622" s="85" t="s">
        <v>2860</v>
      </c>
      <c r="B622" s="86" t="s">
        <v>1094</v>
      </c>
      <c r="C622" s="87" t="s">
        <v>2861</v>
      </c>
      <c r="D622" s="88" t="s">
        <v>2862</v>
      </c>
      <c r="E622" s="85" t="s">
        <v>2863</v>
      </c>
      <c r="F622" s="85" t="s">
        <v>2864</v>
      </c>
      <c r="G622" s="89">
        <v>29418</v>
      </c>
      <c r="H622" s="86" t="s">
        <v>53</v>
      </c>
      <c r="I622" s="90">
        <v>29</v>
      </c>
      <c r="J622" s="93" t="s">
        <v>54</v>
      </c>
      <c r="K622" s="92">
        <v>1</v>
      </c>
      <c r="L622" s="92"/>
      <c r="M622" s="92"/>
    </row>
    <row r="623" spans="1:13" ht="25.5" x14ac:dyDescent="0.2">
      <c r="A623" s="85" t="s">
        <v>2860</v>
      </c>
      <c r="B623" s="86" t="s">
        <v>1094</v>
      </c>
      <c r="C623" s="87" t="s">
        <v>2865</v>
      </c>
      <c r="D623" s="85"/>
      <c r="E623" s="85" t="s">
        <v>2866</v>
      </c>
      <c r="F623" s="85" t="s">
        <v>2867</v>
      </c>
      <c r="G623" s="89">
        <v>294</v>
      </c>
      <c r="H623" s="86" t="s">
        <v>53</v>
      </c>
      <c r="I623" s="90">
        <v>9</v>
      </c>
      <c r="J623" s="93" t="s">
        <v>54</v>
      </c>
      <c r="K623" s="92">
        <v>1</v>
      </c>
      <c r="L623" s="92">
        <v>1</v>
      </c>
      <c r="M623" s="94">
        <f>G623</f>
        <v>294</v>
      </c>
    </row>
    <row r="624" spans="1:13" ht="14.25" x14ac:dyDescent="0.2">
      <c r="A624" s="85" t="s">
        <v>2860</v>
      </c>
      <c r="B624" s="86" t="s">
        <v>1191</v>
      </c>
      <c r="C624" s="87" t="s">
        <v>2868</v>
      </c>
      <c r="D624" s="85"/>
      <c r="E624" s="85" t="s">
        <v>2869</v>
      </c>
      <c r="F624" s="85" t="s">
        <v>2870</v>
      </c>
      <c r="G624" s="89">
        <v>1494</v>
      </c>
      <c r="H624" s="86" t="s">
        <v>53</v>
      </c>
      <c r="I624" s="90">
        <v>16</v>
      </c>
      <c r="J624" s="93" t="s">
        <v>54</v>
      </c>
      <c r="K624" s="92">
        <v>1</v>
      </c>
      <c r="L624" s="92">
        <v>1</v>
      </c>
      <c r="M624" s="94">
        <f>G624</f>
        <v>1494</v>
      </c>
    </row>
    <row r="625" spans="1:13" ht="25.5" x14ac:dyDescent="0.2">
      <c r="A625" s="85" t="s">
        <v>2871</v>
      </c>
      <c r="B625" s="86" t="s">
        <v>1094</v>
      </c>
      <c r="C625" s="87" t="s">
        <v>2872</v>
      </c>
      <c r="D625" s="88" t="s">
        <v>2873</v>
      </c>
      <c r="E625" s="85" t="s">
        <v>2874</v>
      </c>
      <c r="F625" s="85" t="s">
        <v>2864</v>
      </c>
      <c r="G625" s="89">
        <v>29418</v>
      </c>
      <c r="H625" s="86" t="s">
        <v>53</v>
      </c>
      <c r="I625" s="90">
        <v>29</v>
      </c>
      <c r="J625" s="93" t="s">
        <v>54</v>
      </c>
      <c r="K625" s="92">
        <v>1</v>
      </c>
      <c r="L625" s="92"/>
      <c r="M625" s="92"/>
    </row>
    <row r="626" spans="1:13" ht="25.5" x14ac:dyDescent="0.2">
      <c r="A626" s="85" t="s">
        <v>2871</v>
      </c>
      <c r="B626" s="86" t="s">
        <v>1094</v>
      </c>
      <c r="C626" s="87" t="s">
        <v>2875</v>
      </c>
      <c r="D626" s="85"/>
      <c r="E626" s="85" t="s">
        <v>2866</v>
      </c>
      <c r="F626" s="85" t="s">
        <v>2867</v>
      </c>
      <c r="G626" s="89">
        <v>294</v>
      </c>
      <c r="H626" s="86" t="s">
        <v>53</v>
      </c>
      <c r="I626" s="90">
        <v>9</v>
      </c>
      <c r="J626" s="93" t="s">
        <v>54</v>
      </c>
      <c r="K626" s="92">
        <v>1</v>
      </c>
      <c r="L626" s="92">
        <v>1</v>
      </c>
      <c r="M626" s="94">
        <f>G626</f>
        <v>294</v>
      </c>
    </row>
    <row r="627" spans="1:13" ht="14.25" x14ac:dyDescent="0.2">
      <c r="A627" s="85" t="s">
        <v>2871</v>
      </c>
      <c r="B627" s="86" t="s">
        <v>1191</v>
      </c>
      <c r="C627" s="87" t="s">
        <v>2876</v>
      </c>
      <c r="D627" s="85"/>
      <c r="E627" s="85" t="s">
        <v>2869</v>
      </c>
      <c r="F627" s="85" t="s">
        <v>2870</v>
      </c>
      <c r="G627" s="89">
        <v>1494</v>
      </c>
      <c r="H627" s="86" t="s">
        <v>53</v>
      </c>
      <c r="I627" s="90">
        <v>16</v>
      </c>
      <c r="J627" s="93" t="s">
        <v>54</v>
      </c>
      <c r="K627" s="92">
        <v>1</v>
      </c>
      <c r="L627" s="92">
        <v>1</v>
      </c>
      <c r="M627" s="94">
        <f>G627</f>
        <v>1494</v>
      </c>
    </row>
    <row r="628" spans="1:13" ht="25.5" x14ac:dyDescent="0.2">
      <c r="A628" s="85" t="s">
        <v>2877</v>
      </c>
      <c r="B628" s="86" t="s">
        <v>1091</v>
      </c>
      <c r="C628" s="87" t="s">
        <v>2878</v>
      </c>
      <c r="D628" s="88" t="s">
        <v>2879</v>
      </c>
      <c r="E628" s="85" t="s">
        <v>2880</v>
      </c>
      <c r="F628" s="85" t="s">
        <v>2881</v>
      </c>
      <c r="G628" s="89">
        <v>2854</v>
      </c>
      <c r="H628" s="86" t="s">
        <v>53</v>
      </c>
      <c r="I628" s="90">
        <v>11</v>
      </c>
      <c r="J628" s="93" t="s">
        <v>54</v>
      </c>
      <c r="K628" s="92">
        <v>1</v>
      </c>
      <c r="L628" s="92"/>
      <c r="M628" s="92"/>
    </row>
    <row r="629" spans="1:13" ht="14.25" x14ac:dyDescent="0.2">
      <c r="A629" s="85" t="s">
        <v>2877</v>
      </c>
      <c r="B629" s="86" t="s">
        <v>1191</v>
      </c>
      <c r="C629" s="87" t="s">
        <v>2882</v>
      </c>
      <c r="D629" s="85"/>
      <c r="E629" s="85" t="s">
        <v>2883</v>
      </c>
      <c r="F629" s="85" t="s">
        <v>2884</v>
      </c>
      <c r="G629" s="89">
        <v>178</v>
      </c>
      <c r="H629" s="86" t="s">
        <v>53</v>
      </c>
      <c r="I629" s="90">
        <v>7</v>
      </c>
      <c r="J629" s="93" t="s">
        <v>54</v>
      </c>
      <c r="K629" s="92">
        <v>0</v>
      </c>
      <c r="L629" s="92">
        <v>1</v>
      </c>
      <c r="M629" s="94">
        <f t="shared" ref="M629:M635" si="19">G629</f>
        <v>178</v>
      </c>
    </row>
    <row r="630" spans="1:13" ht="14.25" x14ac:dyDescent="0.2">
      <c r="A630" s="85" t="s">
        <v>2877</v>
      </c>
      <c r="B630" s="86" t="s">
        <v>1158</v>
      </c>
      <c r="C630" s="87" t="s">
        <v>2885</v>
      </c>
      <c r="D630" s="85"/>
      <c r="E630" s="85" t="s">
        <v>2886</v>
      </c>
      <c r="F630" s="85" t="s">
        <v>2887</v>
      </c>
      <c r="G630" s="89">
        <v>924</v>
      </c>
      <c r="H630" s="86" t="s">
        <v>53</v>
      </c>
      <c r="I630" s="90">
        <v>7</v>
      </c>
      <c r="J630" s="93" t="s">
        <v>54</v>
      </c>
      <c r="K630" s="92">
        <v>0</v>
      </c>
      <c r="L630" s="92">
        <v>1</v>
      </c>
      <c r="M630" s="94">
        <f t="shared" si="19"/>
        <v>924</v>
      </c>
    </row>
    <row r="631" spans="1:13" ht="14.25" x14ac:dyDescent="0.2">
      <c r="A631" s="85" t="s">
        <v>2888</v>
      </c>
      <c r="B631" s="86" t="s">
        <v>1191</v>
      </c>
      <c r="C631" s="87" t="s">
        <v>2889</v>
      </c>
      <c r="D631" s="88" t="s">
        <v>2890</v>
      </c>
      <c r="E631" s="85" t="s">
        <v>2891</v>
      </c>
      <c r="F631" s="85" t="s">
        <v>2892</v>
      </c>
      <c r="G631" s="89">
        <v>255</v>
      </c>
      <c r="H631" s="86" t="s">
        <v>53</v>
      </c>
      <c r="I631" s="90">
        <v>14</v>
      </c>
      <c r="J631" s="93" t="s">
        <v>54</v>
      </c>
      <c r="K631" s="92">
        <v>1</v>
      </c>
      <c r="L631" s="92">
        <v>1</v>
      </c>
      <c r="M631" s="94">
        <f t="shared" si="19"/>
        <v>255</v>
      </c>
    </row>
    <row r="632" spans="1:13" ht="14.25" x14ac:dyDescent="0.2">
      <c r="A632" s="85" t="s">
        <v>2888</v>
      </c>
      <c r="B632" s="86" t="s">
        <v>1191</v>
      </c>
      <c r="C632" s="87" t="s">
        <v>2893</v>
      </c>
      <c r="D632" s="85"/>
      <c r="E632" s="85" t="s">
        <v>2894</v>
      </c>
      <c r="F632" s="85" t="s">
        <v>2895</v>
      </c>
      <c r="G632" s="89">
        <v>219</v>
      </c>
      <c r="H632" s="86" t="s">
        <v>53</v>
      </c>
      <c r="I632" s="90">
        <v>14</v>
      </c>
      <c r="J632" s="93" t="s">
        <v>54</v>
      </c>
      <c r="K632" s="92">
        <v>1</v>
      </c>
      <c r="L632" s="92">
        <v>1</v>
      </c>
      <c r="M632" s="94">
        <f t="shared" si="19"/>
        <v>219</v>
      </c>
    </row>
    <row r="633" spans="1:13" ht="14.25" x14ac:dyDescent="0.2">
      <c r="A633" s="85" t="s">
        <v>2888</v>
      </c>
      <c r="B633" s="86" t="s">
        <v>1091</v>
      </c>
      <c r="C633" s="87" t="s">
        <v>2896</v>
      </c>
      <c r="D633" s="85"/>
      <c r="E633" s="85" t="s">
        <v>2897</v>
      </c>
      <c r="F633" s="85" t="s">
        <v>2898</v>
      </c>
      <c r="G633" s="89">
        <v>363</v>
      </c>
      <c r="H633" s="86" t="s">
        <v>53</v>
      </c>
      <c r="I633" s="90">
        <v>14</v>
      </c>
      <c r="J633" s="93" t="s">
        <v>54</v>
      </c>
      <c r="K633" s="92">
        <v>1</v>
      </c>
      <c r="L633" s="92">
        <v>1</v>
      </c>
      <c r="M633" s="94">
        <f t="shared" si="19"/>
        <v>363</v>
      </c>
    </row>
    <row r="634" spans="1:13" ht="14.25" x14ac:dyDescent="0.2">
      <c r="A634" s="85" t="s">
        <v>2888</v>
      </c>
      <c r="B634" s="86" t="s">
        <v>1091</v>
      </c>
      <c r="C634" s="87" t="s">
        <v>2899</v>
      </c>
      <c r="D634" s="85"/>
      <c r="E634" s="85" t="s">
        <v>2900</v>
      </c>
      <c r="F634" s="85" t="s">
        <v>2901</v>
      </c>
      <c r="G634" s="89">
        <v>1743</v>
      </c>
      <c r="H634" s="86" t="s">
        <v>53</v>
      </c>
      <c r="I634" s="90">
        <v>14</v>
      </c>
      <c r="J634" s="93" t="s">
        <v>54</v>
      </c>
      <c r="K634" s="92">
        <v>1</v>
      </c>
      <c r="L634" s="92">
        <v>1</v>
      </c>
      <c r="M634" s="94">
        <f t="shared" si="19"/>
        <v>1743</v>
      </c>
    </row>
    <row r="635" spans="1:13" ht="14.25" x14ac:dyDescent="0.2">
      <c r="A635" s="85" t="s">
        <v>2888</v>
      </c>
      <c r="B635" s="86" t="s">
        <v>1191</v>
      </c>
      <c r="C635" s="87" t="s">
        <v>2902</v>
      </c>
      <c r="D635" s="85"/>
      <c r="E635" s="85" t="s">
        <v>2903</v>
      </c>
      <c r="F635" s="85" t="s">
        <v>2904</v>
      </c>
      <c r="G635" s="89">
        <v>372</v>
      </c>
      <c r="H635" s="86" t="s">
        <v>53</v>
      </c>
      <c r="I635" s="90">
        <v>14</v>
      </c>
      <c r="J635" s="93" t="s">
        <v>54</v>
      </c>
      <c r="K635" s="92">
        <v>1</v>
      </c>
      <c r="L635" s="92">
        <v>1</v>
      </c>
      <c r="M635" s="94">
        <f t="shared" si="19"/>
        <v>372</v>
      </c>
    </row>
    <row r="636" spans="1:13" ht="14.25" x14ac:dyDescent="0.2">
      <c r="A636" s="85" t="s">
        <v>2888</v>
      </c>
      <c r="B636" s="86" t="s">
        <v>1091</v>
      </c>
      <c r="C636" s="87" t="s">
        <v>2905</v>
      </c>
      <c r="D636" s="85"/>
      <c r="E636" s="85" t="s">
        <v>2906</v>
      </c>
      <c r="F636" s="85" t="s">
        <v>2907</v>
      </c>
      <c r="G636" s="89">
        <v>3772</v>
      </c>
      <c r="H636" s="86" t="s">
        <v>53</v>
      </c>
      <c r="I636" s="90">
        <v>14</v>
      </c>
      <c r="J636" s="93" t="s">
        <v>54</v>
      </c>
      <c r="K636" s="92">
        <v>1</v>
      </c>
      <c r="L636" s="92"/>
      <c r="M636" s="92"/>
    </row>
    <row r="637" spans="1:13" ht="14.25" x14ac:dyDescent="0.2">
      <c r="A637" s="85" t="s">
        <v>2888</v>
      </c>
      <c r="B637" s="86" t="s">
        <v>1091</v>
      </c>
      <c r="C637" s="87" t="s">
        <v>2908</v>
      </c>
      <c r="D637" s="85"/>
      <c r="E637" s="85" t="s">
        <v>2909</v>
      </c>
      <c r="F637" s="85" t="s">
        <v>2910</v>
      </c>
      <c r="G637" s="89">
        <v>31898</v>
      </c>
      <c r="H637" s="86" t="s">
        <v>53</v>
      </c>
      <c r="I637" s="90">
        <v>14</v>
      </c>
      <c r="J637" s="93" t="s">
        <v>54</v>
      </c>
      <c r="K637" s="92">
        <v>1</v>
      </c>
      <c r="L637" s="92"/>
      <c r="M637" s="92"/>
    </row>
    <row r="638" spans="1:13" ht="14.25" x14ac:dyDescent="0.2">
      <c r="A638" s="85" t="s">
        <v>2888</v>
      </c>
      <c r="B638" s="86" t="s">
        <v>1158</v>
      </c>
      <c r="C638" s="87" t="s">
        <v>2911</v>
      </c>
      <c r="D638" s="85"/>
      <c r="E638" s="85" t="s">
        <v>2912</v>
      </c>
      <c r="F638" s="85" t="s">
        <v>2913</v>
      </c>
      <c r="G638" s="89">
        <v>13009</v>
      </c>
      <c r="H638" s="86" t="s">
        <v>53</v>
      </c>
      <c r="I638" s="90">
        <v>14</v>
      </c>
      <c r="J638" s="93" t="s">
        <v>54</v>
      </c>
      <c r="K638" s="92">
        <v>1</v>
      </c>
      <c r="L638" s="92"/>
      <c r="M638" s="92"/>
    </row>
    <row r="639" spans="1:13" ht="14.25" x14ac:dyDescent="0.2">
      <c r="A639" s="85" t="s">
        <v>2888</v>
      </c>
      <c r="B639" s="86" t="s">
        <v>1091</v>
      </c>
      <c r="C639" s="87" t="s">
        <v>2914</v>
      </c>
      <c r="D639" s="85"/>
      <c r="E639" s="85" t="s">
        <v>2915</v>
      </c>
      <c r="F639" s="85" t="s">
        <v>2916</v>
      </c>
      <c r="G639" s="89">
        <v>6674</v>
      </c>
      <c r="H639" s="86" t="s">
        <v>53</v>
      </c>
      <c r="I639" s="90">
        <v>14</v>
      </c>
      <c r="J639" s="93" t="s">
        <v>54</v>
      </c>
      <c r="K639" s="92">
        <v>1</v>
      </c>
      <c r="L639" s="92"/>
      <c r="M639" s="92"/>
    </row>
    <row r="640" spans="1:13" ht="14.25" x14ac:dyDescent="0.2">
      <c r="A640" s="85" t="s">
        <v>2888</v>
      </c>
      <c r="B640" s="86" t="s">
        <v>1091</v>
      </c>
      <c r="C640" s="87" t="s">
        <v>2917</v>
      </c>
      <c r="D640" s="85"/>
      <c r="E640" s="85" t="s">
        <v>2918</v>
      </c>
      <c r="F640" s="85" t="s">
        <v>2919</v>
      </c>
      <c r="G640" s="89">
        <v>80</v>
      </c>
      <c r="H640" s="86" t="s">
        <v>53</v>
      </c>
      <c r="I640" s="90">
        <v>14</v>
      </c>
      <c r="J640" s="93" t="s">
        <v>54</v>
      </c>
      <c r="K640" s="92">
        <v>1</v>
      </c>
      <c r="L640" s="92">
        <v>1</v>
      </c>
      <c r="M640" s="94">
        <f>G640</f>
        <v>80</v>
      </c>
    </row>
    <row r="641" spans="1:13" ht="14.25" x14ac:dyDescent="0.2">
      <c r="A641" s="85" t="s">
        <v>2888</v>
      </c>
      <c r="B641" s="86" t="s">
        <v>1091</v>
      </c>
      <c r="C641" s="87" t="s">
        <v>2920</v>
      </c>
      <c r="D641" s="85"/>
      <c r="E641" s="85" t="s">
        <v>2921</v>
      </c>
      <c r="F641" s="85" t="s">
        <v>2922</v>
      </c>
      <c r="G641" s="89">
        <v>6086</v>
      </c>
      <c r="H641" s="86" t="s">
        <v>53</v>
      </c>
      <c r="I641" s="90">
        <v>14</v>
      </c>
      <c r="J641" s="93" t="s">
        <v>54</v>
      </c>
      <c r="K641" s="92">
        <v>1</v>
      </c>
      <c r="L641" s="92"/>
      <c r="M641" s="92"/>
    </row>
    <row r="642" spans="1:13" ht="14.25" x14ac:dyDescent="0.2">
      <c r="A642" s="85" t="s">
        <v>2888</v>
      </c>
      <c r="B642" s="86" t="s">
        <v>1158</v>
      </c>
      <c r="C642" s="87" t="s">
        <v>2923</v>
      </c>
      <c r="D642" s="85"/>
      <c r="E642" s="85" t="s">
        <v>2924</v>
      </c>
      <c r="F642" s="85" t="s">
        <v>2925</v>
      </c>
      <c r="G642" s="89">
        <v>11850</v>
      </c>
      <c r="H642" s="86" t="s">
        <v>53</v>
      </c>
      <c r="I642" s="90">
        <v>14</v>
      </c>
      <c r="J642" s="93" t="s">
        <v>54</v>
      </c>
      <c r="K642" s="92">
        <v>1</v>
      </c>
      <c r="L642" s="92"/>
      <c r="M642" s="92"/>
    </row>
    <row r="643" spans="1:13" ht="14.25" x14ac:dyDescent="0.2">
      <c r="A643" s="85" t="s">
        <v>2888</v>
      </c>
      <c r="B643" s="86" t="s">
        <v>1191</v>
      </c>
      <c r="C643" s="87" t="s">
        <v>2926</v>
      </c>
      <c r="D643" s="85"/>
      <c r="E643" s="85" t="s">
        <v>2927</v>
      </c>
      <c r="F643" s="85" t="s">
        <v>2928</v>
      </c>
      <c r="G643" s="89">
        <v>76</v>
      </c>
      <c r="H643" s="86" t="s">
        <v>53</v>
      </c>
      <c r="I643" s="90">
        <v>14</v>
      </c>
      <c r="J643" s="93" t="s">
        <v>54</v>
      </c>
      <c r="K643" s="92">
        <v>1</v>
      </c>
      <c r="L643" s="92">
        <v>1</v>
      </c>
      <c r="M643" s="94">
        <f t="shared" ref="M643:M649" si="20">G643</f>
        <v>76</v>
      </c>
    </row>
    <row r="644" spans="1:13" ht="14.25" x14ac:dyDescent="0.2">
      <c r="A644" s="85" t="s">
        <v>2888</v>
      </c>
      <c r="B644" s="86" t="s">
        <v>1191</v>
      </c>
      <c r="C644" s="87" t="s">
        <v>2929</v>
      </c>
      <c r="D644" s="85"/>
      <c r="E644" s="85" t="s">
        <v>2930</v>
      </c>
      <c r="F644" s="85" t="s">
        <v>2931</v>
      </c>
      <c r="G644" s="89">
        <v>80</v>
      </c>
      <c r="H644" s="86" t="s">
        <v>53</v>
      </c>
      <c r="I644" s="90">
        <v>14</v>
      </c>
      <c r="J644" s="93" t="s">
        <v>54</v>
      </c>
      <c r="K644" s="92">
        <v>1</v>
      </c>
      <c r="L644" s="92">
        <v>1</v>
      </c>
      <c r="M644" s="94">
        <f t="shared" si="20"/>
        <v>80</v>
      </c>
    </row>
    <row r="645" spans="1:13" ht="14.25" x14ac:dyDescent="0.2">
      <c r="A645" s="85" t="s">
        <v>2888</v>
      </c>
      <c r="B645" s="86" t="s">
        <v>1191</v>
      </c>
      <c r="C645" s="87" t="s">
        <v>2932</v>
      </c>
      <c r="D645" s="85"/>
      <c r="E645" s="85" t="s">
        <v>2933</v>
      </c>
      <c r="F645" s="85" t="s">
        <v>2934</v>
      </c>
      <c r="G645" s="89">
        <v>86</v>
      </c>
      <c r="H645" s="86" t="s">
        <v>53</v>
      </c>
      <c r="I645" s="90">
        <v>14</v>
      </c>
      <c r="J645" s="93" t="s">
        <v>54</v>
      </c>
      <c r="K645" s="92">
        <v>1</v>
      </c>
      <c r="L645" s="92">
        <v>1</v>
      </c>
      <c r="M645" s="94">
        <f t="shared" si="20"/>
        <v>86</v>
      </c>
    </row>
    <row r="646" spans="1:13" ht="14.25" x14ac:dyDescent="0.2">
      <c r="A646" s="85" t="s">
        <v>2888</v>
      </c>
      <c r="B646" s="86" t="s">
        <v>1191</v>
      </c>
      <c r="C646" s="87" t="s">
        <v>2935</v>
      </c>
      <c r="D646" s="85"/>
      <c r="E646" s="85" t="s">
        <v>2936</v>
      </c>
      <c r="F646" s="85" t="s">
        <v>2937</v>
      </c>
      <c r="G646" s="89">
        <v>50</v>
      </c>
      <c r="H646" s="86" t="s">
        <v>53</v>
      </c>
      <c r="I646" s="90">
        <v>14</v>
      </c>
      <c r="J646" s="93" t="s">
        <v>54</v>
      </c>
      <c r="K646" s="92">
        <v>1</v>
      </c>
      <c r="L646" s="92">
        <v>1</v>
      </c>
      <c r="M646" s="94">
        <f t="shared" si="20"/>
        <v>50</v>
      </c>
    </row>
    <row r="647" spans="1:13" ht="14.25" x14ac:dyDescent="0.2">
      <c r="A647" s="85" t="s">
        <v>2888</v>
      </c>
      <c r="B647" s="86" t="s">
        <v>1091</v>
      </c>
      <c r="C647" s="87" t="s">
        <v>2938</v>
      </c>
      <c r="D647" s="85"/>
      <c r="E647" s="85" t="s">
        <v>2939</v>
      </c>
      <c r="F647" s="85" t="s">
        <v>2940</v>
      </c>
      <c r="G647" s="89">
        <v>38</v>
      </c>
      <c r="H647" s="86" t="s">
        <v>53</v>
      </c>
      <c r="I647" s="90">
        <v>14</v>
      </c>
      <c r="J647" s="93" t="s">
        <v>54</v>
      </c>
      <c r="K647" s="92">
        <v>1</v>
      </c>
      <c r="L647" s="92">
        <v>1</v>
      </c>
      <c r="M647" s="94">
        <f t="shared" si="20"/>
        <v>38</v>
      </c>
    </row>
    <row r="648" spans="1:13" ht="14.25" x14ac:dyDescent="0.2">
      <c r="A648" s="85" t="s">
        <v>2888</v>
      </c>
      <c r="B648" s="86" t="s">
        <v>1191</v>
      </c>
      <c r="C648" s="87" t="s">
        <v>2941</v>
      </c>
      <c r="D648" s="85"/>
      <c r="E648" s="85" t="s">
        <v>2942</v>
      </c>
      <c r="F648" s="85" t="s">
        <v>2943</v>
      </c>
      <c r="G648" s="89">
        <v>38</v>
      </c>
      <c r="H648" s="86" t="s">
        <v>53</v>
      </c>
      <c r="I648" s="90">
        <v>14</v>
      </c>
      <c r="J648" s="93" t="s">
        <v>54</v>
      </c>
      <c r="K648" s="92">
        <v>1</v>
      </c>
      <c r="L648" s="92">
        <v>1</v>
      </c>
      <c r="M648" s="94">
        <f t="shared" si="20"/>
        <v>38</v>
      </c>
    </row>
    <row r="649" spans="1:13" ht="14.25" x14ac:dyDescent="0.2">
      <c r="A649" s="85" t="s">
        <v>2888</v>
      </c>
      <c r="B649" s="86" t="s">
        <v>1091</v>
      </c>
      <c r="C649" s="87" t="s">
        <v>2944</v>
      </c>
      <c r="D649" s="85"/>
      <c r="E649" s="85" t="s">
        <v>2945</v>
      </c>
      <c r="F649" s="85" t="s">
        <v>2946</v>
      </c>
      <c r="G649" s="89">
        <v>53</v>
      </c>
      <c r="H649" s="86" t="s">
        <v>53</v>
      </c>
      <c r="I649" s="90">
        <v>14</v>
      </c>
      <c r="J649" s="93" t="s">
        <v>54</v>
      </c>
      <c r="K649" s="92">
        <v>1</v>
      </c>
      <c r="L649" s="92">
        <v>1</v>
      </c>
      <c r="M649" s="94">
        <f t="shared" si="20"/>
        <v>53</v>
      </c>
    </row>
    <row r="650" spans="1:13" ht="14.25" x14ac:dyDescent="0.2">
      <c r="A650" s="85" t="s">
        <v>2888</v>
      </c>
      <c r="B650" s="86" t="s">
        <v>1191</v>
      </c>
      <c r="C650" s="87" t="s">
        <v>2947</v>
      </c>
      <c r="D650" s="85"/>
      <c r="E650" s="85" t="s">
        <v>2948</v>
      </c>
      <c r="F650" s="85" t="s">
        <v>2949</v>
      </c>
      <c r="G650" s="89">
        <v>61</v>
      </c>
      <c r="H650" s="86" t="s">
        <v>53</v>
      </c>
      <c r="I650" s="90">
        <v>14</v>
      </c>
      <c r="J650" s="93" t="s">
        <v>54</v>
      </c>
      <c r="K650" s="92">
        <v>1</v>
      </c>
      <c r="L650" s="92"/>
      <c r="M650" s="92"/>
    </row>
    <row r="651" spans="1:13" ht="14.25" x14ac:dyDescent="0.2">
      <c r="A651" s="85" t="s">
        <v>2888</v>
      </c>
      <c r="B651" s="86" t="s">
        <v>1091</v>
      </c>
      <c r="C651" s="87" t="s">
        <v>2950</v>
      </c>
      <c r="D651" s="85"/>
      <c r="E651" s="85" t="s">
        <v>2951</v>
      </c>
      <c r="F651" s="85" t="s">
        <v>2952</v>
      </c>
      <c r="G651" s="89">
        <v>2772</v>
      </c>
      <c r="H651" s="86" t="s">
        <v>53</v>
      </c>
      <c r="I651" s="90">
        <v>14</v>
      </c>
      <c r="J651" s="93" t="s">
        <v>54</v>
      </c>
      <c r="K651" s="92">
        <v>1</v>
      </c>
      <c r="L651" s="92"/>
      <c r="M651" s="92"/>
    </row>
    <row r="652" spans="1:13" ht="14.25" x14ac:dyDescent="0.2">
      <c r="A652" s="85" t="s">
        <v>2888</v>
      </c>
      <c r="B652" s="86" t="s">
        <v>1091</v>
      </c>
      <c r="C652" s="87" t="s">
        <v>2953</v>
      </c>
      <c r="D652" s="85"/>
      <c r="E652" s="85" t="s">
        <v>2954</v>
      </c>
      <c r="F652" s="85" t="s">
        <v>2955</v>
      </c>
      <c r="G652" s="89">
        <v>354</v>
      </c>
      <c r="H652" s="86" t="s">
        <v>53</v>
      </c>
      <c r="I652" s="90">
        <v>14</v>
      </c>
      <c r="J652" s="93" t="s">
        <v>54</v>
      </c>
      <c r="K652" s="92">
        <v>1</v>
      </c>
      <c r="L652" s="92">
        <v>1</v>
      </c>
      <c r="M652" s="94">
        <f t="shared" ref="M652:M659" si="21">G652</f>
        <v>354</v>
      </c>
    </row>
    <row r="653" spans="1:13" ht="14.25" x14ac:dyDescent="0.2">
      <c r="A653" s="85" t="s">
        <v>2888</v>
      </c>
      <c r="B653" s="86" t="s">
        <v>1091</v>
      </c>
      <c r="C653" s="87" t="s">
        <v>2956</v>
      </c>
      <c r="D653" s="85"/>
      <c r="E653" s="85" t="s">
        <v>2957</v>
      </c>
      <c r="F653" s="85" t="s">
        <v>2958</v>
      </c>
      <c r="G653" s="89">
        <v>122</v>
      </c>
      <c r="H653" s="86" t="s">
        <v>53</v>
      </c>
      <c r="I653" s="90">
        <v>14</v>
      </c>
      <c r="J653" s="93" t="s">
        <v>54</v>
      </c>
      <c r="K653" s="92">
        <v>1</v>
      </c>
      <c r="L653" s="92">
        <v>1</v>
      </c>
      <c r="M653" s="94">
        <f t="shared" si="21"/>
        <v>122</v>
      </c>
    </row>
    <row r="654" spans="1:13" ht="14.25" x14ac:dyDescent="0.2">
      <c r="A654" s="85" t="s">
        <v>2888</v>
      </c>
      <c r="B654" s="86" t="s">
        <v>1091</v>
      </c>
      <c r="C654" s="87" t="s">
        <v>2959</v>
      </c>
      <c r="D654" s="85"/>
      <c r="E654" s="85" t="s">
        <v>2960</v>
      </c>
      <c r="F654" s="85" t="s">
        <v>2961</v>
      </c>
      <c r="G654" s="89">
        <v>122</v>
      </c>
      <c r="H654" s="86" t="s">
        <v>53</v>
      </c>
      <c r="I654" s="90">
        <v>12</v>
      </c>
      <c r="J654" s="93" t="s">
        <v>54</v>
      </c>
      <c r="K654" s="92">
        <v>1</v>
      </c>
      <c r="L654" s="92">
        <v>1</v>
      </c>
      <c r="M654" s="94">
        <f t="shared" si="21"/>
        <v>122</v>
      </c>
    </row>
    <row r="655" spans="1:13" ht="14.25" x14ac:dyDescent="0.2">
      <c r="A655" s="85" t="s">
        <v>2888</v>
      </c>
      <c r="B655" s="86" t="s">
        <v>1191</v>
      </c>
      <c r="C655" s="87" t="s">
        <v>2962</v>
      </c>
      <c r="D655" s="85"/>
      <c r="E655" s="85" t="s">
        <v>2963</v>
      </c>
      <c r="F655" s="85" t="s">
        <v>2964</v>
      </c>
      <c r="G655" s="89">
        <v>47</v>
      </c>
      <c r="H655" s="86" t="s">
        <v>53</v>
      </c>
      <c r="I655" s="90">
        <v>14</v>
      </c>
      <c r="J655" s="93" t="s">
        <v>54</v>
      </c>
      <c r="K655" s="92">
        <v>1</v>
      </c>
      <c r="L655" s="92">
        <v>1</v>
      </c>
      <c r="M655" s="94">
        <f t="shared" si="21"/>
        <v>47</v>
      </c>
    </row>
    <row r="656" spans="1:13" ht="14.25" x14ac:dyDescent="0.2">
      <c r="A656" s="85" t="s">
        <v>2888</v>
      </c>
      <c r="B656" s="86" t="s">
        <v>1091</v>
      </c>
      <c r="C656" s="87" t="s">
        <v>2965</v>
      </c>
      <c r="D656" s="85"/>
      <c r="E656" s="85" t="s">
        <v>2966</v>
      </c>
      <c r="F656" s="85" t="s">
        <v>2967</v>
      </c>
      <c r="G656" s="89">
        <v>250</v>
      </c>
      <c r="H656" s="86" t="s">
        <v>53</v>
      </c>
      <c r="I656" s="90">
        <v>14</v>
      </c>
      <c r="J656" s="93" t="s">
        <v>54</v>
      </c>
      <c r="K656" s="92">
        <v>1</v>
      </c>
      <c r="L656" s="92"/>
      <c r="M656" s="92"/>
    </row>
    <row r="657" spans="1:13" ht="14.25" x14ac:dyDescent="0.2">
      <c r="A657" s="85" t="s">
        <v>2888</v>
      </c>
      <c r="B657" s="86" t="s">
        <v>1191</v>
      </c>
      <c r="C657" s="87" t="s">
        <v>2968</v>
      </c>
      <c r="D657" s="85"/>
      <c r="E657" s="85" t="s">
        <v>2969</v>
      </c>
      <c r="F657" s="85" t="s">
        <v>2970</v>
      </c>
      <c r="G657" s="89">
        <v>32</v>
      </c>
      <c r="H657" s="86" t="s">
        <v>53</v>
      </c>
      <c r="I657" s="90">
        <v>14</v>
      </c>
      <c r="J657" s="93" t="s">
        <v>54</v>
      </c>
      <c r="K657" s="92">
        <v>1</v>
      </c>
      <c r="L657" s="92">
        <v>1</v>
      </c>
      <c r="M657" s="94">
        <f t="shared" si="21"/>
        <v>32</v>
      </c>
    </row>
    <row r="658" spans="1:13" ht="14.25" x14ac:dyDescent="0.2">
      <c r="A658" s="85" t="s">
        <v>2888</v>
      </c>
      <c r="B658" s="86" t="s">
        <v>1191</v>
      </c>
      <c r="C658" s="87" t="s">
        <v>2971</v>
      </c>
      <c r="D658" s="85"/>
      <c r="E658" s="85" t="s">
        <v>2972</v>
      </c>
      <c r="F658" s="85" t="s">
        <v>2973</v>
      </c>
      <c r="G658" s="89">
        <v>32</v>
      </c>
      <c r="H658" s="86" t="s">
        <v>53</v>
      </c>
      <c r="I658" s="90">
        <v>14</v>
      </c>
      <c r="J658" s="93" t="s">
        <v>54</v>
      </c>
      <c r="K658" s="92">
        <v>1</v>
      </c>
      <c r="L658" s="92">
        <v>1</v>
      </c>
      <c r="M658" s="94">
        <f t="shared" si="21"/>
        <v>32</v>
      </c>
    </row>
    <row r="659" spans="1:13" ht="14.25" x14ac:dyDescent="0.2">
      <c r="A659" s="85" t="s">
        <v>2888</v>
      </c>
      <c r="B659" s="86" t="s">
        <v>1191</v>
      </c>
      <c r="C659" s="87" t="s">
        <v>2974</v>
      </c>
      <c r="D659" s="85"/>
      <c r="E659" s="85" t="s">
        <v>2975</v>
      </c>
      <c r="F659" s="85" t="s">
        <v>2976</v>
      </c>
      <c r="G659" s="89">
        <v>40</v>
      </c>
      <c r="H659" s="86" t="s">
        <v>53</v>
      </c>
      <c r="I659" s="90">
        <v>14</v>
      </c>
      <c r="J659" s="93" t="s">
        <v>54</v>
      </c>
      <c r="K659" s="92">
        <v>1</v>
      </c>
      <c r="L659" s="92">
        <v>1</v>
      </c>
      <c r="M659" s="94">
        <f t="shared" si="21"/>
        <v>40</v>
      </c>
    </row>
    <row r="660" spans="1:13" ht="14.25" x14ac:dyDescent="0.2">
      <c r="A660" s="85" t="s">
        <v>2888</v>
      </c>
      <c r="B660" s="86" t="s">
        <v>1091</v>
      </c>
      <c r="C660" s="87" t="s">
        <v>2977</v>
      </c>
      <c r="D660" s="85"/>
      <c r="E660" s="85" t="s">
        <v>2978</v>
      </c>
      <c r="F660" s="85" t="s">
        <v>2979</v>
      </c>
      <c r="G660" s="89">
        <v>903</v>
      </c>
      <c r="H660" s="86" t="s">
        <v>53</v>
      </c>
      <c r="I660" s="90">
        <v>14</v>
      </c>
      <c r="J660" s="93" t="s">
        <v>54</v>
      </c>
      <c r="K660" s="92">
        <v>1</v>
      </c>
      <c r="L660" s="92"/>
      <c r="M660" s="92"/>
    </row>
    <row r="661" spans="1:13" ht="14.25" x14ac:dyDescent="0.2">
      <c r="A661" s="85" t="s">
        <v>2980</v>
      </c>
      <c r="B661" s="86" t="s">
        <v>1094</v>
      </c>
      <c r="C661" s="87" t="s">
        <v>2981</v>
      </c>
      <c r="D661" s="88" t="s">
        <v>2982</v>
      </c>
      <c r="E661" s="85" t="s">
        <v>2983</v>
      </c>
      <c r="F661" s="85" t="s">
        <v>2984</v>
      </c>
      <c r="G661" s="89">
        <v>16860</v>
      </c>
      <c r="H661" s="86" t="s">
        <v>53</v>
      </c>
      <c r="I661" s="90">
        <v>20</v>
      </c>
      <c r="J661" s="93" t="s">
        <v>54</v>
      </c>
      <c r="K661" s="92">
        <v>1</v>
      </c>
      <c r="L661" s="92"/>
      <c r="M661" s="92"/>
    </row>
    <row r="662" spans="1:13" ht="14.25" x14ac:dyDescent="0.2">
      <c r="A662" s="85" t="s">
        <v>2980</v>
      </c>
      <c r="B662" s="86" t="s">
        <v>1191</v>
      </c>
      <c r="C662" s="87" t="s">
        <v>2985</v>
      </c>
      <c r="D662" s="85"/>
      <c r="E662" s="85" t="s">
        <v>2986</v>
      </c>
      <c r="F662" s="85" t="s">
        <v>2987</v>
      </c>
      <c r="G662" s="89">
        <v>8964</v>
      </c>
      <c r="H662" s="86" t="s">
        <v>53</v>
      </c>
      <c r="I662" s="90">
        <v>20</v>
      </c>
      <c r="J662" s="93" t="s">
        <v>54</v>
      </c>
      <c r="K662" s="92">
        <v>0</v>
      </c>
      <c r="L662" s="92">
        <v>1</v>
      </c>
      <c r="M662" s="94">
        <f>G662</f>
        <v>8964</v>
      </c>
    </row>
    <row r="663" spans="1:13" ht="14.25" x14ac:dyDescent="0.2">
      <c r="A663" s="85" t="s">
        <v>2988</v>
      </c>
      <c r="B663" s="86" t="s">
        <v>1091</v>
      </c>
      <c r="C663" s="87" t="s">
        <v>2989</v>
      </c>
      <c r="D663" s="88" t="s">
        <v>2990</v>
      </c>
      <c r="E663" s="85" t="s">
        <v>2991</v>
      </c>
      <c r="F663" s="85" t="s">
        <v>2336</v>
      </c>
      <c r="G663" s="89">
        <v>1538</v>
      </c>
      <c r="H663" s="86" t="s">
        <v>53</v>
      </c>
      <c r="I663" s="90">
        <v>14</v>
      </c>
      <c r="J663" s="93" t="s">
        <v>54</v>
      </c>
      <c r="K663" s="92">
        <v>1</v>
      </c>
      <c r="L663" s="92">
        <v>1</v>
      </c>
      <c r="M663" s="94">
        <f>G663</f>
        <v>1538</v>
      </c>
    </row>
    <row r="664" spans="1:13" ht="14.25" x14ac:dyDescent="0.2">
      <c r="A664" s="85" t="s">
        <v>2992</v>
      </c>
      <c r="B664" s="86" t="s">
        <v>1091</v>
      </c>
      <c r="C664" s="87" t="s">
        <v>2993</v>
      </c>
      <c r="D664" s="85"/>
      <c r="E664" s="85" t="s">
        <v>2994</v>
      </c>
      <c r="F664" s="85" t="s">
        <v>2995</v>
      </c>
      <c r="G664" s="89">
        <v>3790</v>
      </c>
      <c r="H664" s="86" t="s">
        <v>53</v>
      </c>
      <c r="I664" s="90">
        <v>14</v>
      </c>
      <c r="J664" s="93" t="s">
        <v>54</v>
      </c>
      <c r="K664" s="92">
        <v>1</v>
      </c>
      <c r="L664" s="92">
        <v>1</v>
      </c>
      <c r="M664" s="94">
        <f>G664</f>
        <v>3790</v>
      </c>
    </row>
    <row r="665" spans="1:13" ht="14.25" x14ac:dyDescent="0.2">
      <c r="A665" s="85" t="s">
        <v>2996</v>
      </c>
      <c r="B665" s="86" t="s">
        <v>1091</v>
      </c>
      <c r="C665" s="87" t="s">
        <v>2997</v>
      </c>
      <c r="D665" s="85"/>
      <c r="E665" s="85" t="s">
        <v>2994</v>
      </c>
      <c r="F665" s="85" t="s">
        <v>2995</v>
      </c>
      <c r="G665" s="89">
        <v>3790</v>
      </c>
      <c r="H665" s="86" t="s">
        <v>53</v>
      </c>
      <c r="I665" s="90">
        <v>14</v>
      </c>
      <c r="J665" s="93" t="s">
        <v>54</v>
      </c>
      <c r="K665" s="92">
        <v>1</v>
      </c>
      <c r="L665" s="92"/>
      <c r="M665" s="92"/>
    </row>
    <row r="666" spans="1:13" ht="25.5" x14ac:dyDescent="0.2">
      <c r="A666" s="85" t="s">
        <v>2998</v>
      </c>
      <c r="B666" s="86" t="s">
        <v>1191</v>
      </c>
      <c r="C666" s="87" t="s">
        <v>2999</v>
      </c>
      <c r="D666" s="88" t="s">
        <v>3000</v>
      </c>
      <c r="E666" s="85" t="s">
        <v>3001</v>
      </c>
      <c r="F666" s="85" t="s">
        <v>3002</v>
      </c>
      <c r="G666" s="89">
        <v>711</v>
      </c>
      <c r="H666" s="86" t="s">
        <v>53</v>
      </c>
      <c r="I666" s="90">
        <v>5</v>
      </c>
      <c r="J666" s="93" t="s">
        <v>54</v>
      </c>
      <c r="K666" s="92">
        <v>1</v>
      </c>
      <c r="L666" s="92"/>
      <c r="M666" s="92"/>
    </row>
    <row r="667" spans="1:13" ht="14.25" x14ac:dyDescent="0.2">
      <c r="A667" s="85" t="s">
        <v>2998</v>
      </c>
      <c r="B667" s="86" t="s">
        <v>1191</v>
      </c>
      <c r="C667" s="87" t="s">
        <v>3003</v>
      </c>
      <c r="D667" s="85"/>
      <c r="E667" s="85" t="s">
        <v>3004</v>
      </c>
      <c r="F667" s="85" t="s">
        <v>3005</v>
      </c>
      <c r="G667" s="89">
        <v>67</v>
      </c>
      <c r="H667" s="86" t="s">
        <v>53</v>
      </c>
      <c r="I667" s="90">
        <v>5</v>
      </c>
      <c r="J667" s="93" t="s">
        <v>54</v>
      </c>
      <c r="K667" s="92">
        <v>1</v>
      </c>
      <c r="L667" s="92">
        <v>4</v>
      </c>
      <c r="M667" s="94">
        <f>G667*L667</f>
        <v>268</v>
      </c>
    </row>
    <row r="668" spans="1:13" ht="14.25" x14ac:dyDescent="0.2">
      <c r="A668" s="85" t="s">
        <v>3006</v>
      </c>
      <c r="B668" s="86" t="s">
        <v>1191</v>
      </c>
      <c r="C668" s="87" t="s">
        <v>3007</v>
      </c>
      <c r="D668" s="85"/>
      <c r="E668" s="85" t="s">
        <v>3008</v>
      </c>
      <c r="F668" s="85" t="s">
        <v>3002</v>
      </c>
      <c r="G668" s="89">
        <v>711</v>
      </c>
      <c r="H668" s="86" t="s">
        <v>53</v>
      </c>
      <c r="I668" s="90">
        <v>6</v>
      </c>
      <c r="J668" s="93" t="s">
        <v>54</v>
      </c>
      <c r="K668" s="92">
        <v>1</v>
      </c>
      <c r="L668" s="92"/>
      <c r="M668" s="92"/>
    </row>
    <row r="669" spans="1:13" ht="14.25" x14ac:dyDescent="0.2">
      <c r="A669" s="85" t="s">
        <v>3006</v>
      </c>
      <c r="B669" s="86" t="s">
        <v>1191</v>
      </c>
      <c r="C669" s="87" t="s">
        <v>3009</v>
      </c>
      <c r="D669" s="85"/>
      <c r="E669" s="85" t="s">
        <v>3010</v>
      </c>
      <c r="F669" s="85" t="s">
        <v>3005</v>
      </c>
      <c r="G669" s="89">
        <v>67</v>
      </c>
      <c r="H669" s="86" t="s">
        <v>53</v>
      </c>
      <c r="I669" s="90">
        <v>5</v>
      </c>
      <c r="J669" s="93" t="s">
        <v>54</v>
      </c>
      <c r="K669" s="92">
        <v>3</v>
      </c>
      <c r="L669" s="92">
        <v>12</v>
      </c>
      <c r="M669" s="94">
        <f>G669*L669</f>
        <v>804</v>
      </c>
    </row>
    <row r="670" spans="1:13" ht="14.25" x14ac:dyDescent="0.2">
      <c r="A670" s="85" t="s">
        <v>3011</v>
      </c>
      <c r="B670" s="86" t="s">
        <v>1091</v>
      </c>
      <c r="C670" s="87" t="s">
        <v>3012</v>
      </c>
      <c r="D670" s="85"/>
      <c r="E670" s="85" t="s">
        <v>3013</v>
      </c>
      <c r="F670" s="85" t="s">
        <v>3014</v>
      </c>
      <c r="G670" s="89">
        <v>320</v>
      </c>
      <c r="H670" s="86" t="s">
        <v>53</v>
      </c>
      <c r="I670" s="90">
        <v>5</v>
      </c>
      <c r="J670" s="93" t="s">
        <v>54</v>
      </c>
      <c r="K670" s="92">
        <v>2</v>
      </c>
      <c r="L670" s="92">
        <v>1</v>
      </c>
      <c r="M670" s="94">
        <f>G670</f>
        <v>320</v>
      </c>
    </row>
    <row r="671" spans="1:13" ht="14.25" x14ac:dyDescent="0.2">
      <c r="A671" s="85" t="s">
        <v>3015</v>
      </c>
      <c r="B671" s="86" t="s">
        <v>1158</v>
      </c>
      <c r="C671" s="87" t="s">
        <v>3016</v>
      </c>
      <c r="D671" s="85"/>
      <c r="E671" s="85" t="s">
        <v>3017</v>
      </c>
      <c r="F671" s="85" t="s">
        <v>3018</v>
      </c>
      <c r="G671" s="89">
        <v>17446</v>
      </c>
      <c r="H671" s="86" t="s">
        <v>53</v>
      </c>
      <c r="I671" s="90">
        <v>9</v>
      </c>
      <c r="J671" s="93" t="s">
        <v>54</v>
      </c>
      <c r="K671" s="92">
        <v>1</v>
      </c>
      <c r="L671" s="92"/>
      <c r="M671" s="92"/>
    </row>
    <row r="672" spans="1:13" ht="14.25" x14ac:dyDescent="0.2">
      <c r="A672" s="85" t="s">
        <v>3019</v>
      </c>
      <c r="B672" s="86" t="s">
        <v>1094</v>
      </c>
      <c r="C672" s="87" t="s">
        <v>3020</v>
      </c>
      <c r="D672" s="85"/>
      <c r="E672" s="85" t="s">
        <v>3021</v>
      </c>
      <c r="F672" s="85" t="s">
        <v>3022</v>
      </c>
      <c r="G672" s="89">
        <v>111</v>
      </c>
      <c r="H672" s="86" t="s">
        <v>53</v>
      </c>
      <c r="I672" s="90">
        <v>8</v>
      </c>
      <c r="J672" s="93" t="s">
        <v>54</v>
      </c>
      <c r="K672" s="92">
        <v>1</v>
      </c>
      <c r="L672" s="92"/>
      <c r="M672" s="92"/>
    </row>
    <row r="673" spans="1:13" ht="14.25" x14ac:dyDescent="0.2">
      <c r="A673" s="85" t="s">
        <v>2532</v>
      </c>
      <c r="B673" s="86" t="s">
        <v>1094</v>
      </c>
      <c r="C673" s="87" t="s">
        <v>3023</v>
      </c>
      <c r="D673" s="85"/>
      <c r="E673" s="85" t="s">
        <v>3024</v>
      </c>
      <c r="F673" s="85" t="s">
        <v>3025</v>
      </c>
      <c r="G673" s="89">
        <v>233</v>
      </c>
      <c r="H673" s="86" t="s">
        <v>53</v>
      </c>
      <c r="I673" s="90">
        <v>6</v>
      </c>
      <c r="J673" s="93" t="s">
        <v>54</v>
      </c>
      <c r="K673" s="92">
        <v>17</v>
      </c>
      <c r="L673" s="92">
        <v>1</v>
      </c>
      <c r="M673" s="94">
        <f t="shared" ref="M673:M683" si="22">G673</f>
        <v>233</v>
      </c>
    </row>
    <row r="674" spans="1:13" ht="14.25" x14ac:dyDescent="0.2">
      <c r="A674" s="85" t="s">
        <v>2532</v>
      </c>
      <c r="B674" s="86" t="s">
        <v>1094</v>
      </c>
      <c r="C674" s="87" t="s">
        <v>3026</v>
      </c>
      <c r="D674" s="85"/>
      <c r="E674" s="85" t="s">
        <v>3027</v>
      </c>
      <c r="F674" s="85" t="s">
        <v>3028</v>
      </c>
      <c r="G674" s="89">
        <v>193</v>
      </c>
      <c r="H674" s="86" t="s">
        <v>53</v>
      </c>
      <c r="I674" s="90">
        <v>6</v>
      </c>
      <c r="J674" s="93" t="s">
        <v>54</v>
      </c>
      <c r="K674" s="92">
        <v>6</v>
      </c>
      <c r="L674" s="92">
        <v>1</v>
      </c>
      <c r="M674" s="94">
        <f t="shared" si="22"/>
        <v>193</v>
      </c>
    </row>
    <row r="675" spans="1:13" ht="14.25" x14ac:dyDescent="0.2">
      <c r="A675" s="85" t="s">
        <v>3029</v>
      </c>
      <c r="B675" s="86" t="s">
        <v>1091</v>
      </c>
      <c r="C675" s="87" t="s">
        <v>3030</v>
      </c>
      <c r="D675" s="85"/>
      <c r="E675" s="85" t="s">
        <v>3031</v>
      </c>
      <c r="F675" s="85" t="s">
        <v>3032</v>
      </c>
      <c r="G675" s="89">
        <v>695</v>
      </c>
      <c r="H675" s="86" t="s">
        <v>53</v>
      </c>
      <c r="I675" s="90">
        <v>9</v>
      </c>
      <c r="J675" s="93" t="s">
        <v>54</v>
      </c>
      <c r="K675" s="92">
        <v>1</v>
      </c>
      <c r="L675" s="92">
        <v>1</v>
      </c>
      <c r="M675" s="94">
        <f t="shared" si="22"/>
        <v>695</v>
      </c>
    </row>
    <row r="676" spans="1:13" ht="14.25" x14ac:dyDescent="0.2">
      <c r="A676" s="85" t="s">
        <v>3033</v>
      </c>
      <c r="B676" s="86" t="s">
        <v>1091</v>
      </c>
      <c r="C676" s="87" t="s">
        <v>3034</v>
      </c>
      <c r="D676" s="85"/>
      <c r="E676" s="85" t="s">
        <v>3035</v>
      </c>
      <c r="F676" s="85" t="s">
        <v>3036</v>
      </c>
      <c r="G676" s="89">
        <v>695</v>
      </c>
      <c r="H676" s="86" t="s">
        <v>53</v>
      </c>
      <c r="I676" s="90">
        <v>9</v>
      </c>
      <c r="J676" s="93" t="s">
        <v>54</v>
      </c>
      <c r="K676" s="92">
        <v>1</v>
      </c>
      <c r="L676" s="92">
        <v>1</v>
      </c>
      <c r="M676" s="94">
        <f t="shared" si="22"/>
        <v>695</v>
      </c>
    </row>
    <row r="677" spans="1:13" ht="14.25" x14ac:dyDescent="0.2">
      <c r="A677" s="85" t="s">
        <v>2532</v>
      </c>
      <c r="B677" s="86" t="s">
        <v>1091</v>
      </c>
      <c r="C677" s="87" t="s">
        <v>3037</v>
      </c>
      <c r="D677" s="85"/>
      <c r="E677" s="85" t="s">
        <v>3038</v>
      </c>
      <c r="F677" s="85" t="s">
        <v>3039</v>
      </c>
      <c r="G677" s="89">
        <v>240</v>
      </c>
      <c r="H677" s="86" t="s">
        <v>53</v>
      </c>
      <c r="I677" s="90">
        <v>8</v>
      </c>
      <c r="J677" s="93" t="s">
        <v>54</v>
      </c>
      <c r="K677" s="92">
        <v>1</v>
      </c>
      <c r="L677" s="92">
        <v>1</v>
      </c>
      <c r="M677" s="94">
        <f t="shared" si="22"/>
        <v>240</v>
      </c>
    </row>
    <row r="678" spans="1:13" ht="14.25" x14ac:dyDescent="0.2">
      <c r="A678" s="85" t="s">
        <v>2532</v>
      </c>
      <c r="B678" s="86" t="s">
        <v>1091</v>
      </c>
      <c r="C678" s="87" t="s">
        <v>3040</v>
      </c>
      <c r="D678" s="85"/>
      <c r="E678" s="85" t="s">
        <v>3041</v>
      </c>
      <c r="F678" s="85" t="s">
        <v>3039</v>
      </c>
      <c r="G678" s="89">
        <v>220</v>
      </c>
      <c r="H678" s="86" t="s">
        <v>53</v>
      </c>
      <c r="I678" s="90">
        <v>8</v>
      </c>
      <c r="J678" s="93" t="s">
        <v>54</v>
      </c>
      <c r="K678" s="92">
        <v>1</v>
      </c>
      <c r="L678" s="92">
        <v>1</v>
      </c>
      <c r="M678" s="94">
        <f t="shared" si="22"/>
        <v>220</v>
      </c>
    </row>
    <row r="679" spans="1:13" ht="14.25" x14ac:dyDescent="0.2">
      <c r="A679" s="85" t="s">
        <v>3042</v>
      </c>
      <c r="B679" s="86" t="s">
        <v>1091</v>
      </c>
      <c r="C679" s="87" t="s">
        <v>3043</v>
      </c>
      <c r="D679" s="85"/>
      <c r="E679" s="85" t="s">
        <v>3044</v>
      </c>
      <c r="F679" s="85" t="s">
        <v>3045</v>
      </c>
      <c r="G679" s="89">
        <v>2062</v>
      </c>
      <c r="H679" s="86" t="s">
        <v>53</v>
      </c>
      <c r="I679" s="90">
        <v>7</v>
      </c>
      <c r="J679" s="93" t="s">
        <v>54</v>
      </c>
      <c r="K679" s="92">
        <v>1</v>
      </c>
      <c r="L679" s="92">
        <v>1</v>
      </c>
      <c r="M679" s="94">
        <f t="shared" si="22"/>
        <v>2062</v>
      </c>
    </row>
    <row r="680" spans="1:13" ht="14.25" x14ac:dyDescent="0.2">
      <c r="A680" s="85" t="s">
        <v>3046</v>
      </c>
      <c r="B680" s="86" t="s">
        <v>1091</v>
      </c>
      <c r="C680" s="87" t="s">
        <v>3047</v>
      </c>
      <c r="D680" s="85"/>
      <c r="E680" s="85" t="s">
        <v>3048</v>
      </c>
      <c r="F680" s="85" t="s">
        <v>3049</v>
      </c>
      <c r="G680" s="89">
        <v>1191</v>
      </c>
      <c r="H680" s="86" t="s">
        <v>53</v>
      </c>
      <c r="I680" s="90">
        <v>7</v>
      </c>
      <c r="J680" s="93" t="s">
        <v>54</v>
      </c>
      <c r="K680" s="92">
        <v>1</v>
      </c>
      <c r="L680" s="92">
        <v>1</v>
      </c>
      <c r="M680" s="94">
        <f t="shared" si="22"/>
        <v>1191</v>
      </c>
    </row>
    <row r="681" spans="1:13" ht="14.25" x14ac:dyDescent="0.2">
      <c r="A681" s="85" t="s">
        <v>3050</v>
      </c>
      <c r="B681" s="86" t="s">
        <v>1091</v>
      </c>
      <c r="C681" s="87" t="s">
        <v>3051</v>
      </c>
      <c r="D681" s="85"/>
      <c r="E681" s="85" t="s">
        <v>3052</v>
      </c>
      <c r="F681" s="85" t="s">
        <v>3053</v>
      </c>
      <c r="G681" s="89">
        <v>1130</v>
      </c>
      <c r="H681" s="86" t="s">
        <v>53</v>
      </c>
      <c r="I681" s="90">
        <v>7</v>
      </c>
      <c r="J681" s="93" t="s">
        <v>54</v>
      </c>
      <c r="K681" s="92">
        <v>1</v>
      </c>
      <c r="L681" s="92">
        <v>1</v>
      </c>
      <c r="M681" s="94">
        <f t="shared" si="22"/>
        <v>1130</v>
      </c>
    </row>
    <row r="682" spans="1:13" ht="14.25" x14ac:dyDescent="0.2">
      <c r="A682" s="85" t="s">
        <v>3054</v>
      </c>
      <c r="B682" s="86" t="s">
        <v>1091</v>
      </c>
      <c r="C682" s="87" t="s">
        <v>3055</v>
      </c>
      <c r="D682" s="85"/>
      <c r="E682" s="85" t="s">
        <v>3056</v>
      </c>
      <c r="F682" s="85" t="s">
        <v>3057</v>
      </c>
      <c r="G682" s="89">
        <v>410</v>
      </c>
      <c r="H682" s="86" t="s">
        <v>53</v>
      </c>
      <c r="I682" s="90">
        <v>5</v>
      </c>
      <c r="J682" s="93" t="s">
        <v>54</v>
      </c>
      <c r="K682" s="92">
        <v>1</v>
      </c>
      <c r="L682" s="92">
        <v>1</v>
      </c>
      <c r="M682" s="94">
        <f t="shared" si="22"/>
        <v>410</v>
      </c>
    </row>
    <row r="683" spans="1:13" ht="14.25" x14ac:dyDescent="0.2">
      <c r="A683" s="85" t="s">
        <v>3058</v>
      </c>
      <c r="B683" s="86" t="s">
        <v>1094</v>
      </c>
      <c r="C683" s="87" t="s">
        <v>3059</v>
      </c>
      <c r="D683" s="85"/>
      <c r="E683" s="85" t="s">
        <v>3060</v>
      </c>
      <c r="F683" s="85" t="s">
        <v>3061</v>
      </c>
      <c r="G683" s="89">
        <v>861</v>
      </c>
      <c r="H683" s="86" t="s">
        <v>53</v>
      </c>
      <c r="I683" s="90">
        <v>6</v>
      </c>
      <c r="J683" s="93" t="s">
        <v>54</v>
      </c>
      <c r="K683" s="92">
        <v>1</v>
      </c>
      <c r="L683" s="92">
        <v>1</v>
      </c>
      <c r="M683" s="94">
        <f t="shared" si="22"/>
        <v>861</v>
      </c>
    </row>
    <row r="684" spans="1:13" ht="25.5" x14ac:dyDescent="0.2">
      <c r="A684" s="85" t="s">
        <v>3062</v>
      </c>
      <c r="B684" s="86" t="s">
        <v>1094</v>
      </c>
      <c r="C684" s="87" t="s">
        <v>3063</v>
      </c>
      <c r="D684" s="88" t="s">
        <v>3064</v>
      </c>
      <c r="E684" s="85" t="s">
        <v>1094</v>
      </c>
      <c r="F684" s="88" t="s">
        <v>3065</v>
      </c>
      <c r="G684" s="89"/>
      <c r="H684" s="86" t="s">
        <v>1094</v>
      </c>
      <c r="I684" s="90"/>
      <c r="J684" s="91"/>
      <c r="K684" s="92"/>
      <c r="L684" s="92"/>
      <c r="M684" s="92"/>
    </row>
    <row r="685" spans="1:13" ht="14.25" x14ac:dyDescent="0.2">
      <c r="A685" s="85" t="s">
        <v>3066</v>
      </c>
      <c r="B685" s="86" t="s">
        <v>1091</v>
      </c>
      <c r="C685" s="87" t="s">
        <v>3067</v>
      </c>
      <c r="D685" s="85"/>
      <c r="E685" s="85" t="s">
        <v>3068</v>
      </c>
      <c r="F685" s="85" t="s">
        <v>3069</v>
      </c>
      <c r="G685" s="89">
        <v>1830</v>
      </c>
      <c r="H685" s="86" t="s">
        <v>53</v>
      </c>
      <c r="I685" s="90">
        <v>14</v>
      </c>
      <c r="J685" s="93" t="s">
        <v>54</v>
      </c>
      <c r="K685" s="92">
        <v>1</v>
      </c>
      <c r="L685" s="92">
        <v>1</v>
      </c>
      <c r="M685" s="94">
        <f>G685</f>
        <v>1830</v>
      </c>
    </row>
    <row r="686" spans="1:13" ht="14.25" x14ac:dyDescent="0.2">
      <c r="A686" s="85" t="s">
        <v>3070</v>
      </c>
      <c r="B686" s="86" t="s">
        <v>1091</v>
      </c>
      <c r="C686" s="87" t="s">
        <v>3071</v>
      </c>
      <c r="D686" s="85"/>
      <c r="E686" s="85" t="s">
        <v>3068</v>
      </c>
      <c r="F686" s="85" t="s">
        <v>3069</v>
      </c>
      <c r="G686" s="89">
        <v>1830</v>
      </c>
      <c r="H686" s="86" t="s">
        <v>53</v>
      </c>
      <c r="I686" s="90">
        <v>14</v>
      </c>
      <c r="J686" s="93" t="s">
        <v>54</v>
      </c>
      <c r="K686" s="92">
        <v>1</v>
      </c>
      <c r="L686" s="92"/>
      <c r="M686" s="92"/>
    </row>
    <row r="687" spans="1:13" ht="14.25" x14ac:dyDescent="0.2">
      <c r="A687" s="85" t="s">
        <v>3062</v>
      </c>
      <c r="B687" s="86" t="s">
        <v>1094</v>
      </c>
      <c r="C687" s="87" t="s">
        <v>3072</v>
      </c>
      <c r="D687" s="85"/>
      <c r="E687" s="85" t="s">
        <v>1094</v>
      </c>
      <c r="F687" s="88" t="s">
        <v>3073</v>
      </c>
      <c r="G687" s="89"/>
      <c r="H687" s="86" t="s">
        <v>1094</v>
      </c>
      <c r="I687" s="90"/>
      <c r="J687" s="91"/>
      <c r="K687" s="92"/>
      <c r="L687" s="92"/>
      <c r="M687" s="92"/>
    </row>
    <row r="688" spans="1:13" ht="14.25" x14ac:dyDescent="0.2">
      <c r="A688" s="85" t="s">
        <v>3062</v>
      </c>
      <c r="B688" s="86" t="s">
        <v>1091</v>
      </c>
      <c r="C688" s="87" t="s">
        <v>3074</v>
      </c>
      <c r="D688" s="85"/>
      <c r="E688" s="85" t="s">
        <v>3075</v>
      </c>
      <c r="F688" s="85" t="s">
        <v>3076</v>
      </c>
      <c r="G688" s="89">
        <v>420</v>
      </c>
      <c r="H688" s="86" t="s">
        <v>53</v>
      </c>
      <c r="I688" s="90">
        <v>20</v>
      </c>
      <c r="J688" s="93" t="s">
        <v>54</v>
      </c>
      <c r="K688" s="92">
        <v>1</v>
      </c>
      <c r="L688" s="92">
        <v>1</v>
      </c>
      <c r="M688" s="94">
        <f>G688</f>
        <v>420</v>
      </c>
    </row>
    <row r="689" spans="1:13" ht="14.25" x14ac:dyDescent="0.2">
      <c r="A689" s="85" t="s">
        <v>3062</v>
      </c>
      <c r="B689" s="86" t="s">
        <v>1091</v>
      </c>
      <c r="C689" s="87" t="s">
        <v>3077</v>
      </c>
      <c r="D689" s="85"/>
      <c r="E689" s="85" t="s">
        <v>3075</v>
      </c>
      <c r="F689" s="85" t="s">
        <v>3076</v>
      </c>
      <c r="G689" s="89">
        <v>420</v>
      </c>
      <c r="H689" s="86" t="s">
        <v>53</v>
      </c>
      <c r="I689" s="90">
        <v>20</v>
      </c>
      <c r="J689" s="93" t="s">
        <v>54</v>
      </c>
      <c r="K689" s="92">
        <v>1</v>
      </c>
      <c r="L689" s="92"/>
      <c r="M689" s="92"/>
    </row>
    <row r="690" spans="1:13" ht="14.25" x14ac:dyDescent="0.2">
      <c r="A690" s="85" t="s">
        <v>3062</v>
      </c>
      <c r="B690" s="86" t="s">
        <v>1094</v>
      </c>
      <c r="C690" s="87" t="s">
        <v>3078</v>
      </c>
      <c r="D690" s="85"/>
      <c r="E690" s="85" t="s">
        <v>1094</v>
      </c>
      <c r="F690" s="88" t="s">
        <v>3079</v>
      </c>
      <c r="G690" s="89"/>
      <c r="H690" s="86" t="s">
        <v>1094</v>
      </c>
      <c r="I690" s="90"/>
      <c r="J690" s="91"/>
      <c r="K690" s="92"/>
      <c r="L690" s="92"/>
      <c r="M690" s="92"/>
    </row>
    <row r="691" spans="1:13" ht="14.25" x14ac:dyDescent="0.2">
      <c r="A691" s="85" t="s">
        <v>3080</v>
      </c>
      <c r="B691" s="86" t="s">
        <v>1158</v>
      </c>
      <c r="C691" s="87" t="s">
        <v>3081</v>
      </c>
      <c r="D691" s="85"/>
      <c r="E691" s="85" t="s">
        <v>3082</v>
      </c>
      <c r="F691" s="85" t="s">
        <v>3083</v>
      </c>
      <c r="G691" s="89">
        <v>3906</v>
      </c>
      <c r="H691" s="86" t="s">
        <v>53</v>
      </c>
      <c r="I691" s="90">
        <v>14</v>
      </c>
      <c r="J691" s="93" t="s">
        <v>54</v>
      </c>
      <c r="K691" s="92">
        <v>1</v>
      </c>
      <c r="L691" s="92"/>
      <c r="M691" s="92"/>
    </row>
    <row r="692" spans="1:13" ht="25.5" x14ac:dyDescent="0.2">
      <c r="A692" s="85" t="s">
        <v>3084</v>
      </c>
      <c r="B692" s="86" t="s">
        <v>1094</v>
      </c>
      <c r="C692" s="87" t="s">
        <v>3085</v>
      </c>
      <c r="D692" s="88" t="s">
        <v>3086</v>
      </c>
      <c r="E692" s="85" t="s">
        <v>3087</v>
      </c>
      <c r="F692" s="85" t="s">
        <v>3088</v>
      </c>
      <c r="G692" s="89">
        <v>31692</v>
      </c>
      <c r="H692" s="86" t="s">
        <v>53</v>
      </c>
      <c r="I692" s="90">
        <v>10</v>
      </c>
      <c r="J692" s="93" t="s">
        <v>54</v>
      </c>
      <c r="K692" s="92">
        <v>1</v>
      </c>
      <c r="L692" s="92"/>
      <c r="M692" s="92"/>
    </row>
    <row r="693" spans="1:13" ht="14.25" x14ac:dyDescent="0.2">
      <c r="A693" s="85" t="s">
        <v>3089</v>
      </c>
      <c r="B693" s="86" t="s">
        <v>1091</v>
      </c>
      <c r="C693" s="87" t="s">
        <v>3090</v>
      </c>
      <c r="D693" s="85"/>
      <c r="E693" s="85" t="s">
        <v>3091</v>
      </c>
      <c r="F693" s="85" t="s">
        <v>3092</v>
      </c>
      <c r="G693" s="89">
        <v>2018</v>
      </c>
      <c r="H693" s="86" t="s">
        <v>53</v>
      </c>
      <c r="I693" s="90">
        <v>10</v>
      </c>
      <c r="J693" s="93" t="s">
        <v>54</v>
      </c>
      <c r="K693" s="92">
        <v>1</v>
      </c>
      <c r="L693" s="92"/>
      <c r="M693" s="92"/>
    </row>
    <row r="694" spans="1:13" ht="14.25" x14ac:dyDescent="0.2">
      <c r="A694" s="85" t="s">
        <v>3089</v>
      </c>
      <c r="B694" s="86" t="s">
        <v>1191</v>
      </c>
      <c r="C694" s="87" t="s">
        <v>3093</v>
      </c>
      <c r="D694" s="85"/>
      <c r="E694" s="85" t="s">
        <v>3094</v>
      </c>
      <c r="F694" s="85" t="s">
        <v>3095</v>
      </c>
      <c r="G694" s="89">
        <v>386</v>
      </c>
      <c r="H694" s="86" t="s">
        <v>53</v>
      </c>
      <c r="I694" s="90">
        <v>8</v>
      </c>
      <c r="J694" s="93" t="s">
        <v>54</v>
      </c>
      <c r="K694" s="92">
        <v>1</v>
      </c>
      <c r="L694" s="92">
        <v>1</v>
      </c>
      <c r="M694" s="94">
        <f>G694</f>
        <v>386</v>
      </c>
    </row>
    <row r="695" spans="1:13" ht="14.25" x14ac:dyDescent="0.2">
      <c r="A695" s="85" t="s">
        <v>3096</v>
      </c>
      <c r="B695" s="86" t="s">
        <v>1158</v>
      </c>
      <c r="C695" s="87" t="s">
        <v>3097</v>
      </c>
      <c r="D695" s="85"/>
      <c r="E695" s="85" t="s">
        <v>3098</v>
      </c>
      <c r="F695" s="85" t="s">
        <v>3099</v>
      </c>
      <c r="G695" s="89">
        <v>5474</v>
      </c>
      <c r="H695" s="86" t="s">
        <v>53</v>
      </c>
      <c r="I695" s="90">
        <v>10</v>
      </c>
      <c r="J695" s="93" t="s">
        <v>54</v>
      </c>
      <c r="K695" s="92">
        <v>1</v>
      </c>
      <c r="L695" s="92"/>
      <c r="M695" s="92"/>
    </row>
    <row r="696" spans="1:13" ht="14.25" x14ac:dyDescent="0.2">
      <c r="A696" s="85" t="s">
        <v>3100</v>
      </c>
      <c r="B696" s="86" t="s">
        <v>1091</v>
      </c>
      <c r="C696" s="87" t="s">
        <v>3101</v>
      </c>
      <c r="D696" s="85"/>
      <c r="E696" s="85" t="s">
        <v>3102</v>
      </c>
      <c r="F696" s="85" t="s">
        <v>3103</v>
      </c>
      <c r="G696" s="89">
        <v>2880</v>
      </c>
      <c r="H696" s="86" t="s">
        <v>53</v>
      </c>
      <c r="I696" s="90">
        <v>9</v>
      </c>
      <c r="J696" s="93" t="s">
        <v>54</v>
      </c>
      <c r="K696" s="92">
        <v>1</v>
      </c>
      <c r="L696" s="92"/>
      <c r="M696" s="92"/>
    </row>
    <row r="697" spans="1:13" ht="14.25" x14ac:dyDescent="0.2">
      <c r="A697" s="85" t="s">
        <v>3104</v>
      </c>
      <c r="B697" s="86" t="s">
        <v>1091</v>
      </c>
      <c r="C697" s="87" t="s">
        <v>3105</v>
      </c>
      <c r="D697" s="85"/>
      <c r="E697" s="85" t="s">
        <v>3106</v>
      </c>
      <c r="F697" s="85" t="s">
        <v>3107</v>
      </c>
      <c r="G697" s="89">
        <v>456</v>
      </c>
      <c r="H697" s="86" t="s">
        <v>53</v>
      </c>
      <c r="I697" s="90">
        <v>8</v>
      </c>
      <c r="J697" s="93" t="s">
        <v>54</v>
      </c>
      <c r="K697" s="92">
        <v>1</v>
      </c>
      <c r="L697" s="92"/>
      <c r="M697" s="92"/>
    </row>
    <row r="698" spans="1:13" ht="14.25" x14ac:dyDescent="0.2">
      <c r="A698" s="85" t="s">
        <v>3108</v>
      </c>
      <c r="B698" s="86" t="s">
        <v>1091</v>
      </c>
      <c r="C698" s="87" t="s">
        <v>3109</v>
      </c>
      <c r="D698" s="85"/>
      <c r="E698" s="85" t="s">
        <v>3110</v>
      </c>
      <c r="F698" s="85" t="s">
        <v>3111</v>
      </c>
      <c r="G698" s="89">
        <v>3951</v>
      </c>
      <c r="H698" s="86" t="s">
        <v>53</v>
      </c>
      <c r="I698" s="90">
        <v>10</v>
      </c>
      <c r="J698" s="93" t="s">
        <v>54</v>
      </c>
      <c r="K698" s="92">
        <v>1</v>
      </c>
      <c r="L698" s="92"/>
      <c r="M698" s="92"/>
    </row>
    <row r="699" spans="1:13" ht="25.5" x14ac:dyDescent="0.2">
      <c r="A699" s="85" t="s">
        <v>3112</v>
      </c>
      <c r="B699" s="86" t="s">
        <v>1158</v>
      </c>
      <c r="C699" s="87" t="s">
        <v>3113</v>
      </c>
      <c r="D699" s="88" t="s">
        <v>3114</v>
      </c>
      <c r="E699" s="85" t="s">
        <v>3115</v>
      </c>
      <c r="F699" s="85" t="s">
        <v>3116</v>
      </c>
      <c r="G699" s="89">
        <v>32746</v>
      </c>
      <c r="H699" s="86" t="s">
        <v>53</v>
      </c>
      <c r="I699" s="90">
        <v>10</v>
      </c>
      <c r="J699" s="93" t="s">
        <v>54</v>
      </c>
      <c r="K699" s="92">
        <v>1</v>
      </c>
      <c r="L699" s="92"/>
      <c r="M699" s="92"/>
    </row>
    <row r="700" spans="1:13" ht="14.25" x14ac:dyDescent="0.2">
      <c r="A700" s="85" t="s">
        <v>3117</v>
      </c>
      <c r="B700" s="86" t="s">
        <v>1091</v>
      </c>
      <c r="C700" s="87" t="s">
        <v>3118</v>
      </c>
      <c r="D700" s="85"/>
      <c r="E700" s="85" t="s">
        <v>3091</v>
      </c>
      <c r="F700" s="85" t="s">
        <v>3092</v>
      </c>
      <c r="G700" s="89">
        <v>2018</v>
      </c>
      <c r="H700" s="86" t="s">
        <v>53</v>
      </c>
      <c r="I700" s="90">
        <v>10</v>
      </c>
      <c r="J700" s="93" t="s">
        <v>54</v>
      </c>
      <c r="K700" s="92">
        <v>1</v>
      </c>
      <c r="L700" s="92"/>
      <c r="M700" s="92"/>
    </row>
    <row r="701" spans="1:13" ht="14.25" x14ac:dyDescent="0.2">
      <c r="A701" s="85" t="s">
        <v>3117</v>
      </c>
      <c r="B701" s="86" t="s">
        <v>1191</v>
      </c>
      <c r="C701" s="87" t="s">
        <v>3119</v>
      </c>
      <c r="D701" s="85"/>
      <c r="E701" s="85" t="s">
        <v>3094</v>
      </c>
      <c r="F701" s="85" t="s">
        <v>3095</v>
      </c>
      <c r="G701" s="89">
        <v>386</v>
      </c>
      <c r="H701" s="86" t="s">
        <v>53</v>
      </c>
      <c r="I701" s="90">
        <v>8</v>
      </c>
      <c r="J701" s="93" t="s">
        <v>54</v>
      </c>
      <c r="K701" s="92">
        <v>1</v>
      </c>
      <c r="L701" s="92">
        <v>2</v>
      </c>
      <c r="M701" s="94">
        <f>G701*L701</f>
        <v>772</v>
      </c>
    </row>
    <row r="702" spans="1:13" ht="14.25" x14ac:dyDescent="0.2">
      <c r="A702" s="85" t="s">
        <v>3120</v>
      </c>
      <c r="B702" s="86" t="s">
        <v>1158</v>
      </c>
      <c r="C702" s="87" t="s">
        <v>3121</v>
      </c>
      <c r="D702" s="85"/>
      <c r="E702" s="85" t="s">
        <v>3098</v>
      </c>
      <c r="F702" s="85" t="s">
        <v>3099</v>
      </c>
      <c r="G702" s="89">
        <v>5474</v>
      </c>
      <c r="H702" s="86" t="s">
        <v>53</v>
      </c>
      <c r="I702" s="90">
        <v>10</v>
      </c>
      <c r="J702" s="93" t="s">
        <v>54</v>
      </c>
      <c r="K702" s="92">
        <v>1</v>
      </c>
      <c r="L702" s="92"/>
      <c r="M702" s="92"/>
    </row>
    <row r="703" spans="1:13" ht="14.25" x14ac:dyDescent="0.2">
      <c r="A703" s="85" t="s">
        <v>3122</v>
      </c>
      <c r="B703" s="86" t="s">
        <v>1091</v>
      </c>
      <c r="C703" s="87" t="s">
        <v>3123</v>
      </c>
      <c r="D703" s="85"/>
      <c r="E703" s="85" t="s">
        <v>3102</v>
      </c>
      <c r="F703" s="85" t="s">
        <v>3103</v>
      </c>
      <c r="G703" s="89">
        <v>2880</v>
      </c>
      <c r="H703" s="86" t="s">
        <v>53</v>
      </c>
      <c r="I703" s="90">
        <v>9</v>
      </c>
      <c r="J703" s="93" t="s">
        <v>54</v>
      </c>
      <c r="K703" s="92">
        <v>1</v>
      </c>
      <c r="L703" s="92"/>
      <c r="M703" s="92"/>
    </row>
    <row r="704" spans="1:13" ht="14.25" x14ac:dyDescent="0.2">
      <c r="A704" s="85" t="s">
        <v>3104</v>
      </c>
      <c r="B704" s="86" t="s">
        <v>1091</v>
      </c>
      <c r="C704" s="87" t="s">
        <v>3124</v>
      </c>
      <c r="D704" s="85"/>
      <c r="E704" s="85" t="s">
        <v>3106</v>
      </c>
      <c r="F704" s="85" t="s">
        <v>3107</v>
      </c>
      <c r="G704" s="89">
        <v>456</v>
      </c>
      <c r="H704" s="86" t="s">
        <v>53</v>
      </c>
      <c r="I704" s="90">
        <v>8</v>
      </c>
      <c r="J704" s="93" t="s">
        <v>54</v>
      </c>
      <c r="K704" s="92">
        <v>1</v>
      </c>
      <c r="L704" s="92"/>
      <c r="M704" s="92"/>
    </row>
    <row r="705" spans="1:13" ht="14.25" x14ac:dyDescent="0.2">
      <c r="A705" s="85" t="s">
        <v>3125</v>
      </c>
      <c r="B705" s="86" t="s">
        <v>1091</v>
      </c>
      <c r="C705" s="87" t="s">
        <v>3126</v>
      </c>
      <c r="D705" s="85"/>
      <c r="E705" s="85" t="s">
        <v>3110</v>
      </c>
      <c r="F705" s="85" t="s">
        <v>3111</v>
      </c>
      <c r="G705" s="89">
        <v>3951</v>
      </c>
      <c r="H705" s="86" t="s">
        <v>53</v>
      </c>
      <c r="I705" s="90">
        <v>10</v>
      </c>
      <c r="J705" s="93" t="s">
        <v>54</v>
      </c>
      <c r="K705" s="92">
        <v>1</v>
      </c>
      <c r="L705" s="92"/>
      <c r="M705" s="92"/>
    </row>
    <row r="706" spans="1:13" ht="25.5" x14ac:dyDescent="0.2">
      <c r="A706" s="85" t="s">
        <v>3127</v>
      </c>
      <c r="B706" s="86" t="s">
        <v>1158</v>
      </c>
      <c r="C706" s="87" t="s">
        <v>3128</v>
      </c>
      <c r="D706" s="88" t="s">
        <v>3129</v>
      </c>
      <c r="E706" s="85" t="s">
        <v>3130</v>
      </c>
      <c r="F706" s="85" t="s">
        <v>3116</v>
      </c>
      <c r="G706" s="89">
        <v>32746</v>
      </c>
      <c r="H706" s="86" t="s">
        <v>53</v>
      </c>
      <c r="I706" s="90">
        <v>10</v>
      </c>
      <c r="J706" s="93" t="s">
        <v>54</v>
      </c>
      <c r="K706" s="92">
        <v>1</v>
      </c>
      <c r="L706" s="92"/>
      <c r="M706" s="92"/>
    </row>
    <row r="707" spans="1:13" ht="14.25" x14ac:dyDescent="0.2">
      <c r="A707" s="85" t="s">
        <v>3131</v>
      </c>
      <c r="B707" s="86" t="s">
        <v>1091</v>
      </c>
      <c r="C707" s="87" t="s">
        <v>3132</v>
      </c>
      <c r="D707" s="85"/>
      <c r="E707" s="85" t="s">
        <v>3091</v>
      </c>
      <c r="F707" s="85" t="s">
        <v>3092</v>
      </c>
      <c r="G707" s="89">
        <v>2018</v>
      </c>
      <c r="H707" s="86" t="s">
        <v>53</v>
      </c>
      <c r="I707" s="90">
        <v>10</v>
      </c>
      <c r="J707" s="93" t="s">
        <v>54</v>
      </c>
      <c r="K707" s="92">
        <v>1</v>
      </c>
      <c r="L707" s="92"/>
      <c r="M707" s="92"/>
    </row>
    <row r="708" spans="1:13" ht="14.25" x14ac:dyDescent="0.2">
      <c r="A708" s="85" t="s">
        <v>3131</v>
      </c>
      <c r="B708" s="86" t="s">
        <v>1191</v>
      </c>
      <c r="C708" s="87" t="s">
        <v>3133</v>
      </c>
      <c r="D708" s="85"/>
      <c r="E708" s="85" t="s">
        <v>3094</v>
      </c>
      <c r="F708" s="85" t="s">
        <v>3095</v>
      </c>
      <c r="G708" s="89">
        <v>386</v>
      </c>
      <c r="H708" s="86" t="s">
        <v>53</v>
      </c>
      <c r="I708" s="90">
        <v>8</v>
      </c>
      <c r="J708" s="93" t="s">
        <v>54</v>
      </c>
      <c r="K708" s="92">
        <v>1</v>
      </c>
      <c r="L708" s="92">
        <v>2</v>
      </c>
      <c r="M708" s="94">
        <f>G708*L708</f>
        <v>772</v>
      </c>
    </row>
    <row r="709" spans="1:13" ht="14.25" x14ac:dyDescent="0.2">
      <c r="A709" s="85" t="s">
        <v>3134</v>
      </c>
      <c r="B709" s="86" t="s">
        <v>1158</v>
      </c>
      <c r="C709" s="87" t="s">
        <v>3135</v>
      </c>
      <c r="D709" s="85"/>
      <c r="E709" s="85" t="s">
        <v>3098</v>
      </c>
      <c r="F709" s="85" t="s">
        <v>3099</v>
      </c>
      <c r="G709" s="89">
        <v>5474</v>
      </c>
      <c r="H709" s="86" t="s">
        <v>53</v>
      </c>
      <c r="I709" s="90">
        <v>10</v>
      </c>
      <c r="J709" s="93" t="s">
        <v>54</v>
      </c>
      <c r="K709" s="92">
        <v>1</v>
      </c>
      <c r="L709" s="92"/>
      <c r="M709" s="92"/>
    </row>
    <row r="710" spans="1:13" ht="14.25" x14ac:dyDescent="0.2">
      <c r="A710" s="85" t="s">
        <v>3136</v>
      </c>
      <c r="B710" s="86" t="s">
        <v>1091</v>
      </c>
      <c r="C710" s="87" t="s">
        <v>3137</v>
      </c>
      <c r="D710" s="85"/>
      <c r="E710" s="85" t="s">
        <v>3102</v>
      </c>
      <c r="F710" s="85" t="s">
        <v>3103</v>
      </c>
      <c r="G710" s="89">
        <v>2880</v>
      </c>
      <c r="H710" s="86" t="s">
        <v>53</v>
      </c>
      <c r="I710" s="90">
        <v>9</v>
      </c>
      <c r="J710" s="93" t="s">
        <v>54</v>
      </c>
      <c r="K710" s="92">
        <v>1</v>
      </c>
      <c r="L710" s="92"/>
      <c r="M710" s="92"/>
    </row>
    <row r="711" spans="1:13" ht="14.25" x14ac:dyDescent="0.2">
      <c r="A711" s="85" t="s">
        <v>3104</v>
      </c>
      <c r="B711" s="86" t="s">
        <v>1091</v>
      </c>
      <c r="C711" s="87" t="s">
        <v>3138</v>
      </c>
      <c r="D711" s="85"/>
      <c r="E711" s="85" t="s">
        <v>3106</v>
      </c>
      <c r="F711" s="85" t="s">
        <v>3107</v>
      </c>
      <c r="G711" s="89">
        <v>456</v>
      </c>
      <c r="H711" s="86" t="s">
        <v>53</v>
      </c>
      <c r="I711" s="90">
        <v>8</v>
      </c>
      <c r="J711" s="93" t="s">
        <v>54</v>
      </c>
      <c r="K711" s="92">
        <v>1</v>
      </c>
      <c r="L711" s="92"/>
      <c r="M711" s="92"/>
    </row>
    <row r="712" spans="1:13" ht="14.25" x14ac:dyDescent="0.2">
      <c r="A712" s="85" t="s">
        <v>3139</v>
      </c>
      <c r="B712" s="86" t="s">
        <v>1091</v>
      </c>
      <c r="C712" s="87" t="s">
        <v>3140</v>
      </c>
      <c r="D712" s="85"/>
      <c r="E712" s="85" t="s">
        <v>3110</v>
      </c>
      <c r="F712" s="85" t="s">
        <v>3111</v>
      </c>
      <c r="G712" s="89">
        <v>3951</v>
      </c>
      <c r="H712" s="86" t="s">
        <v>53</v>
      </c>
      <c r="I712" s="90">
        <v>10</v>
      </c>
      <c r="J712" s="93" t="s">
        <v>54</v>
      </c>
      <c r="K712" s="92">
        <v>1</v>
      </c>
      <c r="L712" s="92"/>
      <c r="M712" s="92"/>
    </row>
    <row r="713" spans="1:13" ht="25.5" x14ac:dyDescent="0.2">
      <c r="A713" s="85" t="s">
        <v>3141</v>
      </c>
      <c r="B713" s="86" t="s">
        <v>1094</v>
      </c>
      <c r="C713" s="87" t="s">
        <v>3142</v>
      </c>
      <c r="D713" s="88" t="s">
        <v>3143</v>
      </c>
      <c r="E713" s="85" t="s">
        <v>3144</v>
      </c>
      <c r="F713" s="85" t="s">
        <v>3145</v>
      </c>
      <c r="G713" s="89">
        <v>9334</v>
      </c>
      <c r="H713" s="86" t="s">
        <v>53</v>
      </c>
      <c r="I713" s="90">
        <v>16</v>
      </c>
      <c r="J713" s="93" t="s">
        <v>54</v>
      </c>
      <c r="K713" s="92">
        <v>1</v>
      </c>
      <c r="L713" s="92"/>
      <c r="M713" s="92"/>
    </row>
    <row r="714" spans="1:13" ht="14.25" x14ac:dyDescent="0.2">
      <c r="A714" s="85" t="s">
        <v>3141</v>
      </c>
      <c r="B714" s="86" t="s">
        <v>1191</v>
      </c>
      <c r="C714" s="87" t="s">
        <v>3146</v>
      </c>
      <c r="D714" s="85"/>
      <c r="E714" s="85" t="s">
        <v>3147</v>
      </c>
      <c r="F714" s="85" t="s">
        <v>3148</v>
      </c>
      <c r="G714" s="89">
        <v>152</v>
      </c>
      <c r="H714" s="86" t="s">
        <v>53</v>
      </c>
      <c r="I714" s="90">
        <v>16</v>
      </c>
      <c r="J714" s="93" t="s">
        <v>54</v>
      </c>
      <c r="K714" s="92">
        <v>0</v>
      </c>
      <c r="L714" s="92">
        <v>1</v>
      </c>
      <c r="M714" s="94">
        <f>G714</f>
        <v>152</v>
      </c>
    </row>
    <row r="715" spans="1:13" ht="14.25" x14ac:dyDescent="0.2">
      <c r="A715" s="85" t="s">
        <v>3141</v>
      </c>
      <c r="B715" s="86" t="s">
        <v>1191</v>
      </c>
      <c r="C715" s="87" t="s">
        <v>3149</v>
      </c>
      <c r="D715" s="85"/>
      <c r="E715" s="85" t="s">
        <v>3150</v>
      </c>
      <c r="F715" s="85" t="s">
        <v>3151</v>
      </c>
      <c r="G715" s="89">
        <v>688</v>
      </c>
      <c r="H715" s="86" t="s">
        <v>53</v>
      </c>
      <c r="I715" s="90">
        <v>16</v>
      </c>
      <c r="J715" s="93" t="s">
        <v>54</v>
      </c>
      <c r="K715" s="92">
        <v>0</v>
      </c>
      <c r="L715" s="92">
        <v>1</v>
      </c>
      <c r="M715" s="94">
        <f>G715</f>
        <v>688</v>
      </c>
    </row>
    <row r="716" spans="1:13" ht="25.5" x14ac:dyDescent="0.2">
      <c r="A716" s="85" t="s">
        <v>3152</v>
      </c>
      <c r="B716" s="86" t="s">
        <v>1091</v>
      </c>
      <c r="C716" s="87" t="s">
        <v>3153</v>
      </c>
      <c r="D716" s="88" t="s">
        <v>3154</v>
      </c>
      <c r="E716" s="85" t="s">
        <v>3155</v>
      </c>
      <c r="F716" s="85" t="s">
        <v>3156</v>
      </c>
      <c r="G716" s="89">
        <v>251</v>
      </c>
      <c r="H716" s="86" t="s">
        <v>53</v>
      </c>
      <c r="I716" s="90">
        <v>8</v>
      </c>
      <c r="J716" s="93" t="s">
        <v>54</v>
      </c>
      <c r="K716" s="92">
        <v>1</v>
      </c>
      <c r="L716" s="92"/>
      <c r="M716" s="92"/>
    </row>
    <row r="717" spans="1:13" ht="25.5" x14ac:dyDescent="0.2">
      <c r="A717" s="85" t="s">
        <v>3152</v>
      </c>
      <c r="B717" s="86" t="s">
        <v>1191</v>
      </c>
      <c r="C717" s="87" t="s">
        <v>3157</v>
      </c>
      <c r="D717" s="85"/>
      <c r="E717" s="85" t="s">
        <v>3158</v>
      </c>
      <c r="F717" s="85" t="s">
        <v>3159</v>
      </c>
      <c r="G717" s="89">
        <v>160</v>
      </c>
      <c r="H717" s="86" t="s">
        <v>53</v>
      </c>
      <c r="I717" s="90">
        <v>8</v>
      </c>
      <c r="J717" s="93" t="s">
        <v>54</v>
      </c>
      <c r="K717" s="92">
        <v>1</v>
      </c>
      <c r="L717" s="92">
        <v>1</v>
      </c>
      <c r="M717" s="94">
        <f>G717</f>
        <v>160</v>
      </c>
    </row>
    <row r="718" spans="1:13" ht="25.5" x14ac:dyDescent="0.2">
      <c r="A718" s="85" t="s">
        <v>3160</v>
      </c>
      <c r="B718" s="86" t="s">
        <v>1091</v>
      </c>
      <c r="C718" s="87" t="s">
        <v>3161</v>
      </c>
      <c r="D718" s="85"/>
      <c r="E718" s="85" t="s">
        <v>3162</v>
      </c>
      <c r="F718" s="85" t="s">
        <v>3163</v>
      </c>
      <c r="G718" s="89">
        <v>259</v>
      </c>
      <c r="H718" s="86" t="s">
        <v>53</v>
      </c>
      <c r="I718" s="90">
        <v>8</v>
      </c>
      <c r="J718" s="93" t="s">
        <v>54</v>
      </c>
      <c r="K718" s="92">
        <v>1</v>
      </c>
      <c r="L718" s="92"/>
      <c r="M718" s="92"/>
    </row>
    <row r="719" spans="1:13" ht="25.5" x14ac:dyDescent="0.2">
      <c r="A719" s="85" t="s">
        <v>3160</v>
      </c>
      <c r="B719" s="86" t="s">
        <v>1191</v>
      </c>
      <c r="C719" s="87" t="s">
        <v>3164</v>
      </c>
      <c r="D719" s="85"/>
      <c r="E719" s="85" t="s">
        <v>3165</v>
      </c>
      <c r="F719" s="85" t="s">
        <v>3166</v>
      </c>
      <c r="G719" s="89">
        <v>124.26</v>
      </c>
      <c r="H719" s="86" t="s">
        <v>53</v>
      </c>
      <c r="I719" s="90">
        <v>5</v>
      </c>
      <c r="J719" s="93" t="s">
        <v>54</v>
      </c>
      <c r="K719" s="92">
        <v>1</v>
      </c>
      <c r="L719" s="92">
        <v>1</v>
      </c>
      <c r="M719" s="94">
        <f>G719</f>
        <v>124.26</v>
      </c>
    </row>
    <row r="720" spans="1:13" ht="25.5" x14ac:dyDescent="0.2">
      <c r="A720" s="85" t="s">
        <v>3167</v>
      </c>
      <c r="B720" s="86" t="s">
        <v>1158</v>
      </c>
      <c r="C720" s="87" t="s">
        <v>3168</v>
      </c>
      <c r="D720" s="88" t="s">
        <v>3169</v>
      </c>
      <c r="E720" s="85" t="s">
        <v>3170</v>
      </c>
      <c r="F720" s="85" t="s">
        <v>3088</v>
      </c>
      <c r="G720" s="89">
        <v>31692</v>
      </c>
      <c r="H720" s="86" t="s">
        <v>53</v>
      </c>
      <c r="I720" s="90">
        <v>10</v>
      </c>
      <c r="J720" s="93" t="s">
        <v>54</v>
      </c>
      <c r="K720" s="92">
        <v>1</v>
      </c>
      <c r="L720" s="92"/>
      <c r="M720" s="92"/>
    </row>
    <row r="721" spans="1:13" ht="14.25" x14ac:dyDescent="0.2">
      <c r="A721" s="85" t="s">
        <v>3117</v>
      </c>
      <c r="B721" s="86" t="s">
        <v>1091</v>
      </c>
      <c r="C721" s="87" t="s">
        <v>3171</v>
      </c>
      <c r="D721" s="85"/>
      <c r="E721" s="85" t="s">
        <v>3091</v>
      </c>
      <c r="F721" s="85" t="s">
        <v>3092</v>
      </c>
      <c r="G721" s="89">
        <v>2018</v>
      </c>
      <c r="H721" s="86" t="s">
        <v>53</v>
      </c>
      <c r="I721" s="90">
        <v>10</v>
      </c>
      <c r="J721" s="93" t="s">
        <v>54</v>
      </c>
      <c r="K721" s="92">
        <v>1</v>
      </c>
      <c r="L721" s="92"/>
      <c r="M721" s="92"/>
    </row>
    <row r="722" spans="1:13" ht="14.25" x14ac:dyDescent="0.2">
      <c r="A722" s="85" t="s">
        <v>3117</v>
      </c>
      <c r="B722" s="86" t="s">
        <v>1191</v>
      </c>
      <c r="C722" s="87" t="s">
        <v>3172</v>
      </c>
      <c r="D722" s="85"/>
      <c r="E722" s="85" t="s">
        <v>3094</v>
      </c>
      <c r="F722" s="85" t="s">
        <v>3095</v>
      </c>
      <c r="G722" s="89">
        <v>386</v>
      </c>
      <c r="H722" s="86" t="s">
        <v>53</v>
      </c>
      <c r="I722" s="90">
        <v>8</v>
      </c>
      <c r="J722" s="93" t="s">
        <v>54</v>
      </c>
      <c r="K722" s="92">
        <v>1</v>
      </c>
      <c r="L722" s="92">
        <v>1</v>
      </c>
      <c r="M722" s="94">
        <f>G722</f>
        <v>386</v>
      </c>
    </row>
    <row r="723" spans="1:13" ht="14.25" x14ac:dyDescent="0.2">
      <c r="A723" s="85" t="s">
        <v>3173</v>
      </c>
      <c r="B723" s="86" t="s">
        <v>1158</v>
      </c>
      <c r="C723" s="87" t="s">
        <v>3174</v>
      </c>
      <c r="D723" s="85"/>
      <c r="E723" s="85" t="s">
        <v>3098</v>
      </c>
      <c r="F723" s="85" t="s">
        <v>3099</v>
      </c>
      <c r="G723" s="89">
        <v>5474</v>
      </c>
      <c r="H723" s="86" t="s">
        <v>53</v>
      </c>
      <c r="I723" s="90">
        <v>10</v>
      </c>
      <c r="J723" s="93" t="s">
        <v>54</v>
      </c>
      <c r="K723" s="92">
        <v>1</v>
      </c>
      <c r="L723" s="92"/>
      <c r="M723" s="92"/>
    </row>
    <row r="724" spans="1:13" ht="14.25" x14ac:dyDescent="0.2">
      <c r="A724" s="85" t="s">
        <v>3175</v>
      </c>
      <c r="B724" s="86" t="s">
        <v>1091</v>
      </c>
      <c r="C724" s="87" t="s">
        <v>3176</v>
      </c>
      <c r="D724" s="85"/>
      <c r="E724" s="85" t="s">
        <v>3102</v>
      </c>
      <c r="F724" s="85" t="s">
        <v>3103</v>
      </c>
      <c r="G724" s="89">
        <v>2880</v>
      </c>
      <c r="H724" s="86" t="s">
        <v>53</v>
      </c>
      <c r="I724" s="90">
        <v>9</v>
      </c>
      <c r="J724" s="93" t="s">
        <v>54</v>
      </c>
      <c r="K724" s="92">
        <v>1</v>
      </c>
      <c r="L724" s="92"/>
      <c r="M724" s="92"/>
    </row>
    <row r="725" spans="1:13" ht="14.25" x14ac:dyDescent="0.2">
      <c r="A725" s="85" t="s">
        <v>3104</v>
      </c>
      <c r="B725" s="86" t="s">
        <v>1091</v>
      </c>
      <c r="C725" s="87" t="s">
        <v>3177</v>
      </c>
      <c r="D725" s="85"/>
      <c r="E725" s="85" t="s">
        <v>3106</v>
      </c>
      <c r="F725" s="85" t="s">
        <v>3107</v>
      </c>
      <c r="G725" s="89">
        <v>456</v>
      </c>
      <c r="H725" s="86" t="s">
        <v>53</v>
      </c>
      <c r="I725" s="90">
        <v>8</v>
      </c>
      <c r="J725" s="93" t="s">
        <v>54</v>
      </c>
      <c r="K725" s="92">
        <v>1</v>
      </c>
      <c r="L725" s="92"/>
      <c r="M725" s="92"/>
    </row>
    <row r="726" spans="1:13" ht="14.25" x14ac:dyDescent="0.2">
      <c r="A726" s="85" t="s">
        <v>3178</v>
      </c>
      <c r="B726" s="86" t="s">
        <v>1091</v>
      </c>
      <c r="C726" s="87" t="s">
        <v>3179</v>
      </c>
      <c r="D726" s="85"/>
      <c r="E726" s="85" t="s">
        <v>3110</v>
      </c>
      <c r="F726" s="85" t="s">
        <v>3111</v>
      </c>
      <c r="G726" s="89">
        <v>3951</v>
      </c>
      <c r="H726" s="86" t="s">
        <v>53</v>
      </c>
      <c r="I726" s="90">
        <v>10</v>
      </c>
      <c r="J726" s="93" t="s">
        <v>54</v>
      </c>
      <c r="K726" s="92">
        <v>1</v>
      </c>
      <c r="L726" s="92"/>
      <c r="M726" s="92"/>
    </row>
    <row r="727" spans="1:13" ht="25.5" x14ac:dyDescent="0.2">
      <c r="A727" s="85" t="s">
        <v>3180</v>
      </c>
      <c r="B727" s="86" t="s">
        <v>1158</v>
      </c>
      <c r="C727" s="87" t="s">
        <v>3181</v>
      </c>
      <c r="D727" s="88" t="s">
        <v>3182</v>
      </c>
      <c r="E727" s="85" t="s">
        <v>3183</v>
      </c>
      <c r="F727" s="85" t="s">
        <v>3184</v>
      </c>
      <c r="G727" s="89">
        <v>17884</v>
      </c>
      <c r="H727" s="86" t="s">
        <v>53</v>
      </c>
      <c r="I727" s="90">
        <v>34</v>
      </c>
      <c r="J727" s="93" t="s">
        <v>54</v>
      </c>
      <c r="K727" s="92">
        <v>1</v>
      </c>
      <c r="L727" s="92"/>
      <c r="M727" s="92"/>
    </row>
    <row r="728" spans="1:13" ht="14.25" x14ac:dyDescent="0.2">
      <c r="A728" s="85" t="s">
        <v>3180</v>
      </c>
      <c r="B728" s="86" t="s">
        <v>1191</v>
      </c>
      <c r="C728" s="87" t="s">
        <v>3185</v>
      </c>
      <c r="D728" s="85"/>
      <c r="E728" s="85" t="s">
        <v>3186</v>
      </c>
      <c r="F728" s="85" t="s">
        <v>3187</v>
      </c>
      <c r="G728" s="89">
        <v>356</v>
      </c>
      <c r="H728" s="86" t="s">
        <v>53</v>
      </c>
      <c r="I728" s="90">
        <v>16</v>
      </c>
      <c r="J728" s="93" t="s">
        <v>54</v>
      </c>
      <c r="K728" s="92">
        <v>0</v>
      </c>
      <c r="L728" s="92">
        <v>1</v>
      </c>
      <c r="M728" s="94">
        <f>G728</f>
        <v>356</v>
      </c>
    </row>
    <row r="729" spans="1:13" ht="14.25" x14ac:dyDescent="0.2">
      <c r="A729" s="85" t="s">
        <v>3180</v>
      </c>
      <c r="B729" s="86" t="s">
        <v>1191</v>
      </c>
      <c r="C729" s="87" t="s">
        <v>3188</v>
      </c>
      <c r="D729" s="85"/>
      <c r="E729" s="85" t="s">
        <v>3189</v>
      </c>
      <c r="F729" s="85" t="s">
        <v>2987</v>
      </c>
      <c r="G729" s="89">
        <v>1236</v>
      </c>
      <c r="H729" s="86" t="s">
        <v>53</v>
      </c>
      <c r="I729" s="90">
        <v>16</v>
      </c>
      <c r="J729" s="93" t="s">
        <v>54</v>
      </c>
      <c r="K729" s="92">
        <v>0</v>
      </c>
      <c r="L729" s="92">
        <v>1</v>
      </c>
      <c r="M729" s="94">
        <f>G729</f>
        <v>1236</v>
      </c>
    </row>
    <row r="730" spans="1:13" ht="14.25" x14ac:dyDescent="0.2">
      <c r="A730" s="85" t="s">
        <v>3190</v>
      </c>
      <c r="B730" s="86" t="s">
        <v>1158</v>
      </c>
      <c r="C730" s="87" t="s">
        <v>3191</v>
      </c>
      <c r="D730" s="88" t="s">
        <v>3192</v>
      </c>
      <c r="E730" s="85" t="s">
        <v>3193</v>
      </c>
      <c r="F730" s="85" t="s">
        <v>3145</v>
      </c>
      <c r="G730" s="89">
        <v>9419</v>
      </c>
      <c r="H730" s="86" t="s">
        <v>53</v>
      </c>
      <c r="I730" s="90">
        <v>34</v>
      </c>
      <c r="J730" s="93" t="s">
        <v>54</v>
      </c>
      <c r="K730" s="92">
        <v>1</v>
      </c>
      <c r="L730" s="92"/>
      <c r="M730" s="92"/>
    </row>
    <row r="731" spans="1:13" ht="14.25" x14ac:dyDescent="0.2">
      <c r="A731" s="85" t="s">
        <v>3190</v>
      </c>
      <c r="B731" s="86" t="s">
        <v>1191</v>
      </c>
      <c r="C731" s="87" t="s">
        <v>3194</v>
      </c>
      <c r="D731" s="85"/>
      <c r="E731" s="85" t="s">
        <v>3147</v>
      </c>
      <c r="F731" s="85" t="s">
        <v>3148</v>
      </c>
      <c r="G731" s="89">
        <v>152</v>
      </c>
      <c r="H731" s="86" t="s">
        <v>53</v>
      </c>
      <c r="I731" s="90">
        <v>16</v>
      </c>
      <c r="J731" s="93" t="s">
        <v>54</v>
      </c>
      <c r="K731" s="92">
        <v>0</v>
      </c>
      <c r="L731" s="92"/>
      <c r="M731" s="92"/>
    </row>
    <row r="732" spans="1:13" ht="14.25" x14ac:dyDescent="0.2">
      <c r="A732" s="85" t="s">
        <v>3190</v>
      </c>
      <c r="B732" s="86" t="s">
        <v>1191</v>
      </c>
      <c r="C732" s="87" t="s">
        <v>3195</v>
      </c>
      <c r="D732" s="85"/>
      <c r="E732" s="85" t="s">
        <v>3150</v>
      </c>
      <c r="F732" s="85" t="s">
        <v>3151</v>
      </c>
      <c r="G732" s="89">
        <v>688</v>
      </c>
      <c r="H732" s="86" t="s">
        <v>53</v>
      </c>
      <c r="I732" s="90">
        <v>16</v>
      </c>
      <c r="J732" s="93" t="s">
        <v>54</v>
      </c>
      <c r="K732" s="92">
        <v>0</v>
      </c>
      <c r="L732" s="92"/>
      <c r="M732" s="92"/>
    </row>
    <row r="733" spans="1:13" ht="14.25" x14ac:dyDescent="0.2">
      <c r="A733" s="85" t="s">
        <v>3196</v>
      </c>
      <c r="B733" s="86" t="s">
        <v>1158</v>
      </c>
      <c r="C733" s="87" t="s">
        <v>3197</v>
      </c>
      <c r="D733" s="88" t="s">
        <v>3198</v>
      </c>
      <c r="E733" s="85" t="s">
        <v>3199</v>
      </c>
      <c r="F733" s="85" t="s">
        <v>3200</v>
      </c>
      <c r="G733" s="89">
        <v>750</v>
      </c>
      <c r="H733" s="86" t="s">
        <v>53</v>
      </c>
      <c r="I733" s="90">
        <v>6</v>
      </c>
      <c r="J733" s="93" t="s">
        <v>54</v>
      </c>
      <c r="K733" s="92">
        <v>1</v>
      </c>
      <c r="L733" s="92"/>
      <c r="M733" s="92"/>
    </row>
    <row r="734" spans="1:13" ht="14.25" x14ac:dyDescent="0.2">
      <c r="A734" s="85" t="s">
        <v>3196</v>
      </c>
      <c r="B734" s="86" t="s">
        <v>1191</v>
      </c>
      <c r="C734" s="87" t="s">
        <v>3201</v>
      </c>
      <c r="D734" s="85"/>
      <c r="E734" s="85" t="s">
        <v>3202</v>
      </c>
      <c r="F734" s="85" t="s">
        <v>3203</v>
      </c>
      <c r="G734" s="89">
        <v>90</v>
      </c>
      <c r="H734" s="86" t="s">
        <v>53</v>
      </c>
      <c r="I734" s="90">
        <v>6</v>
      </c>
      <c r="J734" s="93" t="s">
        <v>54</v>
      </c>
      <c r="K734" s="92">
        <v>2</v>
      </c>
      <c r="L734" s="92">
        <v>1</v>
      </c>
      <c r="M734" s="94">
        <f>G734</f>
        <v>90</v>
      </c>
    </row>
    <row r="735" spans="1:13" ht="14.25" x14ac:dyDescent="0.2">
      <c r="A735" s="85" t="s">
        <v>3104</v>
      </c>
      <c r="B735" s="86" t="s">
        <v>1091</v>
      </c>
      <c r="C735" s="85" t="s">
        <v>3204</v>
      </c>
      <c r="D735" s="88" t="s">
        <v>3205</v>
      </c>
      <c r="E735" s="85" t="s">
        <v>3206</v>
      </c>
      <c r="F735" s="85" t="s">
        <v>3207</v>
      </c>
      <c r="G735" s="89">
        <v>738</v>
      </c>
      <c r="H735" s="86" t="s">
        <v>53</v>
      </c>
      <c r="I735" s="90">
        <v>7</v>
      </c>
      <c r="J735" s="93" t="s">
        <v>54</v>
      </c>
      <c r="K735" s="86">
        <v>1</v>
      </c>
      <c r="L735" s="92"/>
      <c r="M735" s="86"/>
    </row>
    <row r="736" spans="1:13" ht="25.5" x14ac:dyDescent="0.2">
      <c r="A736" s="85" t="s">
        <v>3208</v>
      </c>
      <c r="B736" s="86" t="s">
        <v>1158</v>
      </c>
      <c r="C736" s="85" t="s">
        <v>3209</v>
      </c>
      <c r="D736" s="88" t="s">
        <v>3210</v>
      </c>
      <c r="E736" s="85" t="s">
        <v>3211</v>
      </c>
      <c r="F736" s="85" t="s">
        <v>3212</v>
      </c>
      <c r="G736" s="89">
        <v>26262</v>
      </c>
      <c r="H736" s="86" t="s">
        <v>53</v>
      </c>
      <c r="I736" s="90">
        <v>14</v>
      </c>
      <c r="J736" s="93" t="s">
        <v>54</v>
      </c>
      <c r="K736" s="86">
        <v>1</v>
      </c>
      <c r="L736" s="92"/>
      <c r="M736" s="86"/>
    </row>
    <row r="737" spans="1:13" ht="25.5" x14ac:dyDescent="0.2">
      <c r="A737" s="85" t="s">
        <v>3213</v>
      </c>
      <c r="B737" s="86" t="s">
        <v>1158</v>
      </c>
      <c r="C737" s="85" t="s">
        <v>3214</v>
      </c>
      <c r="D737" s="88" t="s">
        <v>3215</v>
      </c>
      <c r="E737" s="85" t="s">
        <v>3216</v>
      </c>
      <c r="F737" s="85" t="s">
        <v>3217</v>
      </c>
      <c r="G737" s="89">
        <v>12220</v>
      </c>
      <c r="H737" s="86" t="s">
        <v>53</v>
      </c>
      <c r="I737" s="90">
        <v>14</v>
      </c>
      <c r="J737" s="93" t="s">
        <v>54</v>
      </c>
      <c r="K737" s="86">
        <v>1</v>
      </c>
      <c r="L737" s="92"/>
      <c r="M737" s="86"/>
    </row>
    <row r="738" spans="1:13" ht="14.25" x14ac:dyDescent="0.2">
      <c r="A738" s="85" t="s">
        <v>3218</v>
      </c>
      <c r="B738" s="86" t="s">
        <v>1158</v>
      </c>
      <c r="C738" s="87" t="s">
        <v>3219</v>
      </c>
      <c r="D738" s="88" t="s">
        <v>3220</v>
      </c>
      <c r="E738" s="85" t="s">
        <v>3221</v>
      </c>
      <c r="F738" s="85" t="s">
        <v>2255</v>
      </c>
      <c r="G738" s="89">
        <v>1758</v>
      </c>
      <c r="H738" s="86" t="s">
        <v>53</v>
      </c>
      <c r="I738" s="90">
        <v>10</v>
      </c>
      <c r="J738" s="93" t="s">
        <v>54</v>
      </c>
      <c r="K738" s="92">
        <v>1</v>
      </c>
      <c r="L738" s="92"/>
      <c r="M738" s="92"/>
    </row>
    <row r="739" spans="1:13" ht="14.25" x14ac:dyDescent="0.2">
      <c r="A739" s="85" t="s">
        <v>3218</v>
      </c>
      <c r="B739" s="86" t="s">
        <v>1191</v>
      </c>
      <c r="C739" s="87" t="s">
        <v>3222</v>
      </c>
      <c r="D739" s="85"/>
      <c r="E739" s="85" t="s">
        <v>3223</v>
      </c>
      <c r="F739" s="85" t="s">
        <v>3224</v>
      </c>
      <c r="G739" s="89">
        <v>538</v>
      </c>
      <c r="H739" s="86" t="s">
        <v>53</v>
      </c>
      <c r="I739" s="90">
        <v>7</v>
      </c>
      <c r="J739" s="93" t="s">
        <v>54</v>
      </c>
      <c r="K739" s="92">
        <v>0</v>
      </c>
      <c r="L739" s="92">
        <v>1</v>
      </c>
      <c r="M739" s="94">
        <f>G739</f>
        <v>538</v>
      </c>
    </row>
    <row r="740" spans="1:13" ht="14.25" x14ac:dyDescent="0.2">
      <c r="A740" s="85" t="s">
        <v>3218</v>
      </c>
      <c r="B740" s="86" t="s">
        <v>1191</v>
      </c>
      <c r="C740" s="87" t="s">
        <v>3225</v>
      </c>
      <c r="D740" s="85"/>
      <c r="E740" s="85" t="s">
        <v>3226</v>
      </c>
      <c r="F740" s="85" t="s">
        <v>3227</v>
      </c>
      <c r="G740" s="89">
        <v>116</v>
      </c>
      <c r="H740" s="86" t="s">
        <v>53</v>
      </c>
      <c r="I740" s="90">
        <v>7</v>
      </c>
      <c r="J740" s="93" t="s">
        <v>54</v>
      </c>
      <c r="K740" s="92">
        <v>0</v>
      </c>
      <c r="L740" s="92">
        <v>1</v>
      </c>
      <c r="M740" s="94">
        <f>G740</f>
        <v>116</v>
      </c>
    </row>
    <row r="741" spans="1:13" ht="25.5" x14ac:dyDescent="0.2">
      <c r="A741" s="85" t="s">
        <v>3228</v>
      </c>
      <c r="B741" s="86" t="s">
        <v>1191</v>
      </c>
      <c r="C741" s="87" t="s">
        <v>3229</v>
      </c>
      <c r="D741" s="88" t="s">
        <v>3230</v>
      </c>
      <c r="E741" s="85" t="s">
        <v>3231</v>
      </c>
      <c r="F741" s="85" t="s">
        <v>3232</v>
      </c>
      <c r="G741" s="89">
        <v>1758</v>
      </c>
      <c r="H741" s="86" t="s">
        <v>53</v>
      </c>
      <c r="I741" s="90">
        <v>8</v>
      </c>
      <c r="J741" s="93" t="s">
        <v>54</v>
      </c>
      <c r="K741" s="92">
        <v>1</v>
      </c>
      <c r="L741" s="92">
        <v>3</v>
      </c>
      <c r="M741" s="94">
        <f>G741*L741</f>
        <v>5274</v>
      </c>
    </row>
    <row r="742" spans="1:13" ht="14.25" x14ac:dyDescent="0.2">
      <c r="A742" s="85" t="s">
        <v>3228</v>
      </c>
      <c r="B742" s="86" t="s">
        <v>1191</v>
      </c>
      <c r="C742" s="87" t="s">
        <v>3233</v>
      </c>
      <c r="D742" s="85"/>
      <c r="E742" s="85" t="s">
        <v>3234</v>
      </c>
      <c r="F742" s="85" t="s">
        <v>3235</v>
      </c>
      <c r="G742" s="89">
        <v>799</v>
      </c>
      <c r="H742" s="86" t="s">
        <v>53</v>
      </c>
      <c r="I742" s="90">
        <v>7</v>
      </c>
      <c r="J742" s="93" t="s">
        <v>54</v>
      </c>
      <c r="K742" s="92">
        <v>1</v>
      </c>
      <c r="L742" s="92">
        <v>2</v>
      </c>
      <c r="M742" s="94">
        <f>G742*L742</f>
        <v>1598</v>
      </c>
    </row>
    <row r="743" spans="1:13" ht="25.5" x14ac:dyDescent="0.2">
      <c r="A743" s="85" t="s">
        <v>3236</v>
      </c>
      <c r="B743" s="86" t="s">
        <v>1191</v>
      </c>
      <c r="C743" s="87" t="s">
        <v>3237</v>
      </c>
      <c r="D743" s="88" t="s">
        <v>3238</v>
      </c>
      <c r="E743" s="85" t="s">
        <v>3239</v>
      </c>
      <c r="F743" s="85" t="s">
        <v>3240</v>
      </c>
      <c r="G743" s="89">
        <v>2239</v>
      </c>
      <c r="H743" s="86" t="s">
        <v>53</v>
      </c>
      <c r="I743" s="90">
        <v>7</v>
      </c>
      <c r="J743" s="93" t="s">
        <v>54</v>
      </c>
      <c r="K743" s="92">
        <v>1</v>
      </c>
      <c r="L743" s="92">
        <v>1</v>
      </c>
      <c r="M743" s="94">
        <f>G743</f>
        <v>2239</v>
      </c>
    </row>
    <row r="744" spans="1:13" ht="14.25" x14ac:dyDescent="0.2">
      <c r="A744" s="85" t="s">
        <v>3236</v>
      </c>
      <c r="B744" s="86" t="s">
        <v>1191</v>
      </c>
      <c r="C744" s="87" t="s">
        <v>3241</v>
      </c>
      <c r="D744" s="85"/>
      <c r="E744" s="85" t="s">
        <v>3242</v>
      </c>
      <c r="F744" s="85" t="s">
        <v>3243</v>
      </c>
      <c r="G744" s="89">
        <v>62.1</v>
      </c>
      <c r="H744" s="86" t="s">
        <v>53</v>
      </c>
      <c r="I744" s="90">
        <v>9</v>
      </c>
      <c r="J744" s="93" t="s">
        <v>54</v>
      </c>
      <c r="K744" s="92">
        <v>1</v>
      </c>
      <c r="L744" s="92">
        <v>2</v>
      </c>
      <c r="M744" s="94">
        <f>G744*L744</f>
        <v>124.2</v>
      </c>
    </row>
    <row r="745" spans="1:13" ht="25.5" x14ac:dyDescent="0.2">
      <c r="A745" s="85" t="s">
        <v>1858</v>
      </c>
      <c r="B745" s="86" t="s">
        <v>1191</v>
      </c>
      <c r="C745" s="87" t="s">
        <v>3244</v>
      </c>
      <c r="D745" s="88" t="s">
        <v>3245</v>
      </c>
      <c r="E745" s="85" t="s">
        <v>3246</v>
      </c>
      <c r="F745" s="85" t="s">
        <v>3247</v>
      </c>
      <c r="G745" s="89">
        <v>7900</v>
      </c>
      <c r="H745" s="86" t="s">
        <v>53</v>
      </c>
      <c r="I745" s="90">
        <v>17</v>
      </c>
      <c r="J745" s="93" t="s">
        <v>54</v>
      </c>
      <c r="K745" s="92">
        <v>1</v>
      </c>
      <c r="L745" s="92">
        <v>1</v>
      </c>
      <c r="M745" s="94">
        <f>G745</f>
        <v>7900</v>
      </c>
    </row>
    <row r="746" spans="1:13" ht="14.25" x14ac:dyDescent="0.2">
      <c r="A746" s="85" t="s">
        <v>1858</v>
      </c>
      <c r="B746" s="86" t="s">
        <v>1191</v>
      </c>
      <c r="C746" s="87" t="s">
        <v>3248</v>
      </c>
      <c r="D746" s="85"/>
      <c r="E746" s="85" t="s">
        <v>3249</v>
      </c>
      <c r="F746" s="85" t="s">
        <v>3250</v>
      </c>
      <c r="G746" s="89">
        <v>543.24</v>
      </c>
      <c r="H746" s="86" t="s">
        <v>53</v>
      </c>
      <c r="I746" s="90">
        <v>10</v>
      </c>
      <c r="J746" s="93" t="s">
        <v>54</v>
      </c>
      <c r="K746" s="92">
        <v>1</v>
      </c>
      <c r="L746" s="92"/>
      <c r="M746" s="92"/>
    </row>
    <row r="747" spans="1:13" ht="14.25" x14ac:dyDescent="0.2">
      <c r="A747" s="85" t="s">
        <v>1858</v>
      </c>
      <c r="B747" s="86" t="s">
        <v>1191</v>
      </c>
      <c r="C747" s="87" t="s">
        <v>3251</v>
      </c>
      <c r="D747" s="85"/>
      <c r="E747" s="85" t="s">
        <v>3252</v>
      </c>
      <c r="F747" s="85" t="s">
        <v>3250</v>
      </c>
      <c r="G747" s="89">
        <v>457</v>
      </c>
      <c r="H747" s="86" t="s">
        <v>53</v>
      </c>
      <c r="I747" s="90">
        <v>10</v>
      </c>
      <c r="J747" s="93" t="s">
        <v>54</v>
      </c>
      <c r="K747" s="92">
        <v>1</v>
      </c>
      <c r="L747" s="92"/>
      <c r="M747" s="92"/>
    </row>
    <row r="748" spans="1:13" ht="14.25" x14ac:dyDescent="0.2">
      <c r="A748" s="85" t="s">
        <v>1858</v>
      </c>
      <c r="B748" s="86" t="s">
        <v>1191</v>
      </c>
      <c r="C748" s="87" t="s">
        <v>3253</v>
      </c>
      <c r="D748" s="85"/>
      <c r="E748" s="85" t="s">
        <v>3254</v>
      </c>
      <c r="F748" s="85" t="s">
        <v>3250</v>
      </c>
      <c r="G748" s="89">
        <v>379</v>
      </c>
      <c r="H748" s="86" t="s">
        <v>53</v>
      </c>
      <c r="I748" s="90">
        <v>10</v>
      </c>
      <c r="J748" s="93" t="s">
        <v>54</v>
      </c>
      <c r="K748" s="92">
        <v>1</v>
      </c>
      <c r="L748" s="92"/>
      <c r="M748" s="92"/>
    </row>
    <row r="749" spans="1:13" ht="14.25" x14ac:dyDescent="0.2">
      <c r="A749" s="85" t="s">
        <v>1858</v>
      </c>
      <c r="B749" s="86" t="s">
        <v>1191</v>
      </c>
      <c r="C749" s="87" t="s">
        <v>3255</v>
      </c>
      <c r="D749" s="85"/>
      <c r="E749" s="85" t="s">
        <v>3256</v>
      </c>
      <c r="F749" s="85" t="s">
        <v>3250</v>
      </c>
      <c r="G749" s="89">
        <v>292</v>
      </c>
      <c r="H749" s="86" t="s">
        <v>53</v>
      </c>
      <c r="I749" s="90">
        <v>10</v>
      </c>
      <c r="J749" s="93" t="s">
        <v>54</v>
      </c>
      <c r="K749" s="92">
        <v>1</v>
      </c>
      <c r="L749" s="92"/>
      <c r="M749" s="92"/>
    </row>
    <row r="750" spans="1:13" ht="14.25" x14ac:dyDescent="0.2">
      <c r="A750" s="85" t="s">
        <v>1858</v>
      </c>
      <c r="B750" s="86" t="s">
        <v>1191</v>
      </c>
      <c r="C750" s="87" t="s">
        <v>3257</v>
      </c>
      <c r="D750" s="85"/>
      <c r="E750" s="85" t="s">
        <v>3258</v>
      </c>
      <c r="F750" s="85" t="s">
        <v>3259</v>
      </c>
      <c r="G750" s="89">
        <v>7900</v>
      </c>
      <c r="H750" s="86" t="s">
        <v>53</v>
      </c>
      <c r="I750" s="90">
        <v>17</v>
      </c>
      <c r="J750" s="93" t="s">
        <v>54</v>
      </c>
      <c r="K750" s="92">
        <v>1</v>
      </c>
      <c r="L750" s="92">
        <v>1</v>
      </c>
      <c r="M750" s="94">
        <v>7900</v>
      </c>
    </row>
    <row r="751" spans="1:13" ht="14.25" x14ac:dyDescent="0.2">
      <c r="A751" s="85" t="s">
        <v>1858</v>
      </c>
      <c r="B751" s="86" t="s">
        <v>1191</v>
      </c>
      <c r="C751" s="87" t="s">
        <v>3260</v>
      </c>
      <c r="D751" s="85"/>
      <c r="E751" s="85" t="s">
        <v>3261</v>
      </c>
      <c r="F751" s="85" t="s">
        <v>3250</v>
      </c>
      <c r="G751" s="89">
        <v>581</v>
      </c>
      <c r="H751" s="86" t="s">
        <v>53</v>
      </c>
      <c r="I751" s="90">
        <v>10</v>
      </c>
      <c r="J751" s="93" t="s">
        <v>54</v>
      </c>
      <c r="K751" s="92">
        <v>1</v>
      </c>
      <c r="L751" s="92"/>
      <c r="M751" s="92"/>
    </row>
    <row r="752" spans="1:13" ht="14.25" x14ac:dyDescent="0.2">
      <c r="A752" s="85" t="s">
        <v>1858</v>
      </c>
      <c r="B752" s="86" t="s">
        <v>1191</v>
      </c>
      <c r="C752" s="87" t="s">
        <v>3262</v>
      </c>
      <c r="D752" s="85"/>
      <c r="E752" s="85" t="s">
        <v>3263</v>
      </c>
      <c r="F752" s="85" t="s">
        <v>3250</v>
      </c>
      <c r="G752" s="89">
        <v>472.22</v>
      </c>
      <c r="H752" s="86" t="s">
        <v>53</v>
      </c>
      <c r="I752" s="90">
        <v>10</v>
      </c>
      <c r="J752" s="93" t="s">
        <v>54</v>
      </c>
      <c r="K752" s="92">
        <v>1</v>
      </c>
      <c r="L752" s="92"/>
      <c r="M752" s="92"/>
    </row>
    <row r="753" spans="1:13" ht="14.25" x14ac:dyDescent="0.2">
      <c r="A753" s="85" t="s">
        <v>1858</v>
      </c>
      <c r="B753" s="86" t="s">
        <v>1191</v>
      </c>
      <c r="C753" s="87" t="s">
        <v>3264</v>
      </c>
      <c r="D753" s="85"/>
      <c r="E753" s="85" t="s">
        <v>3265</v>
      </c>
      <c r="F753" s="85" t="s">
        <v>3250</v>
      </c>
      <c r="G753" s="89">
        <v>363.06</v>
      </c>
      <c r="H753" s="86" t="s">
        <v>53</v>
      </c>
      <c r="I753" s="90">
        <v>10</v>
      </c>
      <c r="J753" s="93" t="s">
        <v>54</v>
      </c>
      <c r="K753" s="92">
        <v>1</v>
      </c>
      <c r="L753" s="92"/>
      <c r="M753" s="92"/>
    </row>
    <row r="754" spans="1:13" ht="14.25" x14ac:dyDescent="0.2">
      <c r="A754" s="85" t="s">
        <v>1858</v>
      </c>
      <c r="B754" s="86" t="s">
        <v>1191</v>
      </c>
      <c r="C754" s="87" t="s">
        <v>3266</v>
      </c>
      <c r="D754" s="85"/>
      <c r="E754" s="85" t="s">
        <v>3267</v>
      </c>
      <c r="F754" s="85" t="s">
        <v>3250</v>
      </c>
      <c r="G754" s="89">
        <v>254.1</v>
      </c>
      <c r="H754" s="86" t="s">
        <v>53</v>
      </c>
      <c r="I754" s="90">
        <v>10</v>
      </c>
      <c r="J754" s="93" t="s">
        <v>54</v>
      </c>
      <c r="K754" s="92">
        <v>1</v>
      </c>
      <c r="L754" s="92"/>
      <c r="M754" s="92"/>
    </row>
    <row r="755" spans="1:13" ht="14.25" x14ac:dyDescent="0.2">
      <c r="A755" s="85" t="s">
        <v>1858</v>
      </c>
      <c r="B755" s="86" t="s">
        <v>1191</v>
      </c>
      <c r="C755" s="87" t="s">
        <v>3268</v>
      </c>
      <c r="D755" s="85"/>
      <c r="E755" s="85" t="s">
        <v>3269</v>
      </c>
      <c r="F755" s="85" t="s">
        <v>3270</v>
      </c>
      <c r="G755" s="89">
        <v>7900</v>
      </c>
      <c r="H755" s="86" t="s">
        <v>53</v>
      </c>
      <c r="I755" s="90">
        <v>17</v>
      </c>
      <c r="J755" s="93" t="s">
        <v>54</v>
      </c>
      <c r="K755" s="92">
        <v>1</v>
      </c>
      <c r="L755" s="92">
        <v>1</v>
      </c>
      <c r="M755" s="94">
        <v>7900</v>
      </c>
    </row>
    <row r="756" spans="1:13" ht="14.25" x14ac:dyDescent="0.2">
      <c r="A756" s="85" t="s">
        <v>1858</v>
      </c>
      <c r="B756" s="86" t="s">
        <v>1191</v>
      </c>
      <c r="C756" s="87" t="s">
        <v>3271</v>
      </c>
      <c r="D756" s="85"/>
      <c r="E756" s="85" t="s">
        <v>3261</v>
      </c>
      <c r="F756" s="85" t="s">
        <v>3250</v>
      </c>
      <c r="G756" s="89">
        <v>581</v>
      </c>
      <c r="H756" s="86" t="s">
        <v>53</v>
      </c>
      <c r="I756" s="90">
        <v>10</v>
      </c>
      <c r="J756" s="93" t="s">
        <v>54</v>
      </c>
      <c r="K756" s="92">
        <v>1</v>
      </c>
      <c r="L756" s="92"/>
      <c r="M756" s="92"/>
    </row>
    <row r="757" spans="1:13" ht="14.25" x14ac:dyDescent="0.2">
      <c r="A757" s="85" t="s">
        <v>1858</v>
      </c>
      <c r="B757" s="86" t="s">
        <v>1191</v>
      </c>
      <c r="C757" s="87" t="s">
        <v>3272</v>
      </c>
      <c r="D757" s="85"/>
      <c r="E757" s="85" t="s">
        <v>3263</v>
      </c>
      <c r="F757" s="85" t="s">
        <v>3250</v>
      </c>
      <c r="G757" s="89">
        <v>472.22</v>
      </c>
      <c r="H757" s="86" t="s">
        <v>53</v>
      </c>
      <c r="I757" s="90">
        <v>10</v>
      </c>
      <c r="J757" s="93" t="s">
        <v>54</v>
      </c>
      <c r="K757" s="92">
        <v>1</v>
      </c>
      <c r="L757" s="92"/>
      <c r="M757" s="92"/>
    </row>
    <row r="758" spans="1:13" ht="14.25" x14ac:dyDescent="0.2">
      <c r="A758" s="85" t="s">
        <v>1858</v>
      </c>
      <c r="B758" s="86" t="s">
        <v>1191</v>
      </c>
      <c r="C758" s="87" t="s">
        <v>3273</v>
      </c>
      <c r="D758" s="85"/>
      <c r="E758" s="85" t="s">
        <v>3265</v>
      </c>
      <c r="F758" s="85" t="s">
        <v>3250</v>
      </c>
      <c r="G758" s="89">
        <v>363.06</v>
      </c>
      <c r="H758" s="86" t="s">
        <v>53</v>
      </c>
      <c r="I758" s="90">
        <v>10</v>
      </c>
      <c r="J758" s="93" t="s">
        <v>54</v>
      </c>
      <c r="K758" s="92">
        <v>1</v>
      </c>
      <c r="L758" s="92"/>
      <c r="M758" s="92"/>
    </row>
    <row r="759" spans="1:13" ht="14.25" x14ac:dyDescent="0.2">
      <c r="A759" s="85" t="s">
        <v>1858</v>
      </c>
      <c r="B759" s="86" t="s">
        <v>1191</v>
      </c>
      <c r="C759" s="87" t="s">
        <v>3274</v>
      </c>
      <c r="D759" s="85"/>
      <c r="E759" s="85" t="s">
        <v>3267</v>
      </c>
      <c r="F759" s="85" t="s">
        <v>3250</v>
      </c>
      <c r="G759" s="89">
        <v>254.1</v>
      </c>
      <c r="H759" s="86" t="s">
        <v>53</v>
      </c>
      <c r="I759" s="90">
        <v>10</v>
      </c>
      <c r="J759" s="93" t="s">
        <v>54</v>
      </c>
      <c r="K759" s="92">
        <v>1</v>
      </c>
      <c r="L759" s="92"/>
      <c r="M759" s="92"/>
    </row>
    <row r="760" spans="1:13" ht="14.25" x14ac:dyDescent="0.2">
      <c r="A760" s="85" t="s">
        <v>1858</v>
      </c>
      <c r="B760" s="86" t="s">
        <v>1191</v>
      </c>
      <c r="C760" s="87" t="s">
        <v>3275</v>
      </c>
      <c r="D760" s="85"/>
      <c r="E760" s="85" t="s">
        <v>3276</v>
      </c>
      <c r="F760" s="85" t="s">
        <v>3277</v>
      </c>
      <c r="G760" s="89">
        <v>7900</v>
      </c>
      <c r="H760" s="86" t="s">
        <v>53</v>
      </c>
      <c r="I760" s="90">
        <v>17</v>
      </c>
      <c r="J760" s="93" t="s">
        <v>54</v>
      </c>
      <c r="K760" s="92">
        <v>1</v>
      </c>
      <c r="L760" s="92">
        <v>1</v>
      </c>
      <c r="M760" s="94">
        <v>7900</v>
      </c>
    </row>
    <row r="761" spans="1:13" ht="14.25" x14ac:dyDescent="0.2">
      <c r="A761" s="85" t="s">
        <v>1858</v>
      </c>
      <c r="B761" s="86" t="s">
        <v>1191</v>
      </c>
      <c r="C761" s="87" t="s">
        <v>3278</v>
      </c>
      <c r="D761" s="85"/>
      <c r="E761" s="85" t="s">
        <v>3249</v>
      </c>
      <c r="F761" s="85" t="s">
        <v>3250</v>
      </c>
      <c r="G761" s="89">
        <v>543.24</v>
      </c>
      <c r="H761" s="86" t="s">
        <v>53</v>
      </c>
      <c r="I761" s="90">
        <v>10</v>
      </c>
      <c r="J761" s="93" t="s">
        <v>54</v>
      </c>
      <c r="K761" s="92">
        <v>1</v>
      </c>
      <c r="L761" s="92"/>
      <c r="M761" s="92"/>
    </row>
    <row r="762" spans="1:13" ht="14.25" x14ac:dyDescent="0.2">
      <c r="A762" s="85" t="s">
        <v>1858</v>
      </c>
      <c r="B762" s="86" t="s">
        <v>1191</v>
      </c>
      <c r="C762" s="87" t="s">
        <v>3279</v>
      </c>
      <c r="D762" s="85"/>
      <c r="E762" s="85" t="s">
        <v>3252</v>
      </c>
      <c r="F762" s="85" t="s">
        <v>3250</v>
      </c>
      <c r="G762" s="89">
        <v>457</v>
      </c>
      <c r="H762" s="86" t="s">
        <v>53</v>
      </c>
      <c r="I762" s="90">
        <v>10</v>
      </c>
      <c r="J762" s="93" t="s">
        <v>54</v>
      </c>
      <c r="K762" s="92">
        <v>1</v>
      </c>
      <c r="L762" s="92"/>
      <c r="M762" s="92"/>
    </row>
    <row r="763" spans="1:13" ht="14.25" x14ac:dyDescent="0.2">
      <c r="A763" s="85" t="s">
        <v>1858</v>
      </c>
      <c r="B763" s="86" t="s">
        <v>1191</v>
      </c>
      <c r="C763" s="87" t="s">
        <v>3280</v>
      </c>
      <c r="D763" s="85"/>
      <c r="E763" s="85" t="s">
        <v>3254</v>
      </c>
      <c r="F763" s="85" t="s">
        <v>3250</v>
      </c>
      <c r="G763" s="89">
        <v>379</v>
      </c>
      <c r="H763" s="86" t="s">
        <v>53</v>
      </c>
      <c r="I763" s="90">
        <v>10</v>
      </c>
      <c r="J763" s="93" t="s">
        <v>54</v>
      </c>
      <c r="K763" s="92">
        <v>1</v>
      </c>
      <c r="L763" s="92"/>
      <c r="M763" s="92"/>
    </row>
    <row r="764" spans="1:13" ht="14.25" x14ac:dyDescent="0.2">
      <c r="A764" s="85" t="s">
        <v>1858</v>
      </c>
      <c r="B764" s="86" t="s">
        <v>1191</v>
      </c>
      <c r="C764" s="87" t="s">
        <v>3281</v>
      </c>
      <c r="D764" s="85"/>
      <c r="E764" s="85" t="s">
        <v>3256</v>
      </c>
      <c r="F764" s="85" t="s">
        <v>3250</v>
      </c>
      <c r="G764" s="89">
        <v>292</v>
      </c>
      <c r="H764" s="86" t="s">
        <v>53</v>
      </c>
      <c r="I764" s="90">
        <v>10</v>
      </c>
      <c r="J764" s="93" t="s">
        <v>54</v>
      </c>
      <c r="K764" s="92">
        <v>1</v>
      </c>
      <c r="L764" s="92"/>
      <c r="M764" s="92"/>
    </row>
    <row r="765" spans="1:13" ht="22.5" customHeight="1" x14ac:dyDescent="0.2">
      <c r="A765" s="98"/>
      <c r="B765" s="98"/>
      <c r="C765" s="98"/>
      <c r="D765" s="98"/>
      <c r="E765" s="98"/>
      <c r="F765" s="98"/>
      <c r="G765" s="99"/>
      <c r="H765" s="100"/>
      <c r="I765" s="101"/>
      <c r="K765" s="100" t="s">
        <v>1081</v>
      </c>
      <c r="L765" s="101"/>
      <c r="M765" s="102">
        <f>SUM(M4:M764)</f>
        <v>458372.77999999997</v>
      </c>
    </row>
    <row r="766" spans="1:13" ht="14.25" x14ac:dyDescent="0.2">
      <c r="A766" s="98"/>
      <c r="B766" s="98"/>
      <c r="C766" s="98"/>
      <c r="D766" s="98"/>
      <c r="E766" s="98"/>
      <c r="F766" s="98"/>
      <c r="G766" s="99"/>
      <c r="H766" s="100"/>
      <c r="I766" s="101"/>
      <c r="K766" s="99"/>
      <c r="L766" s="99"/>
    </row>
    <row r="767" spans="1:13" ht="14.25" x14ac:dyDescent="0.2">
      <c r="A767" s="98"/>
      <c r="B767" s="98"/>
      <c r="C767" s="98"/>
      <c r="D767" s="98"/>
      <c r="E767" s="98"/>
      <c r="F767" s="98"/>
      <c r="G767" s="99"/>
      <c r="H767" s="100"/>
      <c r="I767" s="101"/>
      <c r="K767" s="100"/>
      <c r="L767" s="101"/>
      <c r="M767" s="101"/>
    </row>
    <row r="768" spans="1:13" ht="14.25" x14ac:dyDescent="0.2">
      <c r="A768" s="98"/>
      <c r="B768" s="98"/>
      <c r="C768" s="98"/>
      <c r="D768" s="98"/>
      <c r="E768" s="98"/>
      <c r="F768" s="98"/>
      <c r="G768" s="99"/>
      <c r="H768" s="100"/>
      <c r="I768" s="101"/>
      <c r="K768" s="100"/>
      <c r="L768" s="101"/>
      <c r="M768" s="101"/>
    </row>
    <row r="769" spans="1:13" ht="14.25" x14ac:dyDescent="0.2">
      <c r="A769" s="98"/>
      <c r="B769" s="98"/>
      <c r="C769" s="98"/>
      <c r="D769" s="98"/>
      <c r="E769" s="98"/>
      <c r="F769" s="98"/>
      <c r="G769" s="99"/>
      <c r="H769" s="100"/>
      <c r="I769" s="101"/>
      <c r="K769" s="100"/>
      <c r="L769" s="101"/>
      <c r="M769" s="101"/>
    </row>
    <row r="770" spans="1:13" ht="14.25" x14ac:dyDescent="0.2">
      <c r="A770" s="98"/>
      <c r="B770" s="98"/>
      <c r="C770" s="98"/>
      <c r="D770" s="98"/>
      <c r="E770" s="98"/>
      <c r="F770" s="98"/>
      <c r="G770" s="99"/>
      <c r="H770" s="100"/>
      <c r="I770" s="101"/>
      <c r="K770" s="100"/>
      <c r="L770" s="101"/>
      <c r="M770" s="101"/>
    </row>
    <row r="771" spans="1:13" ht="14.25" x14ac:dyDescent="0.2">
      <c r="A771" s="98"/>
      <c r="B771" s="98"/>
      <c r="C771" s="98"/>
      <c r="D771" s="98"/>
      <c r="E771" s="98"/>
      <c r="F771" s="98"/>
      <c r="G771" s="99"/>
      <c r="H771" s="100"/>
      <c r="I771" s="101"/>
      <c r="K771" s="100"/>
      <c r="L771" s="101"/>
      <c r="M771" s="101"/>
    </row>
    <row r="772" spans="1:13" ht="14.25" x14ac:dyDescent="0.2">
      <c r="A772" s="98"/>
      <c r="B772" s="98"/>
      <c r="C772" s="98"/>
      <c r="D772" s="98"/>
      <c r="E772" s="98"/>
      <c r="F772" s="98"/>
      <c r="G772" s="99"/>
      <c r="H772" s="100"/>
      <c r="I772" s="101"/>
      <c r="K772" s="100"/>
      <c r="L772" s="101"/>
      <c r="M772" s="101"/>
    </row>
    <row r="773" spans="1:13" ht="14.25" x14ac:dyDescent="0.2">
      <c r="A773" s="98"/>
      <c r="B773" s="98"/>
      <c r="C773" s="98"/>
      <c r="D773" s="98"/>
      <c r="E773" s="98"/>
      <c r="F773" s="98"/>
      <c r="G773" s="99"/>
      <c r="H773" s="100"/>
      <c r="I773" s="101"/>
      <c r="K773" s="100"/>
      <c r="L773" s="101"/>
      <c r="M773" s="101"/>
    </row>
    <row r="774" spans="1:13" ht="14.25" x14ac:dyDescent="0.2">
      <c r="A774" s="98"/>
      <c r="B774" s="98"/>
      <c r="C774" s="98"/>
      <c r="D774" s="98"/>
      <c r="E774" s="98"/>
      <c r="F774" s="98"/>
      <c r="G774" s="99"/>
      <c r="H774" s="100"/>
      <c r="I774" s="101"/>
      <c r="K774" s="100"/>
      <c r="L774" s="101"/>
      <c r="M774" s="101"/>
    </row>
    <row r="775" spans="1:13" ht="14.25" x14ac:dyDescent="0.2">
      <c r="A775" s="98"/>
      <c r="B775" s="98"/>
      <c r="C775" s="98"/>
      <c r="D775" s="98"/>
      <c r="E775" s="98"/>
      <c r="F775" s="98"/>
      <c r="G775" s="99"/>
      <c r="H775" s="100"/>
      <c r="I775" s="101"/>
      <c r="K775" s="100"/>
      <c r="L775" s="101"/>
      <c r="M775" s="101"/>
    </row>
    <row r="776" spans="1:13" ht="14.25" x14ac:dyDescent="0.2">
      <c r="A776" s="98"/>
      <c r="B776" s="98"/>
      <c r="C776" s="98"/>
      <c r="D776" s="98"/>
      <c r="E776" s="98"/>
      <c r="F776" s="98"/>
      <c r="G776" s="99"/>
      <c r="H776" s="100"/>
      <c r="I776" s="101"/>
      <c r="K776" s="100"/>
      <c r="L776" s="101"/>
      <c r="M776" s="101"/>
    </row>
    <row r="777" spans="1:13" ht="14.25" x14ac:dyDescent="0.2">
      <c r="A777" s="98"/>
      <c r="B777" s="98"/>
      <c r="C777" s="98"/>
      <c r="D777" s="98"/>
      <c r="E777" s="98"/>
      <c r="F777" s="98"/>
      <c r="G777" s="99"/>
      <c r="H777" s="100"/>
      <c r="I777" s="101"/>
      <c r="K777" s="100"/>
      <c r="L777" s="101"/>
      <c r="M777" s="101"/>
    </row>
    <row r="778" spans="1:13" ht="14.25" x14ac:dyDescent="0.2">
      <c r="A778" s="98"/>
      <c r="B778" s="98"/>
      <c r="C778" s="98"/>
      <c r="D778" s="98"/>
      <c r="E778" s="98"/>
      <c r="F778" s="98"/>
      <c r="G778" s="99"/>
      <c r="H778" s="100"/>
      <c r="I778" s="101"/>
      <c r="K778" s="100"/>
      <c r="L778" s="101"/>
      <c r="M778" s="101"/>
    </row>
    <row r="779" spans="1:13" ht="14.25" x14ac:dyDescent="0.2">
      <c r="A779" s="98"/>
      <c r="B779" s="98"/>
      <c r="C779" s="98"/>
      <c r="D779" s="98"/>
      <c r="E779" s="98"/>
      <c r="F779" s="98"/>
      <c r="G779" s="99"/>
      <c r="H779" s="100"/>
      <c r="I779" s="101"/>
      <c r="K779" s="100"/>
      <c r="L779" s="101"/>
      <c r="M779" s="101"/>
    </row>
    <row r="780" spans="1:13" ht="14.25" x14ac:dyDescent="0.2">
      <c r="A780" s="98"/>
      <c r="B780" s="98"/>
      <c r="C780" s="98"/>
      <c r="D780" s="98"/>
      <c r="E780" s="98"/>
      <c r="F780" s="98"/>
      <c r="G780" s="99"/>
      <c r="H780" s="100"/>
      <c r="I780" s="101"/>
      <c r="K780" s="100"/>
      <c r="L780" s="101"/>
      <c r="M780" s="101"/>
    </row>
    <row r="781" spans="1:13" ht="14.25" x14ac:dyDescent="0.2">
      <c r="A781" s="98"/>
      <c r="B781" s="98"/>
      <c r="C781" s="98"/>
      <c r="D781" s="98"/>
      <c r="E781" s="98"/>
      <c r="F781" s="98"/>
      <c r="G781" s="99"/>
      <c r="H781" s="100"/>
      <c r="I781" s="101"/>
      <c r="K781" s="100"/>
      <c r="L781" s="101"/>
      <c r="M781" s="101"/>
    </row>
    <row r="782" spans="1:13" ht="14.25" x14ac:dyDescent="0.2">
      <c r="A782" s="98"/>
      <c r="B782" s="98"/>
      <c r="C782" s="98"/>
      <c r="D782" s="98"/>
      <c r="E782" s="98"/>
      <c r="F782" s="98"/>
      <c r="G782" s="99"/>
      <c r="H782" s="100"/>
      <c r="I782" s="101"/>
      <c r="K782" s="100"/>
      <c r="L782" s="101"/>
      <c r="M782" s="101"/>
    </row>
    <row r="783" spans="1:13" ht="14.25" x14ac:dyDescent="0.2">
      <c r="A783" s="98"/>
      <c r="B783" s="98"/>
      <c r="C783" s="98"/>
      <c r="D783" s="98"/>
      <c r="E783" s="98"/>
      <c r="F783" s="98"/>
      <c r="G783" s="99"/>
      <c r="H783" s="100"/>
      <c r="I783" s="101"/>
      <c r="K783" s="100"/>
      <c r="L783" s="101"/>
      <c r="M783" s="101"/>
    </row>
    <row r="784" spans="1:13" ht="14.25" x14ac:dyDescent="0.2">
      <c r="A784" s="98"/>
      <c r="B784" s="98"/>
      <c r="C784" s="98"/>
      <c r="D784" s="98"/>
      <c r="E784" s="98"/>
      <c r="F784" s="98"/>
      <c r="G784" s="99"/>
      <c r="H784" s="100"/>
      <c r="I784" s="101"/>
      <c r="K784" s="100"/>
      <c r="L784" s="101"/>
      <c r="M784" s="101"/>
    </row>
    <row r="785" spans="1:13" ht="14.25" x14ac:dyDescent="0.2">
      <c r="A785" s="98"/>
      <c r="B785" s="98"/>
      <c r="C785" s="98"/>
      <c r="D785" s="98"/>
      <c r="E785" s="98"/>
      <c r="F785" s="98"/>
      <c r="G785" s="99"/>
      <c r="H785" s="100"/>
      <c r="I785" s="101"/>
      <c r="K785" s="100"/>
      <c r="L785" s="101"/>
      <c r="M785" s="101"/>
    </row>
    <row r="786" spans="1:13" ht="14.25" x14ac:dyDescent="0.2">
      <c r="A786" s="98"/>
      <c r="B786" s="98"/>
      <c r="C786" s="98"/>
      <c r="D786" s="98"/>
      <c r="E786" s="98"/>
      <c r="F786" s="98"/>
      <c r="G786" s="99"/>
      <c r="H786" s="100"/>
      <c r="I786" s="101"/>
      <c r="K786" s="100"/>
      <c r="L786" s="101"/>
      <c r="M786" s="101"/>
    </row>
    <row r="787" spans="1:13" ht="14.25" x14ac:dyDescent="0.2">
      <c r="A787" s="98"/>
      <c r="B787" s="98"/>
      <c r="C787" s="98"/>
      <c r="D787" s="98"/>
      <c r="E787" s="98"/>
      <c r="F787" s="98"/>
      <c r="G787" s="99"/>
      <c r="H787" s="100"/>
      <c r="I787" s="101"/>
      <c r="K787" s="100"/>
      <c r="L787" s="101"/>
      <c r="M787" s="101"/>
    </row>
    <row r="788" spans="1:13" ht="14.25" x14ac:dyDescent="0.2">
      <c r="A788" s="98"/>
      <c r="B788" s="98"/>
      <c r="C788" s="98"/>
      <c r="D788" s="98"/>
      <c r="E788" s="98"/>
      <c r="F788" s="98"/>
      <c r="G788" s="99"/>
      <c r="H788" s="100"/>
      <c r="I788" s="101"/>
      <c r="K788" s="100"/>
      <c r="L788" s="101"/>
      <c r="M788" s="101"/>
    </row>
    <row r="789" spans="1:13" ht="14.25" x14ac:dyDescent="0.2">
      <c r="A789" s="98"/>
      <c r="B789" s="98"/>
      <c r="C789" s="98"/>
      <c r="D789" s="98"/>
      <c r="E789" s="98"/>
      <c r="F789" s="98"/>
      <c r="G789" s="99"/>
      <c r="H789" s="100"/>
      <c r="I789" s="101"/>
      <c r="K789" s="100"/>
      <c r="L789" s="101"/>
      <c r="M789" s="101"/>
    </row>
    <row r="790" spans="1:13" ht="14.25" x14ac:dyDescent="0.2">
      <c r="A790" s="98"/>
      <c r="B790" s="98"/>
      <c r="C790" s="98"/>
      <c r="D790" s="98"/>
      <c r="E790" s="98"/>
      <c r="F790" s="98"/>
      <c r="G790" s="99"/>
      <c r="H790" s="100"/>
      <c r="I790" s="101"/>
      <c r="K790" s="100"/>
      <c r="L790" s="101"/>
      <c r="M790" s="101"/>
    </row>
    <row r="791" spans="1:13" ht="14.25" x14ac:dyDescent="0.2">
      <c r="A791" s="98"/>
      <c r="B791" s="98"/>
      <c r="C791" s="98"/>
      <c r="D791" s="98"/>
      <c r="E791" s="98"/>
      <c r="F791" s="98"/>
      <c r="G791" s="99"/>
      <c r="H791" s="100"/>
      <c r="I791" s="101"/>
      <c r="K791" s="100"/>
      <c r="L791" s="101"/>
      <c r="M791" s="101"/>
    </row>
    <row r="792" spans="1:13" ht="14.25" x14ac:dyDescent="0.2">
      <c r="A792" s="98"/>
      <c r="B792" s="98"/>
      <c r="C792" s="98"/>
      <c r="D792" s="98"/>
      <c r="E792" s="98"/>
      <c r="F792" s="98"/>
      <c r="G792" s="99"/>
      <c r="H792" s="100"/>
      <c r="I792" s="101"/>
      <c r="K792" s="100"/>
      <c r="L792" s="101"/>
      <c r="M792" s="101"/>
    </row>
    <row r="793" spans="1:13" ht="14.25" x14ac:dyDescent="0.2">
      <c r="A793" s="98"/>
      <c r="B793" s="98"/>
      <c r="C793" s="98"/>
      <c r="D793" s="98"/>
      <c r="E793" s="98"/>
      <c r="F793" s="98"/>
      <c r="G793" s="99"/>
      <c r="H793" s="100"/>
      <c r="I793" s="101"/>
      <c r="K793" s="100"/>
      <c r="L793" s="101"/>
      <c r="M793" s="101"/>
    </row>
    <row r="794" spans="1:13" ht="14.25" x14ac:dyDescent="0.2">
      <c r="A794" s="98"/>
      <c r="B794" s="98"/>
      <c r="C794" s="98"/>
      <c r="D794" s="98"/>
      <c r="E794" s="98"/>
      <c r="F794" s="98"/>
      <c r="G794" s="99"/>
      <c r="H794" s="100"/>
      <c r="I794" s="101"/>
      <c r="K794" s="100"/>
      <c r="L794" s="101"/>
      <c r="M794" s="101"/>
    </row>
    <row r="795" spans="1:13" ht="14.25" x14ac:dyDescent="0.2">
      <c r="A795" s="98"/>
      <c r="B795" s="98"/>
      <c r="C795" s="98"/>
      <c r="D795" s="98"/>
      <c r="E795" s="98"/>
      <c r="F795" s="98"/>
      <c r="G795" s="99"/>
      <c r="H795" s="100"/>
      <c r="I795" s="101"/>
      <c r="K795" s="100"/>
      <c r="L795" s="101"/>
      <c r="M795" s="101"/>
    </row>
    <row r="796" spans="1:13" ht="14.25" x14ac:dyDescent="0.2">
      <c r="A796" s="98"/>
      <c r="B796" s="98"/>
      <c r="C796" s="98"/>
      <c r="D796" s="98"/>
      <c r="E796" s="98"/>
      <c r="F796" s="98"/>
      <c r="G796" s="99"/>
      <c r="H796" s="100"/>
      <c r="I796" s="101"/>
      <c r="K796" s="100"/>
      <c r="L796" s="101"/>
      <c r="M796" s="101"/>
    </row>
    <row r="797" spans="1:13" ht="14.25" x14ac:dyDescent="0.2">
      <c r="A797" s="98"/>
      <c r="B797" s="98"/>
      <c r="C797" s="98"/>
      <c r="D797" s="98"/>
      <c r="E797" s="98"/>
      <c r="F797" s="98"/>
      <c r="G797" s="99"/>
      <c r="H797" s="100"/>
      <c r="I797" s="101"/>
      <c r="K797" s="100"/>
      <c r="L797" s="101"/>
      <c r="M797" s="101"/>
    </row>
    <row r="798" spans="1:13" ht="14.25" x14ac:dyDescent="0.2">
      <c r="A798" s="98"/>
      <c r="B798" s="98"/>
      <c r="C798" s="98"/>
      <c r="D798" s="98"/>
      <c r="E798" s="98"/>
      <c r="F798" s="98"/>
      <c r="G798" s="99"/>
      <c r="H798" s="100"/>
      <c r="I798" s="101"/>
      <c r="K798" s="100"/>
      <c r="L798" s="101"/>
      <c r="M798" s="101"/>
    </row>
    <row r="799" spans="1:13" ht="14.25" x14ac:dyDescent="0.2">
      <c r="A799" s="98"/>
      <c r="B799" s="98"/>
      <c r="C799" s="98"/>
      <c r="D799" s="98"/>
      <c r="E799" s="98"/>
      <c r="F799" s="98"/>
      <c r="G799" s="99"/>
      <c r="H799" s="100"/>
      <c r="I799" s="101"/>
      <c r="K799" s="100"/>
      <c r="L799" s="101"/>
      <c r="M799" s="101"/>
    </row>
    <row r="800" spans="1:13" ht="14.25" x14ac:dyDescent="0.2">
      <c r="A800" s="98"/>
      <c r="B800" s="98"/>
      <c r="C800" s="98"/>
      <c r="D800" s="98"/>
      <c r="E800" s="98"/>
      <c r="F800" s="98"/>
      <c r="G800" s="99"/>
      <c r="H800" s="100"/>
      <c r="I800" s="101"/>
      <c r="K800" s="100"/>
      <c r="L800" s="101"/>
      <c r="M800" s="101"/>
    </row>
    <row r="801" spans="1:13" ht="14.25" x14ac:dyDescent="0.2">
      <c r="A801" s="98"/>
      <c r="B801" s="98"/>
      <c r="C801" s="98"/>
      <c r="D801" s="98"/>
      <c r="E801" s="98"/>
      <c r="F801" s="98"/>
      <c r="G801" s="99"/>
      <c r="H801" s="100"/>
      <c r="I801" s="101"/>
      <c r="K801" s="100"/>
      <c r="L801" s="101"/>
      <c r="M801" s="101"/>
    </row>
    <row r="802" spans="1:13" ht="14.25" x14ac:dyDescent="0.2">
      <c r="A802" s="98"/>
      <c r="B802" s="98"/>
      <c r="C802" s="98"/>
      <c r="D802" s="98"/>
      <c r="E802" s="98"/>
      <c r="F802" s="98"/>
      <c r="G802" s="99"/>
      <c r="H802" s="100"/>
      <c r="I802" s="101"/>
      <c r="K802" s="100"/>
      <c r="L802" s="101"/>
      <c r="M802" s="101"/>
    </row>
    <row r="803" spans="1:13" ht="14.25" x14ac:dyDescent="0.2">
      <c r="A803" s="98"/>
      <c r="B803" s="98"/>
      <c r="C803" s="98"/>
      <c r="D803" s="98"/>
      <c r="E803" s="98"/>
      <c r="F803" s="98"/>
      <c r="G803" s="99"/>
      <c r="H803" s="100"/>
      <c r="I803" s="101"/>
      <c r="K803" s="100"/>
      <c r="L803" s="101"/>
      <c r="M803" s="101"/>
    </row>
    <row r="804" spans="1:13" ht="14.25" x14ac:dyDescent="0.2">
      <c r="A804" s="98"/>
      <c r="B804" s="98"/>
      <c r="C804" s="98"/>
      <c r="D804" s="98"/>
      <c r="E804" s="98"/>
      <c r="F804" s="98"/>
      <c r="G804" s="99"/>
      <c r="H804" s="100"/>
      <c r="I804" s="101"/>
      <c r="K804" s="100"/>
      <c r="L804" s="101"/>
      <c r="M804" s="101"/>
    </row>
    <row r="805" spans="1:13" ht="14.25" x14ac:dyDescent="0.2">
      <c r="A805" s="98"/>
      <c r="B805" s="98"/>
      <c r="C805" s="98"/>
      <c r="D805" s="98"/>
      <c r="E805" s="98"/>
      <c r="F805" s="98"/>
      <c r="G805" s="99"/>
      <c r="H805" s="100"/>
      <c r="I805" s="101"/>
      <c r="K805" s="100"/>
      <c r="L805" s="101"/>
      <c r="M805" s="101"/>
    </row>
    <row r="806" spans="1:13" ht="14.25" x14ac:dyDescent="0.2">
      <c r="A806" s="98"/>
      <c r="B806" s="98"/>
      <c r="C806" s="98"/>
      <c r="D806" s="98"/>
      <c r="E806" s="98"/>
      <c r="F806" s="98"/>
      <c r="G806" s="99"/>
      <c r="H806" s="100"/>
      <c r="I806" s="101"/>
      <c r="K806" s="100"/>
      <c r="L806" s="101"/>
      <c r="M806" s="101"/>
    </row>
    <row r="807" spans="1:13" ht="14.25" x14ac:dyDescent="0.2">
      <c r="A807" s="98"/>
      <c r="B807" s="98"/>
      <c r="C807" s="98"/>
      <c r="D807" s="98"/>
      <c r="E807" s="98"/>
      <c r="F807" s="98"/>
      <c r="G807" s="99"/>
      <c r="H807" s="100"/>
      <c r="I807" s="101"/>
      <c r="K807" s="100"/>
      <c r="L807" s="101"/>
      <c r="M807" s="101"/>
    </row>
    <row r="808" spans="1:13" ht="14.25" x14ac:dyDescent="0.2">
      <c r="A808" s="98"/>
      <c r="B808" s="98"/>
      <c r="C808" s="98"/>
      <c r="D808" s="98"/>
      <c r="E808" s="98"/>
      <c r="F808" s="98"/>
      <c r="G808" s="99"/>
      <c r="H808" s="100"/>
      <c r="I808" s="101"/>
      <c r="K808" s="100"/>
      <c r="L808" s="101"/>
      <c r="M808" s="101"/>
    </row>
    <row r="809" spans="1:13" ht="14.25" x14ac:dyDescent="0.2">
      <c r="A809" s="98"/>
      <c r="B809" s="98"/>
      <c r="C809" s="98"/>
      <c r="D809" s="98"/>
      <c r="E809" s="98"/>
      <c r="F809" s="98"/>
      <c r="G809" s="99"/>
      <c r="H809" s="100"/>
      <c r="I809" s="101"/>
      <c r="K809" s="100"/>
      <c r="L809" s="101"/>
      <c r="M809" s="101"/>
    </row>
    <row r="810" spans="1:13" ht="14.25" x14ac:dyDescent="0.2">
      <c r="A810" s="98"/>
      <c r="B810" s="98"/>
      <c r="C810" s="98"/>
      <c r="D810" s="98"/>
      <c r="E810" s="98"/>
      <c r="F810" s="98"/>
      <c r="G810" s="99"/>
      <c r="H810" s="100"/>
      <c r="I810" s="101"/>
      <c r="K810" s="100"/>
      <c r="L810" s="101"/>
      <c r="M810" s="101"/>
    </row>
    <row r="811" spans="1:13" ht="14.25" x14ac:dyDescent="0.2">
      <c r="A811" s="98"/>
      <c r="B811" s="98"/>
      <c r="C811" s="98"/>
      <c r="D811" s="98"/>
      <c r="E811" s="98"/>
      <c r="F811" s="98"/>
      <c r="G811" s="99"/>
      <c r="H811" s="100"/>
      <c r="I811" s="101"/>
      <c r="K811" s="100"/>
      <c r="L811" s="101"/>
      <c r="M811" s="101"/>
    </row>
    <row r="812" spans="1:13" ht="14.25" x14ac:dyDescent="0.2">
      <c r="A812" s="98"/>
      <c r="B812" s="98"/>
      <c r="C812" s="98"/>
      <c r="D812" s="98"/>
      <c r="E812" s="98"/>
      <c r="F812" s="98"/>
      <c r="G812" s="99"/>
      <c r="H812" s="100"/>
      <c r="I812" s="101"/>
      <c r="K812" s="100"/>
      <c r="L812" s="101"/>
      <c r="M812" s="101"/>
    </row>
    <row r="813" spans="1:13" ht="14.25" x14ac:dyDescent="0.2">
      <c r="A813" s="98"/>
      <c r="B813" s="98"/>
      <c r="C813" s="98"/>
      <c r="D813" s="98"/>
      <c r="E813" s="98"/>
      <c r="F813" s="98"/>
      <c r="G813" s="99"/>
      <c r="H813" s="100"/>
      <c r="I813" s="101"/>
      <c r="K813" s="100"/>
      <c r="L813" s="101"/>
      <c r="M813" s="101"/>
    </row>
    <row r="814" spans="1:13" ht="14.25" x14ac:dyDescent="0.2">
      <c r="A814" s="98"/>
      <c r="B814" s="98"/>
      <c r="C814" s="98"/>
      <c r="D814" s="98"/>
      <c r="E814" s="98"/>
      <c r="F814" s="98"/>
      <c r="G814" s="99"/>
      <c r="H814" s="100"/>
      <c r="I814" s="101"/>
      <c r="K814" s="100"/>
      <c r="L814" s="101"/>
      <c r="M814" s="101"/>
    </row>
    <row r="815" spans="1:13" ht="14.25" x14ac:dyDescent="0.2">
      <c r="A815" s="98"/>
      <c r="B815" s="98"/>
      <c r="C815" s="98"/>
      <c r="D815" s="98"/>
      <c r="E815" s="98"/>
      <c r="F815" s="98"/>
      <c r="G815" s="99"/>
      <c r="H815" s="100"/>
      <c r="I815" s="101"/>
      <c r="K815" s="100"/>
      <c r="L815" s="101"/>
      <c r="M815" s="101"/>
    </row>
    <row r="816" spans="1:13" ht="14.25" x14ac:dyDescent="0.2">
      <c r="A816" s="98"/>
      <c r="B816" s="98"/>
      <c r="C816" s="98"/>
      <c r="D816" s="98"/>
      <c r="E816" s="98"/>
      <c r="F816" s="98"/>
      <c r="G816" s="99"/>
      <c r="H816" s="100"/>
      <c r="I816" s="101"/>
      <c r="K816" s="100"/>
      <c r="L816" s="101"/>
      <c r="M816" s="101"/>
    </row>
    <row r="817" spans="1:13" ht="14.25" x14ac:dyDescent="0.2">
      <c r="A817" s="98"/>
      <c r="B817" s="98"/>
      <c r="C817" s="98"/>
      <c r="D817" s="98"/>
      <c r="E817" s="98"/>
      <c r="F817" s="98"/>
      <c r="G817" s="99"/>
      <c r="H817" s="100"/>
      <c r="I817" s="101"/>
      <c r="K817" s="100"/>
      <c r="L817" s="101"/>
      <c r="M817" s="101"/>
    </row>
    <row r="818" spans="1:13" ht="14.25" x14ac:dyDescent="0.2">
      <c r="A818" s="98"/>
      <c r="B818" s="98"/>
      <c r="C818" s="98"/>
      <c r="D818" s="98"/>
      <c r="E818" s="98"/>
      <c r="F818" s="98"/>
      <c r="G818" s="99"/>
      <c r="H818" s="100"/>
      <c r="I818" s="101"/>
      <c r="K818" s="100"/>
      <c r="L818" s="101"/>
      <c r="M818" s="101"/>
    </row>
    <row r="819" spans="1:13" ht="14.25" x14ac:dyDescent="0.2">
      <c r="A819" s="98"/>
      <c r="B819" s="98"/>
      <c r="C819" s="98"/>
      <c r="D819" s="98"/>
      <c r="E819" s="98"/>
      <c r="F819" s="98"/>
      <c r="G819" s="99"/>
      <c r="H819" s="100"/>
      <c r="I819" s="101"/>
      <c r="K819" s="100"/>
      <c r="L819" s="101"/>
      <c r="M819" s="101"/>
    </row>
    <row r="820" spans="1:13" ht="14.25" x14ac:dyDescent="0.2">
      <c r="A820" s="98"/>
      <c r="B820" s="98"/>
      <c r="C820" s="98"/>
      <c r="D820" s="98"/>
      <c r="E820" s="98"/>
      <c r="F820" s="98"/>
      <c r="G820" s="99"/>
      <c r="H820" s="100"/>
      <c r="I820" s="101"/>
      <c r="K820" s="100"/>
      <c r="L820" s="101"/>
      <c r="M820" s="101"/>
    </row>
    <row r="821" spans="1:13" ht="14.25" x14ac:dyDescent="0.2">
      <c r="A821" s="98"/>
      <c r="B821" s="98"/>
      <c r="C821" s="98"/>
      <c r="D821" s="98"/>
      <c r="E821" s="98"/>
      <c r="F821" s="98"/>
      <c r="G821" s="99"/>
      <c r="H821" s="100"/>
      <c r="I821" s="101"/>
      <c r="K821" s="100"/>
      <c r="L821" s="101"/>
      <c r="M821" s="101"/>
    </row>
    <row r="822" spans="1:13" ht="14.25" x14ac:dyDescent="0.2">
      <c r="A822" s="98"/>
      <c r="B822" s="98"/>
      <c r="C822" s="98"/>
      <c r="D822" s="98"/>
      <c r="E822" s="98"/>
      <c r="F822" s="98"/>
      <c r="G822" s="99"/>
      <c r="H822" s="100"/>
      <c r="I822" s="101"/>
      <c r="K822" s="100"/>
      <c r="L822" s="101"/>
      <c r="M822" s="101"/>
    </row>
    <row r="823" spans="1:13" ht="14.25" x14ac:dyDescent="0.2">
      <c r="A823" s="98"/>
      <c r="B823" s="98"/>
      <c r="C823" s="98"/>
      <c r="D823" s="98"/>
      <c r="E823" s="98"/>
      <c r="F823" s="98"/>
      <c r="G823" s="99"/>
      <c r="H823" s="100"/>
      <c r="I823" s="101"/>
      <c r="K823" s="100"/>
      <c r="L823" s="101"/>
      <c r="M823" s="101"/>
    </row>
    <row r="824" spans="1:13" ht="14.25" x14ac:dyDescent="0.2">
      <c r="A824" s="98"/>
      <c r="B824" s="98"/>
      <c r="C824" s="98"/>
      <c r="D824" s="98"/>
      <c r="E824" s="98"/>
      <c r="F824" s="98"/>
      <c r="G824" s="99"/>
      <c r="H824" s="100"/>
      <c r="I824" s="101"/>
      <c r="K824" s="100"/>
      <c r="L824" s="101"/>
      <c r="M824" s="101"/>
    </row>
    <row r="825" spans="1:13" ht="14.25" x14ac:dyDescent="0.2">
      <c r="A825" s="98"/>
      <c r="B825" s="98"/>
      <c r="C825" s="98"/>
      <c r="D825" s="98"/>
      <c r="E825" s="98"/>
      <c r="F825" s="98"/>
      <c r="G825" s="99"/>
      <c r="H825" s="100"/>
      <c r="I825" s="101"/>
      <c r="K825" s="100"/>
      <c r="L825" s="101"/>
      <c r="M825" s="101"/>
    </row>
    <row r="826" spans="1:13" ht="14.25" x14ac:dyDescent="0.2">
      <c r="A826" s="98"/>
      <c r="B826" s="98"/>
      <c r="C826" s="98"/>
      <c r="D826" s="98"/>
      <c r="E826" s="98"/>
      <c r="F826" s="98"/>
      <c r="G826" s="99"/>
      <c r="H826" s="100"/>
      <c r="I826" s="101"/>
      <c r="K826" s="100"/>
      <c r="L826" s="101"/>
      <c r="M826" s="101"/>
    </row>
    <row r="827" spans="1:13" ht="14.25" x14ac:dyDescent="0.2">
      <c r="A827" s="98"/>
      <c r="B827" s="98"/>
      <c r="C827" s="98"/>
      <c r="D827" s="98"/>
      <c r="E827" s="98"/>
      <c r="F827" s="98"/>
      <c r="G827" s="99"/>
      <c r="H827" s="100"/>
      <c r="I827" s="101"/>
      <c r="K827" s="100"/>
      <c r="L827" s="101"/>
      <c r="M827" s="101"/>
    </row>
    <row r="828" spans="1:13" ht="14.25" x14ac:dyDescent="0.2">
      <c r="A828" s="98"/>
      <c r="B828" s="98"/>
      <c r="C828" s="98"/>
      <c r="D828" s="98"/>
      <c r="E828" s="98"/>
      <c r="F828" s="98"/>
      <c r="G828" s="99"/>
      <c r="H828" s="100"/>
      <c r="I828" s="101"/>
      <c r="K828" s="100"/>
      <c r="L828" s="101"/>
      <c r="M828" s="101"/>
    </row>
  </sheetData>
  <pageMargins left="0.5" right="0.5" top="1" bottom="1" header="0.5" footer="0.5"/>
  <pageSetup paperSize="17" scale="85" orientation="landscape" r:id="rId1"/>
  <headerFooter alignWithMargins="0">
    <oddFooter>&amp;L&amp;"Arial,Bold"REFERENCE LIST ONLY - DO NOT USE FOR ORDERING&amp;"Arial,Regular" - Material #s and Qty(s) will change specific to your unit's final design. New Material #s and Qty(s) will be supplied based on 'AS BUILT' BOMs&amp;R&amp;P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3" ma:contentTypeDescription="Create a new document." ma:contentTypeScope="" ma:versionID="cacfa8175316c073b911f4e929358acd">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3e7f21d9c579c12408c77b5d4d8fcc13"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5" ma:contentTypeDescription="Create a new document." ma:contentTypeScope="" ma:versionID="eae1364508315b2920f79f01a5d5b329">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abcc0630d2075f4119cf8416546f338e"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Errata"/>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Company>
    <Tariff_x0020_Dev_x0020_Doc_x0020_Type xmlns="54fcda00-7b58-44a7-b108-8bd10a8a08ba" xsi:nil="true"/>
    <Filing_x0020_Requirement xmlns="54fcda00-7b58-44a7-b108-8bd10a8a08ba" xsi:nil="true"/>
    <Round xmlns="54fcda00-7b58-44a7-b108-8bd10a8a08ba">DR02 Attachments</Round>
    <FormData xmlns="http://schemas.microsoft.com/sharepoint/v3">&lt;?xml version="1.0" encoding="utf-8"?&gt;&lt;FormVariables&gt;&lt;Version /&gt;&lt;/FormVariables&gt;</FormData>
    <Data_x0020_Request_x0020_Question_x0020_No_x002e_ xmlns="54fcda00-7b58-44a7-b108-8bd10a8a08ba">028</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Attorney General/KY Industrial Utility Customers - AG/KIUC</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CD6EE723-50FC-475B-ADE1-E5D8B1B886AB}"/>
</file>

<file path=customXml/itemProps2.xml><?xml version="1.0" encoding="utf-8"?>
<ds:datastoreItem xmlns:ds="http://schemas.openxmlformats.org/officeDocument/2006/customXml" ds:itemID="{E1227CB7-E099-4035-9F4F-D5B62F5F8246}"/>
</file>

<file path=customXml/itemProps3.xml><?xml version="1.0" encoding="utf-8"?>
<ds:datastoreItem xmlns:ds="http://schemas.openxmlformats.org/officeDocument/2006/customXml" ds:itemID="{A9F1EA3A-C836-40AA-9BA7-6F353C43602A}"/>
</file>

<file path=customXml/itemProps4.xml><?xml version="1.0" encoding="utf-8"?>
<ds:datastoreItem xmlns:ds="http://schemas.openxmlformats.org/officeDocument/2006/customXml" ds:itemID="{20724A8C-760F-4630-AF80-E684C4934360}"/>
</file>

<file path=customXml/itemProps5.xml><?xml version="1.0" encoding="utf-8"?>
<ds:datastoreItem xmlns:ds="http://schemas.openxmlformats.org/officeDocument/2006/customXml" ds:itemID="{0879200C-8B46-4159-AE4D-D3CF8855EB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Roll forward</vt:lpstr>
      <vt:lpstr>Variable &amp; Fees</vt:lpstr>
      <vt:lpstr>LTSA</vt:lpstr>
      <vt:lpstr>Starts</vt:lpstr>
      <vt:lpstr>Operating Hours</vt:lpstr>
      <vt:lpstr>Fees</vt:lpstr>
      <vt:lpstr>MajorComp</vt:lpstr>
      <vt:lpstr>MinorComp</vt:lpstr>
      <vt:lpstr>AUX_BOP </vt:lpstr>
      <vt:lpstr>'AUX_BOP '!Print_Titles</vt:lpstr>
      <vt:lpstr>MinorComp!Print_Titles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Karavayev, Louanne</dc:creator>
  <cp:lastModifiedBy>temp</cp:lastModifiedBy>
  <cp:lastPrinted>2021-02-11T16:53:28Z</cp:lastPrinted>
  <dcterms:created xsi:type="dcterms:W3CDTF">2012-07-10T19:09:39Z</dcterms:created>
  <dcterms:modified xsi:type="dcterms:W3CDTF">2021-02-11T16:55:07Z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2021-02-06T17:31:05Z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7d1106ee-58d8-404f-a968-544d425335b6</vt:lpwstr>
  </property>
  <property fmtid="{D5CDD505-2E9C-101B-9397-08002B2CF9AE}" pid="8" name="MSIP_Label_e965de27-20ef-4eb5-94ff-abaf6a06cb9e_ContentBits">
    <vt:lpwstr>0</vt:lpwstr>
  </property>
  <property fmtid="{D5CDD505-2E9C-101B-9397-08002B2CF9AE}" pid="9" name="ContentTypeId">
    <vt:lpwstr>0x0101002D0103853DF7894DB347713A7250CD66</vt:lpwstr>
  </property>
</Properties>
</file>