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13_ncr:1_{87BF1FF5-38C9-4B2A-A25A-8D99F4F80D77}" xr6:coauthVersionLast="45" xr6:coauthVersionMax="45" xr10:uidLastSave="{00000000-0000-0000-0000-000000000000}"/>
  <bookViews>
    <workbookView xWindow="28680" yWindow="-120" windowWidth="29040" windowHeight="15840" xr2:uid="{562FC3BE-2084-417B-A96F-C075883AC7AF}"/>
  </bookViews>
  <sheets>
    <sheet name="Testimony" sheetId="5" r:id="rId1"/>
    <sheet name="Data" sheetId="2" r:id="rId2"/>
    <sheet name="Joiners" sheetId="3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" i="2" l="1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337" i="2"/>
  <c r="U1338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F6" i="5" l="1"/>
  <c r="G6" i="5"/>
  <c r="F7" i="5"/>
  <c r="G7" i="5"/>
  <c r="F8" i="5"/>
  <c r="G8" i="5"/>
  <c r="G5" i="5"/>
  <c r="F5" i="5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H5" i="5" l="1"/>
  <c r="H8" i="5"/>
  <c r="H7" i="5"/>
  <c r="G9" i="5"/>
  <c r="H6" i="5"/>
  <c r="H9" i="5" s="1"/>
  <c r="F9" i="5"/>
</calcChain>
</file>

<file path=xl/sharedStrings.xml><?xml version="1.0" encoding="utf-8"?>
<sst xmlns="http://schemas.openxmlformats.org/spreadsheetml/2006/main" count="9411" uniqueCount="1808">
  <si>
    <t>Bud Description</t>
  </si>
  <si>
    <t>Company</t>
  </si>
  <si>
    <t>Project</t>
  </si>
  <si>
    <t>Category</t>
  </si>
  <si>
    <t>Year</t>
  </si>
  <si>
    <t>Budget Version</t>
  </si>
  <si>
    <t>Total</t>
  </si>
  <si>
    <t>0110</t>
  </si>
  <si>
    <t>OPERATIONS SUPPORT</t>
  </si>
  <si>
    <t>0100</t>
  </si>
  <si>
    <t>P42940: TRANS ENERGY MANAGEMENT SYSTEM</t>
  </si>
  <si>
    <t>BACKUP CC V_WALL RPLC-KU-2021</t>
  </si>
  <si>
    <t>148197</t>
  </si>
  <si>
    <t>BACKUP CC V_WALL RPLC-LGE-2021</t>
  </si>
  <si>
    <t>148200</t>
  </si>
  <si>
    <t>DAN UPGRDE EMS SWARE-KU-2021</t>
  </si>
  <si>
    <t>160400</t>
  </si>
  <si>
    <t>COMPLIANCE</t>
  </si>
  <si>
    <t>DAN UPGRDE EMS SWARE-LGE-2021</t>
  </si>
  <si>
    <t>160401</t>
  </si>
  <si>
    <t>EMS APP ENHANCEMENTS-KU-2018</t>
  </si>
  <si>
    <t>147790</t>
  </si>
  <si>
    <t>EMS APP ENHANCEMENTS-KU-2019</t>
  </si>
  <si>
    <t>147794</t>
  </si>
  <si>
    <t>EMS APP ENHANCEMENTS-KU-2020</t>
  </si>
  <si>
    <t>147797</t>
  </si>
  <si>
    <t>EMS APP ENHANCEMENTS-KU-2021</t>
  </si>
  <si>
    <t>148253</t>
  </si>
  <si>
    <t>EMS APP ENHANCEMENTS-LGE-2018</t>
  </si>
  <si>
    <t>147791</t>
  </si>
  <si>
    <t>EMS APP ENHANCEMENTS-LGE-2019</t>
  </si>
  <si>
    <t>147795</t>
  </si>
  <si>
    <t>EMS APP ENHANCEMENTS-LGE-2020</t>
  </si>
  <si>
    <t>147798</t>
  </si>
  <si>
    <t>EMS APP ENHANCEMENTS-LGE-2021</t>
  </si>
  <si>
    <t>148252</t>
  </si>
  <si>
    <t>EMS OPERATOR MONITORS-KU-2019</t>
  </si>
  <si>
    <t>140100</t>
  </si>
  <si>
    <t>EMS OPERATOR MONITORS-LGE-2019</t>
  </si>
  <si>
    <t>140099</t>
  </si>
  <si>
    <t>EMS PreProd Platforms KU-2021</t>
  </si>
  <si>
    <t>162653</t>
  </si>
  <si>
    <t>EMS PreProd Platforms LGE-2021</t>
  </si>
  <si>
    <t>162654</t>
  </si>
  <si>
    <t>FULL UPGRD EMS SWARE-KU-2020</t>
  </si>
  <si>
    <t>147734</t>
  </si>
  <si>
    <t>FULL UPGRD EMS SWARE-KU-2022</t>
  </si>
  <si>
    <t>148065</t>
  </si>
  <si>
    <t>FULL UPGRD EMS SWARE-LGE-2020</t>
  </si>
  <si>
    <t>147735</t>
  </si>
  <si>
    <t>FULL UPGRD EMS SWARE-LGE-2022</t>
  </si>
  <si>
    <t>148066</t>
  </si>
  <si>
    <t>LITE UPGRDE EMS SWARE-KU-2021</t>
  </si>
  <si>
    <t>148058</t>
  </si>
  <si>
    <t>LITE UPGRDE EMS SWARE-LGE-2021</t>
  </si>
  <si>
    <t>148059</t>
  </si>
  <si>
    <t>OSI Landscape Tool-KU</t>
  </si>
  <si>
    <t>162820</t>
  </si>
  <si>
    <t>OSI Landscape Tool-LGE</t>
  </si>
  <si>
    <t>162821LGE</t>
  </si>
  <si>
    <t>Prelim OT Security</t>
  </si>
  <si>
    <t>163521</t>
  </si>
  <si>
    <t>Prelim OT Security-LGE</t>
  </si>
  <si>
    <t>163572</t>
  </si>
  <si>
    <t>ROUTINE EMS-KU 2020</t>
  </si>
  <si>
    <t>147805</t>
  </si>
  <si>
    <t>ROUTINE EMS-KU-2021</t>
  </si>
  <si>
    <t>148294</t>
  </si>
  <si>
    <t>ROUTINE EMS-LGE 2020</t>
  </si>
  <si>
    <t>147806</t>
  </si>
  <si>
    <t>ROUTINE EMS-LGE-2021</t>
  </si>
  <si>
    <t>148296</t>
  </si>
  <si>
    <t>SIMP CC V_WALL RPLC-KU-2020</t>
  </si>
  <si>
    <t>140096</t>
  </si>
  <si>
    <t>SIMP CC V_WALL RPLC-LGE-2020</t>
  </si>
  <si>
    <t>140095</t>
  </si>
  <si>
    <t>P42950: TRANS STRATEGY &amp; PLANNING</t>
  </si>
  <si>
    <t>PowerGEM-KU</t>
  </si>
  <si>
    <t>160396</t>
  </si>
  <si>
    <t>PowerGem-LG&amp;E</t>
  </si>
  <si>
    <t>160397</t>
  </si>
  <si>
    <t>P42960: TRANS PROTECTION &amp; CONTROL</t>
  </si>
  <si>
    <t>CIP-LGE-2017</t>
  </si>
  <si>
    <t>131852</t>
  </si>
  <si>
    <t>CIP-LGE-2018</t>
  </si>
  <si>
    <t>131853</t>
  </si>
  <si>
    <t>FP-Battery Replacements - KU</t>
  </si>
  <si>
    <t>153370</t>
  </si>
  <si>
    <t>PROACTIVE REPLACEMENT</t>
  </si>
  <si>
    <t>FP-Battery Replacements - LGE</t>
  </si>
  <si>
    <t>153373</t>
  </si>
  <si>
    <t>FP-KU RTU Replacements-2021</t>
  </si>
  <si>
    <t>KRTU-21</t>
  </si>
  <si>
    <t>FP-LGE RTU Replacements-2021</t>
  </si>
  <si>
    <t>LRTU-21</t>
  </si>
  <si>
    <t>FP-PLC Replacements - KU</t>
  </si>
  <si>
    <t>153372</t>
  </si>
  <si>
    <t>FP-PLC Replacements - LGE</t>
  </si>
  <si>
    <t>153375</t>
  </si>
  <si>
    <t>FP-Tools - 2020</t>
  </si>
  <si>
    <t>137540</t>
  </si>
  <si>
    <t>FP-Tools - 2021</t>
  </si>
  <si>
    <t>137541</t>
  </si>
  <si>
    <t>Finchville Control House</t>
  </si>
  <si>
    <t>151777</t>
  </si>
  <si>
    <t>GR 69kV Control House Rpl</t>
  </si>
  <si>
    <t>144118</t>
  </si>
  <si>
    <t>Ghent 345kV Control House</t>
  </si>
  <si>
    <t>131338</t>
  </si>
  <si>
    <t>Ghent Redesign 138kV-P&amp;C</t>
  </si>
  <si>
    <t>150644</t>
  </si>
  <si>
    <t>NATIVE LOAD</t>
  </si>
  <si>
    <t>Hillside Control House</t>
  </si>
  <si>
    <t>151775</t>
  </si>
  <si>
    <t>Indian Hill Control House</t>
  </si>
  <si>
    <t>155741</t>
  </si>
  <si>
    <t>KU Other Prot Blanket 2017</t>
  </si>
  <si>
    <t>KOTPR17</t>
  </si>
  <si>
    <t>LGE RTU Replacements-17</t>
  </si>
  <si>
    <t>LRTU-17</t>
  </si>
  <si>
    <t>Lynch Control House</t>
  </si>
  <si>
    <t>144116</t>
  </si>
  <si>
    <t>MT 345 Bus Redundancy</t>
  </si>
  <si>
    <t>151466</t>
  </si>
  <si>
    <t>TEP</t>
  </si>
  <si>
    <t>Mobile Control House</t>
  </si>
  <si>
    <t>151465</t>
  </si>
  <si>
    <t>RESILIENCY</t>
  </si>
  <si>
    <t>PBR Bcknr-Trmble Co Swtch 4544</t>
  </si>
  <si>
    <t>SU-000103</t>
  </si>
  <si>
    <t>PBR-Ashbottom (4) 138kV BKR</t>
  </si>
  <si>
    <t>SU-000262</t>
  </si>
  <si>
    <t>PBR-Taylor (1) 69kV PIN PAR</t>
  </si>
  <si>
    <t>SU-000269</t>
  </si>
  <si>
    <t>PCH Barlow Control House</t>
  </si>
  <si>
    <t>SU-000001</t>
  </si>
  <si>
    <t>PCH-SHELBYVILLE CONTROL HOUSE</t>
  </si>
  <si>
    <t>SU-000070</t>
  </si>
  <si>
    <t>PDFR Beargrass</t>
  </si>
  <si>
    <t>SU-000127</t>
  </si>
  <si>
    <t>PDFR CRS</t>
  </si>
  <si>
    <t>SU-000275</t>
  </si>
  <si>
    <t>PDFR Mill Creek Switching</t>
  </si>
  <si>
    <t>SU-000126</t>
  </si>
  <si>
    <t>PDFR Waterside West</t>
  </si>
  <si>
    <t>SU-000125</t>
  </si>
  <si>
    <t>PGG-Seminole GG</t>
  </si>
  <si>
    <t>SU-000271</t>
  </si>
  <si>
    <t>PIN-Breckenridge 69KV+</t>
  </si>
  <si>
    <t>SU-000263</t>
  </si>
  <si>
    <t>PIN-Ethel 69kV+</t>
  </si>
  <si>
    <t>SU-000264</t>
  </si>
  <si>
    <t>PIN-Lyndon South 138-69+</t>
  </si>
  <si>
    <t>SU-000278</t>
  </si>
  <si>
    <t>POTH-Test Lab DFR Addition - K</t>
  </si>
  <si>
    <t>160844</t>
  </si>
  <si>
    <t>POTH-Test Lab DFR Addition - L</t>
  </si>
  <si>
    <t>160843</t>
  </si>
  <si>
    <t>PPLC 009-794 DCB</t>
  </si>
  <si>
    <t>SU-000109</t>
  </si>
  <si>
    <t>PPLC 009-872/884</t>
  </si>
  <si>
    <t>SU-000108</t>
  </si>
  <si>
    <t>PPLC 100-714 DCB</t>
  </si>
  <si>
    <t>SU-000111</t>
  </si>
  <si>
    <t>PPLC 162-804 DCB</t>
  </si>
  <si>
    <t>SU-000120</t>
  </si>
  <si>
    <t>PPLC 222-704 DCB</t>
  </si>
  <si>
    <t>SU-000122</t>
  </si>
  <si>
    <t>PPLC Smart Gap-KU</t>
  </si>
  <si>
    <t>161892</t>
  </si>
  <si>
    <t>PPLC Smart Gap-LGE</t>
  </si>
  <si>
    <t>161891</t>
  </si>
  <si>
    <t>PR Arnold 121-604 Panel</t>
  </si>
  <si>
    <t>SU-000139</t>
  </si>
  <si>
    <t>PR Clifton-Hillcrest (6628)</t>
  </si>
  <si>
    <t>SU-000141</t>
  </si>
  <si>
    <t>PR Harlan Y CONTROL HOUSE</t>
  </si>
  <si>
    <t>SU-000130</t>
  </si>
  <si>
    <t>PRBrown Plant 117-744 Panel</t>
  </si>
  <si>
    <t>SU-000093</t>
  </si>
  <si>
    <t>PRLY Ashbottom-Kenwood (6649)</t>
  </si>
  <si>
    <t>SU-000132</t>
  </si>
  <si>
    <t>PRLY Breckenridge-Ethel (3872)</t>
  </si>
  <si>
    <t>SU-000137</t>
  </si>
  <si>
    <t>PRLY Carrolton 067-624</t>
  </si>
  <si>
    <t>SU-000140</t>
  </si>
  <si>
    <t>PRLY Dix Dam Plnt 025-604 Panl</t>
  </si>
  <si>
    <t>SU-000144</t>
  </si>
  <si>
    <t>PRLY Flyd - Lcst - Simnle 6647</t>
  </si>
  <si>
    <t>SU-000131</t>
  </si>
  <si>
    <t>PRLY-Adams 108-614-634</t>
  </si>
  <si>
    <t>SU-000064</t>
  </si>
  <si>
    <t>PRLY-Aiken-Middletown (6657)</t>
  </si>
  <si>
    <t>SU-000061</t>
  </si>
  <si>
    <t>PRLY-Aiken-Oxmoor (6650)</t>
  </si>
  <si>
    <t>SU-000077</t>
  </si>
  <si>
    <t>PRLY-Algonquin-Magzn (6646)</t>
  </si>
  <si>
    <t>SU-000078</t>
  </si>
  <si>
    <t>PRLY-Appliance Park 3836,PBR</t>
  </si>
  <si>
    <t>SU-000133</t>
  </si>
  <si>
    <t>PRLY-Ashbottom - S Park (6639)</t>
  </si>
  <si>
    <t>SU-000060</t>
  </si>
  <si>
    <t>PRLY-Ashbottom 3836,3833,3832</t>
  </si>
  <si>
    <t>SU-000102</t>
  </si>
  <si>
    <t>PRLY-Canal - Del Park (6616)</t>
  </si>
  <si>
    <t>SU-000072</t>
  </si>
  <si>
    <t>PRLY-Clay LGE -Madison (6627)</t>
  </si>
  <si>
    <t>SU-000059</t>
  </si>
  <si>
    <t>PRLY-Dorch 072-604 Panel</t>
  </si>
  <si>
    <t>SU-000066</t>
  </si>
  <si>
    <t>PRLY-GRS 100-604/624 Panel Rel</t>
  </si>
  <si>
    <t>SU-000146</t>
  </si>
  <si>
    <t>PRLY-Grady-Paddys Run (6633)</t>
  </si>
  <si>
    <t>SU-000063</t>
  </si>
  <si>
    <t>PRLY-Nachand-Wattrson (6667)</t>
  </si>
  <si>
    <t>SU-000062</t>
  </si>
  <si>
    <t>PRTU Avon N83 (EKP Tie)</t>
  </si>
  <si>
    <t>SU-000151</t>
  </si>
  <si>
    <t>PRTU CENTERFIELD</t>
  </si>
  <si>
    <t>SU-000161</t>
  </si>
  <si>
    <t>PRTU Columbia (EKP)</t>
  </si>
  <si>
    <t>SU-000149</t>
  </si>
  <si>
    <t>PRTU E Bardstown (EKP Tie)</t>
  </si>
  <si>
    <t>SU-000152</t>
  </si>
  <si>
    <t>PRTU FARNSLEY</t>
  </si>
  <si>
    <t>SU-000171</t>
  </si>
  <si>
    <t>PRTU Falmouth (KU Load on EKP)</t>
  </si>
  <si>
    <t>SU-000167</t>
  </si>
  <si>
    <t>PRTU Green Co.  (EKP Tie)</t>
  </si>
  <si>
    <t>SU-000153</t>
  </si>
  <si>
    <t>PRTU Hodgenville (EKP Tie)</t>
  </si>
  <si>
    <t>SU-000154</t>
  </si>
  <si>
    <t>PRTU Laurel Co. (EKP Tie)</t>
  </si>
  <si>
    <t>SU-000156</t>
  </si>
  <si>
    <t>PRTU Munfordsville ( EKP)</t>
  </si>
  <si>
    <t>SU-000148</t>
  </si>
  <si>
    <t>PRTU Owen Co. (EKP Tie)</t>
  </si>
  <si>
    <t>SU-000165</t>
  </si>
  <si>
    <t>PRTU Renaker  (EKP Tie)</t>
  </si>
  <si>
    <t>SU-000166</t>
  </si>
  <si>
    <t>PRTU Revelo (KU Load on EKP)</t>
  </si>
  <si>
    <t>SU-000168</t>
  </si>
  <si>
    <t>PRTU SEMINOLE</t>
  </si>
  <si>
    <t>SU-000172</t>
  </si>
  <si>
    <t>PRTU Shelby Co * (EKP Tie)</t>
  </si>
  <si>
    <t>SU-000170</t>
  </si>
  <si>
    <t>PRTU Stephensburg (EKP Tie)</t>
  </si>
  <si>
    <t>SU-000155</t>
  </si>
  <si>
    <t>PRTUMackville ( EKP)</t>
  </si>
  <si>
    <t>SU-000150</t>
  </si>
  <si>
    <t>REL Jeffersontown ALT 4 SU</t>
  </si>
  <si>
    <t>SU-000261</t>
  </si>
  <si>
    <t>RELIABILITY</t>
  </si>
  <si>
    <t>REL-Centerfield DFR</t>
  </si>
  <si>
    <t>SU-000292</t>
  </si>
  <si>
    <t>REL-Loudon DFR</t>
  </si>
  <si>
    <t>SU-000084</t>
  </si>
  <si>
    <t>REL-Okonite RTU</t>
  </si>
  <si>
    <t>SU-000086</t>
  </si>
  <si>
    <t>REL-River Queen DFR</t>
  </si>
  <si>
    <t>SU-000088</t>
  </si>
  <si>
    <t>REL-South Paducah DFR</t>
  </si>
  <si>
    <t>SU-000089</t>
  </si>
  <si>
    <t>Relay Replacements-KU-2017</t>
  </si>
  <si>
    <t>KRELAY-17</t>
  </si>
  <si>
    <t>Relay Replacements-LG&amp;E-2017</t>
  </si>
  <si>
    <t>LRELAY-17</t>
  </si>
  <si>
    <t>STATION SERV  XFMRS KU-12</t>
  </si>
  <si>
    <t>KSTSVC12</t>
  </si>
  <si>
    <t>TEP-Skylight 69kV Capacitor</t>
  </si>
  <si>
    <t>SU-000267</t>
  </si>
  <si>
    <t>Virginia City Easement</t>
  </si>
  <si>
    <t>160470</t>
  </si>
  <si>
    <t>LAND</t>
  </si>
  <si>
    <t>West Shelby Land Acquisition</t>
  </si>
  <si>
    <t>159597</t>
  </si>
  <si>
    <t>P42965: TRANS SUB ENG/CONST &amp; MAINTENANCE</t>
  </si>
  <si>
    <t>American Ave SSVT and 69kV PT</t>
  </si>
  <si>
    <t>154662</t>
  </si>
  <si>
    <t>Ashwood Solar Intercn Fac-Subs</t>
  </si>
  <si>
    <t>158781</t>
  </si>
  <si>
    <t>THIRD PARTY REQUESTS</t>
  </si>
  <si>
    <t>Ashwood Solar Network Upg Sub</t>
  </si>
  <si>
    <t>158782</t>
  </si>
  <si>
    <t>Balance BP Capital Labor</t>
  </si>
  <si>
    <t>145843</t>
  </si>
  <si>
    <t>CIP Intrusion Detect IT KU</t>
  </si>
  <si>
    <t>153729</t>
  </si>
  <si>
    <t>CIP Intrusion Detect IT LGE</t>
  </si>
  <si>
    <t>153728</t>
  </si>
  <si>
    <t>CIP Intrusion Detect Trans KU</t>
  </si>
  <si>
    <t>153727</t>
  </si>
  <si>
    <t>CIP Intrusion Detect Trans LGE</t>
  </si>
  <si>
    <t>153726</t>
  </si>
  <si>
    <t>CIP RX5000 Replacement</t>
  </si>
  <si>
    <t>159595</t>
  </si>
  <si>
    <t>Clifty Creek DL1/DL2 Brkr Rpl</t>
  </si>
  <si>
    <t>152224</t>
  </si>
  <si>
    <t>EKPC to KU W Shlby Intrcn-Sub</t>
  </si>
  <si>
    <t>159001</t>
  </si>
  <si>
    <t>Elihu Surge Arresters</t>
  </si>
  <si>
    <t>157589</t>
  </si>
  <si>
    <t>FBR-Lebanon (2) 69kV Bkr RPL</t>
  </si>
  <si>
    <t>156475</t>
  </si>
  <si>
    <t>EMERGENCY REPLACEMENT</t>
  </si>
  <si>
    <t>FOR - IBM 617-603 Switch</t>
  </si>
  <si>
    <t>158926</t>
  </si>
  <si>
    <t>FOR Paddys W. 3802-27 Tie RPL</t>
  </si>
  <si>
    <t>159544</t>
  </si>
  <si>
    <t>FOR-Bishop Brk Rpl</t>
  </si>
  <si>
    <t>155526</t>
  </si>
  <si>
    <t>FP-KU Onlne Monitorng Equipmnt</t>
  </si>
  <si>
    <t>152638</t>
  </si>
  <si>
    <t>FP-LGE Online Monitoring Equip</t>
  </si>
  <si>
    <t>152639</t>
  </si>
  <si>
    <t>FTR Canal Xfmr</t>
  </si>
  <si>
    <t>159252</t>
  </si>
  <si>
    <t>FTR River Queen 161/69kV Trans</t>
  </si>
  <si>
    <t>156431</t>
  </si>
  <si>
    <t>FTR-Beattyville Transformer</t>
  </si>
  <si>
    <t>160705</t>
  </si>
  <si>
    <t>FTR-GRS 138/69kV Xfmr</t>
  </si>
  <si>
    <t>155707</t>
  </si>
  <si>
    <t>FTR-Lebanon 138/69kV Xfmr</t>
  </si>
  <si>
    <t>157213</t>
  </si>
  <si>
    <t>Funding for Trans Subs</t>
  </si>
  <si>
    <t>FUNDING-S</t>
  </si>
  <si>
    <t>Ghent 138kV yard</t>
  </si>
  <si>
    <t>157994</t>
  </si>
  <si>
    <t>Ghent Redesign 138kV Sub</t>
  </si>
  <si>
    <t>131355</t>
  </si>
  <si>
    <t>Green River Steel 69kV Cap</t>
  </si>
  <si>
    <t>135243</t>
  </si>
  <si>
    <t>Harmony Landing 6690 Kit</t>
  </si>
  <si>
    <t>157588</t>
  </si>
  <si>
    <t>IP Connectivity-KU Trans</t>
  </si>
  <si>
    <t>SU-000383</t>
  </si>
  <si>
    <t>IP-Connectivity KU IT</t>
  </si>
  <si>
    <t>SU-000498</t>
  </si>
  <si>
    <t>IP-Connectivity LG&amp;E IT</t>
  </si>
  <si>
    <t>SU-000499</t>
  </si>
  <si>
    <t>IP-Connectivity-LG&amp;E Trans</t>
  </si>
  <si>
    <t>SU-000497</t>
  </si>
  <si>
    <t>Imboden-Cap Bnk &amp; Brkr Removal</t>
  </si>
  <si>
    <t>158792</t>
  </si>
  <si>
    <t>KU Park-Greasy Env Mods</t>
  </si>
  <si>
    <t>151748</t>
  </si>
  <si>
    <t>KU-OtherFail-2016</t>
  </si>
  <si>
    <t>KOTFAIL16</t>
  </si>
  <si>
    <t>KU-OtherFail-2017</t>
  </si>
  <si>
    <t>KOTFAIL17</t>
  </si>
  <si>
    <t>KU-OtherFail-2018</t>
  </si>
  <si>
    <t>KOTFAIL18</t>
  </si>
  <si>
    <t>KU-OtherFail-2019</t>
  </si>
  <si>
    <t>KOTFAIL19</t>
  </si>
  <si>
    <t>KU-OtherFail-2020</t>
  </si>
  <si>
    <t>KOTFAIL20</t>
  </si>
  <si>
    <t>KU-OtherFail-2021</t>
  </si>
  <si>
    <t>KOTFAIL21</t>
  </si>
  <si>
    <t>LEX UNDRGD-PHASE 1 SUBS</t>
  </si>
  <si>
    <t>SU-000247</t>
  </si>
  <si>
    <t>LGE Arrester Replacements 2017</t>
  </si>
  <si>
    <t>LARREST17</t>
  </si>
  <si>
    <t>LGE Loaned to Transmission</t>
  </si>
  <si>
    <t>144782</t>
  </si>
  <si>
    <t>LGE-OtherFail-2017</t>
  </si>
  <si>
    <t>LOTFAIL17</t>
  </si>
  <si>
    <t>LGE-OtherFail-2018</t>
  </si>
  <si>
    <t>LOTFAIL18</t>
  </si>
  <si>
    <t>LGE-OtherFail-2019</t>
  </si>
  <si>
    <t>LOTFAIL19</t>
  </si>
  <si>
    <t>LGE-OtherFail-2020</t>
  </si>
  <si>
    <t>LOTFAIL20</t>
  </si>
  <si>
    <t>LGE-OtherFail-2021</t>
  </si>
  <si>
    <t>LOTFAIL21</t>
  </si>
  <si>
    <t>LOANED DO TO TRANS MTP KU</t>
  </si>
  <si>
    <t>124930</t>
  </si>
  <si>
    <t>Leb- South Switch Station-Land</t>
  </si>
  <si>
    <t>160964</t>
  </si>
  <si>
    <t>Lebanon 69kV Line</t>
  </si>
  <si>
    <t>SU-000440</t>
  </si>
  <si>
    <t>Lex Plant Void Remediation</t>
  </si>
  <si>
    <t>161309</t>
  </si>
  <si>
    <t>Loudon Ave Storage Pad</t>
  </si>
  <si>
    <t>161283</t>
  </si>
  <si>
    <t>Madison 69kV Cap &amp; Pin Rpl</t>
  </si>
  <si>
    <t>154694</t>
  </si>
  <si>
    <t>Middletown (5) 345kV Brkr Rpl</t>
  </si>
  <si>
    <t>152226</t>
  </si>
  <si>
    <t>Middletown CIP Security Upgrds</t>
  </si>
  <si>
    <t>149679</t>
  </si>
  <si>
    <t>Middletown Grounding Upgrade</t>
  </si>
  <si>
    <t>157533</t>
  </si>
  <si>
    <t>Mobile Capacitor Bank-KU</t>
  </si>
  <si>
    <t>157846</t>
  </si>
  <si>
    <t>Mobile Capacitor Bank-LG&amp;E</t>
  </si>
  <si>
    <t>157845</t>
  </si>
  <si>
    <t>Mobile Control House- KU</t>
  </si>
  <si>
    <t>158019</t>
  </si>
  <si>
    <t>Mobile Control House- LGE</t>
  </si>
  <si>
    <t>158018</t>
  </si>
  <si>
    <t>OMN-Ashbottom TR2 Monitor</t>
  </si>
  <si>
    <t>153537</t>
  </si>
  <si>
    <t>OMN-Mill Creek TR5 Monitor</t>
  </si>
  <si>
    <t>153538</t>
  </si>
  <si>
    <t>OMU Subs Intrcnt GR-GRS</t>
  </si>
  <si>
    <t>158817</t>
  </si>
  <si>
    <t>Oce Plotwave 365 Printer-KU</t>
  </si>
  <si>
    <t>161130</t>
  </si>
  <si>
    <t>Oce Plotwave 365 Printer-LGE</t>
  </si>
  <si>
    <t>161129</t>
  </si>
  <si>
    <t>Ohio Co Breaker Retirements</t>
  </si>
  <si>
    <t>163619</t>
  </si>
  <si>
    <t>TRANSMISSION</t>
  </si>
  <si>
    <t>PAR-Algonquin Ground Grid Rpl</t>
  </si>
  <si>
    <t>154046</t>
  </si>
  <si>
    <t>PAR-American Ave GG Rpl</t>
  </si>
  <si>
    <t>154051</t>
  </si>
  <si>
    <t>PAR-Collins Arrsters 6684,6685</t>
  </si>
  <si>
    <t>SU-000017</t>
  </si>
  <si>
    <t>PAR-Frankfort - Line 613-625</t>
  </si>
  <si>
    <t>161012</t>
  </si>
  <si>
    <t>PAR-WClff Arsts604,614,624,634</t>
  </si>
  <si>
    <t>SU-000021</t>
  </si>
  <si>
    <t>PBR- Bimble (3) 69kV PIN PAR</t>
  </si>
  <si>
    <t>SU-000305</t>
  </si>
  <si>
    <t>PBR- Fern Valley PIN PRLY RTU</t>
  </si>
  <si>
    <t>SU-000293</t>
  </si>
  <si>
    <t>PBR- Morganfield 614 Bkr Kit</t>
  </si>
  <si>
    <t>158022</t>
  </si>
  <si>
    <t>PBR-Aiken(1) 69kV BKR Rpl</t>
  </si>
  <si>
    <t>SU-000008</t>
  </si>
  <si>
    <t>PBR-Algonquin PIN PRLY</t>
  </si>
  <si>
    <t>SU-000041</t>
  </si>
  <si>
    <t>PBR-Bonnieville(3) 69kV BKRRpl</t>
  </si>
  <si>
    <t>SU-000009</t>
  </si>
  <si>
    <t>PBR-Canal (11) BKR (PIN)</t>
  </si>
  <si>
    <t>SU-000370</t>
  </si>
  <si>
    <t>PBR-Cane Run CT DFR IT Connect</t>
  </si>
  <si>
    <t>160563</t>
  </si>
  <si>
    <t>PBR-Carntown (1) 69kV BKR Rpl</t>
  </si>
  <si>
    <t>SU-000010</t>
  </si>
  <si>
    <t>PBR-Carrlltn PRLY,PDFR,PCA,PAR</t>
  </si>
  <si>
    <t>SU-000428</t>
  </si>
  <si>
    <t>PBR-Clinton(3) 69kV BKR Rpl</t>
  </si>
  <si>
    <t>SU-000011</t>
  </si>
  <si>
    <t>PBR-Delvinta (4) 138kV BKR</t>
  </si>
  <si>
    <t>SU-000043</t>
  </si>
  <si>
    <t>PBR-DxDamPlnt (3) 69kV BKR Rpl</t>
  </si>
  <si>
    <t>SU-000012</t>
  </si>
  <si>
    <t>PBR-Farmers 69kV Brkr Rpl</t>
  </si>
  <si>
    <t>152207</t>
  </si>
  <si>
    <t>PBR-Finchville Substation</t>
  </si>
  <si>
    <t>159701</t>
  </si>
  <si>
    <t>PBR-Grahamville, PCA</t>
  </si>
  <si>
    <t>SU-000430</t>
  </si>
  <si>
    <t>PBR-Hancock (1) BKR</t>
  </si>
  <si>
    <t>SU-000369</t>
  </si>
  <si>
    <t>PBR-Highland (2) BKR</t>
  </si>
  <si>
    <t>SU-000368</t>
  </si>
  <si>
    <t>PBR-Hillside (3) BKR</t>
  </si>
  <si>
    <t>SU-000376</t>
  </si>
  <si>
    <t>PBR-Howard Branch(1) 138kV BKR</t>
  </si>
  <si>
    <t>SU-000044</t>
  </si>
  <si>
    <t>PBR-Hurstbrn 1 138kV BKR Rpl</t>
  </si>
  <si>
    <t>SU-000005</t>
  </si>
  <si>
    <t>PBR-Kenton (2) 69kV BKR Rpl</t>
  </si>
  <si>
    <t>SU-000013</t>
  </si>
  <si>
    <t>PBR-Kenwood(3) 69kV BKR</t>
  </si>
  <si>
    <t>SU-000049</t>
  </si>
  <si>
    <t>PBR-Knob Creek PIN</t>
  </si>
  <si>
    <t>SU-000427</t>
  </si>
  <si>
    <t>PBR-Lebanon W (1) BKR</t>
  </si>
  <si>
    <t>SU-000377</t>
  </si>
  <si>
    <t>PBR-LebanonBkr,PRLY, PIN, PRTU</t>
  </si>
  <si>
    <t>SU-000425</t>
  </si>
  <si>
    <t>PBR-London(5) 69kV BKR</t>
  </si>
  <si>
    <t>SU-000050</t>
  </si>
  <si>
    <t>PBR-Magazine PRLY PIR PAR</t>
  </si>
  <si>
    <t>SU-000294</t>
  </si>
  <si>
    <t>PBR-Mud Lane Brkr, PRLY</t>
  </si>
  <si>
    <t>SU-000416</t>
  </si>
  <si>
    <t>PBR-Nachand (1) BKR</t>
  </si>
  <si>
    <t>SU-000367</t>
  </si>
  <si>
    <t>PBR-Nebo (3) 69kV BKR</t>
  </si>
  <si>
    <t>SU-000052</t>
  </si>
  <si>
    <t>PBR-Pineville (1) 345kV</t>
  </si>
  <si>
    <t>SU-000040</t>
  </si>
  <si>
    <t>PBR-Richmond (3) BKR</t>
  </si>
  <si>
    <t>SU-000379</t>
  </si>
  <si>
    <t>PBR-Rogersville Sw (3) BKR</t>
  </si>
  <si>
    <t>SU-000372</t>
  </si>
  <si>
    <t>PBR-Rumsey (1) BKR</t>
  </si>
  <si>
    <t>SU-000378</t>
  </si>
  <si>
    <t>PBR-S Paducah (4) BKR (PIN)</t>
  </si>
  <si>
    <t>SU-000373</t>
  </si>
  <si>
    <t>PBR-Simmons (1) BKR</t>
  </si>
  <si>
    <t>SU-000371</t>
  </si>
  <si>
    <t>PBR-Taylor Co (3) 69kV BKR Rpl</t>
  </si>
  <si>
    <t>SU-000006</t>
  </si>
  <si>
    <t>PBR-Tyrone (3) BKR</t>
  </si>
  <si>
    <t>SU-000381</t>
  </si>
  <si>
    <t>PBR-Watterson (3) 138kV BKRRpl</t>
  </si>
  <si>
    <t>SU-000007</t>
  </si>
  <si>
    <t>PBR-Wickliffe (4) 69kV BKR Rpl</t>
  </si>
  <si>
    <t>SU-000243</t>
  </si>
  <si>
    <t>PBTY Battery Replacement-KU</t>
  </si>
  <si>
    <t>159385</t>
  </si>
  <si>
    <t>PBTY Blackwell Battery</t>
  </si>
  <si>
    <t>160805</t>
  </si>
  <si>
    <t>PBTY Walker Battery Repl</t>
  </si>
  <si>
    <t>160656</t>
  </si>
  <si>
    <t>PBU- Danville North Repl</t>
  </si>
  <si>
    <t>157592</t>
  </si>
  <si>
    <t>PBU- Earlington North 634 Repl</t>
  </si>
  <si>
    <t>158113</t>
  </si>
  <si>
    <t>PBU- Haefling 638 Brkr</t>
  </si>
  <si>
    <t>158396</t>
  </si>
  <si>
    <t>PBU- Haefling Brkr 604</t>
  </si>
  <si>
    <t>158151</t>
  </si>
  <si>
    <t>PBU- Morganfield 004-634</t>
  </si>
  <si>
    <t>158280</t>
  </si>
  <si>
    <t>PBU- Paddys Run 138kV Repl</t>
  </si>
  <si>
    <t>158112</t>
  </si>
  <si>
    <t>PBU- Paris Brkr 021-704</t>
  </si>
  <si>
    <t>158150</t>
  </si>
  <si>
    <t>PBU-Spencer Rd Xfmr Bushings</t>
  </si>
  <si>
    <t>157855</t>
  </si>
  <si>
    <t>PCA Stewart 69kV C&amp;P Insul</t>
  </si>
  <si>
    <t>156170</t>
  </si>
  <si>
    <t>PCA-Artemus CC Rpl</t>
  </si>
  <si>
    <t>154273</t>
  </si>
  <si>
    <t>PCA-Boonesboro North</t>
  </si>
  <si>
    <t>SU-000249</t>
  </si>
  <si>
    <t>PCA-Carrollton CC704, 714, 744</t>
  </si>
  <si>
    <t>SU-000022</t>
  </si>
  <si>
    <t>PCA-Clark Co CC (724)</t>
  </si>
  <si>
    <t>SU-000023</t>
  </si>
  <si>
    <t>PCA-East Frankfort Arresters</t>
  </si>
  <si>
    <t>SU-000252</t>
  </si>
  <si>
    <t>PCA-Haefling CC/SSVT Rpl</t>
  </si>
  <si>
    <t>154274</t>
  </si>
  <si>
    <t>PCA-Harlan Wye CC Rpl</t>
  </si>
  <si>
    <t>154275</t>
  </si>
  <si>
    <t>PCA-Spencer Road</t>
  </si>
  <si>
    <t>SU-000254</t>
  </si>
  <si>
    <t>PCH Middlesboro Cntrl Hse</t>
  </si>
  <si>
    <t>SU-000002</t>
  </si>
  <si>
    <t>PCH, PBR Clark County</t>
  </si>
  <si>
    <t>SU-000323</t>
  </si>
  <si>
    <t>PCH-Dorchester</t>
  </si>
  <si>
    <t>SU-000324</t>
  </si>
  <si>
    <t>PCH-Lancaster</t>
  </si>
  <si>
    <t>SU-000405</t>
  </si>
  <si>
    <t>PCH-St Paul</t>
  </si>
  <si>
    <t>SU-000322</t>
  </si>
  <si>
    <t>PCH-Walker</t>
  </si>
  <si>
    <t>SU-000325</t>
  </si>
  <si>
    <t>PCH-Winchester CH,PRLY,PBR,PAR</t>
  </si>
  <si>
    <t>SU-000055</t>
  </si>
  <si>
    <t>PDFR - Buckner</t>
  </si>
  <si>
    <t>158918</t>
  </si>
  <si>
    <t>PDFR Middletown</t>
  </si>
  <si>
    <t>SU-000279</t>
  </si>
  <si>
    <t>PDFR West Garrard</t>
  </si>
  <si>
    <t>SU-000434</t>
  </si>
  <si>
    <t>PDFR-Brown N</t>
  </si>
  <si>
    <t>SU-000327</t>
  </si>
  <si>
    <t>PDFR-Pineville Transmission</t>
  </si>
  <si>
    <t>SU-000326</t>
  </si>
  <si>
    <t>PGG-Clifton GG Audit/Rmdiation</t>
  </si>
  <si>
    <t>SU-000029</t>
  </si>
  <si>
    <t>PGG-Finchville Ground Grid</t>
  </si>
  <si>
    <t>155854</t>
  </si>
  <si>
    <t>PGG-HgbyMill Grnd Grid Enhance</t>
  </si>
  <si>
    <t>SU-000030</t>
  </si>
  <si>
    <t>PGG-LxPlnt GG Audit/Remdiation</t>
  </si>
  <si>
    <t>SU-000031</t>
  </si>
  <si>
    <t>PGG-Madison Grnd Grid Enhance</t>
  </si>
  <si>
    <t>SU-000032</t>
  </si>
  <si>
    <t>PGG-Pittsburg Grnd Grid Enhanc</t>
  </si>
  <si>
    <t>SU-000317</t>
  </si>
  <si>
    <t>PGG-Rodburn GG Audit/Rmdiation</t>
  </si>
  <si>
    <t>SU-000033</t>
  </si>
  <si>
    <t>PGG-Rogersville GG</t>
  </si>
  <si>
    <t>SU-000257</t>
  </si>
  <si>
    <t>PGG-Shively Grnd Grid Enhance</t>
  </si>
  <si>
    <t>SU-000034</t>
  </si>
  <si>
    <t>PGG-Taylor Co. Fence</t>
  </si>
  <si>
    <t>SU-000316</t>
  </si>
  <si>
    <t>PIN - Hillcrest, PAR</t>
  </si>
  <si>
    <t>SU-000414</t>
  </si>
  <si>
    <t>PIN- Blue Lick 345kV Repl</t>
  </si>
  <si>
    <t>158098</t>
  </si>
  <si>
    <t>PIN- Morganfield Switch repl</t>
  </si>
  <si>
    <t>157735</t>
  </si>
  <si>
    <t>PIN-Clifton, PAR</t>
  </si>
  <si>
    <t>SU-000422</t>
  </si>
  <si>
    <t>PIN-Millersburg 69kV+</t>
  </si>
  <si>
    <t>SU-000258</t>
  </si>
  <si>
    <t>PLC IBM N 658-703</t>
  </si>
  <si>
    <t>SU-000493</t>
  </si>
  <si>
    <t>PLC Rodburn 090-704</t>
  </si>
  <si>
    <t>SU-000491</t>
  </si>
  <si>
    <t>PLC Spencer Road 018-724**</t>
  </si>
  <si>
    <t>SU-000490</t>
  </si>
  <si>
    <t>POR - Ford Battery</t>
  </si>
  <si>
    <t>SU-000452</t>
  </si>
  <si>
    <t>POR Bonnieville Batteries</t>
  </si>
  <si>
    <t>163580</t>
  </si>
  <si>
    <t>POR CCVT and Wave Traps-KU</t>
  </si>
  <si>
    <t>155704</t>
  </si>
  <si>
    <t>POR Plainview Battery</t>
  </si>
  <si>
    <t>SU-000453</t>
  </si>
  <si>
    <t>POR TAM Collins 138/69 Trm Eq</t>
  </si>
  <si>
    <t>SU-000466</t>
  </si>
  <si>
    <t>POR- Tyrone 694 overhaul kit</t>
  </si>
  <si>
    <t>158446</t>
  </si>
  <si>
    <t>POR-Ashbottom Static Mast Rpl</t>
  </si>
  <si>
    <t>161002</t>
  </si>
  <si>
    <t>POR-Mud Lane (2) 69kV PT</t>
  </si>
  <si>
    <t>156195</t>
  </si>
  <si>
    <t>POR-S Paducah 624 Bkr Retire</t>
  </si>
  <si>
    <t>159504</t>
  </si>
  <si>
    <t>POR-Spare 345kV ABB HMB-8 Mech</t>
  </si>
  <si>
    <t>161038</t>
  </si>
  <si>
    <t>POTH Ghent MOS</t>
  </si>
  <si>
    <t>162601</t>
  </si>
  <si>
    <t>POTH-Tip Top 69kV Temp Circuit</t>
  </si>
  <si>
    <t>162636</t>
  </si>
  <si>
    <t>PPLC- Cloverport 3850-3854 DCB</t>
  </si>
  <si>
    <t>158258</t>
  </si>
  <si>
    <t>PPLC-Arnold PCA</t>
  </si>
  <si>
    <t>SU-000396</t>
  </si>
  <si>
    <t>PPLC-Delvinta 139-804 DCB</t>
  </si>
  <si>
    <t>159316</t>
  </si>
  <si>
    <t>PPLC-Farley 161kV Rpl</t>
  </si>
  <si>
    <t>160684</t>
  </si>
  <si>
    <t>PPLC-Hardinsburg 704</t>
  </si>
  <si>
    <t>SU-000026</t>
  </si>
  <si>
    <t>PPLC-Lake Reba 163-658 DTT</t>
  </si>
  <si>
    <t>SU-000400</t>
  </si>
  <si>
    <t>PPLC-Lake Reba Tap 162-714 DTT</t>
  </si>
  <si>
    <t>SU-000401</t>
  </si>
  <si>
    <t>PPLC-Pineville Sw 161kV Rpl</t>
  </si>
  <si>
    <t>160683</t>
  </si>
  <si>
    <t>PPLC-West Irvine 193-608 DCB</t>
  </si>
  <si>
    <t>SU-000399</t>
  </si>
  <si>
    <t>PRLY Morganfield Relay Panels</t>
  </si>
  <si>
    <t>157437</t>
  </si>
  <si>
    <t>PRLY-BG-TA 6651</t>
  </si>
  <si>
    <t>SU-000301</t>
  </si>
  <si>
    <t>PRLY-BY-HB 3891</t>
  </si>
  <si>
    <t>SU-000336</t>
  </si>
  <si>
    <t>PRLY-Bonds Mill 604</t>
  </si>
  <si>
    <t>SU-000320</t>
  </si>
  <si>
    <t>PRLY-CF-HL 6698</t>
  </si>
  <si>
    <t>SU-000339</t>
  </si>
  <si>
    <t>PRLY-CP 3852</t>
  </si>
  <si>
    <t>SU-000303</t>
  </si>
  <si>
    <t>PRLY-CRS 3832,3833,3801-CG3801</t>
  </si>
  <si>
    <t>SU-000299</t>
  </si>
  <si>
    <t>PRLY-FH-LY 6691</t>
  </si>
  <si>
    <t>SU-000340</t>
  </si>
  <si>
    <t>PRLY-Green River Steel 724</t>
  </si>
  <si>
    <t>SU-000318</t>
  </si>
  <si>
    <t>PRLY-HK-HL 6689</t>
  </si>
  <si>
    <t>SU-000342</t>
  </si>
  <si>
    <t>PRLY-HK-TA 6688</t>
  </si>
  <si>
    <t>SU-000341</t>
  </si>
  <si>
    <t>PRLY-Hardinsburg 714</t>
  </si>
  <si>
    <t>SU-000244</t>
  </si>
  <si>
    <t>PRLY-MT-MC 4531</t>
  </si>
  <si>
    <t>SU-000302</t>
  </si>
  <si>
    <t>PRLY-Ohio Co 614</t>
  </si>
  <si>
    <t>SU-000319</t>
  </si>
  <si>
    <t>PRLY-Spencer Rd 018-618</t>
  </si>
  <si>
    <t>SU-000389</t>
  </si>
  <si>
    <t>PRLY-TC to TCT 4515 LR</t>
  </si>
  <si>
    <t>158830</t>
  </si>
  <si>
    <t>PRTU- Horse Cave Repl</t>
  </si>
  <si>
    <t>158076</t>
  </si>
  <si>
    <t>PRTU- Marion Co EKPC Tie</t>
  </si>
  <si>
    <t>157534</t>
  </si>
  <si>
    <t>PRTU- Nelson Co EKPC Tie</t>
  </si>
  <si>
    <t>157537</t>
  </si>
  <si>
    <t>PRTU- North Springfield EKPC</t>
  </si>
  <si>
    <t>157536</t>
  </si>
  <si>
    <t>PRTU- Russell Co. EKPC Tie</t>
  </si>
  <si>
    <t>157535</t>
  </si>
  <si>
    <t>PRTU- Russell Springs</t>
  </si>
  <si>
    <t>158072</t>
  </si>
  <si>
    <t>PRTU-Boyle County</t>
  </si>
  <si>
    <t>160690</t>
  </si>
  <si>
    <t>PRTU-Bracken Co. EKP Tie</t>
  </si>
  <si>
    <t>SU-000328</t>
  </si>
  <si>
    <t>PRTU-CLOVERPORT</t>
  </si>
  <si>
    <t>SU-000468</t>
  </si>
  <si>
    <t>PRTU-Garrard KU Load on EKP</t>
  </si>
  <si>
    <t>SU-000332</t>
  </si>
  <si>
    <t>PRTU-Haefling</t>
  </si>
  <si>
    <t>156638</t>
  </si>
  <si>
    <t>PRTU-Keoke TVA Load</t>
  </si>
  <si>
    <t>SU-000333</t>
  </si>
  <si>
    <t>PRTU-Liberty RTU Rpl</t>
  </si>
  <si>
    <t>158893</t>
  </si>
  <si>
    <t>PRTU-Murphysville EKP Tie</t>
  </si>
  <si>
    <t>SU-000329</t>
  </si>
  <si>
    <t>PRTU-Owingsville KU Load on EK</t>
  </si>
  <si>
    <t>SU-000334</t>
  </si>
  <si>
    <t>PRTU-Somerset EKP Tie</t>
  </si>
  <si>
    <t>SU-000331</t>
  </si>
  <si>
    <t>PRTU-Whitley City</t>
  </si>
  <si>
    <t>SU-000330</t>
  </si>
  <si>
    <t>Paddys Run PT Rpl</t>
  </si>
  <si>
    <t>151306</t>
  </si>
  <si>
    <t>Princeton CH, Arresters &amp; DFR</t>
  </si>
  <si>
    <t>SU-000004</t>
  </si>
  <si>
    <t>REL Bromley 29-605/615/635 MOS</t>
  </si>
  <si>
    <t>SU-000079</t>
  </si>
  <si>
    <t>REL Gorge MOS</t>
  </si>
  <si>
    <t>161458</t>
  </si>
  <si>
    <t>REL LaGrange E 897-605 MOS</t>
  </si>
  <si>
    <t>SU-000259</t>
  </si>
  <si>
    <t>REL PBR Hancock-859 to Brkr</t>
  </si>
  <si>
    <t>SU-000358</t>
  </si>
  <si>
    <t>REL-Barlow MOS</t>
  </si>
  <si>
    <t>SU-000464</t>
  </si>
  <si>
    <t>REL-Boone Ave MOS</t>
  </si>
  <si>
    <t>SU-000426</t>
  </si>
  <si>
    <t>REL-CW-686 to Breaker</t>
  </si>
  <si>
    <t>SU-000356</t>
  </si>
  <si>
    <t>REL-Campbellsville 1 MOS</t>
  </si>
  <si>
    <t>SU-000413</t>
  </si>
  <si>
    <t>REL-DX-812 to Breaker</t>
  </si>
  <si>
    <t>SU-000357</t>
  </si>
  <si>
    <t>REL-Danville East 834-605 MOS</t>
  </si>
  <si>
    <t>SU-000097</t>
  </si>
  <si>
    <t>REL-Donerail MOS</t>
  </si>
  <si>
    <t>SU-000438</t>
  </si>
  <si>
    <t>REL-E Frankfort 69kV Bus Tie</t>
  </si>
  <si>
    <t>SU-000082</t>
  </si>
  <si>
    <t>REL-Earlington 604 Brkr Add</t>
  </si>
  <si>
    <t>148371</t>
  </si>
  <si>
    <t>REL-Eastland MOS</t>
  </si>
  <si>
    <t>SU-000437</t>
  </si>
  <si>
    <t>REL-Elizabethtown 5 MOS</t>
  </si>
  <si>
    <t>SU-000419</t>
  </si>
  <si>
    <t>REL-Hardesty 69 RTU</t>
  </si>
  <si>
    <t>SU-000200</t>
  </si>
  <si>
    <t>REL-Hodgenville Switch Motor</t>
  </si>
  <si>
    <t>151746</t>
  </si>
  <si>
    <t>REL-Hoover 1 MOS</t>
  </si>
  <si>
    <t>SU-000409</t>
  </si>
  <si>
    <t>REL-IBM 617 MOS</t>
  </si>
  <si>
    <t>SU-000390</t>
  </si>
  <si>
    <t>REL-IBM 69 RTU</t>
  </si>
  <si>
    <t>SU-000241</t>
  </si>
  <si>
    <t>REL-Lakeshore (Alt 2A)</t>
  </si>
  <si>
    <t>SU-000229</t>
  </si>
  <si>
    <t>REL-Lebanon West 138 RTU</t>
  </si>
  <si>
    <t>SU-000178</t>
  </si>
  <si>
    <t>REL-Lockport MOS</t>
  </si>
  <si>
    <t>SU-000456</t>
  </si>
  <si>
    <t>REL-MOREHEAD 683-605 MOS</t>
  </si>
  <si>
    <t>SU-000432</t>
  </si>
  <si>
    <t>REL-MT-TC Sw-CF Brkr Add</t>
  </si>
  <si>
    <t>152108</t>
  </si>
  <si>
    <t>REL-Midway-W Lexington MOS</t>
  </si>
  <si>
    <t>161020</t>
  </si>
  <si>
    <t>REL-OK-876 to Breaker</t>
  </si>
  <si>
    <t>SU-000360</t>
  </si>
  <si>
    <t>REL-Oak Hill 69 RTU</t>
  </si>
  <si>
    <t>SU-000224</t>
  </si>
  <si>
    <t>REL-Paris 819-615 MOS</t>
  </si>
  <si>
    <t>153428</t>
  </si>
  <si>
    <t>REL-RICHMOND 3 MOS</t>
  </si>
  <si>
    <t>SU-000435</t>
  </si>
  <si>
    <t>REL-Reynolds Breaker Line Prot</t>
  </si>
  <si>
    <t>SU-000208</t>
  </si>
  <si>
    <t>REL-Rockwell MOS</t>
  </si>
  <si>
    <t>153427</t>
  </si>
  <si>
    <t>REL-Rumsey 69 RTU</t>
  </si>
  <si>
    <t>SU-000209</t>
  </si>
  <si>
    <t>REL-Shadrack 138 RTU</t>
  </si>
  <si>
    <t>SU-000180</t>
  </si>
  <si>
    <t>REL-Shadrack vacuum</t>
  </si>
  <si>
    <t>SU-000455</t>
  </si>
  <si>
    <t>REL-Sharon 605, 625 MOS</t>
  </si>
  <si>
    <t>SU-000421</t>
  </si>
  <si>
    <t>REL-Simmons 69 RTU</t>
  </si>
  <si>
    <t>SU-000213</t>
  </si>
  <si>
    <t>REL-Smyrna 604 Brkr Add</t>
  </si>
  <si>
    <t>152109</t>
  </si>
  <si>
    <t>REL-Stanford 848-615 MOS Add</t>
  </si>
  <si>
    <t>151814</t>
  </si>
  <si>
    <t>REL-TE-678 to Breaker</t>
  </si>
  <si>
    <t>SU-000362</t>
  </si>
  <si>
    <t>REL-UK Scott Street 69 RTU</t>
  </si>
  <si>
    <t>SU-000218</t>
  </si>
  <si>
    <t>REL-Warsaw 615 Switch Motor</t>
  </si>
  <si>
    <t>151745</t>
  </si>
  <si>
    <t>REL-West Hickman Comm</t>
  </si>
  <si>
    <t>SU-000364</t>
  </si>
  <si>
    <t>REL-WilliamsburgSw 605 635 MOS</t>
  </si>
  <si>
    <t>SU-000418</t>
  </si>
  <si>
    <t>RFN Clay Fence</t>
  </si>
  <si>
    <t>156444</t>
  </si>
  <si>
    <t>RFN-Eastwood Fence Rpl</t>
  </si>
  <si>
    <t>154148</t>
  </si>
  <si>
    <t>RFN-Hardinsburg Fence</t>
  </si>
  <si>
    <t>155214</t>
  </si>
  <si>
    <t>RFN-Hillside Fence Rpl</t>
  </si>
  <si>
    <t>154143</t>
  </si>
  <si>
    <t>RFN-Indian Hill Fence Rpl</t>
  </si>
  <si>
    <t>154146</t>
  </si>
  <si>
    <t>RFN-Lancaster Sw Fence Rpl</t>
  </si>
  <si>
    <t>156197</t>
  </si>
  <si>
    <t>RFN-Oxmoor Fence</t>
  </si>
  <si>
    <t>156683</t>
  </si>
  <si>
    <t>RFN-Pocket N Fence Rpl</t>
  </si>
  <si>
    <t>153421</t>
  </si>
  <si>
    <t>RFN-Shelbyville Fence Repl</t>
  </si>
  <si>
    <t>156198</t>
  </si>
  <si>
    <t>RFN-Tip Top Fence</t>
  </si>
  <si>
    <t>156481</t>
  </si>
  <si>
    <t>ROR Dielectrc Pwr Cover-Ethel</t>
  </si>
  <si>
    <t>160905</t>
  </si>
  <si>
    <t>ROR Spare 138/69kV Xfmr (ET)</t>
  </si>
  <si>
    <t>159620</t>
  </si>
  <si>
    <t>ROR Spare 161kV/69k Xfmr (BV)</t>
  </si>
  <si>
    <t>160709</t>
  </si>
  <si>
    <t>ROR Spare 345/138 450 MVA Xfmr</t>
  </si>
  <si>
    <t>161045</t>
  </si>
  <si>
    <t>ROR Spare 345/161 450MVA Xfmr</t>
  </si>
  <si>
    <t>161044</t>
  </si>
  <si>
    <t>ROR-Dielectric Pwr Cover-FV</t>
  </si>
  <si>
    <t>160906</t>
  </si>
  <si>
    <t>ROR-Spare 138kV 90MVA Xfmr</t>
  </si>
  <si>
    <t>158305</t>
  </si>
  <si>
    <t>ROR-Spare 161kV 90 MVA Tfmr</t>
  </si>
  <si>
    <t>156626</t>
  </si>
  <si>
    <t>RSC-Ghent Phys Sec Upgr</t>
  </si>
  <si>
    <t>154077</t>
  </si>
  <si>
    <t>RSC-Pineville Sec Upgr</t>
  </si>
  <si>
    <t>SU-000056</t>
  </si>
  <si>
    <t>RSC-Pocket N. Security Upgrds</t>
  </si>
  <si>
    <t>SU-000179</t>
  </si>
  <si>
    <t>RST-Danville North PCA,PAR,PIN</t>
  </si>
  <si>
    <t>SU-000433</t>
  </si>
  <si>
    <t>RST-Higby Mill SSVT Add</t>
  </si>
  <si>
    <t>SU-000035</t>
  </si>
  <si>
    <t>RST-Lake Reba SSVT-</t>
  </si>
  <si>
    <t>SU-000395</t>
  </si>
  <si>
    <t>RST-Lansdowne SSVT</t>
  </si>
  <si>
    <t>SU-000310</t>
  </si>
  <si>
    <t>RST-Paris SSVT Add</t>
  </si>
  <si>
    <t>SU-000036</t>
  </si>
  <si>
    <t>RST-Pisgah SSVT Add</t>
  </si>
  <si>
    <t>SU-000037</t>
  </si>
  <si>
    <t>RTU-Beattyville</t>
  </si>
  <si>
    <t>SU-000404</t>
  </si>
  <si>
    <t>Retire KU portion of TC Brkrs</t>
  </si>
  <si>
    <t>159161</t>
  </si>
  <si>
    <t>River Rd Hwy Relo-S</t>
  </si>
  <si>
    <t>SU-000346</t>
  </si>
  <si>
    <t>Sale of KU Xfmr to LGE</t>
  </si>
  <si>
    <t>161066</t>
  </si>
  <si>
    <t>INTERCOMPANY TRANSFER</t>
  </si>
  <si>
    <t>Sale of LGE Xfmr to KU</t>
  </si>
  <si>
    <t>161065</t>
  </si>
  <si>
    <t>Sale of Land at Kenzig Rd Sub</t>
  </si>
  <si>
    <t>160668</t>
  </si>
  <si>
    <t>Scott Co SST</t>
  </si>
  <si>
    <t>154663</t>
  </si>
  <si>
    <t>Spare 345/138 Transformer</t>
  </si>
  <si>
    <t>151750</t>
  </si>
  <si>
    <t>Subs Bluebeam Revu Software-K</t>
  </si>
  <si>
    <t>162639</t>
  </si>
  <si>
    <t>Subs Bluebeam Revu Software-L</t>
  </si>
  <si>
    <t>162638</t>
  </si>
  <si>
    <t>Subs Monitors - KU</t>
  </si>
  <si>
    <t>162273</t>
  </si>
  <si>
    <t>Subs Monitors - LG&amp;E</t>
  </si>
  <si>
    <t>162267</t>
  </si>
  <si>
    <t>TC 345kV 4511 Breaker</t>
  </si>
  <si>
    <t>154591</t>
  </si>
  <si>
    <t>TC-1 Metering (Reimbursable)</t>
  </si>
  <si>
    <t>157937</t>
  </si>
  <si>
    <t>TEP Camargo 69kV Cap Bank</t>
  </si>
  <si>
    <t>160577</t>
  </si>
  <si>
    <t>TEP Collins 138/69kV Trm Equp</t>
  </si>
  <si>
    <t>SU-000448</t>
  </si>
  <si>
    <t>TEP Middlesboro Cap Land</t>
  </si>
  <si>
    <t>160591</t>
  </si>
  <si>
    <t>TEP-1128-Redun Relay/Protect</t>
  </si>
  <si>
    <t>SU-000458</t>
  </si>
  <si>
    <t>TEP-9.0MVAr,69kVCap-Paint Lick</t>
  </si>
  <si>
    <t>144108</t>
  </si>
  <si>
    <t>TEP-Adms-Delapln 69kV Term Eqp</t>
  </si>
  <si>
    <t>SU-000181</t>
  </si>
  <si>
    <t>TEP-Artemus(1)69kV Brk,PAR,PIN</t>
  </si>
  <si>
    <t>SU-000248</t>
  </si>
  <si>
    <t>TEP-BL 345/161kV Transf. Repl</t>
  </si>
  <si>
    <t>SU-000347</t>
  </si>
  <si>
    <t>TEP-Bardstown 69kV Cap Bank</t>
  </si>
  <si>
    <t>160926</t>
  </si>
  <si>
    <t>TEP-Bardstwn 138/69kV Xfmr Rpl</t>
  </si>
  <si>
    <t>SU-000246</t>
  </si>
  <si>
    <t>TEP-Bardstwn-Btwn Ind Term Eqp</t>
  </si>
  <si>
    <t>SU-000230</t>
  </si>
  <si>
    <t>TEP-Bnesboro N-Wnchstr 69kV Br</t>
  </si>
  <si>
    <t>SU-000188</t>
  </si>
  <si>
    <t>TEP-Brown N 345/138kV Xfrmr</t>
  </si>
  <si>
    <t>136981</t>
  </si>
  <si>
    <t>TEP-Cane Run Switching 138kV</t>
  </si>
  <si>
    <t>156806</t>
  </si>
  <si>
    <t>TEP-E Frnkfrt-Tyrne 138kV Brkr</t>
  </si>
  <si>
    <t>SU-000194</t>
  </si>
  <si>
    <t>TEP-Etown Bay Add</t>
  </si>
  <si>
    <t>SU-000439</t>
  </si>
  <si>
    <t>TEP-Farley 161/69kV Bushing CT</t>
  </si>
  <si>
    <t>SU-000412</t>
  </si>
  <si>
    <t>TEP-Frly-Lib Chrch 69kV Trm Eq</t>
  </si>
  <si>
    <t>SU-000198</t>
  </si>
  <si>
    <t>TEP-Gtown-Lmns Mll 69kV Lne Sw</t>
  </si>
  <si>
    <t>SU-000236</t>
  </si>
  <si>
    <t>TEP-Hardin Co-Etwn 69kV 2 Line</t>
  </si>
  <si>
    <t>SU-000203</t>
  </si>
  <si>
    <t>TEP-Hardinsburg-B. Branch Term</t>
  </si>
  <si>
    <t>147219</t>
  </si>
  <si>
    <t>TEP-Hoover Cap Bank</t>
  </si>
  <si>
    <t>SU-000445</t>
  </si>
  <si>
    <t>TEP-KU Park-Pineville 69kV MOT</t>
  </si>
  <si>
    <t>160548</t>
  </si>
  <si>
    <t>TEP-Lebanon S. 69kV Line</t>
  </si>
  <si>
    <t>SU-000407</t>
  </si>
  <si>
    <t>TEP-Matnzas-Wilsn 161kV Trm Eq</t>
  </si>
  <si>
    <t>SU-000394</t>
  </si>
  <si>
    <t>TEP-Meredith 138kV Capacitor</t>
  </si>
  <si>
    <t>SU-000205</t>
  </si>
  <si>
    <t>TEP-Middlesboro 69kV Capacitor</t>
  </si>
  <si>
    <t>SU-000206</t>
  </si>
  <si>
    <t>TEP-Shlbyvll-Shlbyvl E 69kV Sw</t>
  </si>
  <si>
    <t>SU-000212</t>
  </si>
  <si>
    <t>TEP-TC Reactors at TCSW</t>
  </si>
  <si>
    <t>156518</t>
  </si>
  <si>
    <t>TEP-TPL-0007 Compliance Work</t>
  </si>
  <si>
    <t>162210</t>
  </si>
  <si>
    <t>TEP-Taylorsville 69kV Cap Bank</t>
  </si>
  <si>
    <t>SU-000351</t>
  </si>
  <si>
    <t>TEP-Trimble Co 345kV Reactr</t>
  </si>
  <si>
    <t>SU-000098</t>
  </si>
  <si>
    <t>TEP-Trimble County Relay</t>
  </si>
  <si>
    <t>156820</t>
  </si>
  <si>
    <t>TEP-Virginia City Reactor</t>
  </si>
  <si>
    <t>SU-000344</t>
  </si>
  <si>
    <t>TEP-Warsaw East Cap Bank</t>
  </si>
  <si>
    <t>SU-000352</t>
  </si>
  <si>
    <t>TEP-West Lexington 138kV</t>
  </si>
  <si>
    <t>156819</t>
  </si>
  <si>
    <t>Tip Top 69kV PT Replace</t>
  </si>
  <si>
    <t>157294</t>
  </si>
  <si>
    <t>Tip Top Surge Arrestors</t>
  </si>
  <si>
    <t>156447</t>
  </si>
  <si>
    <t>Trans P&amp;C Toolkit-KU</t>
  </si>
  <si>
    <t>161624</t>
  </si>
  <si>
    <t>Trans P&amp;C Toolkit-LG&amp;E</t>
  </si>
  <si>
    <t>161623</t>
  </si>
  <si>
    <t>Trans Subs Forecast Spread</t>
  </si>
  <si>
    <t>161759</t>
  </si>
  <si>
    <t>Trans Subs Scrap Materials-LGE</t>
  </si>
  <si>
    <t>161063</t>
  </si>
  <si>
    <t>Transformer Filtration Unit-L</t>
  </si>
  <si>
    <t>163646</t>
  </si>
  <si>
    <t>Trimble Co TCT 7-10</t>
  </si>
  <si>
    <t>154843</t>
  </si>
  <si>
    <t>Tyrone SPCC</t>
  </si>
  <si>
    <t>160443</t>
  </si>
  <si>
    <t>West Cliff 138kV Switches</t>
  </si>
  <si>
    <t>158848</t>
  </si>
  <si>
    <t>P42970: TRANS LINES</t>
  </si>
  <si>
    <t>Beargrass Tower Reinf Rev</t>
  </si>
  <si>
    <t>LI-162642</t>
  </si>
  <si>
    <t>Bridle Run Relocation</t>
  </si>
  <si>
    <t>LI-163676</t>
  </si>
  <si>
    <t>Brighton Trail Bridge Relo</t>
  </si>
  <si>
    <t>LI-159710</t>
  </si>
  <si>
    <t>COMP-RELATED-EQUIP-KU-2021</t>
  </si>
  <si>
    <t>140284</t>
  </si>
  <si>
    <t>CR CNL-DLPRK 69KV</t>
  </si>
  <si>
    <t>134198</t>
  </si>
  <si>
    <t>CR Calhoun 69kV Tap</t>
  </si>
  <si>
    <t>157145</t>
  </si>
  <si>
    <t>CR Clay Village-West Frankfort</t>
  </si>
  <si>
    <t>154585</t>
  </si>
  <si>
    <t>CR Crab Orchard Tap</t>
  </si>
  <si>
    <t>LI-160059</t>
  </si>
  <si>
    <t>CR Elihu-Wofford 69kV Rebuild</t>
  </si>
  <si>
    <t>148846</t>
  </si>
  <si>
    <t>CR Elihu-Wofford Phase I</t>
  </si>
  <si>
    <t>LI-160440</t>
  </si>
  <si>
    <t>CR Elihu-Wofford Phase II</t>
  </si>
  <si>
    <t>LI-160441</t>
  </si>
  <si>
    <t>CR Elihu-Wofford Phase III</t>
  </si>
  <si>
    <t>LI-160442</t>
  </si>
  <si>
    <t>CR Farmers-Spencer Road</t>
  </si>
  <si>
    <t>152706</t>
  </si>
  <si>
    <t>CR KY Dam to S.Paducah 69kv</t>
  </si>
  <si>
    <t>127111</t>
  </si>
  <si>
    <t>CR Ky Dam-So Paducah Phase I</t>
  </si>
  <si>
    <t>LI-160438</t>
  </si>
  <si>
    <t>CR Ky Dam-So Paducah Phase II</t>
  </si>
  <si>
    <t>LI-160439</t>
  </si>
  <si>
    <t>CR MLRSBRG-MRPHYVL</t>
  </si>
  <si>
    <t>139958</t>
  </si>
  <si>
    <t>CR Mrgnfld-Ovrlnd No 69kV Rbld</t>
  </si>
  <si>
    <t>148851</t>
  </si>
  <si>
    <t>CR Nebo-Providence East</t>
  </si>
  <si>
    <t>LI-158946</t>
  </si>
  <si>
    <t>CR Olin-Tip Top 69kV Phase I</t>
  </si>
  <si>
    <t>148822</t>
  </si>
  <si>
    <t>CR Olin-Tip Top 69kV Phase II</t>
  </si>
  <si>
    <t>LI-160418</t>
  </si>
  <si>
    <t>CR Owingsville Tap</t>
  </si>
  <si>
    <t>LI-160056</t>
  </si>
  <si>
    <t>CR Wofford-KU Park-GC Phase I</t>
  </si>
  <si>
    <t>148847</t>
  </si>
  <si>
    <t>DSP Barton Sub</t>
  </si>
  <si>
    <t>154511</t>
  </si>
  <si>
    <t>DSP CMWA Paris</t>
  </si>
  <si>
    <t>LI-160017</t>
  </si>
  <si>
    <t>DSP Corporate Drive Sub Upg</t>
  </si>
  <si>
    <t>LI-159436</t>
  </si>
  <si>
    <t>DSP Detroit Harvester 743-2</t>
  </si>
  <si>
    <t>LI-160137</t>
  </si>
  <si>
    <t>DSP HUME RD PHASE II TRANSFRMR</t>
  </si>
  <si>
    <t>137754</t>
  </si>
  <si>
    <t>DSP Lonesome Pine-ROW</t>
  </si>
  <si>
    <t>154216</t>
  </si>
  <si>
    <t>DSP MT VERNON SUB-TRANS</t>
  </si>
  <si>
    <t>137750</t>
  </si>
  <si>
    <t>DSP Magazine Substation Rbld</t>
  </si>
  <si>
    <t>LI-160154</t>
  </si>
  <si>
    <t>DSP N1DT Pleasure Ridge</t>
  </si>
  <si>
    <t>157313</t>
  </si>
  <si>
    <t>DSP N1DT STR Centerfield Sub</t>
  </si>
  <si>
    <t>LI-160050</t>
  </si>
  <si>
    <t>DSP N1DT Wilson Downing</t>
  </si>
  <si>
    <t>157315</t>
  </si>
  <si>
    <t>DSP Plainview 138kV UPG</t>
  </si>
  <si>
    <t>151752</t>
  </si>
  <si>
    <t>DSP Richmond North 138kV</t>
  </si>
  <si>
    <t>137752</t>
  </si>
  <si>
    <t>DSP STNWL SUB UPGD</t>
  </si>
  <si>
    <t>134245</t>
  </si>
  <si>
    <t>DSP Uniontown Substation Upg</t>
  </si>
  <si>
    <t>LI-159846</t>
  </si>
  <si>
    <t>DSP VERSAILLES SUB</t>
  </si>
  <si>
    <t>134256</t>
  </si>
  <si>
    <t>DSP VILEY 2-TRANS</t>
  </si>
  <si>
    <t>137751</t>
  </si>
  <si>
    <t>DSP Versailles Bypass</t>
  </si>
  <si>
    <t>151608</t>
  </si>
  <si>
    <t>DSP White Sulphur Sub</t>
  </si>
  <si>
    <t>157660</t>
  </si>
  <si>
    <t>EKPC Lancaster Relocation</t>
  </si>
  <si>
    <t>LI-161683</t>
  </si>
  <si>
    <t>EKPC to KU W Shlby Intrcn-Line</t>
  </si>
  <si>
    <t>158961</t>
  </si>
  <si>
    <t>ESR Ashland Oil-Cty of Paducah</t>
  </si>
  <si>
    <t>157708</t>
  </si>
  <si>
    <t>ESR Brooks RECC</t>
  </si>
  <si>
    <t>LI-159230</t>
  </si>
  <si>
    <t>ESR Brush Creek 517-605 &amp; 615</t>
  </si>
  <si>
    <t>LI-000050</t>
  </si>
  <si>
    <t>ESR Campbllsvle Tay Co 768-605</t>
  </si>
  <si>
    <t>LI-000042</t>
  </si>
  <si>
    <t>ESR Campground-Jksn Co REA</t>
  </si>
  <si>
    <t>157709</t>
  </si>
  <si>
    <t>ESR Clarkson</t>
  </si>
  <si>
    <t>LI-162625</t>
  </si>
  <si>
    <t>ESR Haley 667-615</t>
  </si>
  <si>
    <t>157710</t>
  </si>
  <si>
    <t>ESR Island Mine 653-605 &amp; 615</t>
  </si>
  <si>
    <t>LI-000046</t>
  </si>
  <si>
    <t>ESR Kawneer 885-605</t>
  </si>
  <si>
    <t>157722</t>
  </si>
  <si>
    <t>ESR Maysville East Tap</t>
  </si>
  <si>
    <t>151690</t>
  </si>
  <si>
    <t>ESR Mid Valley Clarkson</t>
  </si>
  <si>
    <t>157711</t>
  </si>
  <si>
    <t>ESR Mt Victory-South KY REA</t>
  </si>
  <si>
    <t>157718</t>
  </si>
  <si>
    <t>ESR Onton 447-615-625</t>
  </si>
  <si>
    <t>157716</t>
  </si>
  <si>
    <t>ESR Owen Co 145-715</t>
  </si>
  <si>
    <t>LI-000049</t>
  </si>
  <si>
    <t>ESR Paris City 3 021-605 &amp; 615</t>
  </si>
  <si>
    <t>LI-000047</t>
  </si>
  <si>
    <t>ESR River Queen Tap 107-605</t>
  </si>
  <si>
    <t>LI-000048</t>
  </si>
  <si>
    <t>ESR Salt Lick 727-615</t>
  </si>
  <si>
    <t>157720</t>
  </si>
  <si>
    <t>ESR Shelby Co 20-665 and 685</t>
  </si>
  <si>
    <t>LI-000043</t>
  </si>
  <si>
    <t>ESR Shepherdsville</t>
  </si>
  <si>
    <t>LI-159232</t>
  </si>
  <si>
    <t>ESR Shun Pike 449-605-615</t>
  </si>
  <si>
    <t>157719</t>
  </si>
  <si>
    <t>ESR Spencer Chemical 888-615</t>
  </si>
  <si>
    <t>LI-000045</t>
  </si>
  <si>
    <t>ESR Wheatcroft Tap 112-615</t>
  </si>
  <si>
    <t>LI-000051</t>
  </si>
  <si>
    <t>Earlington No-GRS 69kV Rbld</t>
  </si>
  <si>
    <t>148823</t>
  </si>
  <si>
    <t>FP-SPIR Project LGE</t>
  </si>
  <si>
    <t>147819</t>
  </si>
  <si>
    <t>FP-SPIR Projects KU</t>
  </si>
  <si>
    <t>147818</t>
  </si>
  <si>
    <t>Funding for Trans Lines</t>
  </si>
  <si>
    <t>FUNDING-L</t>
  </si>
  <si>
    <t>Georgetown ByPass Relocation</t>
  </si>
  <si>
    <t>LI-160112</t>
  </si>
  <si>
    <t>Ghasem Properties Relocation</t>
  </si>
  <si>
    <t>LI-159541</t>
  </si>
  <si>
    <t>Green River-Erlng No 69kV LTG</t>
  </si>
  <si>
    <t>153632</t>
  </si>
  <si>
    <t>Grn Rvr Plnt-Hllsd 69kV Relo</t>
  </si>
  <si>
    <t>138842</t>
  </si>
  <si>
    <t>HWY 641 RELO</t>
  </si>
  <si>
    <t>137738</t>
  </si>
  <si>
    <t>Hardin Memorial Hospital Relo</t>
  </si>
  <si>
    <t>LI-162867</t>
  </si>
  <si>
    <t>KEN AMERICA RELOCATION</t>
  </si>
  <si>
    <t>146868</t>
  </si>
  <si>
    <t>KU Park-Bimble ROW</t>
  </si>
  <si>
    <t>LI-162349</t>
  </si>
  <si>
    <t>KU Park-Middlesboro ROW</t>
  </si>
  <si>
    <t>LI-162350</t>
  </si>
  <si>
    <t>LEX UNDRGD-PHASE 1</t>
  </si>
  <si>
    <t>139696</t>
  </si>
  <si>
    <t>LTG Hamer Tap</t>
  </si>
  <si>
    <t>LI-161152</t>
  </si>
  <si>
    <t>LTG Imbod-Dorc Rev</t>
  </si>
  <si>
    <t>LI-160331</t>
  </si>
  <si>
    <t>LTG KU Park-Wofford</t>
  </si>
  <si>
    <t>LI-158947</t>
  </si>
  <si>
    <t>LTG Midd-Pnvl Rev</t>
  </si>
  <si>
    <t>LI-160332</t>
  </si>
  <si>
    <t>LTG Pineville-Rocky Branch</t>
  </si>
  <si>
    <t>LI-158816</t>
  </si>
  <si>
    <t>LaGrange Road Relo</t>
  </si>
  <si>
    <t>LI-000108</t>
  </si>
  <si>
    <t>MOS Lebanon J 423-805-815-825</t>
  </si>
  <si>
    <t>LI-000054</t>
  </si>
  <si>
    <t>MOS Rivr Queen Tap 167-805-815</t>
  </si>
  <si>
    <t>LI-000055</t>
  </si>
  <si>
    <t>MOS Wst Irvine 193-805-815-825</t>
  </si>
  <si>
    <t>LI-000052</t>
  </si>
  <si>
    <t>Midland Avenue Relo</t>
  </si>
  <si>
    <t>LI-158321</t>
  </si>
  <si>
    <t>NEWTOWN PIKE EXTENSION</t>
  </si>
  <si>
    <t>146700</t>
  </si>
  <si>
    <t>New Circle Hwy Relo ROW</t>
  </si>
  <si>
    <t>156370</t>
  </si>
  <si>
    <t>New Circle Widening Hwy Relo</t>
  </si>
  <si>
    <t>152941</t>
  </si>
  <si>
    <t>OMU Intrcnt-GR to GRS Easement</t>
  </si>
  <si>
    <t>160252</t>
  </si>
  <si>
    <t>OMU Lines Intrcnt GR-GRS</t>
  </si>
  <si>
    <t>158818</t>
  </si>
  <si>
    <t>OUTERLOOP LANDFILL RELO</t>
  </si>
  <si>
    <t>146709</t>
  </si>
  <si>
    <t>PR Adams-Haefling</t>
  </si>
  <si>
    <t>157645</t>
  </si>
  <si>
    <t>PR Adams-Innovation Drive</t>
  </si>
  <si>
    <t>156688</t>
  </si>
  <si>
    <t>PR Adams-Millersburg</t>
  </si>
  <si>
    <t>153351</t>
  </si>
  <si>
    <t>PR Arnold-Delvinta</t>
  </si>
  <si>
    <t>LI-160364</t>
  </si>
  <si>
    <t>PR Arnold-Evarts</t>
  </si>
  <si>
    <t>155708</t>
  </si>
  <si>
    <t>PR Bardstown-Hogenville EKPC</t>
  </si>
  <si>
    <t>LI-160901</t>
  </si>
  <si>
    <t>PR Beattyville-West Irvine</t>
  </si>
  <si>
    <t>LI-000006</t>
  </si>
  <si>
    <t>PR Bimble-Artemus</t>
  </si>
  <si>
    <t>LI-000031</t>
  </si>
  <si>
    <t>PR Bimble-London</t>
  </si>
  <si>
    <t>LI-000018</t>
  </si>
  <si>
    <t>PR Bimble-London 69kV</t>
  </si>
  <si>
    <t>157641</t>
  </si>
  <si>
    <t>PR Bond-Dorchester</t>
  </si>
  <si>
    <t>157638</t>
  </si>
  <si>
    <t>PR Bond-Virginia City</t>
  </si>
  <si>
    <t>LI-158885</t>
  </si>
  <si>
    <t>PR Boyle County-Lancaster</t>
  </si>
  <si>
    <t>LI-000008</t>
  </si>
  <si>
    <t>PR Brown-Fawkes 138kV</t>
  </si>
  <si>
    <t>154693</t>
  </si>
  <si>
    <t>PR CR Switching-Shively</t>
  </si>
  <si>
    <t>LI-000037</t>
  </si>
  <si>
    <t>PR Carrollton-Clifty Creek</t>
  </si>
  <si>
    <t>156687</t>
  </si>
  <si>
    <t>PR Carrollton-E Frankfort</t>
  </si>
  <si>
    <t>157640</t>
  </si>
  <si>
    <t>PR Carrollton-Eminence</t>
  </si>
  <si>
    <t>LI-000012</t>
  </si>
  <si>
    <t>PR Carrollton-Warsaw</t>
  </si>
  <si>
    <t>LI-000004</t>
  </si>
  <si>
    <t>PR Columbia EKPC-Columbia</t>
  </si>
  <si>
    <t>LI-160138</t>
  </si>
  <si>
    <t>PR Conestoga-BL-Mt Wash EKPC</t>
  </si>
  <si>
    <t>LI-161222</t>
  </si>
  <si>
    <t>PR Corydon-Green River Steel</t>
  </si>
  <si>
    <t>156125</t>
  </si>
  <si>
    <t>PR Corydon-Green Rvr Steel</t>
  </si>
  <si>
    <t>LI-161860</t>
  </si>
  <si>
    <t>PR Corydon-Grn River Steel</t>
  </si>
  <si>
    <t>157639</t>
  </si>
  <si>
    <t>PR Corydon-Rumsey</t>
  </si>
  <si>
    <t>LI-158880</t>
  </si>
  <si>
    <t>PR Danville North-Harrodsburg</t>
  </si>
  <si>
    <t>LI-161151</t>
  </si>
  <si>
    <t>PR Daviess County-Smith OMU</t>
  </si>
  <si>
    <t>LI-159227</t>
  </si>
  <si>
    <t>PR Dix Dam-Lancaster</t>
  </si>
  <si>
    <t>LI-000020</t>
  </si>
  <si>
    <t>PR Dorchester-Arnold</t>
  </si>
  <si>
    <t>LI-158882</t>
  </si>
  <si>
    <t>PR Dorchester-Bond</t>
  </si>
  <si>
    <t>157872</t>
  </si>
  <si>
    <t>PR Dorchester-Dixiana</t>
  </si>
  <si>
    <t>LI-158887</t>
  </si>
  <si>
    <t>PR Dorchester-Pocket North</t>
  </si>
  <si>
    <t>LI-158883</t>
  </si>
  <si>
    <t>PR Dorchester-St Paul</t>
  </si>
  <si>
    <t>157636</t>
  </si>
  <si>
    <t>PR Dorchester-St Paul 69kV</t>
  </si>
  <si>
    <t>157694</t>
  </si>
  <si>
    <t>PR Earlington N-Rumsey-GRS</t>
  </si>
  <si>
    <t>156692</t>
  </si>
  <si>
    <t>PR Earlington NO-G River</t>
  </si>
  <si>
    <t>156689</t>
  </si>
  <si>
    <t>PR Eastwood-Shelbyville</t>
  </si>
  <si>
    <t>156696</t>
  </si>
  <si>
    <t>PR Ebenezer Tap Retirement</t>
  </si>
  <si>
    <t>LI-161735</t>
  </si>
  <si>
    <t>PR Elihu-Somerset North</t>
  </si>
  <si>
    <t>LI-000032</t>
  </si>
  <si>
    <t>PR Elizabethtown-Etown 2</t>
  </si>
  <si>
    <t>LI-160922</t>
  </si>
  <si>
    <t>PR Eminence-Centerfield</t>
  </si>
  <si>
    <t>LI-000014</t>
  </si>
  <si>
    <t>PR Eminence-LaGrange</t>
  </si>
  <si>
    <t>LI-000021</t>
  </si>
  <si>
    <t>PR Eminence-Shelbyville</t>
  </si>
  <si>
    <t>LI-000013</t>
  </si>
  <si>
    <t>PR Fairmount-Smyrna-Mud Lane</t>
  </si>
  <si>
    <t>LI-161266</t>
  </si>
  <si>
    <t>PR Fawkes-Clark County</t>
  </si>
  <si>
    <t>153838</t>
  </si>
  <si>
    <t>PR Finchville-Bardstown</t>
  </si>
  <si>
    <t>LI-000005</t>
  </si>
  <si>
    <t>PR Gardner 715 Tap</t>
  </si>
  <si>
    <t>LI-158326</t>
  </si>
  <si>
    <t>PR Ghent-West Lexington</t>
  </si>
  <si>
    <t>LI-000007</t>
  </si>
  <si>
    <t>PR Grahamville-Barlow-Wckliffe</t>
  </si>
  <si>
    <t>LI-161260</t>
  </si>
  <si>
    <t>PR Grahamville-Pad Primary</t>
  </si>
  <si>
    <t>156691</t>
  </si>
  <si>
    <t>PR Green River-Armstrong Dock</t>
  </si>
  <si>
    <t>156693</t>
  </si>
  <si>
    <t>PR Green River-Green Rvr Stl</t>
  </si>
  <si>
    <t>LI-000024</t>
  </si>
  <si>
    <t>PR Green River-Indian Hill</t>
  </si>
  <si>
    <t>156697</t>
  </si>
  <si>
    <t>PR Harlan Y-Arnold</t>
  </si>
  <si>
    <t>LI-158884</t>
  </si>
  <si>
    <t>PR Harlan Y-Pineville</t>
  </si>
  <si>
    <t>LI-000025</t>
  </si>
  <si>
    <t>PR Harlan Y-Pineville 161kV</t>
  </si>
  <si>
    <t>LI-159789</t>
  </si>
  <si>
    <t>PR Harlan Y-Pineville Tower</t>
  </si>
  <si>
    <t>LI-162640</t>
  </si>
  <si>
    <t>PR Harlan Y-Pocket</t>
  </si>
  <si>
    <t>LI-158691</t>
  </si>
  <si>
    <t>PR Harlan Y-Pocket 69kV</t>
  </si>
  <si>
    <t>LI-158881</t>
  </si>
  <si>
    <t>PR Harlan Y-Pocket N VA</t>
  </si>
  <si>
    <t>LI-160075</t>
  </si>
  <si>
    <t>PR Harrods Creek-Harmony Lndg</t>
  </si>
  <si>
    <t>LI-160925</t>
  </si>
  <si>
    <t>PR Hillside-Green River</t>
  </si>
  <si>
    <t>156694</t>
  </si>
  <si>
    <t>PR Hillside-River Queen</t>
  </si>
  <si>
    <t>157637</t>
  </si>
  <si>
    <t>PR Imboden-Gorge-Dorch Rev</t>
  </si>
  <si>
    <t>LI-161117</t>
  </si>
  <si>
    <t>PR Imboden-Gorge-Dorchester</t>
  </si>
  <si>
    <t>157642</t>
  </si>
  <si>
    <t>PR KU Park-GC-Bimble</t>
  </si>
  <si>
    <t>LI-159181</t>
  </si>
  <si>
    <t>PR KU Park-Middlesboro</t>
  </si>
  <si>
    <t>157999</t>
  </si>
  <si>
    <t>PR Kenton-Carntown</t>
  </si>
  <si>
    <t>LI-000002</t>
  </si>
  <si>
    <t>PR Lake Reba 162-Delvinta</t>
  </si>
  <si>
    <t>154178</t>
  </si>
  <si>
    <t>PR Lake Reba-Okonite</t>
  </si>
  <si>
    <t>LI-160666</t>
  </si>
  <si>
    <t>PR Lake Reba-West Irvine</t>
  </si>
  <si>
    <t>LI-000015</t>
  </si>
  <si>
    <t>PR Lancaster-Danville E</t>
  </si>
  <si>
    <t>LI-000030</t>
  </si>
  <si>
    <t>PR Lebanon-Taylor County</t>
  </si>
  <si>
    <t>LI-161721</t>
  </si>
  <si>
    <t>PR Leitchfield 138kV Tap</t>
  </si>
  <si>
    <t>LI-000001</t>
  </si>
  <si>
    <t>PR Loudon-Rockwell-Winch</t>
  </si>
  <si>
    <t>156698</t>
  </si>
  <si>
    <t>PR Lynch-Pocket Rev</t>
  </si>
  <si>
    <t>LI-159670</t>
  </si>
  <si>
    <t>PR Middlesboro 127-Midsbro 780</t>
  </si>
  <si>
    <t>LI-000034</t>
  </si>
  <si>
    <t>PR Middlesboro-Harrogate TVA</t>
  </si>
  <si>
    <t>LI-158888</t>
  </si>
  <si>
    <t>PR Middlesboro-Pineville</t>
  </si>
  <si>
    <t>LI-000017</t>
  </si>
  <si>
    <t>PR Millersburg-Murphysville</t>
  </si>
  <si>
    <t>153944</t>
  </si>
  <si>
    <t>PR Millersburg-Renaker</t>
  </si>
  <si>
    <t>LI-000011</t>
  </si>
  <si>
    <t>PR Morganfield-Nebo</t>
  </si>
  <si>
    <t>LI-159220</t>
  </si>
  <si>
    <t>PR Mt Washington-Fairmount</t>
  </si>
  <si>
    <t>LI-161140</t>
  </si>
  <si>
    <t>PR Nebo-Wheatcroft</t>
  </si>
  <si>
    <t>157635</t>
  </si>
  <si>
    <t>PR Nebo-Wheatcroft Crt</t>
  </si>
  <si>
    <t>LI-159178</t>
  </si>
  <si>
    <t>PR Paducah Primary-So Pad</t>
  </si>
  <si>
    <t>156690</t>
  </si>
  <si>
    <t>PR Pineville-Rocky Branch</t>
  </si>
  <si>
    <t>LI-000036</t>
  </si>
  <si>
    <t>PR Pittsburg-Lancaster</t>
  </si>
  <si>
    <t>154086</t>
  </si>
  <si>
    <t>PR Princeton-Hardesty-Walker</t>
  </si>
  <si>
    <t>LI-161639</t>
  </si>
  <si>
    <t>PR Rosine-Leitchfield</t>
  </si>
  <si>
    <t>155206</t>
  </si>
  <si>
    <t>PR Tip Top-Monument Chem Crt</t>
  </si>
  <si>
    <t>LI-160387</t>
  </si>
  <si>
    <t>PR Tip Top-Monument Chemical</t>
  </si>
  <si>
    <t>LI-159222</t>
  </si>
  <si>
    <t>PR Tyrone-Adams</t>
  </si>
  <si>
    <t>155198</t>
  </si>
  <si>
    <t>PR Tyrone-Higby Mill</t>
  </si>
  <si>
    <t>LI-000016</t>
  </si>
  <si>
    <t>PR Uniontown-Ovld N Retirement</t>
  </si>
  <si>
    <t>LI-159847</t>
  </si>
  <si>
    <t>PR Warsaw-Owen Co EKPC</t>
  </si>
  <si>
    <t>LI-000023</t>
  </si>
  <si>
    <t>PRIORITY REPL T-LINES KU 2016</t>
  </si>
  <si>
    <t>K9-2016</t>
  </si>
  <si>
    <t>Pineville-Rocky Branch ROW</t>
  </si>
  <si>
    <t>LI-161704</t>
  </si>
  <si>
    <t>Priority Repl Insltrs KU 2018</t>
  </si>
  <si>
    <t>KINS-2018</t>
  </si>
  <si>
    <t>Priority Repl Insltrs KU 2019</t>
  </si>
  <si>
    <t>KINS-2019</t>
  </si>
  <si>
    <t>Priority Repl Insltrs KU 2020</t>
  </si>
  <si>
    <t>KINS-2020</t>
  </si>
  <si>
    <t>Priority Repl Insltrs KU 2021</t>
  </si>
  <si>
    <t>KINS-2021</t>
  </si>
  <si>
    <t>Priority Repl Insltrs LGE 2019</t>
  </si>
  <si>
    <t>LINS-2019</t>
  </si>
  <si>
    <t>Priority Repl Insltrs LGE 2020</t>
  </si>
  <si>
    <t>LINS-2020</t>
  </si>
  <si>
    <t>Priority Repl Insltrs LGE 2021</t>
  </si>
  <si>
    <t>LINS-2021</t>
  </si>
  <si>
    <t>Priority Repl Other KU 2017</t>
  </si>
  <si>
    <t>KOTH-2017</t>
  </si>
  <si>
    <t>Priority Repl Other KU 2018</t>
  </si>
  <si>
    <t>KOTH-2018</t>
  </si>
  <si>
    <t>Priority Repl Other KU 2019</t>
  </si>
  <si>
    <t>KOTH-2019</t>
  </si>
  <si>
    <t>Priority Repl Other KU 2020</t>
  </si>
  <si>
    <t>KOTH-2020</t>
  </si>
  <si>
    <t>Priority Repl Other KU 2021</t>
  </si>
  <si>
    <t>KOTH-2021</t>
  </si>
  <si>
    <t>Priority Repl Other LGE 2018</t>
  </si>
  <si>
    <t>LOTH-2018</t>
  </si>
  <si>
    <t>Priority Repl Other LGE 2019</t>
  </si>
  <si>
    <t>LOTH-2019</t>
  </si>
  <si>
    <t>Priority Repl Other LGE 2020</t>
  </si>
  <si>
    <t>LOTH-2020</t>
  </si>
  <si>
    <t>Priority Repl Other LGE 2021</t>
  </si>
  <si>
    <t>LOTH-2021</t>
  </si>
  <si>
    <t>Priority Repl T-Lines KU</t>
  </si>
  <si>
    <t>K9-2017</t>
  </si>
  <si>
    <t>Priority Repl T-Lines KU 2018</t>
  </si>
  <si>
    <t>K9-2018</t>
  </si>
  <si>
    <t>Priority Repl T-Lines KU 2019</t>
  </si>
  <si>
    <t>K9-2019</t>
  </si>
  <si>
    <t>Priority Repl T-Lines KU 2020</t>
  </si>
  <si>
    <t>K9-2020</t>
  </si>
  <si>
    <t>Priority Repl T-Lines KU 2021</t>
  </si>
  <si>
    <t>K9-2021</t>
  </si>
  <si>
    <t>Priority Repl T-Lines LGE 2018</t>
  </si>
  <si>
    <t>L9-2018</t>
  </si>
  <si>
    <t>Priority Repl T-Lines LGE 2019</t>
  </si>
  <si>
    <t>L9-2019</t>
  </si>
  <si>
    <t>Priority Repl T-Lines LGE 2020</t>
  </si>
  <si>
    <t>L9-2020</t>
  </si>
  <si>
    <t>Priority Repl T-Lines LGE 2021</t>
  </si>
  <si>
    <t>L9-2021</t>
  </si>
  <si>
    <t>Priority Repl X-Arms KU 2018</t>
  </si>
  <si>
    <t>KARM-2018</t>
  </si>
  <si>
    <t>Priority Repl X-Arms KU 2019</t>
  </si>
  <si>
    <t>KARM-2019</t>
  </si>
  <si>
    <t>Priority Repl X-Arms KU 2020</t>
  </si>
  <si>
    <t>KARM-2020</t>
  </si>
  <si>
    <t>Priority Repl X-Arms KU 2021</t>
  </si>
  <si>
    <t>KARM-2021</t>
  </si>
  <si>
    <t>Priority Repl X-Arms LGE 2019</t>
  </si>
  <si>
    <t>LARM-2019</t>
  </si>
  <si>
    <t>Priority Repl X-Arms LGE 2020</t>
  </si>
  <si>
    <t>LARM-2020</t>
  </si>
  <si>
    <t>Priority Repl X-Arms LGE 2021</t>
  </si>
  <si>
    <t>LARM-2021</t>
  </si>
  <si>
    <t>REL Airline Road Switch</t>
  </si>
  <si>
    <t>147490</t>
  </si>
  <si>
    <t>REL Alexander 402-605-615 MOS</t>
  </si>
  <si>
    <t>LI-000058</t>
  </si>
  <si>
    <t>REL Ashland MOS</t>
  </si>
  <si>
    <t>151810</t>
  </si>
  <si>
    <t>REL Barbourville City 218-615</t>
  </si>
  <si>
    <t>LI-000061</t>
  </si>
  <si>
    <t>REL Bardstown Ind Switch</t>
  </si>
  <si>
    <t>147498</t>
  </si>
  <si>
    <t>REL Bardstown Industrial MOS</t>
  </si>
  <si>
    <t>LI-159262</t>
  </si>
  <si>
    <t>REL Belt Line MOS</t>
  </si>
  <si>
    <t>157348</t>
  </si>
  <si>
    <t>REL Bens Branch MOS</t>
  </si>
  <si>
    <t>LI-159258</t>
  </si>
  <si>
    <t>REL Bens Branch Switch</t>
  </si>
  <si>
    <t>147502</t>
  </si>
  <si>
    <t>REL Bromley 29-615</t>
  </si>
  <si>
    <t>LI-000060</t>
  </si>
  <si>
    <t>REL CLAYS MILL MOS</t>
  </si>
  <si>
    <t>144975</t>
  </si>
  <si>
    <t>REL Calhoun MOS</t>
  </si>
  <si>
    <t>151805</t>
  </si>
  <si>
    <t>REL Camp Breckenridge Switch</t>
  </si>
  <si>
    <t>147513</t>
  </si>
  <si>
    <t>REL Campbellsville MOS</t>
  </si>
  <si>
    <t>LI-159273</t>
  </si>
  <si>
    <t>REL Caron MOS</t>
  </si>
  <si>
    <t>151806</t>
  </si>
  <si>
    <t>REL Christian 458 Switch</t>
  </si>
  <si>
    <t>147528</t>
  </si>
  <si>
    <t>REL Clinch Valley MOS</t>
  </si>
  <si>
    <t>LI-159266</t>
  </si>
  <si>
    <t>REL Conestoga Motors</t>
  </si>
  <si>
    <t>157153</t>
  </si>
  <si>
    <t>REL Corbin East MOS</t>
  </si>
  <si>
    <t>147508</t>
  </si>
  <si>
    <t>REL Corydon-Calhoun LFI</t>
  </si>
  <si>
    <t>151803</t>
  </si>
  <si>
    <t>REL Dayhoit Tap LFI</t>
  </si>
  <si>
    <t>151802</t>
  </si>
  <si>
    <t>REL Dayhoit Tap MOS</t>
  </si>
  <si>
    <t>151801</t>
  </si>
  <si>
    <t>REL Detroit Harvester MOS</t>
  </si>
  <si>
    <t>157154</t>
  </si>
  <si>
    <t>REL Diamond Switch</t>
  </si>
  <si>
    <t>147529</t>
  </si>
  <si>
    <t>REL Dwina Switch</t>
  </si>
  <si>
    <t>147486</t>
  </si>
  <si>
    <t>REL EKPC Carpenter MOS</t>
  </si>
  <si>
    <t>157158</t>
  </si>
  <si>
    <t>REL Eastwood West MOS</t>
  </si>
  <si>
    <t>LI-159271</t>
  </si>
  <si>
    <t>REL Eddyville MOS</t>
  </si>
  <si>
    <t>LI-158662</t>
  </si>
  <si>
    <t>REL Elizabethtown 4 MOS</t>
  </si>
  <si>
    <t>151800</t>
  </si>
  <si>
    <t>REL Four Mile Switch</t>
  </si>
  <si>
    <t>147499</t>
  </si>
  <si>
    <t>REL Freys Hill MOS</t>
  </si>
  <si>
    <t>LI-160603</t>
  </si>
  <si>
    <t>REL Girdler MOS Add</t>
  </si>
  <si>
    <t>153076</t>
  </si>
  <si>
    <t>REL Greenville West MOS-A</t>
  </si>
  <si>
    <t>157161</t>
  </si>
  <si>
    <t>REL Hamblin Tap Switch</t>
  </si>
  <si>
    <t>147493</t>
  </si>
  <si>
    <t>REL Harlan 557 MOS</t>
  </si>
  <si>
    <t>151798</t>
  </si>
  <si>
    <t>REL Harlan Y-Catrons Creek LFI</t>
  </si>
  <si>
    <t>LI-161289</t>
  </si>
  <si>
    <t>REL Hartford-Big Rivers Interc</t>
  </si>
  <si>
    <t>LI-159067</t>
  </si>
  <si>
    <t>REL Hartford-Big Rvrs Int ROW</t>
  </si>
  <si>
    <t>LI-160379</t>
  </si>
  <si>
    <t>REL Hopewell MOS</t>
  </si>
  <si>
    <t>LI-159270</t>
  </si>
  <si>
    <t>REL Jeffersontown ALT 4</t>
  </si>
  <si>
    <t>LI-000057</t>
  </si>
  <si>
    <t>REL KEOKEE SWITCH</t>
  </si>
  <si>
    <t>144062</t>
  </si>
  <si>
    <t>REL Kenton Switch 91-6</t>
  </si>
  <si>
    <t>147481</t>
  </si>
  <si>
    <t>REL LEXPLNT-PISGH 69RBLD</t>
  </si>
  <si>
    <t>135361</t>
  </si>
  <si>
    <t>REL Lawrncbrg 639-605-625 MOS</t>
  </si>
  <si>
    <t>LI-000066</t>
  </si>
  <si>
    <t>REL Lebanon City MOS</t>
  </si>
  <si>
    <t>LI-161811</t>
  </si>
  <si>
    <t>REL Lebanon W31 Switch</t>
  </si>
  <si>
    <t>147515</t>
  </si>
  <si>
    <t>REL Lemons Mill MOS</t>
  </si>
  <si>
    <t>151812</t>
  </si>
  <si>
    <t>REL Lexingtn Water 662-605-635</t>
  </si>
  <si>
    <t>LI-000067</t>
  </si>
  <si>
    <t>REL Liberty Rd 529-605-615 MOS</t>
  </si>
  <si>
    <t>LI-000068</t>
  </si>
  <si>
    <t>REL Lockport MOS</t>
  </si>
  <si>
    <t>LI-161753</t>
  </si>
  <si>
    <t>REL Locust Sub Switch MOS</t>
  </si>
  <si>
    <t>147527</t>
  </si>
  <si>
    <t>REL Madisonville North MOS</t>
  </si>
  <si>
    <t>147504</t>
  </si>
  <si>
    <t>REL Manitou Switch</t>
  </si>
  <si>
    <t>147511</t>
  </si>
  <si>
    <t>REL McKee Road MOS</t>
  </si>
  <si>
    <t>LI-159257</t>
  </si>
  <si>
    <t>REL McKee Road Switch</t>
  </si>
  <si>
    <t>147496</t>
  </si>
  <si>
    <t>REL Mile Lane LFI</t>
  </si>
  <si>
    <t>LI-159278</t>
  </si>
  <si>
    <t>REL Millers Creek REA MOS</t>
  </si>
  <si>
    <t>157712</t>
  </si>
  <si>
    <t>REL Millers Creek REA MOS ROW</t>
  </si>
  <si>
    <t>LI-162875</t>
  </si>
  <si>
    <t>REL Morehead West MOS</t>
  </si>
  <si>
    <t>151804</t>
  </si>
  <si>
    <t>REL Mt Sterling MOS</t>
  </si>
  <si>
    <t>151813</t>
  </si>
  <si>
    <t>REL Mt. Washington RECC</t>
  </si>
  <si>
    <t>LI-000062</t>
  </si>
  <si>
    <t>REL Nelson Switch</t>
  </si>
  <si>
    <t>147503</t>
  </si>
  <si>
    <t>REL Newtown LFI</t>
  </si>
  <si>
    <t>LI-160930</t>
  </si>
  <si>
    <t>REL Newtown MOS Add</t>
  </si>
  <si>
    <t>153080</t>
  </si>
  <si>
    <t>REL Nicholasville MOS</t>
  </si>
  <si>
    <t>147512</t>
  </si>
  <si>
    <t>REL Oxford MOS</t>
  </si>
  <si>
    <t>LI-159272</t>
  </si>
  <si>
    <t>REL POOLE 69KV SWITCH</t>
  </si>
  <si>
    <t>137740</t>
  </si>
  <si>
    <t>REL Paint Lick Switch</t>
  </si>
  <si>
    <t>147494</t>
  </si>
  <si>
    <t>REL Paris City Switch</t>
  </si>
  <si>
    <t>147516</t>
  </si>
  <si>
    <t>REL Picadome Switch</t>
  </si>
  <si>
    <t>147531</t>
  </si>
  <si>
    <t>REL Pine Hill MOS</t>
  </si>
  <si>
    <t>LI-159276</t>
  </si>
  <si>
    <t>REL Pineville MOS</t>
  </si>
  <si>
    <t>LI-159268</t>
  </si>
  <si>
    <t>REL Pleasant Grove Motors</t>
  </si>
  <si>
    <t>157181</t>
  </si>
  <si>
    <t>REL Providence East MOS</t>
  </si>
  <si>
    <t>LI-161911</t>
  </si>
  <si>
    <t>REL Providence MOS</t>
  </si>
  <si>
    <t>LI-158889</t>
  </si>
  <si>
    <t>REL Rineyville MOS</t>
  </si>
  <si>
    <t>157175</t>
  </si>
  <si>
    <t>REL Saint Charles Switch</t>
  </si>
  <si>
    <t>147539</t>
  </si>
  <si>
    <t>REL Shannon Run MOS</t>
  </si>
  <si>
    <t>LI-159072</t>
  </si>
  <si>
    <t>REL Shavers Chapel 439-605 MOS</t>
  </si>
  <si>
    <t>LI-000063</t>
  </si>
  <si>
    <t>REL Shlby City 744-605-615 MOS</t>
  </si>
  <si>
    <t>LI-000064</t>
  </si>
  <si>
    <t>REL Shlbyvl So 588-605-615 MOS</t>
  </si>
  <si>
    <t>LI-000065</t>
  </si>
  <si>
    <t>REL Shun Pike MOS</t>
  </si>
  <si>
    <t>LI-161291</t>
  </si>
  <si>
    <t>REL Simpsonville MOS</t>
  </si>
  <si>
    <t>LI-159256</t>
  </si>
  <si>
    <t>REL Spindletop 823 Switch</t>
  </si>
  <si>
    <t>147521</t>
  </si>
  <si>
    <t>REL Taylorsville MOS</t>
  </si>
  <si>
    <t>147509</t>
  </si>
  <si>
    <t>REL Trafton Avenue MOS</t>
  </si>
  <si>
    <t>LI-159277</t>
  </si>
  <si>
    <t>REL Trim Masters MOS</t>
  </si>
  <si>
    <t>LI-159264</t>
  </si>
  <si>
    <t>REL Union Underwear MOS</t>
  </si>
  <si>
    <t>LI-161475</t>
  </si>
  <si>
    <t>REL Versailles West MOS</t>
  </si>
  <si>
    <t>LI-161288</t>
  </si>
  <si>
    <t>REL Versailles West Switch</t>
  </si>
  <si>
    <t>147491</t>
  </si>
  <si>
    <t>REL Vrslles ByPass 838-605-615</t>
  </si>
  <si>
    <t>LI-000059</t>
  </si>
  <si>
    <t>REL WEDONIA MOS</t>
  </si>
  <si>
    <t>131374</t>
  </si>
  <si>
    <t>REL Waitsboro MOS Add</t>
  </si>
  <si>
    <t>153081</t>
  </si>
  <si>
    <t>REL Wilmore MOS</t>
  </si>
  <si>
    <t>LI-159265</t>
  </si>
  <si>
    <t>REL Wise Tap MOS</t>
  </si>
  <si>
    <t>147510</t>
  </si>
  <si>
    <t>REL Woodlawn Switch MOS</t>
  </si>
  <si>
    <t>147506</t>
  </si>
  <si>
    <t>REL-NL-Big Stone Gap</t>
  </si>
  <si>
    <t>LI-159260</t>
  </si>
  <si>
    <t>REL-NL-Big Stone Gap ROW</t>
  </si>
  <si>
    <t>LI-162663</t>
  </si>
  <si>
    <t>SPIR Ashbottom-Can Run Sw</t>
  </si>
  <si>
    <t>LI-161212</t>
  </si>
  <si>
    <t>SPIR Kentucky Dam-Princeton</t>
  </si>
  <si>
    <t>155953</t>
  </si>
  <si>
    <t>SPIR Kenzig Road-Northside</t>
  </si>
  <si>
    <t>LI-158279</t>
  </si>
  <si>
    <t>SPIR Middletown-Trimble Co Sw</t>
  </si>
  <si>
    <t>LI-161857</t>
  </si>
  <si>
    <t>SPIR Mill Creek-Paddys West</t>
  </si>
  <si>
    <t>158158</t>
  </si>
  <si>
    <t>SPIR Nebo-Earlington North</t>
  </si>
  <si>
    <t>LI-159804</t>
  </si>
  <si>
    <t>SPIR Northside-Clifty Creek</t>
  </si>
  <si>
    <t>157723</t>
  </si>
  <si>
    <t>SPIR Paddys West-Kenzig Rd</t>
  </si>
  <si>
    <t>LI-158281</t>
  </si>
  <si>
    <t>SR Floyd-Seminole 69kV</t>
  </si>
  <si>
    <t>148821</t>
  </si>
  <si>
    <t>SR Morganfield-Nebo 69kV</t>
  </si>
  <si>
    <t>148854</t>
  </si>
  <si>
    <t>Storm Damage T-Line KU 2018</t>
  </si>
  <si>
    <t>K8-2018</t>
  </si>
  <si>
    <t>Storm Damage T-Line KU 2019</t>
  </si>
  <si>
    <t>K8-2019</t>
  </si>
  <si>
    <t>Storm Damage T-Line KU 2020</t>
  </si>
  <si>
    <t>K8-2020</t>
  </si>
  <si>
    <t>Storm Damage T-Line KU 2021</t>
  </si>
  <si>
    <t>K8-2021</t>
  </si>
  <si>
    <t>Storm Damage T-Line LGE 2018</t>
  </si>
  <si>
    <t>L8-2018</t>
  </si>
  <si>
    <t>Storm Damage T-Line LGE 2019</t>
  </si>
  <si>
    <t>L8-2019</t>
  </si>
  <si>
    <t>Storm Damage T-Line LGE 2020</t>
  </si>
  <si>
    <t>L8-2020</t>
  </si>
  <si>
    <t>Storm Damage T-Line LGE 2021</t>
  </si>
  <si>
    <t>L8-2021</t>
  </si>
  <si>
    <t>TEP ETHEL-NACHAND 69kV-</t>
  </si>
  <si>
    <t>147244</t>
  </si>
  <si>
    <t>TEP Hardin Co Line Work</t>
  </si>
  <si>
    <t>157806</t>
  </si>
  <si>
    <t>TEP Hoover Capacitor Bank</t>
  </si>
  <si>
    <t>LI-160527</t>
  </si>
  <si>
    <t>TEP Paint Lick Cap</t>
  </si>
  <si>
    <t>LI-160502</t>
  </si>
  <si>
    <t>TEP Princeton-Walker</t>
  </si>
  <si>
    <t>153954</t>
  </si>
  <si>
    <t>TEP Rogers Gap Dist Station</t>
  </si>
  <si>
    <t>LI-159700</t>
  </si>
  <si>
    <t>TEP Warsaw East Capacitor Bank</t>
  </si>
  <si>
    <t>LI-160529</t>
  </si>
  <si>
    <t>TEP-CR-Ashbottom-So Park</t>
  </si>
  <si>
    <t>157188</t>
  </si>
  <si>
    <t>TEP-CR-CLAY VLG TP-SHBVLL E</t>
  </si>
  <si>
    <t>145803</t>
  </si>
  <si>
    <t>TEP-CR-EWood-Simpsonville 69kV</t>
  </si>
  <si>
    <t>LI-159249</t>
  </si>
  <si>
    <t>TEP-CR-Eastwood-Simpsnvll 69kV</t>
  </si>
  <si>
    <t>LI-158437</t>
  </si>
  <si>
    <t>TEP-CR-Ford-Freys Hill</t>
  </si>
  <si>
    <t>LI-000088</t>
  </si>
  <si>
    <t>TEP-CR-Loudon Ave-Hume Road</t>
  </si>
  <si>
    <t>LI-000083</t>
  </si>
  <si>
    <t>TEP-CR-Mid Valley-Finchville</t>
  </si>
  <si>
    <t>LI-159243</t>
  </si>
  <si>
    <t>TEP-CR-NORTH TAP-SO PARK</t>
  </si>
  <si>
    <t>140440</t>
  </si>
  <si>
    <t>TEP-MOT-Adams-Georgetown</t>
  </si>
  <si>
    <t>157736</t>
  </si>
  <si>
    <t>TEP-MOT-Brush Creek-KU Park</t>
  </si>
  <si>
    <t>LI-159251</t>
  </si>
  <si>
    <t>TEP-MOT-Dycusburg-Kuttawa</t>
  </si>
  <si>
    <t>LI-161693</t>
  </si>
  <si>
    <t>TEP-MOT-ETOWN-ETOWN#2</t>
  </si>
  <si>
    <t>144070</t>
  </si>
  <si>
    <t>TEP-MOT-Earl No-Mad Tap</t>
  </si>
  <si>
    <t>LI-159246</t>
  </si>
  <si>
    <t>TEP-MOT-Eddyville Pr-Princeton</t>
  </si>
  <si>
    <t>LI-161669</t>
  </si>
  <si>
    <t>TEP-MOT-Eddyville Prison-KYD</t>
  </si>
  <si>
    <t>LI-161674</t>
  </si>
  <si>
    <t>TEP-MOT-Elizabethtown-Etown 5</t>
  </si>
  <si>
    <t>LI-159248</t>
  </si>
  <si>
    <t>TEP-MOT-Etown-Nelson Co</t>
  </si>
  <si>
    <t>LI-000100</t>
  </si>
  <si>
    <t>TEP-MOT-Floyd-Waynesburg</t>
  </si>
  <si>
    <t>LI-000093</t>
  </si>
  <si>
    <t>TEP-MOT-Fredonia-Mexico</t>
  </si>
  <si>
    <t>LI-161687</t>
  </si>
  <si>
    <t>TEP-MOT-Green Rvr-Shvrs Chapel</t>
  </si>
  <si>
    <t>LI-000091</t>
  </si>
  <si>
    <t>TEP-MOT-Greensburg-Camp EKPC</t>
  </si>
  <si>
    <t>LI-000085</t>
  </si>
  <si>
    <t>TEP-MOT-Hinkle-Stinking Creek</t>
  </si>
  <si>
    <t>LI-000098</t>
  </si>
  <si>
    <t>TEP-MOT-KU Park-Stinking Creek</t>
  </si>
  <si>
    <t>LI-000095</t>
  </si>
  <si>
    <t>TEP-MOT-LaGrange East-Penal T</t>
  </si>
  <si>
    <t>LI-161686</t>
  </si>
  <si>
    <t>TEP-MOT-Morganfield-Wheatcrft</t>
  </si>
  <si>
    <t>LI-000092</t>
  </si>
  <si>
    <t>TEP-MOT-Oxmoor-Breckenridge</t>
  </si>
  <si>
    <t>157245</t>
  </si>
  <si>
    <t>TEP-NL-Hardin Co-Etown New 2nd</t>
  </si>
  <si>
    <t>LI-000102</t>
  </si>
  <si>
    <t>TEP-NL-Hardin Co-Etown ROW</t>
  </si>
  <si>
    <t>LI-161041</t>
  </si>
  <si>
    <t>TEP-NL-Lebanon-Leb So ROW</t>
  </si>
  <si>
    <t>LI-160928</t>
  </si>
  <si>
    <t>TEP-NL-Lebanon-Lebanon South</t>
  </si>
  <si>
    <t>157211</t>
  </si>
  <si>
    <t>TL Comp Rel Hardware_KU</t>
  </si>
  <si>
    <t>158952</t>
  </si>
  <si>
    <t>TL Comp Rel Hardware_LGE</t>
  </si>
  <si>
    <t>158951</t>
  </si>
  <si>
    <t>TL Computer Rel Hware-KU</t>
  </si>
  <si>
    <t>LI-161696</t>
  </si>
  <si>
    <t>TL Computer Rel Hware-LG&amp;E</t>
  </si>
  <si>
    <t>LI-161695</t>
  </si>
  <si>
    <t>TL UTV-AOC</t>
  </si>
  <si>
    <t>LI-161703</t>
  </si>
  <si>
    <t>TL UTV-Pineville</t>
  </si>
  <si>
    <t>LI-159279</t>
  </si>
  <si>
    <t>US 60 Highway Relocation</t>
  </si>
  <si>
    <t>156637</t>
  </si>
  <si>
    <t>Wyndover Hills Relocation</t>
  </si>
  <si>
    <t>LI-158943</t>
  </si>
  <si>
    <t>P42990: TRANS POLICY &amp; TARIFFS</t>
  </si>
  <si>
    <t>Telecom for Muni Transitions</t>
  </si>
  <si>
    <t>157821</t>
  </si>
  <si>
    <t>Mid Point</t>
  </si>
  <si>
    <t>SP 16 Dept</t>
  </si>
  <si>
    <t>2019</t>
  </si>
  <si>
    <t>FULL YEAR ACTUALS</t>
  </si>
  <si>
    <t>152178</t>
  </si>
  <si>
    <t>PBR-Shively 69kV Brkr Rpl</t>
  </si>
  <si>
    <t>148857</t>
  </si>
  <si>
    <t>Oxmoor Underground Repl</t>
  </si>
  <si>
    <t>LI-000041</t>
  </si>
  <si>
    <t>ESR Taylorsville 647-615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</si>
  <si>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</si>
  <si>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</si>
  <si>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</si>
  <si>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</si>
  <si>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</si>
  <si>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</si>
  <si>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</si>
  <si>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</si>
  <si>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</si>
  <si>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</si>
  <si>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</si>
  <si>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</si>
  <si>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2021</t>
  </si>
  <si>
    <t>2020</t>
  </si>
  <si>
    <t>P42920: TRANS SYSTEM OPERATIONS</t>
  </si>
  <si>
    <t>158067</t>
  </si>
  <si>
    <t>TCC OpEngExp &amp; Training Room-L</t>
  </si>
  <si>
    <t>FACILITIES</t>
  </si>
  <si>
    <t>158068</t>
  </si>
  <si>
    <t>TCC OpEngExp &amp; Training Room-K</t>
  </si>
  <si>
    <t>158395</t>
  </si>
  <si>
    <t>POR- West Cliff 702 Mechanism</t>
  </si>
  <si>
    <t>153073</t>
  </si>
  <si>
    <t>REL Cynthiana S MOS 569-605</t>
  </si>
  <si>
    <t>Row Labels</t>
  </si>
  <si>
    <t>Grand Total</t>
  </si>
  <si>
    <t xml:space="preserve"> Mid Point</t>
  </si>
  <si>
    <t>KU</t>
  </si>
  <si>
    <t>LG&amp;E</t>
  </si>
  <si>
    <t>All Other</t>
  </si>
  <si>
    <t>Proactive Replacement</t>
  </si>
  <si>
    <t>Reliability</t>
  </si>
  <si>
    <t>Transmission Expansion plan</t>
  </si>
  <si>
    <t>Summary</t>
  </si>
  <si>
    <t>Summary Category</t>
  </si>
  <si>
    <t>Column Labels</t>
  </si>
  <si>
    <t>Rounded</t>
  </si>
  <si>
    <t>RATE CASE-TYE6-30-22 V2</t>
  </si>
  <si>
    <t>Bellar Testimony - Transmision Midpoint Capital, $millions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</si>
</sst>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_(* #,##0_);_(* \(#,##0\);_(* &quot;-&quot;??_);_(@_)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0" fillId="0" borderId="0" xfId="0" applyNumberFormat="1"/>
    <xf numFmtId="6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right"/>
    </xf>
    <xf numFmtId="165" fontId="0" fillId="3" borderId="0" xfId="0" applyNumberFormat="1" applyFill="1"/>
    <xf numFmtId="165" fontId="0" fillId="3" borderId="2" xfId="0" applyNumberFormat="1" applyFill="1" applyBorder="1"/>
    <xf numFmtId="6" fontId="3" fillId="0" borderId="0" xfId="0" applyNumberFormat="1" applyFont="1" applyFill="1"/>
    <xf numFmtId="0" fontId="0" fillId="0" borderId="0" xfId="0" applyFill="1"/>
    <xf numFmtId="0" fontId="4" fillId="0" borderId="0" xfId="0" applyFont="1" applyFill="1"/>
    <xf numFmtId="6" fontId="5" fillId="0" borderId="0" xfId="0" applyNumberFormat="1" applyFont="1" applyFill="1"/>
  </cellXfs>
  <cellStyles count="1">
    <cellStyle name="Normal" xfId="0" builtinId="0"/>
  </cellStyles>
  <dxfs count="29"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0" formatCode="&quot;$&quot;#,##0_);[Red]\(&quot;$&quot;#,##0\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0" formatCode="&quot;$&quot;#,##0_);[Red]\(&quot;$&quot;#,##0\)"/>
      <fill>
        <patternFill patternType="none">
          <fgColor indexed="64"/>
          <bgColor auto="1"/>
        </patternFill>
      </fill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right"/>
    </dxf>
    <dxf>
      <numFmt numFmtId="164" formatCode="_(* #,##0_);_(* \(#,##0\);_(* &quot;-&quot;??_);_(@_)"/>
    </dxf>
    <dxf>
      <alignment horizontal="right"/>
    </dxf>
    <dxf>
      <alignment horizontal="right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213.637121064814" createdVersion="6" refreshedVersion="6" minRefreshableVersion="3" recordCount="1335" xr:uid="{E02EF226-5E51-4606-80C4-4D5A843D57C2}">
  <cacheSource type="worksheet">
    <worksheetSource name="DataTable"/>
  </cacheSource>
  <cacheFields count="22">
    <cacheField name="Company" numFmtId="49">
      <sharedItems count="3">
        <s v="0100"/>
        <s v="0110"/>
        <s v="0004" u="1"/>
      </sharedItems>
    </cacheField>
    <cacheField name="SP 16 Dept" numFmtId="49">
      <sharedItems/>
    </cacheField>
    <cacheField name="Project" numFmtId="49">
      <sharedItems/>
    </cacheField>
    <cacheField name="Bud Description" numFmtId="49">
      <sharedItems/>
    </cacheField>
    <cacheField name="Category" numFmtId="49">
      <sharedItems/>
    </cacheField>
    <cacheField name="Year" numFmtId="49">
      <sharedItems/>
    </cacheField>
    <cacheField name="Budget Version" numFmtId="49">
      <sharedItems/>
    </cacheField>
    <cacheField name="Jan" numFmtId="6">
      <sharedItems containsSemiMixedTypes="0" containsString="0" containsNumber="1" containsInteger="1" minValue="-163539" maxValue="2685628"/>
    </cacheField>
    <cacheField name="Feb" numFmtId="6">
      <sharedItems containsSemiMixedTypes="0" containsString="0" containsNumber="1" containsInteger="1" minValue="-262765" maxValue="2896621"/>
    </cacheField>
    <cacheField name="Mar" numFmtId="6">
      <sharedItems containsSemiMixedTypes="0" containsString="0" containsNumber="1" containsInteger="1" minValue="-1057411" maxValue="4181688"/>
    </cacheField>
    <cacheField name="Apr" numFmtId="6">
      <sharedItems containsSemiMixedTypes="0" containsString="0" containsNumber="1" containsInteger="1" minValue="-122020" maxValue="2022742"/>
    </cacheField>
    <cacheField name="May" numFmtId="6">
      <sharedItems containsSemiMixedTypes="0" containsString="0" containsNumber="1" containsInteger="1" minValue="-263797" maxValue="1760449"/>
    </cacheField>
    <cacheField name="Jun" numFmtId="6">
      <sharedItems containsSemiMixedTypes="0" containsString="0" containsNumber="1" containsInteger="1" minValue="-1286980" maxValue="3333801"/>
    </cacheField>
    <cacheField name="Jul" numFmtId="6">
      <sharedItems containsSemiMixedTypes="0" containsString="0" containsNumber="1" containsInteger="1" minValue="-401947" maxValue="1934600"/>
    </cacheField>
    <cacheField name="Aug" numFmtId="6">
      <sharedItems containsSemiMixedTypes="0" containsString="0" containsNumber="1" containsInteger="1" minValue="-100524" maxValue="1014437"/>
    </cacheField>
    <cacheField name="Sep" numFmtId="6">
      <sharedItems containsSemiMixedTypes="0" containsString="0" containsNumber="1" containsInteger="1" minValue="-3507807" maxValue="3685850"/>
    </cacheField>
    <cacheField name="Oct" numFmtId="6">
      <sharedItems containsSemiMixedTypes="0" containsString="0" containsNumber="1" containsInteger="1" minValue="-236771" maxValue="1568346"/>
    </cacheField>
    <cacheField name="Nov" numFmtId="6">
      <sharedItems containsSemiMixedTypes="0" containsString="0" containsNumber="1" containsInteger="1" minValue="-125587" maxValue="1568346"/>
    </cacheField>
    <cacheField name="Dec" numFmtId="6">
      <sharedItems containsSemiMixedTypes="0" containsString="0" containsNumber="1" containsInteger="1" minValue="-900000" maxValue="2919054"/>
    </cacheField>
    <cacheField name="Total" numFmtId="6">
      <sharedItems containsSemiMixedTypes="0" containsString="0" containsNumber="1" containsInteger="1" minValue="-3507807" maxValue="13301729"/>
    </cacheField>
    <cacheField name="Mid Point" numFmtId="6">
      <sharedItems containsSemiMixedTypes="0" containsString="0" containsNumber="1" minValue="-3507.8069999999998" maxValue="11830.195"/>
    </cacheField>
    <cacheField name="Summary Category" numFmtId="6">
      <sharedItems count="5">
        <s v="All Other"/>
        <s v="Transmission Expansion plan"/>
        <s v="Proactive Replacement"/>
        <s v="Reliability"/>
        <s v="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35">
  <r>
    <x v="0"/>
    <s v="P42940: TRANS ENERGY MANAGEMENT SYSTEM"/>
    <s v="140099"/>
    <s v="EMS OPERATOR MONITORS-LGE-2019"/>
    <s v="OPERATIONS SUPPORT"/>
    <s v="2019"/>
    <s v="FULL YEAR ACTUALS"/>
    <n v="0"/>
    <n v="0"/>
    <n v="0"/>
    <n v="0"/>
    <n v="0"/>
    <n v="0"/>
    <n v="0"/>
    <n v="301"/>
    <n v="0"/>
    <n v="0"/>
    <n v="15068"/>
    <n v="0"/>
    <n v="15369"/>
    <n v="15.068"/>
    <x v="0"/>
  </r>
  <r>
    <x v="0"/>
    <s v="P42940: TRANS ENERGY MANAGEMENT SYSTEM"/>
    <s v="147735"/>
    <s v="FULL UPGRD EMS SWARE-LGE-2020"/>
    <s v="COMPLIANCE"/>
    <s v="2019"/>
    <s v="FULL YEAR ACTUALS"/>
    <n v="0"/>
    <n v="0"/>
    <n v="0"/>
    <n v="0"/>
    <n v="0"/>
    <n v="0"/>
    <n v="0"/>
    <n v="0"/>
    <n v="0"/>
    <n v="0"/>
    <n v="63"/>
    <n v="24157"/>
    <n v="24220"/>
    <n v="24.22"/>
    <x v="0"/>
  </r>
  <r>
    <x v="0"/>
    <s v="P42940: TRANS ENERGY MANAGEMENT SYSTEM"/>
    <s v="147791"/>
    <s v="EMS APP ENHANCEMENTS-LGE-2018"/>
    <s v="OPERATIONS SUPPORT"/>
    <s v="2019"/>
    <s v="FULL YEAR ACTUALS"/>
    <n v="1396"/>
    <n v="0"/>
    <n v="-715"/>
    <n v="0"/>
    <n v="0"/>
    <n v="0"/>
    <n v="0"/>
    <n v="0"/>
    <n v="0"/>
    <n v="0"/>
    <n v="0"/>
    <n v="0"/>
    <n v="682"/>
    <n v="0"/>
    <x v="0"/>
  </r>
  <r>
    <x v="0"/>
    <s v="P42940: TRANS ENERGY MANAGEMENT SYSTEM"/>
    <s v="147795"/>
    <s v="EMS APP ENHANCEMENTS-LGE-2019"/>
    <s v="OPERATIONS SUPPORT"/>
    <s v="2019"/>
    <s v="FULL YEAR ACTUALS"/>
    <n v="0"/>
    <n v="0"/>
    <n v="0"/>
    <n v="0"/>
    <n v="0"/>
    <n v="6827"/>
    <n v="0"/>
    <n v="0"/>
    <n v="0"/>
    <n v="0"/>
    <n v="7250"/>
    <n v="0"/>
    <n v="14077"/>
    <n v="7.25"/>
    <x v="0"/>
  </r>
  <r>
    <x v="0"/>
    <s v="P42960: TRANS PROTECTION &amp; CONTROL"/>
    <s v="131852"/>
    <s v="CIP-LGE-2017"/>
    <s v="COMPLIANCE"/>
    <s v="2019"/>
    <s v="FULL YEAR ACTUALS"/>
    <n v="11727"/>
    <n v="8528"/>
    <n v="176"/>
    <n v="1041"/>
    <n v="318"/>
    <n v="0"/>
    <n v="0"/>
    <n v="0"/>
    <n v="0"/>
    <n v="0"/>
    <n v="0"/>
    <n v="0"/>
    <n v="21790"/>
    <n v="0"/>
    <x v="0"/>
  </r>
  <r>
    <x v="0"/>
    <s v="P42960: TRANS PROTECTION &amp; CONTROL"/>
    <s v="131853"/>
    <s v="CIP-LGE-2018"/>
    <s v="COMPLIANCE"/>
    <s v="2019"/>
    <s v="FULL YEAR ACTUALS"/>
    <n v="72420"/>
    <n v="29930"/>
    <n v="46236"/>
    <n v="35263"/>
    <n v="33516"/>
    <n v="22027"/>
    <n v="3128"/>
    <n v="0"/>
    <n v="0"/>
    <n v="0"/>
    <n v="0"/>
    <n v="4693"/>
    <n v="247213"/>
    <n v="4.6929999999999996"/>
    <x v="0"/>
  </r>
  <r>
    <x v="0"/>
    <s v="P42960: TRANS PROTECTION &amp; CONTROL"/>
    <s v="151466"/>
    <s v="MT 345 Bus Redundancy"/>
    <s v="TEP"/>
    <s v="2019"/>
    <s v="FULL YEAR ACTUALS"/>
    <n v="4841"/>
    <n v="-352"/>
    <n v="197"/>
    <n v="0"/>
    <n v="0"/>
    <n v="0"/>
    <n v="0"/>
    <n v="0"/>
    <n v="0"/>
    <n v="0"/>
    <n v="0"/>
    <n v="0"/>
    <n v="4685"/>
    <n v="0"/>
    <x v="1"/>
  </r>
  <r>
    <x v="0"/>
    <s v="P42960: TRANS PROTECTION &amp; CONTROL"/>
    <s v="160843"/>
    <s v="POTH-Test Lab DFR Addition - L"/>
    <s v="PROACTIVE REPLACEMENT"/>
    <s v="2019"/>
    <s v="FULL YEAR ACTUALS"/>
    <n v="0"/>
    <n v="0"/>
    <n v="0"/>
    <n v="0"/>
    <n v="0"/>
    <n v="0"/>
    <n v="0"/>
    <n v="0"/>
    <n v="0"/>
    <n v="5593"/>
    <n v="0"/>
    <n v="0"/>
    <n v="5593"/>
    <n v="0"/>
    <x v="2"/>
  </r>
  <r>
    <x v="0"/>
    <s v="P42960: TRANS PROTECTION &amp; CONTROL"/>
    <s v="LRELAY-17"/>
    <s v="Relay Replacements-LG&amp;E-2017"/>
    <s v="PROACTIVE REPLACEMENT"/>
    <s v="2019"/>
    <s v="FULL YEAR ACTUALS"/>
    <n v="10134"/>
    <n v="25522"/>
    <n v="767"/>
    <n v="663"/>
    <n v="0"/>
    <n v="0"/>
    <n v="0"/>
    <n v="0"/>
    <n v="0"/>
    <n v="60730"/>
    <n v="0"/>
    <n v="0"/>
    <n v="97816"/>
    <n v="0"/>
    <x v="2"/>
  </r>
  <r>
    <x v="0"/>
    <s v="P42960: TRANS PROTECTION &amp; CONTROL"/>
    <s v="LRTU-17"/>
    <s v="LGE RTU Replacements-17"/>
    <s v="PROACTIVE REPLACEMENT"/>
    <s v="2019"/>
    <s v="FULL YEAR ACTUALS"/>
    <n v="0"/>
    <n v="0"/>
    <n v="0"/>
    <n v="0"/>
    <n v="0"/>
    <n v="0"/>
    <n v="311"/>
    <n v="0"/>
    <n v="0"/>
    <n v="0"/>
    <n v="0"/>
    <n v="0"/>
    <n v="311"/>
    <n v="0"/>
    <x v="2"/>
  </r>
  <r>
    <x v="0"/>
    <s v="P42960: TRANS PROTECTION &amp; CONTROL"/>
    <s v="SU-000059"/>
    <s v="PRLY-Clay LGE -Madison (6627)"/>
    <s v="PROACTIVE REPLACEMENT"/>
    <s v="2019"/>
    <s v="FULL YEAR ACTUALS"/>
    <n v="48703"/>
    <n v="95608"/>
    <n v="39785"/>
    <n v="310"/>
    <n v="47303"/>
    <n v="532"/>
    <n v="56698"/>
    <n v="13250"/>
    <n v="0"/>
    <n v="30155"/>
    <n v="26620"/>
    <n v="16864"/>
    <n v="375828"/>
    <n v="43.484000000000002"/>
    <x v="2"/>
  </r>
  <r>
    <x v="0"/>
    <s v="P42960: TRANS PROTECTION &amp; CONTROL"/>
    <s v="SU-000060"/>
    <s v="PRLY-Ashbottom - S Park (6639)"/>
    <s v="PROACTIVE REPLACEMENT"/>
    <s v="2019"/>
    <s v="FULL YEAR ACTUALS"/>
    <n v="11208"/>
    <n v="86028"/>
    <n v="-17075"/>
    <n v="0"/>
    <n v="0"/>
    <n v="0"/>
    <n v="0"/>
    <n v="0"/>
    <n v="0"/>
    <n v="0"/>
    <n v="0"/>
    <n v="0"/>
    <n v="80161"/>
    <n v="0"/>
    <x v="2"/>
  </r>
  <r>
    <x v="0"/>
    <s v="P42960: TRANS PROTECTION &amp; CONTROL"/>
    <s v="SU-000061"/>
    <s v="PRLY-Aiken-Middletown (6657)"/>
    <s v="PROACTIVE REPLACEMENT"/>
    <s v="2019"/>
    <s v="FULL YEAR ACTUALS"/>
    <n v="232"/>
    <n v="99"/>
    <n v="0"/>
    <n v="2034"/>
    <n v="547"/>
    <n v="0"/>
    <n v="0"/>
    <n v="0"/>
    <n v="0"/>
    <n v="0"/>
    <n v="0"/>
    <n v="0"/>
    <n v="2911"/>
    <n v="0"/>
    <x v="2"/>
  </r>
  <r>
    <x v="0"/>
    <s v="P42960: TRANS PROTECTION &amp; CONTROL"/>
    <s v="SU-000062"/>
    <s v="PRLY-Nachand-Wattrson (6667)"/>
    <s v="PROACTIVE REPLACEMENT"/>
    <s v="2019"/>
    <s v="FULL YEAR ACTUALS"/>
    <n v="82894"/>
    <n v="28075"/>
    <n v="6451"/>
    <n v="28780"/>
    <n v="-3031"/>
    <n v="499"/>
    <n v="0"/>
    <n v="16539"/>
    <n v="0"/>
    <n v="17387"/>
    <n v="-1130"/>
    <n v="-15"/>
    <n v="176450"/>
    <n v="-1.145"/>
    <x v="2"/>
  </r>
  <r>
    <x v="0"/>
    <s v="P42960: TRANS PROTECTION &amp; CONTROL"/>
    <s v="SU-000063"/>
    <s v="PRLY-Grady-Paddys Run (6633)"/>
    <s v="PROACTIVE REPLACEMENT"/>
    <s v="2019"/>
    <s v="FULL YEAR ACTUALS"/>
    <n v="128070"/>
    <n v="554455"/>
    <n v="148481"/>
    <n v="260203"/>
    <n v="431671"/>
    <n v="12244"/>
    <n v="-103538"/>
    <n v="8569"/>
    <n v="14569"/>
    <n v="387"/>
    <n v="0"/>
    <n v="-38226"/>
    <n v="1416886"/>
    <n v="-38.225999999999999"/>
    <x v="2"/>
  </r>
  <r>
    <x v="0"/>
    <s v="P42960: TRANS PROTECTION &amp; CONTROL"/>
    <s v="SU-000072"/>
    <s v="PRLY-Canal - Del Park (6616)"/>
    <s v="PROACTIVE REPLACEMENT"/>
    <s v="2019"/>
    <s v="FULL YEAR ACTUALS"/>
    <n v="181724"/>
    <n v="109839"/>
    <n v="211446"/>
    <n v="82022"/>
    <n v="17249"/>
    <n v="175494"/>
    <n v="18895"/>
    <n v="20695"/>
    <n v="25106"/>
    <n v="-1527"/>
    <n v="178378"/>
    <n v="62873"/>
    <n v="1082193"/>
    <n v="241.251"/>
    <x v="2"/>
  </r>
  <r>
    <x v="0"/>
    <s v="P42960: TRANS PROTECTION &amp; CONTROL"/>
    <s v="SU-000077"/>
    <s v="PRLY-Aiken-Oxmoor (6650)"/>
    <s v="PROACTIVE REPLACEMENT"/>
    <s v="2019"/>
    <s v="FULL YEAR ACTUALS"/>
    <n v="32883"/>
    <n v="799"/>
    <n v="0"/>
    <n v="1797"/>
    <n v="236"/>
    <n v="0"/>
    <n v="155"/>
    <n v="0"/>
    <n v="0"/>
    <n v="0"/>
    <n v="0"/>
    <n v="0"/>
    <n v="35871"/>
    <n v="0"/>
    <x v="2"/>
  </r>
  <r>
    <x v="0"/>
    <s v="P42960: TRANS PROTECTION &amp; CONTROL"/>
    <s v="SU-000078"/>
    <s v="PRLY-Algonquin-Magzn (6646)"/>
    <s v="PROACTIVE REPLACEMENT"/>
    <s v="2019"/>
    <s v="FULL YEAR ACTUALS"/>
    <n v="0"/>
    <n v="2536"/>
    <n v="1413"/>
    <n v="329"/>
    <n v="0"/>
    <n v="0"/>
    <n v="0"/>
    <n v="0"/>
    <n v="0"/>
    <n v="0"/>
    <n v="0"/>
    <n v="0"/>
    <n v="4278"/>
    <n v="0"/>
    <x v="2"/>
  </r>
  <r>
    <x v="0"/>
    <s v="P42960: TRANS PROTECTION &amp; CONTROL"/>
    <s v="SU-000102"/>
    <s v="PRLY-Ashbottom 3836,3833,3832"/>
    <s v="PROACTIVE REPLACEMENT"/>
    <s v="2019"/>
    <s v="FULL YEAR ACTUALS"/>
    <n v="0"/>
    <n v="1137"/>
    <n v="0"/>
    <n v="0"/>
    <n v="7368"/>
    <n v="11592"/>
    <n v="28133"/>
    <n v="19028"/>
    <n v="51687"/>
    <n v="133398"/>
    <n v="8379"/>
    <n v="2479"/>
    <n v="263201"/>
    <n v="10.858000000000001"/>
    <x v="2"/>
  </r>
  <r>
    <x v="0"/>
    <s v="P42960: TRANS PROTECTION &amp; CONTROL"/>
    <s v="SU-000103"/>
    <s v="PBR Bcknr-Trmble Co Swtch 4544"/>
    <s v="PROACTIVE REPLACEMENT"/>
    <s v="2019"/>
    <s v="FULL YEAR ACTUALS"/>
    <n v="1521"/>
    <n v="8049"/>
    <n v="59756"/>
    <n v="80118"/>
    <n v="121744"/>
    <n v="73916"/>
    <n v="95892"/>
    <n v="1503"/>
    <n v="4691"/>
    <n v="7678"/>
    <n v="9960"/>
    <n v="30100"/>
    <n v="494928"/>
    <n v="40.06"/>
    <x v="2"/>
  </r>
  <r>
    <x v="0"/>
    <s v="P42960: TRANS PROTECTION &amp; CONTROL"/>
    <s v="SU-000125"/>
    <s v="PDFR Waterside West"/>
    <s v="PROACTIVE REPLACEMENT"/>
    <s v="2019"/>
    <s v="FULL YEAR ACTUALS"/>
    <n v="0"/>
    <n v="0"/>
    <n v="0"/>
    <n v="0"/>
    <n v="0"/>
    <n v="0"/>
    <n v="0"/>
    <n v="0"/>
    <n v="0"/>
    <n v="0"/>
    <n v="2015"/>
    <n v="1504"/>
    <n v="3518"/>
    <n v="3.5190000000000001"/>
    <x v="2"/>
  </r>
  <r>
    <x v="0"/>
    <s v="P42960: TRANS PROTECTION &amp; CONTROL"/>
    <s v="SU-000126"/>
    <s v="PDFR Mill Creek Switching"/>
    <s v="PROACTIVE REPLACEMENT"/>
    <s v="2019"/>
    <s v="FULL YEAR ACTUALS"/>
    <n v="0"/>
    <n v="0"/>
    <n v="0"/>
    <n v="0"/>
    <n v="0"/>
    <n v="0"/>
    <n v="0"/>
    <n v="0"/>
    <n v="0"/>
    <n v="0"/>
    <n v="21443"/>
    <n v="18318"/>
    <n v="39761"/>
    <n v="39.761000000000003"/>
    <x v="2"/>
  </r>
  <r>
    <x v="0"/>
    <s v="P42960: TRANS PROTECTION &amp; CONTROL"/>
    <s v="SU-000127"/>
    <s v="PDFR Beargrass"/>
    <s v="PROACTIVE REPLACEMENT"/>
    <s v="2019"/>
    <s v="FULL YEAR ACTUALS"/>
    <n v="0"/>
    <n v="0"/>
    <n v="0"/>
    <n v="0"/>
    <n v="0"/>
    <n v="0"/>
    <n v="0"/>
    <n v="0"/>
    <n v="0"/>
    <n v="0"/>
    <n v="1210"/>
    <n v="13339"/>
    <n v="14549"/>
    <n v="14.548999999999999"/>
    <x v="2"/>
  </r>
  <r>
    <x v="0"/>
    <s v="P42960: TRANS PROTECTION &amp; CONTROL"/>
    <s v="SU-000131"/>
    <s v="PRLY Flyd - Lcst - Simnle 6647"/>
    <s v="PROACTIVE REPLACEMENT"/>
    <s v="2019"/>
    <s v="FULL YEAR ACTUALS"/>
    <n v="0"/>
    <n v="2341"/>
    <n v="26141"/>
    <n v="107523"/>
    <n v="73862"/>
    <n v="84281"/>
    <n v="45429"/>
    <n v="119247"/>
    <n v="13713"/>
    <n v="51271"/>
    <n v="184379"/>
    <n v="-55212"/>
    <n v="652975"/>
    <n v="129.167"/>
    <x v="2"/>
  </r>
  <r>
    <x v="0"/>
    <s v="P42960: TRANS PROTECTION &amp; CONTROL"/>
    <s v="SU-000132"/>
    <s v="PRLY Ashbottom-Kenwood (6649)"/>
    <s v="PROACTIVE REPLACEMENT"/>
    <s v="2019"/>
    <s v="FULL YEAR ACTUALS"/>
    <n v="57274"/>
    <n v="76181"/>
    <n v="106525"/>
    <n v="68274"/>
    <n v="159062"/>
    <n v="5361"/>
    <n v="1197"/>
    <n v="1508"/>
    <n v="77851"/>
    <n v="134989"/>
    <n v="54146"/>
    <n v="13555"/>
    <n v="755923"/>
    <n v="67.700999999999993"/>
    <x v="2"/>
  </r>
  <r>
    <x v="0"/>
    <s v="P42960: TRANS PROTECTION &amp; CONTROL"/>
    <s v="SU-000133"/>
    <s v="PRLY-Appliance Park 3836,PBR"/>
    <s v="PROACTIVE REPLACEMENT"/>
    <s v="2019"/>
    <s v="FULL YEAR ACTUALS"/>
    <n v="0"/>
    <n v="0"/>
    <n v="0"/>
    <n v="0"/>
    <n v="0"/>
    <n v="1048"/>
    <n v="2045"/>
    <n v="64951"/>
    <n v="183667"/>
    <n v="157265"/>
    <n v="303410"/>
    <n v="34995"/>
    <n v="747382"/>
    <n v="338.40499999999997"/>
    <x v="2"/>
  </r>
  <r>
    <x v="0"/>
    <s v="P42960: TRANS PROTECTION &amp; CONTROL"/>
    <s v="SU-000137"/>
    <s v="PRLY Breckenridge-Ethel (3872)"/>
    <s v="PROACTIVE REPLACEMENT"/>
    <s v="2019"/>
    <s v="FULL YEAR ACTUALS"/>
    <n v="74262"/>
    <n v="4017"/>
    <n v="12878"/>
    <n v="3247"/>
    <n v="9453"/>
    <n v="29413"/>
    <n v="5484"/>
    <n v="1175"/>
    <n v="-19"/>
    <n v="0"/>
    <n v="0"/>
    <n v="1254"/>
    <n v="141163"/>
    <n v="1.254"/>
    <x v="2"/>
  </r>
  <r>
    <x v="0"/>
    <s v="P42960: TRANS PROTECTION &amp; CONTROL"/>
    <s v="SU-000141"/>
    <s v="PR Clifton-Hillcrest (6628)"/>
    <s v="PROACTIVE REPLACEMENT"/>
    <s v="2019"/>
    <s v="FULL YEAR ACTUALS"/>
    <n v="103405"/>
    <n v="78315"/>
    <n v="82299"/>
    <n v="23448"/>
    <n v="35603"/>
    <n v="158093"/>
    <n v="-21727"/>
    <n v="252"/>
    <n v="-321"/>
    <n v="12"/>
    <n v="0"/>
    <n v="0"/>
    <n v="459378"/>
    <n v="0"/>
    <x v="2"/>
  </r>
  <r>
    <x v="0"/>
    <s v="P42960: TRANS PROTECTION &amp; CONTROL"/>
    <s v="SU-000161"/>
    <s v="PRTU CENTERFIELD"/>
    <s v="PROACTIVE REPLACEMENT"/>
    <s v="2019"/>
    <s v="FULL YEAR ACTUALS"/>
    <n v="3775"/>
    <n v="939"/>
    <n v="-34"/>
    <n v="176"/>
    <n v="0"/>
    <n v="0"/>
    <n v="0"/>
    <n v="0"/>
    <n v="0"/>
    <n v="0"/>
    <n v="0"/>
    <n v="0"/>
    <n v="4857"/>
    <n v="0"/>
    <x v="2"/>
  </r>
  <r>
    <x v="0"/>
    <s v="P42960: TRANS PROTECTION &amp; CONTROL"/>
    <s v="SU-000171"/>
    <s v="PRTU FARNSLEY"/>
    <s v="PROACTIVE REPLACEMENT"/>
    <s v="2019"/>
    <s v="FULL YEAR ACTUALS"/>
    <n v="0"/>
    <n v="0"/>
    <n v="0"/>
    <n v="0"/>
    <n v="0"/>
    <n v="27612"/>
    <n v="19744"/>
    <n v="33009"/>
    <n v="0"/>
    <n v="6203"/>
    <n v="13602"/>
    <n v="25055"/>
    <n v="125224"/>
    <n v="38.656999999999996"/>
    <x v="2"/>
  </r>
  <r>
    <x v="0"/>
    <s v="P42960: TRANS PROTECTION &amp; CONTROL"/>
    <s v="SU-000172"/>
    <s v="PRTU SEMINOLE"/>
    <s v="PROACTIVE REPLACEMENT"/>
    <s v="2019"/>
    <s v="FULL YEAR ACTUALS"/>
    <n v="0"/>
    <n v="760"/>
    <n v="22069"/>
    <n v="36623"/>
    <n v="100536"/>
    <n v="39680"/>
    <n v="-250"/>
    <n v="47"/>
    <n v="42144"/>
    <n v="16174"/>
    <n v="4462"/>
    <n v="-37530"/>
    <n v="224715"/>
    <n v="-33.067999999999998"/>
    <x v="2"/>
  </r>
  <r>
    <x v="0"/>
    <s v="P42960: TRANS PROTECTION &amp; CONTROL"/>
    <s v="SU-000261"/>
    <s v="REL Jeffersontown ALT 4 SU"/>
    <s v="RELIABILITY"/>
    <s v="2019"/>
    <s v="FULL YEAR ACTUALS"/>
    <n v="203262"/>
    <n v="214081"/>
    <n v="641556"/>
    <n v="335126"/>
    <n v="273283"/>
    <n v="-91721"/>
    <n v="47187"/>
    <n v="-28163"/>
    <n v="65"/>
    <n v="524"/>
    <n v="3"/>
    <n v="0"/>
    <n v="1595203"/>
    <n v="3.0000000000000001E-3"/>
    <x v="3"/>
  </r>
  <r>
    <x v="0"/>
    <s v="P42960: TRANS PROTECTION &amp; CONTROL"/>
    <s v="SU-000262"/>
    <s v="PBR-Ashbottom (4) 138kV BKR"/>
    <s v="PROACTIVE REPLACEMENT"/>
    <s v="2019"/>
    <s v="FULL YEAR ACTUALS"/>
    <n v="60197"/>
    <n v="6791"/>
    <n v="1140"/>
    <n v="1038"/>
    <n v="2520"/>
    <n v="84700"/>
    <n v="2823"/>
    <n v="0"/>
    <n v="6743"/>
    <n v="56609"/>
    <n v="-11213"/>
    <n v="0"/>
    <n v="211348"/>
    <n v="-11.212999999999999"/>
    <x v="2"/>
  </r>
  <r>
    <x v="0"/>
    <s v="P42960: TRANS PROTECTION &amp; CONTROL"/>
    <s v="SU-000263"/>
    <s v="PIN-Breckenridge 69KV+"/>
    <s v="PROACTIVE REPLACEMENT"/>
    <s v="2019"/>
    <s v="FULL YEAR ACTUALS"/>
    <n v="46655"/>
    <n v="-5652"/>
    <n v="0"/>
    <n v="0"/>
    <n v="109"/>
    <n v="0"/>
    <n v="19747"/>
    <n v="9487"/>
    <n v="27021"/>
    <n v="-1896"/>
    <n v="3855"/>
    <n v="259233"/>
    <n v="358559"/>
    <n v="263.08800000000002"/>
    <x v="2"/>
  </r>
  <r>
    <x v="0"/>
    <s v="P42960: TRANS PROTECTION &amp; CONTROL"/>
    <s v="SU-000264"/>
    <s v="PIN-Ethel 69kV+"/>
    <s v="PROACTIVE REPLACEMENT"/>
    <s v="2019"/>
    <s v="FULL YEAR ACTUALS"/>
    <n v="18284"/>
    <n v="367"/>
    <n v="0"/>
    <n v="0"/>
    <n v="0"/>
    <n v="0"/>
    <n v="0"/>
    <n v="0"/>
    <n v="0"/>
    <n v="0"/>
    <n v="0"/>
    <n v="0"/>
    <n v="18651"/>
    <n v="0"/>
    <x v="2"/>
  </r>
  <r>
    <x v="0"/>
    <s v="P42960: TRANS PROTECTION &amp; CONTROL"/>
    <s v="SU-000267"/>
    <s v="TEP-Skylight 69kV Capacitor"/>
    <s v="TEP"/>
    <s v="2019"/>
    <s v="FULL YEAR ACTUALS"/>
    <n v="6291"/>
    <n v="-23389"/>
    <n v="-5690"/>
    <n v="5690"/>
    <n v="0"/>
    <n v="0"/>
    <n v="-574"/>
    <n v="574"/>
    <n v="0"/>
    <n v="0"/>
    <n v="0"/>
    <n v="0"/>
    <n v="-17098"/>
    <n v="0"/>
    <x v="1"/>
  </r>
  <r>
    <x v="0"/>
    <s v="P42960: TRANS PROTECTION &amp; CONTROL"/>
    <s v="SU-000269"/>
    <s v="PBR-Taylor (1) 69kV PIN PAR"/>
    <s v="PROACTIVE REPLACEMENT"/>
    <s v="2019"/>
    <s v="FULL YEAR ACTUALS"/>
    <n v="71679"/>
    <n v="60703"/>
    <n v="123894"/>
    <n v="39753"/>
    <n v="216629"/>
    <n v="-4149"/>
    <n v="657"/>
    <n v="0"/>
    <n v="0"/>
    <n v="10999"/>
    <n v="0"/>
    <n v="47234"/>
    <n v="567399"/>
    <n v="47.234000000000002"/>
    <x v="2"/>
  </r>
  <r>
    <x v="0"/>
    <s v="P42960: TRANS PROTECTION &amp; CONTROL"/>
    <s v="SU-000271"/>
    <s v="PGG-Seminole GG"/>
    <s v="PROACTIVE REPLACEMENT"/>
    <s v="2019"/>
    <s v="FULL YEAR ACTUALS"/>
    <n v="15186"/>
    <n v="35497"/>
    <n v="889"/>
    <n v="49338"/>
    <n v="-37294"/>
    <n v="87707"/>
    <n v="5155"/>
    <n v="-1378"/>
    <n v="854"/>
    <n v="327"/>
    <n v="13"/>
    <n v="0"/>
    <n v="156292"/>
    <n v="1.2999999999999999E-2"/>
    <x v="2"/>
  </r>
  <r>
    <x v="0"/>
    <s v="P42960: TRANS PROTECTION &amp; CONTROL"/>
    <s v="SU-000278"/>
    <s v="PIN-Lyndon South 138-69+"/>
    <s v="PROACTIVE REPLACEMENT"/>
    <s v="2019"/>
    <s v="FULL YEAR ACTUALS"/>
    <n v="81920"/>
    <n v="1236"/>
    <n v="0"/>
    <n v="285"/>
    <n v="60"/>
    <n v="0"/>
    <n v="1053"/>
    <n v="5372"/>
    <n v="-5372"/>
    <n v="4794"/>
    <n v="770"/>
    <n v="518"/>
    <n v="90635"/>
    <n v="1.288"/>
    <x v="2"/>
  </r>
  <r>
    <x v="0"/>
    <s v="P42960: TRANS PROTECTION &amp; CONTROL"/>
    <s v="SU-000292"/>
    <s v="REL-Centerfield DFR"/>
    <s v="RELIABILITY"/>
    <s v="2019"/>
    <s v="FULL YEAR ACTUALS"/>
    <n v="0"/>
    <n v="0"/>
    <n v="0"/>
    <n v="0"/>
    <n v="0"/>
    <n v="0"/>
    <n v="0"/>
    <n v="0"/>
    <n v="611"/>
    <n v="223"/>
    <n v="16158"/>
    <n v="9001"/>
    <n v="25993"/>
    <n v="25.158999999999999"/>
    <x v="3"/>
  </r>
  <r>
    <x v="0"/>
    <s v="P42965: TRANS SUB ENG/CONST &amp; MAINTENANCE"/>
    <s v="149679"/>
    <s v="Middletown CIP Security Upgrds"/>
    <s v="RESILIENCY"/>
    <s v="2019"/>
    <s v="FULL YEAR ACTUALS"/>
    <n v="0"/>
    <n v="0"/>
    <n v="44450"/>
    <n v="0"/>
    <n v="0"/>
    <n v="0"/>
    <n v="20493"/>
    <n v="-22063"/>
    <n v="0"/>
    <n v="0"/>
    <n v="0"/>
    <n v="0"/>
    <n v="42881"/>
    <n v="0"/>
    <x v="0"/>
  </r>
  <r>
    <x v="0"/>
    <s v="P42965: TRANS SUB ENG/CONST &amp; MAINTENANCE"/>
    <s v="151306"/>
    <s v="Paddys Run PT Rpl"/>
    <s v="PROACTIVE REPLACEMENT"/>
    <s v="2019"/>
    <s v="FULL YEAR ACTUALS"/>
    <n v="8832"/>
    <n v="-12687"/>
    <n v="4452"/>
    <n v="1131"/>
    <n v="0"/>
    <n v="0"/>
    <n v="0"/>
    <n v="0"/>
    <n v="0"/>
    <n v="0"/>
    <n v="0"/>
    <n v="0"/>
    <n v="1728"/>
    <n v="0"/>
    <x v="2"/>
  </r>
  <r>
    <x v="0"/>
    <s v="P42965: TRANS SUB ENG/CONST &amp; MAINTENANCE"/>
    <s v="151750"/>
    <s v="Spare 345/138 Transformer"/>
    <s v="RESILIENCY"/>
    <s v="2019"/>
    <s v="FULL YEAR ACTUALS"/>
    <n v="4339"/>
    <n v="0"/>
    <n v="485"/>
    <n v="0"/>
    <n v="79"/>
    <n v="0"/>
    <n v="0"/>
    <n v="0"/>
    <n v="0"/>
    <n v="0"/>
    <n v="0"/>
    <n v="0"/>
    <n v="4903"/>
    <n v="0"/>
    <x v="0"/>
  </r>
  <r>
    <x v="0"/>
    <s v="P42965: TRANS SUB ENG/CONST &amp; MAINTENANCE"/>
    <s v="152108"/>
    <s v="REL-MT-TC Sw-CF Brkr Add"/>
    <s v="RELIABILITY"/>
    <s v="2019"/>
    <s v="FULL YEAR ACTUALS"/>
    <n v="14262"/>
    <n v="6105"/>
    <n v="2824"/>
    <n v="818"/>
    <n v="197"/>
    <n v="0"/>
    <n v="-223"/>
    <n v="0"/>
    <n v="0"/>
    <n v="0"/>
    <n v="0"/>
    <n v="0"/>
    <n v="23982"/>
    <n v="0"/>
    <x v="3"/>
  </r>
  <r>
    <x v="0"/>
    <s v="P42965: TRANS SUB ENG/CONST &amp; MAINTENANCE"/>
    <s v="152109"/>
    <s v="REL-Smyrna 604 Brkr Add"/>
    <s v="RELIABILITY"/>
    <s v="2019"/>
    <s v="FULL YEAR ACTUALS"/>
    <n v="61442"/>
    <n v="15305"/>
    <n v="29869"/>
    <n v="63285"/>
    <n v="116559"/>
    <n v="-5508"/>
    <n v="256"/>
    <n v="0"/>
    <n v="-43851"/>
    <n v="111845"/>
    <n v="-125284"/>
    <n v="0"/>
    <n v="223917"/>
    <n v="-125.28400000000001"/>
    <x v="3"/>
  </r>
  <r>
    <x v="0"/>
    <s v="P42965: TRANS SUB ENG/CONST &amp; MAINTENANCE"/>
    <s v="152178"/>
    <s v="PBR-Shively 69kV Brkr Rpl"/>
    <s v="PROACTIVE REPLACEMENT"/>
    <s v="2019"/>
    <s v="FULL YEAR ACTUALS"/>
    <n v="0"/>
    <n v="0"/>
    <n v="0"/>
    <n v="0"/>
    <n v="0"/>
    <n v="0"/>
    <n v="0"/>
    <n v="0"/>
    <n v="0"/>
    <n v="0"/>
    <n v="0"/>
    <n v="0"/>
    <n v="0"/>
    <n v="0"/>
    <x v="2"/>
  </r>
  <r>
    <x v="0"/>
    <s v="P42965: TRANS SUB ENG/CONST &amp; MAINTENANCE"/>
    <s v="152224"/>
    <s v="Clifty Creek DL1/DL2 Brkr Rpl"/>
    <s v="PROACTIVE REPLACEMENT"/>
    <s v="2019"/>
    <s v="FULL YEAR ACTUALS"/>
    <n v="383793"/>
    <n v="393703"/>
    <n v="-17050"/>
    <n v="-9587"/>
    <n v="2356"/>
    <n v="8627"/>
    <n v="43084"/>
    <n v="-10225"/>
    <n v="0"/>
    <n v="16333"/>
    <n v="28321"/>
    <n v="70121"/>
    <n v="909478"/>
    <n v="98.441999999999993"/>
    <x v="2"/>
  </r>
  <r>
    <x v="0"/>
    <s v="P42965: TRANS SUB ENG/CONST &amp; MAINTENANCE"/>
    <s v="152226"/>
    <s v="Middletown (5) 345kV Brkr Rpl"/>
    <s v="PROACTIVE REPLACEMENT"/>
    <s v="2019"/>
    <s v="FULL YEAR ACTUALS"/>
    <n v="-11965"/>
    <n v="282548"/>
    <n v="43423"/>
    <n v="-2"/>
    <n v="0"/>
    <n v="0"/>
    <n v="0"/>
    <n v="0"/>
    <n v="0"/>
    <n v="11860"/>
    <n v="0"/>
    <n v="0"/>
    <n v="325865"/>
    <n v="0"/>
    <x v="2"/>
  </r>
  <r>
    <x v="0"/>
    <s v="P42965: TRANS SUB ENG/CONST &amp; MAINTENANCE"/>
    <s v="153537"/>
    <s v="OMN-Ashbottom TR2 Monitor"/>
    <s v="OPERATIONS SUPPORT"/>
    <s v="2019"/>
    <s v="FULL YEAR ACTUALS"/>
    <n v="0"/>
    <n v="0"/>
    <n v="0"/>
    <n v="0"/>
    <n v="0"/>
    <n v="908"/>
    <n v="0"/>
    <n v="0"/>
    <n v="16774"/>
    <n v="-2989"/>
    <n v="0"/>
    <n v="0"/>
    <n v="14694"/>
    <n v="0"/>
    <x v="0"/>
  </r>
  <r>
    <x v="0"/>
    <s v="P42965: TRANS SUB ENG/CONST &amp; MAINTENANCE"/>
    <s v="153538"/>
    <s v="OMN-Mill Creek TR5 Monitor"/>
    <s v="OPERATIONS SUPPORT"/>
    <s v="2019"/>
    <s v="FULL YEAR ACTUALS"/>
    <n v="0"/>
    <n v="0"/>
    <n v="0"/>
    <n v="0"/>
    <n v="0"/>
    <n v="1371"/>
    <n v="0"/>
    <n v="0"/>
    <n v="16774"/>
    <n v="844"/>
    <n v="-1527"/>
    <n v="8259"/>
    <n v="25722"/>
    <n v="6.7320000000000002"/>
    <x v="0"/>
  </r>
  <r>
    <x v="0"/>
    <s v="P42965: TRANS SUB ENG/CONST &amp; MAINTENANCE"/>
    <s v="153726"/>
    <s v="CIP Intrusion Detect Trans LGE"/>
    <s v="PROACTIVE REPLACEMENT"/>
    <s v="2019"/>
    <s v="FULL YEAR ACTUALS"/>
    <n v="0"/>
    <n v="0"/>
    <n v="0"/>
    <n v="0"/>
    <n v="0"/>
    <n v="13136"/>
    <n v="-3231"/>
    <n v="3090"/>
    <n v="0"/>
    <n v="0"/>
    <n v="0"/>
    <n v="0"/>
    <n v="12995"/>
    <n v="0"/>
    <x v="2"/>
  </r>
  <r>
    <x v="0"/>
    <s v="P42965: TRANS SUB ENG/CONST &amp; MAINTENANCE"/>
    <s v="153728"/>
    <s v="CIP Intrusion Detect IT LGE"/>
    <s v="PROACTIVE REPLACEMENT"/>
    <s v="2019"/>
    <s v="FULL YEAR ACTUALS"/>
    <n v="0"/>
    <n v="0"/>
    <n v="0"/>
    <n v="0"/>
    <n v="0"/>
    <n v="21017"/>
    <n v="-5170"/>
    <n v="4945"/>
    <n v="0"/>
    <n v="0"/>
    <n v="0"/>
    <n v="0"/>
    <n v="20792"/>
    <n v="0"/>
    <x v="2"/>
  </r>
  <r>
    <x v="0"/>
    <s v="P42965: TRANS SUB ENG/CONST &amp; MAINTENANCE"/>
    <s v="154046"/>
    <s v="PAR-Algonquin Ground Grid Rpl"/>
    <s v="PROACTIVE REPLACEMENT"/>
    <s v="2019"/>
    <s v="FULL YEAR ACTUALS"/>
    <n v="0"/>
    <n v="0"/>
    <n v="0"/>
    <n v="0"/>
    <n v="0"/>
    <n v="0"/>
    <n v="0"/>
    <n v="0"/>
    <n v="0"/>
    <n v="0"/>
    <n v="0"/>
    <n v="0"/>
    <n v="0"/>
    <n v="0"/>
    <x v="2"/>
  </r>
  <r>
    <x v="0"/>
    <s v="P42965: TRANS SUB ENG/CONST &amp; MAINTENANCE"/>
    <s v="154148"/>
    <s v="RFN-Eastwood Fence Rpl"/>
    <s v="RESILIENCY"/>
    <s v="2019"/>
    <s v="FULL YEAR ACTUALS"/>
    <n v="2289"/>
    <n v="760"/>
    <n v="56462"/>
    <n v="158"/>
    <n v="0"/>
    <n v="0"/>
    <n v="0"/>
    <n v="0"/>
    <n v="0"/>
    <n v="0"/>
    <n v="0"/>
    <n v="0"/>
    <n v="59668"/>
    <n v="0"/>
    <x v="0"/>
  </r>
  <r>
    <x v="0"/>
    <s v="P42965: TRANS SUB ENG/CONST &amp; MAINTENANCE"/>
    <s v="154591"/>
    <s v="TC 345kV 4511 Breaker"/>
    <s v="PROACTIVE REPLACEMENT"/>
    <s v="2019"/>
    <s v="FULL YEAR ACTUALS"/>
    <n v="2715"/>
    <n v="0"/>
    <n v="1776"/>
    <n v="1540"/>
    <n v="0"/>
    <n v="0"/>
    <n v="78"/>
    <n v="0"/>
    <n v="0"/>
    <n v="0"/>
    <n v="0"/>
    <n v="0"/>
    <n v="6109"/>
    <n v="0"/>
    <x v="2"/>
  </r>
  <r>
    <x v="0"/>
    <s v="P42965: TRANS SUB ENG/CONST &amp; MAINTENANCE"/>
    <s v="154694"/>
    <s v="Madison 69kV Cap &amp; Pin Rpl"/>
    <s v="PROACTIVE REPLACEMENT"/>
    <s v="2019"/>
    <s v="FULL YEAR ACTUALS"/>
    <n v="39935"/>
    <n v="7170"/>
    <n v="114"/>
    <n v="163"/>
    <n v="0"/>
    <n v="0"/>
    <n v="0"/>
    <n v="0"/>
    <n v="0"/>
    <n v="0"/>
    <n v="0"/>
    <n v="0"/>
    <n v="47382"/>
    <n v="0"/>
    <x v="2"/>
  </r>
  <r>
    <x v="0"/>
    <s v="P42965: TRANS SUB ENG/CONST &amp; MAINTENANCE"/>
    <s v="154843"/>
    <s v="Trimble Co TCT 7-10"/>
    <s v="PROACTIVE REPLACEMENT"/>
    <s v="2019"/>
    <s v="FULL YEAR ACTUALS"/>
    <n v="5601"/>
    <n v="3894"/>
    <n v="-1427"/>
    <n v="-1353"/>
    <n v="0"/>
    <n v="0"/>
    <n v="0"/>
    <n v="17679"/>
    <n v="0"/>
    <n v="0"/>
    <n v="0"/>
    <n v="0"/>
    <n v="24394"/>
    <n v="0"/>
    <x v="2"/>
  </r>
  <r>
    <x v="0"/>
    <s v="P42965: TRANS SUB ENG/CONST &amp; MAINTENANCE"/>
    <s v="155526"/>
    <s v="FOR-Bishop Brk Rpl"/>
    <s v="EMERGENCY REPLACEMENT"/>
    <s v="2019"/>
    <s v="FULL YEAR ACTUALS"/>
    <n v="0"/>
    <n v="0"/>
    <n v="0"/>
    <n v="0"/>
    <n v="0"/>
    <n v="0"/>
    <n v="0"/>
    <n v="0"/>
    <n v="0"/>
    <n v="0"/>
    <n v="0"/>
    <n v="0"/>
    <n v="0"/>
    <n v="0"/>
    <x v="0"/>
  </r>
  <r>
    <x v="0"/>
    <s v="P42965: TRANS SUB ENG/CONST &amp; MAINTENANCE"/>
    <s v="156170"/>
    <s v="PCA Stewart 69kV C&amp;P Insul"/>
    <s v="PROACTIVE REPLACEMENT"/>
    <s v="2019"/>
    <s v="FULL YEAR ACTUALS"/>
    <n v="258"/>
    <n v="65"/>
    <n v="0"/>
    <n v="0"/>
    <n v="0"/>
    <n v="0"/>
    <n v="0"/>
    <n v="0"/>
    <n v="0"/>
    <n v="0"/>
    <n v="0"/>
    <n v="0"/>
    <n v="323"/>
    <n v="0"/>
    <x v="2"/>
  </r>
  <r>
    <x v="0"/>
    <s v="P42965: TRANS SUB ENG/CONST &amp; MAINTENANCE"/>
    <s v="156195"/>
    <s v="POR-Mud Lane (2) 69kV PT"/>
    <s v="PROACTIVE REPLACEMENT"/>
    <s v="2019"/>
    <s v="FULL YEAR ACTUALS"/>
    <n v="-27502"/>
    <n v="45"/>
    <n v="43"/>
    <n v="5"/>
    <n v="584"/>
    <n v="0"/>
    <n v="0"/>
    <n v="0"/>
    <n v="0"/>
    <n v="0"/>
    <n v="0"/>
    <n v="0"/>
    <n v="-26826"/>
    <n v="0"/>
    <x v="2"/>
  </r>
  <r>
    <x v="0"/>
    <s v="P42965: TRANS SUB ENG/CONST &amp; MAINTENANCE"/>
    <s v="156444"/>
    <s v="RFN Clay Fence"/>
    <s v="RESILIENCY"/>
    <s v="2019"/>
    <s v="FULL YEAR ACTUALS"/>
    <n v="0"/>
    <n v="142"/>
    <n v="2050"/>
    <n v="92897"/>
    <n v="11167"/>
    <n v="148"/>
    <n v="155"/>
    <n v="81"/>
    <n v="0"/>
    <n v="0"/>
    <n v="-229"/>
    <n v="0"/>
    <n v="106412"/>
    <n v="-0.22900000000000001"/>
    <x v="0"/>
  </r>
  <r>
    <x v="0"/>
    <s v="P42965: TRANS SUB ENG/CONST &amp; MAINTENANCE"/>
    <s v="156447"/>
    <s v="Tip Top Surge Arrestors"/>
    <s v="PROACTIVE REPLACEMENT"/>
    <s v="2019"/>
    <s v="FULL YEAR ACTUALS"/>
    <n v="0"/>
    <n v="0"/>
    <n v="0"/>
    <n v="0"/>
    <n v="0"/>
    <n v="0"/>
    <n v="0"/>
    <n v="0"/>
    <n v="0"/>
    <n v="0"/>
    <n v="0"/>
    <n v="0"/>
    <n v="0"/>
    <n v="0"/>
    <x v="2"/>
  </r>
  <r>
    <x v="0"/>
    <s v="P42965: TRANS SUB ENG/CONST &amp; MAINTENANCE"/>
    <s v="156481"/>
    <s v="RFN-Tip Top Fence"/>
    <s v="RESILIENCY"/>
    <s v="2019"/>
    <s v="FULL YEAR ACTUALS"/>
    <n v="258"/>
    <n v="43187"/>
    <n v="83"/>
    <n v="1892"/>
    <n v="-1135"/>
    <n v="-1"/>
    <n v="0"/>
    <n v="0"/>
    <n v="0"/>
    <n v="0"/>
    <n v="0"/>
    <n v="73158"/>
    <n v="117442"/>
    <n v="73.158000000000001"/>
    <x v="0"/>
  </r>
  <r>
    <x v="0"/>
    <s v="P42965: TRANS SUB ENG/CONST &amp; MAINTENANCE"/>
    <s v="156518"/>
    <s v="TEP-TC Reactors at TCSW"/>
    <s v="TEP"/>
    <s v="2019"/>
    <s v="FULL YEAR ACTUALS"/>
    <n v="198432"/>
    <n v="669719"/>
    <n v="543477"/>
    <n v="492747"/>
    <n v="100714"/>
    <n v="30193"/>
    <n v="2822"/>
    <n v="79"/>
    <n v="0"/>
    <n v="161"/>
    <n v="0"/>
    <n v="-10506"/>
    <n v="2027837"/>
    <n v="-10.506"/>
    <x v="1"/>
  </r>
  <r>
    <x v="0"/>
    <s v="P42965: TRANS SUB ENG/CONST &amp; MAINTENANCE"/>
    <s v="156683"/>
    <s v="RFN-Oxmoor Fence"/>
    <s v="RESILIENCY"/>
    <s v="2019"/>
    <s v="FULL YEAR ACTUALS"/>
    <n v="0"/>
    <n v="18043"/>
    <n v="186"/>
    <n v="0"/>
    <n v="569"/>
    <n v="0"/>
    <n v="0"/>
    <n v="112517"/>
    <n v="1112"/>
    <n v="3626"/>
    <n v="3693"/>
    <n v="906"/>
    <n v="140651"/>
    <n v="4.5990000000000002"/>
    <x v="0"/>
  </r>
  <r>
    <x v="0"/>
    <s v="P42965: TRANS SUB ENG/CONST &amp; MAINTENANCE"/>
    <s v="156806"/>
    <s v="TEP-Cane Run Switching 138kV"/>
    <s v="TEP"/>
    <s v="2019"/>
    <s v="FULL YEAR ACTUALS"/>
    <n v="52127"/>
    <n v="1166"/>
    <n v="-1166"/>
    <n v="2341"/>
    <n v="471"/>
    <n v="0"/>
    <n v="0"/>
    <n v="0"/>
    <n v="78"/>
    <n v="0"/>
    <n v="0"/>
    <n v="0"/>
    <n v="55017"/>
    <n v="0"/>
    <x v="1"/>
  </r>
  <r>
    <x v="0"/>
    <s v="P42965: TRANS SUB ENG/CONST &amp; MAINTENANCE"/>
    <s v="156820"/>
    <s v="TEP-Trimble County Relay"/>
    <s v="TEP"/>
    <s v="2019"/>
    <s v="FULL YEAR ACTUALS"/>
    <n v="16209"/>
    <n v="1392"/>
    <n v="0"/>
    <n v="0"/>
    <n v="0"/>
    <n v="0"/>
    <n v="78"/>
    <n v="0"/>
    <n v="0"/>
    <n v="0"/>
    <n v="0"/>
    <n v="0"/>
    <n v="17679"/>
    <n v="0"/>
    <x v="1"/>
  </r>
  <r>
    <x v="0"/>
    <s v="P42965: TRANS SUB ENG/CONST &amp; MAINTENANCE"/>
    <s v="157294"/>
    <s v="Tip Top 69kV PT Replace"/>
    <s v="PROACTIVE REPLACEMENT"/>
    <s v="2019"/>
    <s v="FULL YEAR ACTUALS"/>
    <n v="40250"/>
    <n v="14992"/>
    <n v="94"/>
    <n v="0"/>
    <n v="0"/>
    <n v="0"/>
    <n v="0"/>
    <n v="0"/>
    <n v="0"/>
    <n v="0"/>
    <n v="0"/>
    <n v="0"/>
    <n v="55336"/>
    <n v="0"/>
    <x v="2"/>
  </r>
  <r>
    <x v="0"/>
    <s v="P42965: TRANS SUB ENG/CONST &amp; MAINTENANCE"/>
    <s v="157533"/>
    <s v="Middletown Grounding Upgrade"/>
    <s v="PROACTIVE REPLACEMENT"/>
    <s v="2019"/>
    <s v="FULL YEAR ACTUALS"/>
    <n v="3035"/>
    <n v="0"/>
    <n v="0"/>
    <n v="0"/>
    <n v="0"/>
    <n v="-17"/>
    <n v="0"/>
    <n v="0"/>
    <n v="0"/>
    <n v="0"/>
    <n v="0"/>
    <n v="-22264"/>
    <n v="-19246"/>
    <n v="-22.263999999999999"/>
    <x v="2"/>
  </r>
  <r>
    <x v="0"/>
    <s v="P42965: TRANS SUB ENG/CONST &amp; MAINTENANCE"/>
    <s v="157588"/>
    <s v="Harmony Landing 6690 Kit"/>
    <s v="PROACTIVE REPLACEMENT"/>
    <s v="2019"/>
    <s v="FULL YEAR ACTUALS"/>
    <n v="0"/>
    <n v="62"/>
    <n v="0"/>
    <n v="0"/>
    <n v="0"/>
    <n v="0"/>
    <n v="0"/>
    <n v="0"/>
    <n v="0"/>
    <n v="0"/>
    <n v="0"/>
    <n v="0"/>
    <n v="62"/>
    <n v="0"/>
    <x v="2"/>
  </r>
  <r>
    <x v="0"/>
    <s v="P42965: TRANS SUB ENG/CONST &amp; MAINTENANCE"/>
    <s v="157937"/>
    <s v="TC-1 Metering (Reimbursable)"/>
    <s v="THIRD PARTY REQUESTS"/>
    <s v="2019"/>
    <s v="FULL YEAR ACTUALS"/>
    <n v="0"/>
    <n v="0"/>
    <n v="0"/>
    <n v="0"/>
    <n v="85"/>
    <n v="0"/>
    <n v="-67"/>
    <n v="-18"/>
    <n v="0"/>
    <n v="0"/>
    <n v="0"/>
    <n v="0"/>
    <n v="0"/>
    <n v="0"/>
    <x v="0"/>
  </r>
  <r>
    <x v="0"/>
    <s v="P42965: TRANS SUB ENG/CONST &amp; MAINTENANCE"/>
    <s v="158018"/>
    <s v="Mobile Control House- LGE"/>
    <s v="RESILIENCY"/>
    <s v="2019"/>
    <s v="FULL YEAR ACTUALS"/>
    <n v="11155"/>
    <n v="8744"/>
    <n v="166369"/>
    <n v="7855"/>
    <n v="25"/>
    <n v="-3043"/>
    <n v="440"/>
    <n v="157740"/>
    <n v="65"/>
    <n v="5836"/>
    <n v="1333"/>
    <n v="39"/>
    <n v="356556"/>
    <n v="1.3720000000000001"/>
    <x v="0"/>
  </r>
  <r>
    <x v="0"/>
    <s v="P42965: TRANS SUB ENG/CONST &amp; MAINTENANCE"/>
    <s v="158098"/>
    <s v="PIN- Blue Lick 345kV Repl"/>
    <s v="PROACTIVE REPLACEMENT"/>
    <s v="2019"/>
    <s v="FULL YEAR ACTUALS"/>
    <n v="0"/>
    <n v="0"/>
    <n v="0"/>
    <n v="0"/>
    <n v="0"/>
    <n v="0"/>
    <n v="0"/>
    <n v="0"/>
    <n v="0"/>
    <n v="0"/>
    <n v="6452"/>
    <n v="0"/>
    <n v="6452"/>
    <n v="6.452"/>
    <x v="2"/>
  </r>
  <r>
    <x v="0"/>
    <s v="P42965: TRANS SUB ENG/CONST &amp; MAINTENANCE"/>
    <s v="158112"/>
    <s v="PBU- Paddys Run 138kV Repl"/>
    <s v="PROACTIVE REPLACEMENT"/>
    <s v="2019"/>
    <s v="FULL YEAR ACTUALS"/>
    <n v="7742"/>
    <n v="56"/>
    <n v="0"/>
    <n v="0"/>
    <n v="0"/>
    <n v="927"/>
    <n v="0"/>
    <n v="0"/>
    <n v="0"/>
    <n v="0"/>
    <n v="0"/>
    <n v="0"/>
    <n v="8725"/>
    <n v="0"/>
    <x v="2"/>
  </r>
  <r>
    <x v="0"/>
    <s v="P42965: TRANS SUB ENG/CONST &amp; MAINTENANCE"/>
    <s v="158258"/>
    <s v="PPLC- Cloverport 3850-3854 DCB"/>
    <s v="PROACTIVE REPLACEMENT"/>
    <s v="2019"/>
    <s v="FULL YEAR ACTUALS"/>
    <n v="0"/>
    <n v="443"/>
    <n v="0"/>
    <n v="43769"/>
    <n v="4514"/>
    <n v="2418"/>
    <n v="0"/>
    <n v="81"/>
    <n v="0"/>
    <n v="892"/>
    <n v="4594"/>
    <n v="0"/>
    <n v="56711"/>
    <n v="4.5940000000000003"/>
    <x v="2"/>
  </r>
  <r>
    <x v="0"/>
    <s v="P42965: TRANS SUB ENG/CONST &amp; MAINTENANCE"/>
    <s v="158830"/>
    <s v="PRLY-TC to TCT 4515 LR"/>
    <s v="PROACTIVE REPLACEMENT"/>
    <s v="2019"/>
    <s v="FULL YEAR ACTUALS"/>
    <n v="0"/>
    <n v="0"/>
    <n v="0"/>
    <n v="0"/>
    <n v="2267"/>
    <n v="11780"/>
    <n v="37110"/>
    <n v="36682"/>
    <n v="13428"/>
    <n v="-1698"/>
    <n v="2247"/>
    <n v="9329"/>
    <n v="111146"/>
    <n v="11.576000000000001"/>
    <x v="2"/>
  </r>
  <r>
    <x v="0"/>
    <s v="P42965: TRANS SUB ENG/CONST &amp; MAINTENANCE"/>
    <s v="158918"/>
    <s v="PDFR - Buckner"/>
    <s v="PROACTIVE REPLACEMENT"/>
    <s v="2019"/>
    <s v="FULL YEAR ACTUALS"/>
    <n v="0"/>
    <n v="0"/>
    <n v="0"/>
    <n v="0"/>
    <n v="0"/>
    <n v="0"/>
    <n v="0"/>
    <n v="0"/>
    <n v="0"/>
    <n v="0"/>
    <n v="0"/>
    <n v="21206"/>
    <n v="21206"/>
    <n v="21.206"/>
    <x v="2"/>
  </r>
  <r>
    <x v="0"/>
    <s v="P42965: TRANS SUB ENG/CONST &amp; MAINTENANCE"/>
    <s v="159252"/>
    <s v="FTR Canal Xfmr"/>
    <s v="EMERGENCY REPLACEMENT"/>
    <s v="2019"/>
    <s v="FULL YEAR ACTUALS"/>
    <n v="0"/>
    <n v="0"/>
    <n v="4164"/>
    <n v="170832"/>
    <n v="142608"/>
    <n v="16309"/>
    <n v="4834"/>
    <n v="10846"/>
    <n v="945689"/>
    <n v="4164"/>
    <n v="0"/>
    <n v="0"/>
    <n v="1299447"/>
    <n v="0"/>
    <x v="0"/>
  </r>
  <r>
    <x v="0"/>
    <s v="P42965: TRANS SUB ENG/CONST &amp; MAINTENANCE"/>
    <s v="159544"/>
    <s v="FOR Paddys W. 3802-27 Tie RPL"/>
    <s v="EMERGENCY REPLACEMENT"/>
    <s v="2019"/>
    <s v="FULL YEAR ACTUALS"/>
    <n v="0"/>
    <n v="0"/>
    <n v="0"/>
    <n v="153776"/>
    <n v="16009"/>
    <n v="218"/>
    <n v="34917"/>
    <n v="0"/>
    <n v="14355"/>
    <n v="50754"/>
    <n v="40931"/>
    <n v="-7254"/>
    <n v="303706"/>
    <n v="33.677"/>
    <x v="0"/>
  </r>
  <r>
    <x v="0"/>
    <s v="P42965: TRANS SUB ENG/CONST &amp; MAINTENANCE"/>
    <s v="160668"/>
    <s v="Sale of Land at Kenzig Rd Sub"/>
    <s v="LAND"/>
    <s v="2019"/>
    <s v="FULL YEAR ACTUALS"/>
    <n v="0"/>
    <n v="0"/>
    <n v="0"/>
    <n v="0"/>
    <n v="0"/>
    <n v="0"/>
    <n v="0"/>
    <n v="-1210"/>
    <n v="0"/>
    <n v="0"/>
    <n v="0"/>
    <n v="-14354"/>
    <n v="-15564"/>
    <n v="-14.353999999999999"/>
    <x v="0"/>
  </r>
  <r>
    <x v="0"/>
    <s v="P42965: TRANS SUB ENG/CONST &amp; MAINTENANCE"/>
    <s v="160905"/>
    <s v="ROR Dielectrc Pwr Cover-Ethel"/>
    <s v="RESILIENCY"/>
    <s v="2019"/>
    <s v="FULL YEAR ACTUALS"/>
    <n v="0"/>
    <n v="0"/>
    <n v="0"/>
    <n v="0"/>
    <n v="0"/>
    <n v="0"/>
    <n v="0"/>
    <n v="0"/>
    <n v="0"/>
    <n v="0"/>
    <n v="12374"/>
    <n v="0"/>
    <n v="12374"/>
    <n v="12.374000000000001"/>
    <x v="0"/>
  </r>
  <r>
    <x v="0"/>
    <s v="P42965: TRANS SUB ENG/CONST &amp; MAINTENANCE"/>
    <s v="160906"/>
    <s v="ROR-Dielectric Pwr Cover-FV"/>
    <s v="RESILIENCY"/>
    <s v="2019"/>
    <s v="FULL YEAR ACTUALS"/>
    <n v="0"/>
    <n v="0"/>
    <n v="0"/>
    <n v="0"/>
    <n v="0"/>
    <n v="0"/>
    <n v="0"/>
    <n v="0"/>
    <n v="0"/>
    <n v="0"/>
    <n v="24579"/>
    <n v="4548"/>
    <n v="29127"/>
    <n v="29.126999999999999"/>
    <x v="0"/>
  </r>
  <r>
    <x v="0"/>
    <s v="P42965: TRANS SUB ENG/CONST &amp; MAINTENANCE"/>
    <s v="161002"/>
    <s v="POR-Ashbottom Static Mast Rpl"/>
    <s v="PROACTIVE REPLACEMENT"/>
    <s v="2019"/>
    <s v="FULL YEAR ACTUALS"/>
    <n v="0"/>
    <n v="0"/>
    <n v="0"/>
    <n v="0"/>
    <n v="0"/>
    <n v="0"/>
    <n v="0"/>
    <n v="0"/>
    <n v="0"/>
    <n v="0"/>
    <n v="15730"/>
    <n v="-2057"/>
    <n v="13673"/>
    <n v="13.673"/>
    <x v="2"/>
  </r>
  <r>
    <x v="0"/>
    <s v="P42965: TRANS SUB ENG/CONST &amp; MAINTENANCE"/>
    <s v="161044"/>
    <s v="ROR Spare 345/161 450MVA Xfmr"/>
    <s v="RESILIENCY"/>
    <s v="2019"/>
    <s v="FULL YEAR ACTUALS"/>
    <n v="0"/>
    <n v="0"/>
    <n v="0"/>
    <n v="0"/>
    <n v="0"/>
    <n v="0"/>
    <n v="0"/>
    <n v="0"/>
    <n v="0"/>
    <n v="0"/>
    <n v="0"/>
    <n v="782600"/>
    <n v="782600"/>
    <n v="782.6"/>
    <x v="0"/>
  </r>
  <r>
    <x v="0"/>
    <s v="P42965: TRANS SUB ENG/CONST &amp; MAINTENANCE"/>
    <s v="161045"/>
    <s v="ROR Spare 345/138 450 MVA Xfmr"/>
    <s v="RESILIENCY"/>
    <s v="2019"/>
    <s v="FULL YEAR ACTUALS"/>
    <n v="0"/>
    <n v="0"/>
    <n v="0"/>
    <n v="0"/>
    <n v="0"/>
    <n v="0"/>
    <n v="0"/>
    <n v="0"/>
    <n v="0"/>
    <n v="0"/>
    <n v="0"/>
    <n v="854840"/>
    <n v="854840"/>
    <n v="854.84"/>
    <x v="0"/>
  </r>
  <r>
    <x v="0"/>
    <s v="P42965: TRANS SUB ENG/CONST &amp; MAINTENANCE"/>
    <s v="161063"/>
    <s v="Trans Subs Scrap Materials-LGE"/>
    <s v="OPERATIONS SUPPORT"/>
    <s v="2019"/>
    <s v="FULL YEAR ACTUALS"/>
    <n v="0"/>
    <n v="0"/>
    <n v="0"/>
    <n v="0"/>
    <n v="0"/>
    <n v="0"/>
    <n v="0"/>
    <n v="0"/>
    <n v="0"/>
    <n v="2319"/>
    <n v="0"/>
    <n v="0"/>
    <n v="2319"/>
    <n v="0"/>
    <x v="0"/>
  </r>
  <r>
    <x v="0"/>
    <s v="P42965: TRANS SUB ENG/CONST &amp; MAINTENANCE"/>
    <s v="161129"/>
    <s v="Oce Plotwave 365 Printer-LGE"/>
    <s v="OPERATIONS SUPPORT"/>
    <s v="2019"/>
    <s v="FULL YEAR ACTUALS"/>
    <n v="0"/>
    <n v="0"/>
    <n v="0"/>
    <n v="0"/>
    <n v="0"/>
    <n v="0"/>
    <n v="0"/>
    <n v="0"/>
    <n v="0"/>
    <n v="0"/>
    <n v="0"/>
    <n v="6900"/>
    <n v="6900"/>
    <n v="6.9"/>
    <x v="0"/>
  </r>
  <r>
    <x v="0"/>
    <s v="P42965: TRANS SUB ENG/CONST &amp; MAINTENANCE"/>
    <s v="LARREST17"/>
    <s v="LGE Arrester Replacements 2017"/>
    <s v="PROACTIVE REPLACEMENT"/>
    <s v="2019"/>
    <s v="FULL YEAR ACTUALS"/>
    <n v="-775"/>
    <n v="0"/>
    <n v="0"/>
    <n v="0"/>
    <n v="0"/>
    <n v="0"/>
    <n v="0"/>
    <n v="0"/>
    <n v="0"/>
    <n v="0"/>
    <n v="0"/>
    <n v="0"/>
    <n v="-775"/>
    <n v="0"/>
    <x v="2"/>
  </r>
  <r>
    <x v="0"/>
    <s v="P42965: TRANS SUB ENG/CONST &amp; MAINTENANCE"/>
    <s v="LOTFAIL17"/>
    <s v="LGE-OtherFail-2017"/>
    <s v="EMERGENCY REPLACEMENT"/>
    <s v="2019"/>
    <s v="FULL YEAR ACTUALS"/>
    <n v="0"/>
    <n v="0"/>
    <n v="0"/>
    <n v="0"/>
    <n v="0"/>
    <n v="0"/>
    <n v="0"/>
    <n v="0"/>
    <n v="4747"/>
    <n v="0"/>
    <n v="0"/>
    <n v="0"/>
    <n v="4747"/>
    <n v="0"/>
    <x v="0"/>
  </r>
  <r>
    <x v="0"/>
    <s v="P42965: TRANS SUB ENG/CONST &amp; MAINTENANCE"/>
    <s v="LOTFAIL18"/>
    <s v="LGE-OtherFail-2018"/>
    <s v="EMERGENCY REPLACEMENT"/>
    <s v="2019"/>
    <s v="FULL YEAR ACTUALS"/>
    <n v="99859"/>
    <n v="11429"/>
    <n v="96507"/>
    <n v="146781"/>
    <n v="-4108"/>
    <n v="5395"/>
    <n v="2545"/>
    <n v="-30426"/>
    <n v="-98"/>
    <n v="4"/>
    <n v="0"/>
    <n v="89402"/>
    <n v="417289"/>
    <n v="89.402000000000001"/>
    <x v="0"/>
  </r>
  <r>
    <x v="0"/>
    <s v="P42965: TRANS SUB ENG/CONST &amp; MAINTENANCE"/>
    <s v="LOTFAIL19"/>
    <s v="LGE-OtherFail-2019"/>
    <s v="EMERGENCY REPLACEMENT"/>
    <s v="2019"/>
    <s v="FULL YEAR ACTUALS"/>
    <n v="7155"/>
    <n v="2237"/>
    <n v="20887"/>
    <n v="33998"/>
    <n v="0"/>
    <n v="0"/>
    <n v="64949"/>
    <n v="42547"/>
    <n v="2280"/>
    <n v="3014"/>
    <n v="21485"/>
    <n v="10927"/>
    <n v="209479"/>
    <n v="32.411999999999999"/>
    <x v="0"/>
  </r>
  <r>
    <x v="0"/>
    <s v="P42965: TRANS SUB ENG/CONST &amp; MAINTENANCE"/>
    <s v="LOTFAIL20"/>
    <s v="LGE-OtherFail-2020"/>
    <s v="EMERGENCY REPLACEMENT"/>
    <s v="2019"/>
    <s v="FULL YEAR ACTUALS"/>
    <n v="0"/>
    <n v="0"/>
    <n v="0"/>
    <n v="0"/>
    <n v="0"/>
    <n v="0"/>
    <n v="0"/>
    <n v="0"/>
    <n v="0"/>
    <n v="0"/>
    <n v="0"/>
    <n v="75756"/>
    <n v="75756"/>
    <n v="75.756"/>
    <x v="0"/>
  </r>
  <r>
    <x v="0"/>
    <s v="P42965: TRANS SUB ENG/CONST &amp; MAINTENANCE"/>
    <s v="SU-000005"/>
    <s v="PBR-Hurstbrn 1 138kV BKR Rpl"/>
    <s v="PROACTIVE REPLACEMENT"/>
    <s v="2019"/>
    <s v="FULL YEAR ACTUALS"/>
    <n v="928"/>
    <n v="3932"/>
    <n v="0"/>
    <n v="0"/>
    <n v="0"/>
    <n v="0"/>
    <n v="0"/>
    <n v="0"/>
    <n v="0"/>
    <n v="0"/>
    <n v="0"/>
    <n v="0"/>
    <n v="4860"/>
    <n v="0"/>
    <x v="2"/>
  </r>
  <r>
    <x v="0"/>
    <s v="P42965: TRANS SUB ENG/CONST &amp; MAINTENANCE"/>
    <s v="SU-000007"/>
    <s v="PBR-Watterson (3) 138kV BKRRpl"/>
    <s v="PROACTIVE REPLACEMENT"/>
    <s v="2019"/>
    <s v="FULL YEAR ACTUALS"/>
    <n v="-2431"/>
    <n v="9269"/>
    <n v="2656"/>
    <n v="1468"/>
    <n v="-1468"/>
    <n v="0"/>
    <n v="20618"/>
    <n v="0"/>
    <n v="-821"/>
    <n v="0"/>
    <n v="0"/>
    <n v="0"/>
    <n v="29290"/>
    <n v="0"/>
    <x v="2"/>
  </r>
  <r>
    <x v="0"/>
    <s v="P42965: TRANS SUB ENG/CONST &amp; MAINTENANCE"/>
    <s v="SU-000008"/>
    <s v="PBR-Aiken(1) 69kV BKR Rpl"/>
    <s v="PROACTIVE REPLACEMENT"/>
    <s v="2019"/>
    <s v="FULL YEAR ACTUALS"/>
    <n v="5821"/>
    <n v="62"/>
    <n v="0"/>
    <n v="683"/>
    <n v="706"/>
    <n v="0"/>
    <n v="0"/>
    <n v="0"/>
    <n v="0"/>
    <n v="0"/>
    <n v="0"/>
    <n v="0"/>
    <n v="7272"/>
    <n v="0"/>
    <x v="2"/>
  </r>
  <r>
    <x v="0"/>
    <s v="P42965: TRANS SUB ENG/CONST &amp; MAINTENANCE"/>
    <s v="SU-000029"/>
    <s v="PGG-Clifton GG Audit/Rmdiation"/>
    <s v="PROACTIVE REPLACEMENT"/>
    <s v="2019"/>
    <s v="FULL YEAR ACTUALS"/>
    <n v="26"/>
    <n v="-189"/>
    <n v="1761"/>
    <n v="3123"/>
    <n v="-189"/>
    <n v="1353"/>
    <n v="593"/>
    <n v="-1"/>
    <n v="0"/>
    <n v="0"/>
    <n v="-70"/>
    <n v="0"/>
    <n v="6407"/>
    <n v="-7.0000000000000007E-2"/>
    <x v="2"/>
  </r>
  <r>
    <x v="0"/>
    <s v="P42965: TRANS SUB ENG/CONST &amp; MAINTENANCE"/>
    <s v="SU-000032"/>
    <s v="PGG-Madison Grnd Grid Enhance"/>
    <s v="PROACTIVE REPLACEMENT"/>
    <s v="2019"/>
    <s v="FULL YEAR ACTUALS"/>
    <n v="5257"/>
    <n v="30496"/>
    <n v="23819"/>
    <n v="6381"/>
    <n v="13788"/>
    <n v="0"/>
    <n v="43637"/>
    <n v="3908"/>
    <n v="932"/>
    <n v="12"/>
    <n v="1779"/>
    <n v="-170"/>
    <n v="129839"/>
    <n v="1.609"/>
    <x v="2"/>
  </r>
  <r>
    <x v="0"/>
    <s v="P42965: TRANS SUB ENG/CONST &amp; MAINTENANCE"/>
    <s v="SU-000034"/>
    <s v="PGG-Shively Grnd Grid Enhance"/>
    <s v="PROACTIVE REPLACEMENT"/>
    <s v="2019"/>
    <s v="FULL YEAR ACTUALS"/>
    <n v="6725"/>
    <n v="2519"/>
    <n v="6847"/>
    <n v="-1684"/>
    <n v="2988"/>
    <n v="0"/>
    <n v="0"/>
    <n v="3399"/>
    <n v="35449"/>
    <n v="600"/>
    <n v="1185"/>
    <n v="-2"/>
    <n v="58027"/>
    <n v="1.1830000000000001"/>
    <x v="2"/>
  </r>
  <r>
    <x v="0"/>
    <s v="P42965: TRANS SUB ENG/CONST &amp; MAINTENANCE"/>
    <s v="SU-000041"/>
    <s v="PBR-Algonquin PIN PRLY"/>
    <s v="PROACTIVE REPLACEMENT"/>
    <s v="2019"/>
    <s v="FULL YEAR ACTUALS"/>
    <n v="107723"/>
    <n v="240354"/>
    <n v="149651"/>
    <n v="58301"/>
    <n v="75691"/>
    <n v="23946"/>
    <n v="12389"/>
    <n v="22439"/>
    <n v="28194"/>
    <n v="207408"/>
    <n v="-25776"/>
    <n v="740"/>
    <n v="901061"/>
    <n v="-25.036000000000001"/>
    <x v="2"/>
  </r>
  <r>
    <x v="0"/>
    <s v="P42965: TRANS SUB ENG/CONST &amp; MAINTENANCE"/>
    <s v="SU-000049"/>
    <s v="PBR-Kenwood(3) 69kV BKR"/>
    <s v="PROACTIVE REPLACEMENT"/>
    <s v="2019"/>
    <s v="FULL YEAR ACTUALS"/>
    <n v="725"/>
    <n v="905"/>
    <n v="-731"/>
    <n v="0"/>
    <n v="0"/>
    <n v="0"/>
    <n v="0"/>
    <n v="0"/>
    <n v="0"/>
    <n v="0"/>
    <n v="0"/>
    <n v="60"/>
    <n v="959"/>
    <n v="0.06"/>
    <x v="2"/>
  </r>
  <r>
    <x v="0"/>
    <s v="P42965: TRANS SUB ENG/CONST &amp; MAINTENANCE"/>
    <s v="SU-000294"/>
    <s v="PBR-Magazine PRLY PIR PAR"/>
    <s v="PROACTIVE REPLACEMENT"/>
    <s v="2019"/>
    <s v="FULL YEAR ACTUALS"/>
    <n v="0"/>
    <n v="0"/>
    <n v="2566"/>
    <n v="337"/>
    <n v="0"/>
    <n v="0"/>
    <n v="0"/>
    <n v="0"/>
    <n v="0"/>
    <n v="0"/>
    <n v="0"/>
    <n v="0"/>
    <n v="2903"/>
    <n v="0"/>
    <x v="2"/>
  </r>
  <r>
    <x v="0"/>
    <s v="P42965: TRANS SUB ENG/CONST &amp; MAINTENANCE"/>
    <s v="SU-000299"/>
    <s v="PRLY-CRS 3832,3833,3801-CG3801"/>
    <s v="PROACTIVE REPLACEMENT"/>
    <s v="2019"/>
    <s v="FULL YEAR ACTUALS"/>
    <n v="0"/>
    <n v="0"/>
    <n v="0"/>
    <n v="0"/>
    <n v="0"/>
    <n v="0"/>
    <n v="30783"/>
    <n v="50919"/>
    <n v="61626"/>
    <n v="68065"/>
    <n v="62987"/>
    <n v="-10107"/>
    <n v="264273"/>
    <n v="52.88"/>
    <x v="2"/>
  </r>
  <r>
    <x v="0"/>
    <s v="P42965: TRANS SUB ENG/CONST &amp; MAINTENANCE"/>
    <s v="SU-000347"/>
    <s v="TEP-BL 345/161kV Transf. Repl"/>
    <s v="TEP"/>
    <s v="2019"/>
    <s v="FULL YEAR ACTUALS"/>
    <n v="0"/>
    <n v="0"/>
    <n v="0"/>
    <n v="0"/>
    <n v="0"/>
    <n v="0"/>
    <n v="0"/>
    <n v="0"/>
    <n v="0"/>
    <n v="0"/>
    <n v="0"/>
    <n v="425"/>
    <n v="425"/>
    <n v="0.42499999999999999"/>
    <x v="1"/>
  </r>
  <r>
    <x v="0"/>
    <s v="P42965: TRANS SUB ENG/CONST &amp; MAINTENANCE"/>
    <s v="SU-000356"/>
    <s v="REL-CW-686 to Breaker"/>
    <s v="RELIABILITY"/>
    <s v="2019"/>
    <s v="FULL YEAR ACTUALS"/>
    <n v="0"/>
    <n v="0"/>
    <n v="0"/>
    <n v="0"/>
    <n v="0"/>
    <n v="0"/>
    <n v="0"/>
    <n v="0"/>
    <n v="1471"/>
    <n v="719"/>
    <n v="79104"/>
    <n v="41911"/>
    <n v="123205"/>
    <n v="121.015"/>
    <x v="3"/>
  </r>
  <r>
    <x v="0"/>
    <s v="P42965: TRANS SUB ENG/CONST &amp; MAINTENANCE"/>
    <s v="SU-000357"/>
    <s v="REL-DX-812 to Breaker"/>
    <s v="RELIABILITY"/>
    <s v="2019"/>
    <s v="FULL YEAR ACTUALS"/>
    <n v="0"/>
    <n v="0"/>
    <n v="0"/>
    <n v="0"/>
    <n v="0"/>
    <n v="0"/>
    <n v="0"/>
    <n v="0"/>
    <n v="0"/>
    <n v="0"/>
    <n v="0"/>
    <n v="4705"/>
    <n v="4705"/>
    <n v="4.7050000000000001"/>
    <x v="3"/>
  </r>
  <r>
    <x v="0"/>
    <s v="P42965: TRANS SUB ENG/CONST &amp; MAINTENANCE"/>
    <s v="SU-000358"/>
    <s v="REL PBR Hancock-859 to Brkr"/>
    <s v="RELIABILITY"/>
    <s v="2019"/>
    <s v="FULL YEAR ACTUALS"/>
    <n v="0"/>
    <n v="0"/>
    <n v="0"/>
    <n v="0"/>
    <n v="0"/>
    <n v="0"/>
    <n v="0"/>
    <n v="12100"/>
    <n v="26326"/>
    <n v="11039"/>
    <n v="18254"/>
    <n v="-15177"/>
    <n v="52542"/>
    <n v="3.077"/>
    <x v="3"/>
  </r>
  <r>
    <x v="0"/>
    <s v="P42965: TRANS SUB ENG/CONST &amp; MAINTENANCE"/>
    <s v="SU-000360"/>
    <s v="REL-OK-876 to Breaker"/>
    <s v="RELIABILITY"/>
    <s v="2019"/>
    <s v="FULL YEAR ACTUALS"/>
    <n v="0"/>
    <n v="0"/>
    <n v="0"/>
    <n v="0"/>
    <n v="0"/>
    <n v="0"/>
    <n v="0"/>
    <n v="0"/>
    <n v="0"/>
    <n v="0"/>
    <n v="28061"/>
    <n v="17681"/>
    <n v="45743"/>
    <n v="45.741999999999997"/>
    <x v="3"/>
  </r>
  <r>
    <x v="0"/>
    <s v="P42965: TRANS SUB ENG/CONST &amp; MAINTENANCE"/>
    <s v="SU-000367"/>
    <s v="PBR-Nachand (1) BKR"/>
    <s v="PROACTIVE REPLACEMENT"/>
    <s v="2019"/>
    <s v="FULL YEAR ACTUALS"/>
    <n v="0"/>
    <n v="211"/>
    <n v="50"/>
    <n v="350"/>
    <n v="576"/>
    <n v="26140"/>
    <n v="46417"/>
    <n v="48119"/>
    <n v="2002"/>
    <n v="49628"/>
    <n v="12020"/>
    <n v="1266"/>
    <n v="186779"/>
    <n v="13.286"/>
    <x v="2"/>
  </r>
  <r>
    <x v="0"/>
    <s v="P42965: TRANS SUB ENG/CONST &amp; MAINTENANCE"/>
    <s v="SU-000368"/>
    <s v="PBR-Highland (2) BKR"/>
    <s v="PROACTIVE REPLACEMENT"/>
    <s v="2019"/>
    <s v="FULL YEAR ACTUALS"/>
    <n v="0"/>
    <n v="0"/>
    <n v="0"/>
    <n v="0"/>
    <n v="0"/>
    <n v="0"/>
    <n v="0"/>
    <n v="940"/>
    <n v="148"/>
    <n v="0"/>
    <n v="133"/>
    <n v="0"/>
    <n v="1221"/>
    <n v="0.13300000000000001"/>
    <x v="2"/>
  </r>
  <r>
    <x v="0"/>
    <s v="P42965: TRANS SUB ENG/CONST &amp; MAINTENANCE"/>
    <s v="SU-000369"/>
    <s v="PBR-Hancock (1) BKR"/>
    <s v="PROACTIVE REPLACEMENT"/>
    <s v="2019"/>
    <s v="FULL YEAR ACTUALS"/>
    <n v="0"/>
    <n v="0"/>
    <n v="0"/>
    <n v="0"/>
    <n v="0"/>
    <n v="0"/>
    <n v="0"/>
    <n v="6709"/>
    <n v="17592"/>
    <n v="11794"/>
    <n v="8459"/>
    <n v="2"/>
    <n v="44557"/>
    <n v="8.4610000000000003"/>
    <x v="2"/>
  </r>
  <r>
    <x v="0"/>
    <s v="P42965: TRANS SUB ENG/CONST &amp; MAINTENANCE"/>
    <s v="SU-000370"/>
    <s v="PBR-Canal (11) BKR (PIN)"/>
    <s v="PROACTIVE REPLACEMENT"/>
    <s v="2019"/>
    <s v="FULL YEAR ACTUALS"/>
    <n v="15537"/>
    <n v="41283"/>
    <n v="-11819"/>
    <n v="9146"/>
    <n v="-283"/>
    <n v="-123009"/>
    <n v="399"/>
    <n v="6672"/>
    <n v="501837"/>
    <n v="13591"/>
    <n v="1308848"/>
    <n v="756268"/>
    <n v="2518471"/>
    <n v="2065.116"/>
    <x v="2"/>
  </r>
  <r>
    <x v="0"/>
    <s v="P42965: TRANS SUB ENG/CONST &amp; MAINTENANCE"/>
    <s v="SU-000414"/>
    <s v="PIN - Hillcrest, PAR"/>
    <s v="PROACTIVE REPLACEMENT"/>
    <s v="2019"/>
    <s v="FULL YEAR ACTUALS"/>
    <n v="0"/>
    <n v="0"/>
    <n v="0"/>
    <n v="0"/>
    <n v="0"/>
    <n v="0"/>
    <n v="0"/>
    <n v="0"/>
    <n v="0"/>
    <n v="0"/>
    <n v="0"/>
    <n v="53096"/>
    <n v="53096"/>
    <n v="53.095999999999997"/>
    <x v="2"/>
  </r>
  <r>
    <x v="0"/>
    <s v="P42965: TRANS SUB ENG/CONST &amp; MAINTENANCE"/>
    <s v="SU-000422"/>
    <s v="PIN-Clifton, PAR"/>
    <s v="PROACTIVE REPLACEMENT"/>
    <s v="2019"/>
    <s v="FULL YEAR ACTUALS"/>
    <n v="0"/>
    <n v="0"/>
    <n v="0"/>
    <n v="0"/>
    <n v="0"/>
    <n v="0"/>
    <n v="0"/>
    <n v="0"/>
    <n v="0"/>
    <n v="0"/>
    <n v="0"/>
    <n v="54180"/>
    <n v="54180"/>
    <n v="54.18"/>
    <x v="2"/>
  </r>
  <r>
    <x v="0"/>
    <s v="P42970: TRANS LINES"/>
    <s v="134198"/>
    <s v="CR CNL-DLPRK 69KV"/>
    <s v="PROACTIVE REPLACEMENT"/>
    <s v="2019"/>
    <s v="FULL YEAR ACTUALS"/>
    <n v="120564"/>
    <n v="853418"/>
    <n v="501495"/>
    <n v="94222"/>
    <n v="459093"/>
    <n v="490524"/>
    <n v="215680"/>
    <n v="469149"/>
    <n v="218217"/>
    <n v="68619"/>
    <n v="722599"/>
    <n v="266783"/>
    <n v="4480364"/>
    <n v="989.38199999999995"/>
    <x v="2"/>
  </r>
  <r>
    <x v="0"/>
    <s v="P42970: TRANS LINES"/>
    <s v="140440"/>
    <s v="TEP-CR-NORTH TAP-SO PARK"/>
    <s v="TEP"/>
    <s v="2019"/>
    <s v="FULL YEAR ACTUALS"/>
    <n v="301265"/>
    <n v="946415"/>
    <n v="559999"/>
    <n v="301109"/>
    <n v="163520"/>
    <n v="31509"/>
    <n v="3907"/>
    <n v="-3866"/>
    <n v="0"/>
    <n v="0"/>
    <n v="121"/>
    <n v="-6740"/>
    <n v="2297241"/>
    <n v="-6.6189999999999998"/>
    <x v="1"/>
  </r>
  <r>
    <x v="0"/>
    <s v="P42970: TRANS LINES"/>
    <s v="146709"/>
    <s v="OUTERLOOP LANDFILL RELO"/>
    <s v="THIRD PARTY REQUESTS"/>
    <s v="2019"/>
    <s v="FULL YEAR ACTUALS"/>
    <n v="-163539"/>
    <n v="0"/>
    <n v="0"/>
    <n v="0"/>
    <n v="0"/>
    <n v="0"/>
    <n v="0"/>
    <n v="0"/>
    <n v="0"/>
    <n v="0"/>
    <n v="0"/>
    <n v="0"/>
    <n v="-163539"/>
    <n v="0"/>
    <x v="0"/>
  </r>
  <r>
    <x v="0"/>
    <s v="P42970: TRANS LINES"/>
    <s v="147244"/>
    <s v="TEP ETHEL-NACHAND 69kV-"/>
    <s v="TEP"/>
    <s v="2019"/>
    <s v="FULL YEAR ACTUALS"/>
    <n v="0"/>
    <n v="0"/>
    <n v="0"/>
    <n v="0"/>
    <n v="0"/>
    <n v="0"/>
    <n v="0"/>
    <n v="0"/>
    <n v="0"/>
    <n v="0"/>
    <n v="0"/>
    <n v="6407"/>
    <n v="6407"/>
    <n v="6.407"/>
    <x v="1"/>
  </r>
  <r>
    <x v="0"/>
    <s v="P42970: TRANS LINES"/>
    <s v="147527"/>
    <s v="REL Locust Sub Switch MOS"/>
    <s v="RELIABILITY"/>
    <s v="2019"/>
    <s v="FULL YEAR ACTUALS"/>
    <n v="10829"/>
    <n v="-19923"/>
    <n v="0"/>
    <n v="79"/>
    <n v="0"/>
    <n v="711"/>
    <n v="-160"/>
    <n v="11741"/>
    <n v="2085"/>
    <n v="0"/>
    <n v="20"/>
    <n v="1"/>
    <n v="5383"/>
    <n v="2.1000000000000001E-2"/>
    <x v="3"/>
  </r>
  <r>
    <x v="0"/>
    <s v="P42970: TRANS LINES"/>
    <s v="148821"/>
    <s v="SR Floyd-Seminole 69kV"/>
    <s v="PROACTIVE REPLACEMENT"/>
    <s v="2019"/>
    <s v="FULL YEAR ACTUALS"/>
    <n v="3700"/>
    <n v="3447"/>
    <n v="3584"/>
    <n v="886"/>
    <n v="51097"/>
    <n v="749"/>
    <n v="749"/>
    <n v="0"/>
    <n v="709"/>
    <n v="48816"/>
    <n v="129411"/>
    <n v="256653"/>
    <n v="499801"/>
    <n v="386.06400000000002"/>
    <x v="2"/>
  </r>
  <r>
    <x v="0"/>
    <s v="P42970: TRANS LINES"/>
    <s v="148822"/>
    <s v="CR Olin-Tip Top 69kV Phase I"/>
    <s v="PROACTIVE REPLACEMENT"/>
    <s v="2019"/>
    <s v="FULL YEAR ACTUALS"/>
    <n v="0"/>
    <n v="0"/>
    <n v="0"/>
    <n v="0"/>
    <n v="0"/>
    <n v="0"/>
    <n v="116641"/>
    <n v="25690"/>
    <n v="3178"/>
    <n v="34608"/>
    <n v="154573"/>
    <n v="67172"/>
    <n v="401862"/>
    <n v="221.745"/>
    <x v="2"/>
  </r>
  <r>
    <x v="0"/>
    <s v="P42970: TRANS LINES"/>
    <s v="148857"/>
    <s v="Oxmoor Underground Repl"/>
    <s v="PROACTIVE REPLACEMENT"/>
    <s v="2019"/>
    <s v="FULL YEAR ACTUALS"/>
    <n v="0"/>
    <n v="0"/>
    <n v="0"/>
    <n v="0"/>
    <n v="0"/>
    <n v="0"/>
    <n v="0"/>
    <n v="0"/>
    <n v="0"/>
    <n v="0"/>
    <n v="0"/>
    <n v="0"/>
    <n v="0"/>
    <n v="0"/>
    <x v="2"/>
  </r>
  <r>
    <x v="0"/>
    <s v="P42970: TRANS LINES"/>
    <s v="151752"/>
    <s v="DSP Plainview 138kV UPG"/>
    <s v="NATIVE LOAD"/>
    <s v="2019"/>
    <s v="FULL YEAR ACTUALS"/>
    <n v="4248"/>
    <n v="0"/>
    <n v="-896"/>
    <n v="0"/>
    <n v="0"/>
    <n v="0"/>
    <n v="0"/>
    <n v="0"/>
    <n v="-570"/>
    <n v="920"/>
    <n v="0"/>
    <n v="0"/>
    <n v="3703"/>
    <n v="0"/>
    <x v="0"/>
  </r>
  <r>
    <x v="0"/>
    <s v="P42970: TRANS LINES"/>
    <s v="157313"/>
    <s v="DSP N1DT Pleasure Ridge"/>
    <s v="NATIVE LOAD"/>
    <s v="2019"/>
    <s v="FULL YEAR ACTUALS"/>
    <n v="0"/>
    <n v="0"/>
    <n v="0"/>
    <n v="0"/>
    <n v="0"/>
    <n v="0"/>
    <n v="0"/>
    <n v="700"/>
    <n v="0"/>
    <n v="0"/>
    <n v="0"/>
    <n v="82"/>
    <n v="783"/>
    <n v="8.2000000000000003E-2"/>
    <x v="0"/>
  </r>
  <r>
    <x v="0"/>
    <s v="P42970: TRANS LINES"/>
    <s v="157723"/>
    <s v="SPIR Northside-Clifty Creek"/>
    <s v="PROACTIVE REPLACEMENT"/>
    <s v="2019"/>
    <s v="FULL YEAR ACTUALS"/>
    <n v="1955"/>
    <n v="0"/>
    <n v="0"/>
    <n v="0"/>
    <n v="0"/>
    <n v="0"/>
    <n v="0"/>
    <n v="0"/>
    <n v="0"/>
    <n v="0"/>
    <n v="0"/>
    <n v="0"/>
    <n v="1955"/>
    <n v="0"/>
    <x v="2"/>
  </r>
  <r>
    <x v="0"/>
    <s v="P42970: TRANS LINES"/>
    <s v="158158"/>
    <s v="SPIR Mill Creek-Paddys West"/>
    <s v="PROACTIVE REPLACEMENT"/>
    <s v="2019"/>
    <s v="FULL YEAR ACTUALS"/>
    <n v="0"/>
    <n v="999"/>
    <n v="0"/>
    <n v="102132"/>
    <n v="1860"/>
    <n v="0"/>
    <n v="0"/>
    <n v="0"/>
    <n v="0"/>
    <n v="14313"/>
    <n v="0"/>
    <n v="0"/>
    <n v="119304"/>
    <n v="0"/>
    <x v="2"/>
  </r>
  <r>
    <x v="0"/>
    <s v="P42970: TRANS LINES"/>
    <s v="158951"/>
    <s v="TL Comp Rel Hardware_LGE"/>
    <s v="OPERATIONS SUPPORT"/>
    <s v="2019"/>
    <s v="FULL YEAR ACTUALS"/>
    <n v="0"/>
    <n v="0"/>
    <n v="2144"/>
    <n v="25732"/>
    <n v="2610"/>
    <n v="0"/>
    <n v="0"/>
    <n v="0"/>
    <n v="36"/>
    <n v="0"/>
    <n v="0"/>
    <n v="714"/>
    <n v="31236"/>
    <n v="0.71399999999999997"/>
    <x v="0"/>
  </r>
  <r>
    <x v="0"/>
    <s v="P42970: TRANS LINES"/>
    <s v="L8-2018"/>
    <s v="Storm Damage T-Line LGE 2018"/>
    <s v="EMERGENCY REPLACEMENT"/>
    <s v="2019"/>
    <s v="FULL YEAR ACTUALS"/>
    <n v="-100244"/>
    <n v="0"/>
    <n v="-5469"/>
    <n v="0"/>
    <n v="5469"/>
    <n v="-5469"/>
    <n v="0"/>
    <n v="0"/>
    <n v="0"/>
    <n v="0"/>
    <n v="0"/>
    <n v="0"/>
    <n v="-105713"/>
    <n v="0"/>
    <x v="0"/>
  </r>
  <r>
    <x v="0"/>
    <s v="P42970: TRANS LINES"/>
    <s v="L8-2019"/>
    <s v="Storm Damage T-Line LGE 2019"/>
    <s v="EMERGENCY REPLACEMENT"/>
    <s v="2019"/>
    <s v="FULL YEAR ACTUALS"/>
    <n v="0"/>
    <n v="5856"/>
    <n v="60193"/>
    <n v="45369"/>
    <n v="81421"/>
    <n v="6736"/>
    <n v="0"/>
    <n v="-6774"/>
    <n v="0"/>
    <n v="0"/>
    <n v="0"/>
    <n v="0"/>
    <n v="192800"/>
    <n v="0"/>
    <x v="0"/>
  </r>
  <r>
    <x v="0"/>
    <s v="P42970: TRANS LINES"/>
    <s v="L9-2018"/>
    <s v="Priority Repl T-Lines LGE 2018"/>
    <s v="PROACTIVE REPLACEMENT"/>
    <s v="2019"/>
    <s v="FULL YEAR ACTUALS"/>
    <n v="89247"/>
    <n v="-24219"/>
    <n v="0"/>
    <n v="21475"/>
    <n v="-28763"/>
    <n v="-5"/>
    <n v="0"/>
    <n v="1362"/>
    <n v="0"/>
    <n v="15362"/>
    <n v="0"/>
    <n v="0"/>
    <n v="74459"/>
    <n v="0"/>
    <x v="2"/>
  </r>
  <r>
    <x v="0"/>
    <s v="P42970: TRANS LINES"/>
    <s v="L9-2019"/>
    <s v="Priority Repl T-Lines LGE 2019"/>
    <s v="PROACTIVE REPLACEMENT"/>
    <s v="2019"/>
    <s v="FULL YEAR ACTUALS"/>
    <n v="13812"/>
    <n v="7794"/>
    <n v="134153"/>
    <n v="145525"/>
    <n v="79394"/>
    <n v="12040"/>
    <n v="118732"/>
    <n v="326503"/>
    <n v="216721"/>
    <n v="-93616"/>
    <n v="177605"/>
    <n v="63653"/>
    <n v="1202317"/>
    <n v="241.25800000000001"/>
    <x v="2"/>
  </r>
  <r>
    <x v="0"/>
    <s v="P42970: TRANS LINES"/>
    <s v="LARM-2019"/>
    <s v="Priority Repl X-Arms LGE 2019"/>
    <s v="PROACTIVE REPLACEMENT"/>
    <s v="2019"/>
    <s v="FULL YEAR ACTUALS"/>
    <n v="0"/>
    <n v="0"/>
    <n v="0"/>
    <n v="3069"/>
    <n v="154"/>
    <n v="-1040"/>
    <n v="0"/>
    <n v="0"/>
    <n v="0"/>
    <n v="28811"/>
    <n v="0"/>
    <n v="10610"/>
    <n v="41604"/>
    <n v="10.61"/>
    <x v="2"/>
  </r>
  <r>
    <x v="0"/>
    <s v="P42970: TRANS LINES"/>
    <s v="LI-000037"/>
    <s v="PR CR Switching-Shively"/>
    <s v="PROACTIVE REPLACEMENT"/>
    <s v="2019"/>
    <s v="FULL YEAR ACTUALS"/>
    <n v="610386"/>
    <n v="132916"/>
    <n v="181412"/>
    <n v="9642"/>
    <n v="-10020"/>
    <n v="3359"/>
    <n v="-2"/>
    <n v="10012"/>
    <n v="60"/>
    <n v="0"/>
    <n v="0"/>
    <n v="1512"/>
    <n v="939277"/>
    <n v="1.512"/>
    <x v="2"/>
  </r>
  <r>
    <x v="0"/>
    <s v="P42970: TRANS LINES"/>
    <s v="LI-000054"/>
    <s v="MOS Lebanon J 423-805-815-825"/>
    <s v="PROACTIVE REPLACEMENT"/>
    <s v="2019"/>
    <s v="FULL YEAR ACTUALS"/>
    <n v="139"/>
    <n v="0"/>
    <n v="0"/>
    <n v="0"/>
    <n v="0"/>
    <n v="0"/>
    <n v="-133"/>
    <n v="0"/>
    <n v="0"/>
    <n v="0"/>
    <n v="0"/>
    <n v="0"/>
    <n v="6"/>
    <n v="0"/>
    <x v="2"/>
  </r>
  <r>
    <x v="0"/>
    <s v="P42970: TRANS LINES"/>
    <s v="LI-000057"/>
    <s v="REL Jeffersontown ALT 4"/>
    <s v="RELIABILITY"/>
    <s v="2019"/>
    <s v="FULL YEAR ACTUALS"/>
    <n v="14041"/>
    <n v="15948"/>
    <n v="364819"/>
    <n v="459235"/>
    <n v="170150"/>
    <n v="25778"/>
    <n v="195594"/>
    <n v="0"/>
    <n v="0"/>
    <n v="1166"/>
    <n v="0"/>
    <n v="-5326"/>
    <n v="1241405"/>
    <n v="-5.3259999999999996"/>
    <x v="3"/>
  </r>
  <r>
    <x v="0"/>
    <s v="P42970: TRANS LINES"/>
    <s v="LI-000062"/>
    <s v="REL Mt. Washington RECC"/>
    <s v="RELIABILITY"/>
    <s v="2019"/>
    <s v="FULL YEAR ACTUALS"/>
    <n v="0"/>
    <n v="0"/>
    <n v="0"/>
    <n v="0"/>
    <n v="3041"/>
    <n v="1830"/>
    <n v="104653"/>
    <n v="35838"/>
    <n v="30682"/>
    <n v="-3505"/>
    <n v="8442"/>
    <n v="15510"/>
    <n v="196491"/>
    <n v="23.952000000000002"/>
    <x v="3"/>
  </r>
  <r>
    <x v="0"/>
    <s v="P42970: TRANS LINES"/>
    <s v="LI-000088"/>
    <s v="TEP-CR-Ford-Freys Hill"/>
    <s v="TEP"/>
    <s v="2019"/>
    <s v="FULL YEAR ACTUALS"/>
    <n v="0"/>
    <n v="0"/>
    <n v="0"/>
    <n v="0"/>
    <n v="0"/>
    <n v="0"/>
    <n v="0"/>
    <n v="0"/>
    <n v="0"/>
    <n v="79504"/>
    <n v="241979"/>
    <n v="-64896"/>
    <n v="256587"/>
    <n v="177.083"/>
    <x v="1"/>
  </r>
  <r>
    <x v="0"/>
    <s v="P42970: TRANS LINES"/>
    <s v="LI-000108"/>
    <s v="LaGrange Road Relo"/>
    <s v="THIRD PARTY REQUESTS"/>
    <s v="2019"/>
    <s v="FULL YEAR ACTUALS"/>
    <n v="0"/>
    <n v="0"/>
    <n v="-3229"/>
    <n v="0"/>
    <n v="0"/>
    <n v="0"/>
    <n v="0"/>
    <n v="0"/>
    <n v="0"/>
    <n v="0"/>
    <n v="0"/>
    <n v="0"/>
    <n v="-3229"/>
    <n v="0"/>
    <x v="0"/>
  </r>
  <r>
    <x v="0"/>
    <s v="P42970: TRANS LINES"/>
    <s v="LI-158279"/>
    <s v="SPIR Kenzig Road-Northside"/>
    <s v="PROACTIVE REPLACEMENT"/>
    <s v="2019"/>
    <s v="FULL YEAR ACTUALS"/>
    <n v="0"/>
    <n v="999"/>
    <n v="0"/>
    <n v="84888"/>
    <n v="0"/>
    <n v="0"/>
    <n v="0"/>
    <n v="0"/>
    <n v="0"/>
    <n v="16639"/>
    <n v="0"/>
    <n v="0"/>
    <n v="102526"/>
    <n v="0"/>
    <x v="2"/>
  </r>
  <r>
    <x v="0"/>
    <s v="P42970: TRANS LINES"/>
    <s v="LI-158281"/>
    <s v="SPIR Paddys West-Kenzig Rd"/>
    <s v="PROACTIVE REPLACEMENT"/>
    <s v="2019"/>
    <s v="FULL YEAR ACTUALS"/>
    <n v="0"/>
    <n v="1998"/>
    <n v="0"/>
    <n v="145435"/>
    <n v="0"/>
    <n v="0"/>
    <n v="0"/>
    <n v="0"/>
    <n v="0"/>
    <n v="10533"/>
    <n v="0"/>
    <n v="0"/>
    <n v="157966"/>
    <n v="0"/>
    <x v="2"/>
  </r>
  <r>
    <x v="0"/>
    <s v="P42970: TRANS LINES"/>
    <s v="LI-158437"/>
    <s v="TEP-CR-Eastwood-Simpsnvll 69kV"/>
    <s v="TEP"/>
    <s v="2019"/>
    <s v="FULL YEAR ACTUALS"/>
    <n v="559561"/>
    <n v="6610"/>
    <n v="49840"/>
    <n v="532249"/>
    <n v="570893"/>
    <n v="44543"/>
    <n v="15548"/>
    <n v="-3884"/>
    <n v="86610"/>
    <n v="-107009"/>
    <n v="0"/>
    <n v="-9915"/>
    <n v="1745046"/>
    <n v="-9.9149999999999991"/>
    <x v="1"/>
  </r>
  <r>
    <x v="0"/>
    <s v="P42970: TRANS LINES"/>
    <s v="LI-158943"/>
    <s v="Wyndover Hills Relocation"/>
    <s v="THIRD PARTY REQUESTS"/>
    <s v="2019"/>
    <s v="FULL YEAR ACTUALS"/>
    <n v="0"/>
    <n v="0"/>
    <n v="57"/>
    <n v="49"/>
    <n v="-106"/>
    <n v="0"/>
    <n v="0"/>
    <n v="106"/>
    <n v="0"/>
    <n v="0"/>
    <n v="0"/>
    <n v="0"/>
    <n v="106"/>
    <n v="0"/>
    <x v="0"/>
  </r>
  <r>
    <x v="0"/>
    <s v="P42970: TRANS LINES"/>
    <s v="LI-159222"/>
    <s v="PR Tip Top-Monument Chemical"/>
    <s v="PROACTIVE REPLACEMENT"/>
    <s v="2019"/>
    <s v="FULL YEAR ACTUALS"/>
    <n v="0"/>
    <n v="0"/>
    <n v="0"/>
    <n v="0"/>
    <n v="0"/>
    <n v="27141"/>
    <n v="7952"/>
    <n v="31815"/>
    <n v="23451"/>
    <n v="-484"/>
    <n v="47290"/>
    <n v="139020"/>
    <n v="276184"/>
    <n v="186.31"/>
    <x v="2"/>
  </r>
  <r>
    <x v="0"/>
    <s v="P42970: TRANS LINES"/>
    <s v="LI-159541"/>
    <s v="Ghasem Properties Relocation"/>
    <s v="THIRD PARTY REQUESTS"/>
    <s v="2019"/>
    <s v="FULL YEAR ACTUALS"/>
    <n v="0"/>
    <n v="0"/>
    <n v="0"/>
    <n v="0"/>
    <n v="0"/>
    <n v="0"/>
    <n v="0"/>
    <n v="0"/>
    <n v="0"/>
    <n v="0"/>
    <n v="0"/>
    <n v="0"/>
    <n v="0"/>
    <n v="0"/>
    <x v="0"/>
  </r>
  <r>
    <x v="0"/>
    <s v="P42970: TRANS LINES"/>
    <s v="LI-160418"/>
    <s v="CR Olin-Tip Top 69kV Phase II"/>
    <s v="PROACTIVE REPLACEMENT"/>
    <s v="2019"/>
    <s v="FULL YEAR ACTUALS"/>
    <n v="0"/>
    <n v="0"/>
    <n v="0"/>
    <n v="0"/>
    <n v="0"/>
    <n v="0"/>
    <n v="0"/>
    <n v="527"/>
    <n v="0"/>
    <n v="116185"/>
    <n v="23768"/>
    <n v="6890"/>
    <n v="147370"/>
    <n v="30.658000000000001"/>
    <x v="2"/>
  </r>
  <r>
    <x v="0"/>
    <s v="P42970: TRANS LINES"/>
    <s v="LI-160603"/>
    <s v="REL Freys Hill MOS"/>
    <s v="RELIABILITY"/>
    <s v="2019"/>
    <s v="FULL YEAR ACTUALS"/>
    <n v="0"/>
    <n v="0"/>
    <n v="0"/>
    <n v="0"/>
    <n v="0"/>
    <n v="0"/>
    <n v="0"/>
    <n v="0"/>
    <n v="0"/>
    <n v="0"/>
    <n v="0"/>
    <n v="777"/>
    <n v="777"/>
    <n v="0.77700000000000002"/>
    <x v="3"/>
  </r>
  <r>
    <x v="0"/>
    <s v="P42970: TRANS LINES"/>
    <s v="LINS-2019"/>
    <s v="Priority Repl Insltrs LGE 2019"/>
    <s v="PROACTIVE REPLACEMENT"/>
    <s v="2019"/>
    <s v="FULL YEAR ACTUALS"/>
    <n v="0"/>
    <n v="0"/>
    <n v="8475"/>
    <n v="0"/>
    <n v="0"/>
    <n v="0"/>
    <n v="0"/>
    <n v="0"/>
    <n v="0"/>
    <n v="0"/>
    <n v="0"/>
    <n v="957"/>
    <n v="9432"/>
    <n v="0.95699999999999996"/>
    <x v="2"/>
  </r>
  <r>
    <x v="0"/>
    <s v="P42970: TRANS LINES"/>
    <s v="LOTH-2018"/>
    <s v="Priority Repl Other LGE 2018"/>
    <s v="PROACTIVE REPLACEMENT"/>
    <s v="2019"/>
    <s v="FULL YEAR ACTUALS"/>
    <n v="-430"/>
    <n v="0"/>
    <n v="24197"/>
    <n v="968"/>
    <n v="0"/>
    <n v="0"/>
    <n v="0"/>
    <n v="0"/>
    <n v="0"/>
    <n v="0"/>
    <n v="0"/>
    <n v="0"/>
    <n v="24735"/>
    <n v="0"/>
    <x v="2"/>
  </r>
  <r>
    <x v="0"/>
    <s v="P42970: TRANS LINES"/>
    <s v="LOTH-2019"/>
    <s v="Priority Repl Other LGE 2019"/>
    <s v="PROACTIVE REPLACEMENT"/>
    <s v="2019"/>
    <s v="FULL YEAR ACTUALS"/>
    <n v="0"/>
    <n v="9895"/>
    <n v="43718"/>
    <n v="292"/>
    <n v="38854"/>
    <n v="17768"/>
    <n v="-22651"/>
    <n v="12342"/>
    <n v="9788"/>
    <n v="17805"/>
    <n v="1839"/>
    <n v="251724"/>
    <n v="381375"/>
    <n v="253.56299999999999"/>
    <x v="2"/>
  </r>
  <r>
    <x v="1"/>
    <s v="P42940: TRANS ENERGY MANAGEMENT SYSTEM"/>
    <s v="140100"/>
    <s v="EMS OPERATOR MONITORS-KU-2019"/>
    <s v="OPERATIONS SUPPORT"/>
    <s v="2019"/>
    <s v="FULL YEAR ACTUALS"/>
    <n v="0"/>
    <n v="0"/>
    <n v="0"/>
    <n v="0"/>
    <n v="0"/>
    <n v="0"/>
    <n v="0"/>
    <n v="671"/>
    <n v="0"/>
    <n v="0"/>
    <n v="33538"/>
    <n v="0"/>
    <n v="34209"/>
    <n v="33.537999999999997"/>
    <x v="0"/>
  </r>
  <r>
    <x v="1"/>
    <s v="P42940: TRANS ENERGY MANAGEMENT SYSTEM"/>
    <s v="147734"/>
    <s v="FULL UPGRD EMS SWARE-KU-2020"/>
    <s v="COMPLIANCE"/>
    <s v="2019"/>
    <s v="FULL YEAR ACTUALS"/>
    <n v="0"/>
    <n v="0"/>
    <n v="0"/>
    <n v="0"/>
    <n v="0"/>
    <n v="0"/>
    <n v="0"/>
    <n v="0"/>
    <n v="0"/>
    <n v="0"/>
    <n v="140"/>
    <n v="53768"/>
    <n v="53908"/>
    <n v="53.908000000000001"/>
    <x v="0"/>
  </r>
  <r>
    <x v="1"/>
    <s v="P42940: TRANS ENERGY MANAGEMENT SYSTEM"/>
    <s v="147790"/>
    <s v="EMS APP ENHANCEMENTS-KU-2018"/>
    <s v="OPERATIONS SUPPORT"/>
    <s v="2019"/>
    <s v="FULL YEAR ACTUALS"/>
    <n v="2710"/>
    <n v="0"/>
    <n v="-1387"/>
    <n v="0"/>
    <n v="0"/>
    <n v="0"/>
    <n v="0"/>
    <n v="0"/>
    <n v="0"/>
    <n v="0"/>
    <n v="0"/>
    <n v="0"/>
    <n v="1323"/>
    <n v="0"/>
    <x v="0"/>
  </r>
  <r>
    <x v="1"/>
    <s v="P42940: TRANS ENERGY MANAGEMENT SYSTEM"/>
    <s v="147794"/>
    <s v="EMS APP ENHANCEMENTS-KU-2019"/>
    <s v="OPERATIONS SUPPORT"/>
    <s v="2019"/>
    <s v="FULL YEAR ACTUALS"/>
    <n v="0"/>
    <n v="0"/>
    <n v="0"/>
    <n v="0"/>
    <n v="0"/>
    <n v="14507"/>
    <n v="0"/>
    <n v="0"/>
    <n v="0"/>
    <n v="0"/>
    <n v="15406"/>
    <n v="0"/>
    <n v="29913"/>
    <n v="15.406000000000001"/>
    <x v="0"/>
  </r>
  <r>
    <x v="1"/>
    <s v="P42960: TRANS PROTECTION &amp; CONTROL"/>
    <s v="131338"/>
    <s v="Ghent 345kV Control House"/>
    <s v="PROACTIVE REPLACEMENT"/>
    <s v="2019"/>
    <s v="FULL YEAR ACTUALS"/>
    <n v="-150"/>
    <n v="0"/>
    <n v="0"/>
    <n v="0"/>
    <n v="0"/>
    <n v="10628"/>
    <n v="0"/>
    <n v="3094"/>
    <n v="0"/>
    <n v="0"/>
    <n v="24385"/>
    <n v="0"/>
    <n v="37956"/>
    <n v="24.385000000000002"/>
    <x v="2"/>
  </r>
  <r>
    <x v="1"/>
    <s v="P42960: TRANS PROTECTION &amp; CONTROL"/>
    <s v="144116"/>
    <s v="Lynch Control House"/>
    <s v="PROACTIVE REPLACEMENT"/>
    <s v="2019"/>
    <s v="FULL YEAR ACTUALS"/>
    <n v="47639"/>
    <n v="65283"/>
    <n v="193730"/>
    <n v="462713"/>
    <n v="117560"/>
    <n v="51327"/>
    <n v="44110"/>
    <n v="93495"/>
    <n v="-42296"/>
    <n v="29264"/>
    <n v="220697"/>
    <n v="4465"/>
    <n v="1287987"/>
    <n v="225.16200000000001"/>
    <x v="2"/>
  </r>
  <r>
    <x v="1"/>
    <s v="P42960: TRANS PROTECTION &amp; CONTROL"/>
    <s v="150644"/>
    <s v="Ghent Redesign 138kV-P&amp;C"/>
    <s v="NATIVE LOAD"/>
    <s v="2019"/>
    <s v="FULL YEAR ACTUALS"/>
    <n v="64"/>
    <n v="77"/>
    <n v="1533"/>
    <n v="0"/>
    <n v="-8253"/>
    <n v="622"/>
    <n v="0"/>
    <n v="0"/>
    <n v="0"/>
    <n v="0"/>
    <n v="0"/>
    <n v="0"/>
    <n v="-5958"/>
    <n v="0"/>
    <x v="0"/>
  </r>
  <r>
    <x v="1"/>
    <s v="P42960: TRANS PROTECTION &amp; CONTROL"/>
    <s v="151465"/>
    <s v="Mobile Control House"/>
    <s v="RESILIENCY"/>
    <s v="2019"/>
    <s v="FULL YEAR ACTUALS"/>
    <n v="0"/>
    <n v="0"/>
    <n v="0"/>
    <n v="0"/>
    <n v="-24562"/>
    <n v="0"/>
    <n v="0"/>
    <n v="0"/>
    <n v="0"/>
    <n v="21524"/>
    <n v="0"/>
    <n v="0"/>
    <n v="-3038"/>
    <n v="0"/>
    <x v="0"/>
  </r>
  <r>
    <x v="1"/>
    <s v="P42960: TRANS PROTECTION &amp; CONTROL"/>
    <s v="151775"/>
    <s v="Hillside Control House"/>
    <s v="PROACTIVE REPLACEMENT"/>
    <s v="2019"/>
    <s v="FULL YEAR ACTUALS"/>
    <n v="310278"/>
    <n v="66941"/>
    <n v="312274"/>
    <n v="87457"/>
    <n v="84376"/>
    <n v="23004"/>
    <n v="468"/>
    <n v="0"/>
    <n v="0"/>
    <n v="0"/>
    <n v="0"/>
    <n v="0"/>
    <n v="884798"/>
    <n v="0"/>
    <x v="2"/>
  </r>
  <r>
    <x v="1"/>
    <s v="P42960: TRANS PROTECTION &amp; CONTROL"/>
    <s v="151777"/>
    <s v="Finchville Control House"/>
    <s v="PROACTIVE REPLACEMENT"/>
    <s v="2019"/>
    <s v="FULL YEAR ACTUALS"/>
    <n v="541"/>
    <n v="0"/>
    <n v="0"/>
    <n v="0"/>
    <n v="0"/>
    <n v="0"/>
    <n v="0"/>
    <n v="0"/>
    <n v="0"/>
    <n v="0"/>
    <n v="0"/>
    <n v="0"/>
    <n v="541"/>
    <n v="0"/>
    <x v="2"/>
  </r>
  <r>
    <x v="1"/>
    <s v="P42960: TRANS PROTECTION &amp; CONTROL"/>
    <s v="155741"/>
    <s v="Indian Hill Control House"/>
    <s v="PROACTIVE REPLACEMENT"/>
    <s v="2019"/>
    <s v="FULL YEAR ACTUALS"/>
    <n v="417"/>
    <n v="7957"/>
    <n v="65427"/>
    <n v="-49891"/>
    <n v="-917"/>
    <n v="-19"/>
    <n v="133"/>
    <n v="0"/>
    <n v="0"/>
    <n v="0"/>
    <n v="0"/>
    <n v="0"/>
    <n v="23107"/>
    <n v="0"/>
    <x v="2"/>
  </r>
  <r>
    <x v="1"/>
    <s v="P42960: TRANS PROTECTION &amp; CONTROL"/>
    <s v="159597"/>
    <s v="West Shelby Land Acquisition"/>
    <s v="LAND"/>
    <s v="2019"/>
    <s v="FULL YEAR ACTUALS"/>
    <n v="0"/>
    <n v="0"/>
    <n v="0"/>
    <n v="0"/>
    <n v="0"/>
    <n v="0"/>
    <n v="0"/>
    <n v="0"/>
    <n v="0"/>
    <n v="0"/>
    <n v="0"/>
    <n v="0"/>
    <n v="0"/>
    <n v="0"/>
    <x v="0"/>
  </r>
  <r>
    <x v="1"/>
    <s v="P42960: TRANS PROTECTION &amp; CONTROL"/>
    <s v="160470"/>
    <s v="Virginia City Easement"/>
    <s v="LAND"/>
    <s v="2019"/>
    <s v="FULL YEAR ACTUALS"/>
    <n v="0"/>
    <n v="0"/>
    <n v="0"/>
    <n v="0"/>
    <n v="0"/>
    <n v="0"/>
    <n v="7805"/>
    <n v="0"/>
    <n v="0"/>
    <n v="0"/>
    <n v="0"/>
    <n v="0"/>
    <n v="7805"/>
    <n v="0"/>
    <x v="0"/>
  </r>
  <r>
    <x v="1"/>
    <s v="P42960: TRANS PROTECTION &amp; CONTROL"/>
    <s v="160844"/>
    <s v="POTH-Test Lab DFR Addition - K"/>
    <s v="PROACTIVE REPLACEMENT"/>
    <s v="2019"/>
    <s v="FULL YEAR ACTUALS"/>
    <n v="0"/>
    <n v="0"/>
    <n v="0"/>
    <n v="0"/>
    <n v="0"/>
    <n v="0"/>
    <n v="0"/>
    <n v="0"/>
    <n v="0"/>
    <n v="12449"/>
    <n v="0"/>
    <n v="0"/>
    <n v="12449"/>
    <n v="0"/>
    <x v="2"/>
  </r>
  <r>
    <x v="1"/>
    <s v="P42960: TRANS PROTECTION &amp; CONTROL"/>
    <s v="KOTPR17"/>
    <s v="KU Other Prot Blanket 2017"/>
    <s v="PROACTIVE REPLACEMENT"/>
    <s v="2019"/>
    <s v="FULL YEAR ACTUALS"/>
    <n v="-30"/>
    <n v="-4397"/>
    <n v="0"/>
    <n v="1783"/>
    <n v="0"/>
    <n v="78"/>
    <n v="156"/>
    <n v="0"/>
    <n v="0"/>
    <n v="0"/>
    <n v="0"/>
    <n v="0"/>
    <n v="-2411"/>
    <n v="0"/>
    <x v="2"/>
  </r>
  <r>
    <x v="1"/>
    <s v="P42960: TRANS PROTECTION &amp; CONTROL"/>
    <s v="KRELAY-17"/>
    <s v="Relay Replacements-KU-2017"/>
    <s v="PROACTIVE REPLACEMENT"/>
    <s v="2019"/>
    <s v="FULL YEAR ACTUALS"/>
    <n v="0"/>
    <n v="77"/>
    <n v="0"/>
    <n v="0"/>
    <n v="0"/>
    <n v="0"/>
    <n v="0"/>
    <n v="0"/>
    <n v="0"/>
    <n v="0"/>
    <n v="0"/>
    <n v="0"/>
    <n v="77"/>
    <n v="0"/>
    <x v="2"/>
  </r>
  <r>
    <x v="1"/>
    <s v="P42960: TRANS PROTECTION &amp; CONTROL"/>
    <s v="KSTSVC12"/>
    <s v="STATION SERV  XFMRS KU-12"/>
    <s v="PROACTIVE REPLACEMENT"/>
    <s v="2019"/>
    <s v="FULL YEAR ACTUALS"/>
    <n v="0"/>
    <n v="43"/>
    <n v="14749"/>
    <n v="10312"/>
    <n v="10236"/>
    <n v="2147"/>
    <n v="2563"/>
    <n v="7021"/>
    <n v="36267"/>
    <n v="16644"/>
    <n v="0"/>
    <n v="-5541"/>
    <n v="94441"/>
    <n v="-5.5410000000000004"/>
    <x v="2"/>
  </r>
  <r>
    <x v="1"/>
    <s v="P42960: TRANS PROTECTION &amp; CONTROL"/>
    <s v="SU-000001"/>
    <s v="PCH Barlow Control House"/>
    <s v="PROACTIVE REPLACEMENT"/>
    <s v="2019"/>
    <s v="FULL YEAR ACTUALS"/>
    <n v="0"/>
    <n v="0"/>
    <n v="0"/>
    <n v="0"/>
    <n v="0"/>
    <n v="0"/>
    <n v="2193"/>
    <n v="44794"/>
    <n v="2070"/>
    <n v="68724"/>
    <n v="140703"/>
    <n v="33859"/>
    <n v="292343"/>
    <n v="174.56200000000001"/>
    <x v="2"/>
  </r>
  <r>
    <x v="1"/>
    <s v="P42960: TRANS PROTECTION &amp; CONTROL"/>
    <s v="SU-000064"/>
    <s v="PRLY-Adams 108-614-634"/>
    <s v="PROACTIVE REPLACEMENT"/>
    <s v="2019"/>
    <s v="FULL YEAR ACTUALS"/>
    <n v="0"/>
    <n v="0"/>
    <n v="79"/>
    <n v="0"/>
    <n v="79"/>
    <n v="2478"/>
    <n v="0"/>
    <n v="0"/>
    <n v="0"/>
    <n v="0"/>
    <n v="0"/>
    <n v="0"/>
    <n v="2636"/>
    <n v="0"/>
    <x v="2"/>
  </r>
  <r>
    <x v="1"/>
    <s v="P42960: TRANS PROTECTION &amp; CONTROL"/>
    <s v="SU-000066"/>
    <s v="PRLY-Dorch 072-604 Panel"/>
    <s v="PROACTIVE REPLACEMENT"/>
    <s v="2019"/>
    <s v="FULL YEAR ACTUALS"/>
    <n v="0"/>
    <n v="0"/>
    <n v="0"/>
    <n v="0"/>
    <n v="0"/>
    <n v="-13125"/>
    <n v="0"/>
    <n v="0"/>
    <n v="0"/>
    <n v="0"/>
    <n v="0"/>
    <n v="0"/>
    <n v="-13125"/>
    <n v="0"/>
    <x v="2"/>
  </r>
  <r>
    <x v="1"/>
    <s v="P42960: TRANS PROTECTION &amp; CONTROL"/>
    <s v="SU-000084"/>
    <s v="REL-Loudon DFR"/>
    <s v="RELIABILITY"/>
    <s v="2019"/>
    <s v="FULL YEAR ACTUALS"/>
    <n v="0"/>
    <n v="0"/>
    <n v="0"/>
    <n v="0"/>
    <n v="0"/>
    <n v="0"/>
    <n v="0"/>
    <n v="0"/>
    <n v="0"/>
    <n v="0"/>
    <n v="7830"/>
    <n v="6812"/>
    <n v="14642"/>
    <n v="14.641999999999999"/>
    <x v="3"/>
  </r>
  <r>
    <x v="1"/>
    <s v="P42960: TRANS PROTECTION &amp; CONTROL"/>
    <s v="SU-000086"/>
    <s v="REL-Okonite RTU"/>
    <s v="RELIABILITY"/>
    <s v="2019"/>
    <s v="FULL YEAR ACTUALS"/>
    <n v="11352"/>
    <n v="44194"/>
    <n v="101679"/>
    <n v="43328"/>
    <n v="-65318"/>
    <n v="164"/>
    <n v="0"/>
    <n v="0"/>
    <n v="-79"/>
    <n v="0"/>
    <n v="0"/>
    <n v="0"/>
    <n v="135320"/>
    <n v="0"/>
    <x v="3"/>
  </r>
  <r>
    <x v="1"/>
    <s v="P42960: TRANS PROTECTION &amp; CONTROL"/>
    <s v="SU-000088"/>
    <s v="REL-River Queen DFR"/>
    <s v="RELIABILITY"/>
    <s v="2019"/>
    <s v="FULL YEAR ACTUALS"/>
    <n v="0"/>
    <n v="0"/>
    <n v="0"/>
    <n v="0"/>
    <n v="0"/>
    <n v="0"/>
    <n v="0"/>
    <n v="0"/>
    <n v="0"/>
    <n v="518"/>
    <n v="146"/>
    <n v="81"/>
    <n v="745"/>
    <n v="0.22700000000000001"/>
    <x v="3"/>
  </r>
  <r>
    <x v="1"/>
    <s v="P42960: TRANS PROTECTION &amp; CONTROL"/>
    <s v="SU-000089"/>
    <s v="REL-South Paducah DFR"/>
    <s v="RELIABILITY"/>
    <s v="2019"/>
    <s v="FULL YEAR ACTUALS"/>
    <n v="0"/>
    <n v="0"/>
    <n v="0"/>
    <n v="0"/>
    <n v="0"/>
    <n v="0"/>
    <n v="0"/>
    <n v="0"/>
    <n v="0"/>
    <n v="1564"/>
    <n v="-80"/>
    <n v="20985"/>
    <n v="22468"/>
    <n v="20.905000000000001"/>
    <x v="3"/>
  </r>
  <r>
    <x v="1"/>
    <s v="P42960: TRANS PROTECTION &amp; CONTROL"/>
    <s v="SU-000093"/>
    <s v="PRBrown Plant 117-744 Panel"/>
    <s v="PROACTIVE REPLACEMENT"/>
    <s v="2019"/>
    <s v="FULL YEAR ACTUALS"/>
    <n v="29478"/>
    <n v="-120"/>
    <n v="-29405"/>
    <n v="0"/>
    <n v="0"/>
    <n v="-10"/>
    <n v="-62"/>
    <n v="0"/>
    <n v="0"/>
    <n v="0"/>
    <n v="0"/>
    <n v="0"/>
    <n v="-119"/>
    <n v="0"/>
    <x v="2"/>
  </r>
  <r>
    <x v="1"/>
    <s v="P42960: TRANS PROTECTION &amp; CONTROL"/>
    <s v="SU-000108"/>
    <s v="PPLC 009-872/884"/>
    <s v="PROACTIVE REPLACEMENT"/>
    <s v="2019"/>
    <s v="FULL YEAR ACTUALS"/>
    <n v="150199"/>
    <n v="29972"/>
    <n v="33281"/>
    <n v="30184"/>
    <n v="87827"/>
    <n v="60730"/>
    <n v="-9"/>
    <n v="-9550"/>
    <n v="1662"/>
    <n v="0"/>
    <n v="527"/>
    <n v="643"/>
    <n v="385466"/>
    <n v="1.17"/>
    <x v="2"/>
  </r>
  <r>
    <x v="1"/>
    <s v="P42960: TRANS PROTECTION &amp; CONTROL"/>
    <s v="SU-000109"/>
    <s v="PPLC 009-794 DCB"/>
    <s v="PROACTIVE REPLACEMENT"/>
    <s v="2019"/>
    <s v="FULL YEAR ACTUALS"/>
    <n v="-151"/>
    <n v="0"/>
    <n v="0"/>
    <n v="0"/>
    <n v="0"/>
    <n v="0"/>
    <n v="0"/>
    <n v="0"/>
    <n v="0"/>
    <n v="0"/>
    <n v="0"/>
    <n v="0"/>
    <n v="-151"/>
    <n v="0"/>
    <x v="2"/>
  </r>
  <r>
    <x v="1"/>
    <s v="P42960: TRANS PROTECTION &amp; CONTROL"/>
    <s v="SU-000111"/>
    <s v="PPLC 100-714 DCB"/>
    <s v="PROACTIVE REPLACEMENT"/>
    <s v="2019"/>
    <s v="FULL YEAR ACTUALS"/>
    <n v="0"/>
    <n v="0"/>
    <n v="0"/>
    <n v="0"/>
    <n v="0"/>
    <n v="0"/>
    <n v="0"/>
    <n v="0"/>
    <n v="0"/>
    <n v="0"/>
    <n v="0"/>
    <n v="0"/>
    <n v="0"/>
    <n v="0"/>
    <x v="2"/>
  </r>
  <r>
    <x v="1"/>
    <s v="P42960: TRANS PROTECTION &amp; CONTROL"/>
    <s v="SU-000120"/>
    <s v="PPLC 162-804 DCB"/>
    <s v="PROACTIVE REPLACEMENT"/>
    <s v="2019"/>
    <s v="FULL YEAR ACTUALS"/>
    <n v="0"/>
    <n v="0"/>
    <n v="0"/>
    <n v="249"/>
    <n v="259"/>
    <n v="19829"/>
    <n v="1181"/>
    <n v="2627"/>
    <n v="3018"/>
    <n v="0"/>
    <n v="3786"/>
    <n v="32472"/>
    <n v="63420"/>
    <n v="36.258000000000003"/>
    <x v="2"/>
  </r>
  <r>
    <x v="1"/>
    <s v="P42960: TRANS PROTECTION &amp; CONTROL"/>
    <s v="SU-000122"/>
    <s v="PPLC 222-704 DCB"/>
    <s v="PROACTIVE REPLACEMENT"/>
    <s v="2019"/>
    <s v="FULL YEAR ACTUALS"/>
    <n v="0"/>
    <n v="0"/>
    <n v="0"/>
    <n v="0"/>
    <n v="0"/>
    <n v="0"/>
    <n v="856"/>
    <n v="951"/>
    <n v="0"/>
    <n v="23908"/>
    <n v="6342"/>
    <n v="1000"/>
    <n v="33057"/>
    <n v="7.3419999999999996"/>
    <x v="2"/>
  </r>
  <r>
    <x v="1"/>
    <s v="P42960: TRANS PROTECTION &amp; CONTROL"/>
    <s v="SU-000130"/>
    <s v="PR Harlan Y CONTROL HOUSE"/>
    <s v="PROACTIVE REPLACEMENT"/>
    <s v="2019"/>
    <s v="FULL YEAR ACTUALS"/>
    <n v="0"/>
    <n v="0"/>
    <n v="0"/>
    <n v="0"/>
    <n v="979"/>
    <n v="-137"/>
    <n v="150"/>
    <n v="0"/>
    <n v="0"/>
    <n v="0"/>
    <n v="0"/>
    <n v="0"/>
    <n v="992"/>
    <n v="0"/>
    <x v="2"/>
  </r>
  <r>
    <x v="1"/>
    <s v="P42960: TRANS PROTECTION &amp; CONTROL"/>
    <s v="SU-000139"/>
    <s v="PR Arnold 121-604 Panel"/>
    <s v="PROACTIVE REPLACEMENT"/>
    <s v="2019"/>
    <s v="FULL YEAR ACTUALS"/>
    <n v="5793"/>
    <n v="486"/>
    <n v="1255"/>
    <n v="36446"/>
    <n v="-36289"/>
    <n v="0"/>
    <n v="1443"/>
    <n v="0"/>
    <n v="0"/>
    <n v="0"/>
    <n v="0"/>
    <n v="1368"/>
    <n v="10502"/>
    <n v="1.3680000000000001"/>
    <x v="2"/>
  </r>
  <r>
    <x v="1"/>
    <s v="P42960: TRANS PROTECTION &amp; CONTROL"/>
    <s v="SU-000140"/>
    <s v="PRLY Carrolton 067-624"/>
    <s v="PROACTIVE REPLACEMENT"/>
    <s v="2019"/>
    <s v="FULL YEAR ACTUALS"/>
    <n v="515"/>
    <n v="0"/>
    <n v="0"/>
    <n v="0"/>
    <n v="0"/>
    <n v="0"/>
    <n v="233"/>
    <n v="8509"/>
    <n v="0"/>
    <n v="0"/>
    <n v="0"/>
    <n v="0"/>
    <n v="9257"/>
    <n v="0"/>
    <x v="2"/>
  </r>
  <r>
    <x v="1"/>
    <s v="P42960: TRANS PROTECTION &amp; CONTROL"/>
    <s v="SU-000144"/>
    <s v="PRLY Dix Dam Plnt 025-604 Panl"/>
    <s v="PROACTIVE REPLACEMENT"/>
    <s v="2019"/>
    <s v="FULL YEAR ACTUALS"/>
    <n v="0"/>
    <n v="796"/>
    <n v="1251"/>
    <n v="35050"/>
    <n v="111785"/>
    <n v="67056"/>
    <n v="36416"/>
    <n v="41314"/>
    <n v="332559"/>
    <n v="85514"/>
    <n v="3150"/>
    <n v="643"/>
    <n v="715534"/>
    <n v="3.7930000000000001"/>
    <x v="2"/>
  </r>
  <r>
    <x v="1"/>
    <s v="P42960: TRANS PROTECTION &amp; CONTROL"/>
    <s v="SU-000146"/>
    <s v="PRLY-GRS 100-604/624 Panel Rel"/>
    <s v="PROACTIVE REPLACEMENT"/>
    <s v="2019"/>
    <s v="FULL YEAR ACTUALS"/>
    <n v="0"/>
    <n v="1648"/>
    <n v="3990"/>
    <n v="74003"/>
    <n v="10161"/>
    <n v="25060"/>
    <n v="2137"/>
    <n v="137"/>
    <n v="0"/>
    <n v="0"/>
    <n v="0"/>
    <n v="0"/>
    <n v="117137"/>
    <n v="0"/>
    <x v="2"/>
  </r>
  <r>
    <x v="1"/>
    <s v="P42960: TRANS PROTECTION &amp; CONTROL"/>
    <s v="SU-000148"/>
    <s v="PRTU Munfordsville ( EKP)"/>
    <s v="PROACTIVE REPLACEMENT"/>
    <s v="2019"/>
    <s v="FULL YEAR ACTUALS"/>
    <n v="2036"/>
    <n v="1"/>
    <n v="0"/>
    <n v="0"/>
    <n v="0"/>
    <n v="0"/>
    <n v="0"/>
    <n v="927"/>
    <n v="-927"/>
    <n v="0"/>
    <n v="721"/>
    <n v="0"/>
    <n v="2757"/>
    <n v="0.72099999999999997"/>
    <x v="2"/>
  </r>
  <r>
    <x v="1"/>
    <s v="P42960: TRANS PROTECTION &amp; CONTROL"/>
    <s v="SU-000149"/>
    <s v="PRTU Columbia (EKP)"/>
    <s v="PROACTIVE REPLACEMENT"/>
    <s v="2019"/>
    <s v="FULL YEAR ACTUALS"/>
    <n v="3467"/>
    <n v="-282"/>
    <n v="4"/>
    <n v="0"/>
    <n v="0"/>
    <n v="0"/>
    <n v="0"/>
    <n v="0"/>
    <n v="0"/>
    <n v="0"/>
    <n v="0"/>
    <n v="0"/>
    <n v="3189"/>
    <n v="0"/>
    <x v="2"/>
  </r>
  <r>
    <x v="1"/>
    <s v="P42960: TRANS PROTECTION &amp; CONTROL"/>
    <s v="SU-000150"/>
    <s v="PRTUMackville ( EKP)"/>
    <s v="PROACTIVE REPLACEMENT"/>
    <s v="2019"/>
    <s v="FULL YEAR ACTUALS"/>
    <n v="2322"/>
    <n v="-319"/>
    <n v="5"/>
    <n v="0"/>
    <n v="0"/>
    <n v="0"/>
    <n v="0"/>
    <n v="0"/>
    <n v="0"/>
    <n v="0"/>
    <n v="0"/>
    <n v="0"/>
    <n v="2008"/>
    <n v="0"/>
    <x v="2"/>
  </r>
  <r>
    <x v="1"/>
    <s v="P42960: TRANS PROTECTION &amp; CONTROL"/>
    <s v="SU-000151"/>
    <s v="PRTU Avon N83 (EKP Tie)"/>
    <s v="PROACTIVE REPLACEMENT"/>
    <s v="2019"/>
    <s v="FULL YEAR ACTUALS"/>
    <n v="474"/>
    <n v="-160"/>
    <n v="0"/>
    <n v="3369"/>
    <n v="-993"/>
    <n v="562"/>
    <n v="0"/>
    <n v="0"/>
    <n v="0"/>
    <n v="0"/>
    <n v="0"/>
    <n v="0"/>
    <n v="3252"/>
    <n v="0"/>
    <x v="2"/>
  </r>
  <r>
    <x v="1"/>
    <s v="P42960: TRANS PROTECTION &amp; CONTROL"/>
    <s v="SU-000152"/>
    <s v="PRTU E Bardstown (EKP Tie)"/>
    <s v="PROACTIVE REPLACEMENT"/>
    <s v="2019"/>
    <s v="FULL YEAR ACTUALS"/>
    <n v="0"/>
    <n v="0"/>
    <n v="0"/>
    <n v="0"/>
    <n v="0"/>
    <n v="0"/>
    <n v="0"/>
    <n v="0"/>
    <n v="0"/>
    <n v="0"/>
    <n v="0"/>
    <n v="0"/>
    <n v="0"/>
    <n v="0"/>
    <x v="2"/>
  </r>
  <r>
    <x v="1"/>
    <s v="P42960: TRANS PROTECTION &amp; CONTROL"/>
    <s v="SU-000153"/>
    <s v="PRTU Green Co.  (EKP Tie)"/>
    <s v="PROACTIVE REPLACEMENT"/>
    <s v="2019"/>
    <s v="FULL YEAR ACTUALS"/>
    <n v="0"/>
    <n v="0"/>
    <n v="0"/>
    <n v="0"/>
    <n v="7038"/>
    <n v="0"/>
    <n v="0"/>
    <n v="0"/>
    <n v="0"/>
    <n v="0"/>
    <n v="0"/>
    <n v="0"/>
    <n v="7038"/>
    <n v="0"/>
    <x v="2"/>
  </r>
  <r>
    <x v="1"/>
    <s v="P42960: TRANS PROTECTION &amp; CONTROL"/>
    <s v="SU-000154"/>
    <s v="PRTU Hodgenville (EKP Tie)"/>
    <s v="PROACTIVE REPLACEMENT"/>
    <s v="2019"/>
    <s v="FULL YEAR ACTUALS"/>
    <n v="0"/>
    <n v="0"/>
    <n v="0"/>
    <n v="-228"/>
    <n v="-6926"/>
    <n v="0"/>
    <n v="0"/>
    <n v="0"/>
    <n v="0"/>
    <n v="0"/>
    <n v="0"/>
    <n v="0"/>
    <n v="-7155"/>
    <n v="0"/>
    <x v="2"/>
  </r>
  <r>
    <x v="1"/>
    <s v="P42960: TRANS PROTECTION &amp; CONTROL"/>
    <s v="SU-000155"/>
    <s v="PRTU Stephensburg (EKP Tie)"/>
    <s v="PROACTIVE REPLACEMENT"/>
    <s v="2019"/>
    <s v="FULL YEAR ACTUALS"/>
    <n v="0"/>
    <n v="0"/>
    <n v="0"/>
    <n v="100"/>
    <n v="-1"/>
    <n v="0"/>
    <n v="0"/>
    <n v="0"/>
    <n v="0"/>
    <n v="0"/>
    <n v="0"/>
    <n v="0"/>
    <n v="99"/>
    <n v="0"/>
    <x v="2"/>
  </r>
  <r>
    <x v="1"/>
    <s v="P42960: TRANS PROTECTION &amp; CONTROL"/>
    <s v="SU-000156"/>
    <s v="PRTU Laurel Co. (EKP Tie)"/>
    <s v="PROACTIVE REPLACEMENT"/>
    <s v="2019"/>
    <s v="FULL YEAR ACTUALS"/>
    <n v="0"/>
    <n v="0"/>
    <n v="4111"/>
    <n v="7113"/>
    <n v="21281"/>
    <n v="14949"/>
    <n v="23"/>
    <n v="6568"/>
    <n v="55"/>
    <n v="150"/>
    <n v="0"/>
    <n v="0"/>
    <n v="54249"/>
    <n v="0"/>
    <x v="2"/>
  </r>
  <r>
    <x v="1"/>
    <s v="P42960: TRANS PROTECTION &amp; CONTROL"/>
    <s v="SU-000165"/>
    <s v="PRTU Owen Co. (EKP Tie)"/>
    <s v="PROACTIVE REPLACEMENT"/>
    <s v="2019"/>
    <s v="FULL YEAR ACTUALS"/>
    <n v="2447"/>
    <n v="20913"/>
    <n v="5420"/>
    <n v="3121"/>
    <n v="847"/>
    <n v="4801"/>
    <n v="486"/>
    <n v="1133"/>
    <n v="-183"/>
    <n v="-13"/>
    <n v="0"/>
    <n v="0"/>
    <n v="38973"/>
    <n v="0"/>
    <x v="2"/>
  </r>
  <r>
    <x v="1"/>
    <s v="P42960: TRANS PROTECTION &amp; CONTROL"/>
    <s v="SU-000166"/>
    <s v="PRTU Renaker  (EKP Tie)"/>
    <s v="PROACTIVE REPLACEMENT"/>
    <s v="2019"/>
    <s v="FULL YEAR ACTUALS"/>
    <n v="5989"/>
    <n v="19421"/>
    <n v="2754"/>
    <n v="2815"/>
    <n v="1203"/>
    <n v="17409"/>
    <n v="524"/>
    <n v="-90"/>
    <n v="184"/>
    <n v="0"/>
    <n v="0"/>
    <n v="0"/>
    <n v="50210"/>
    <n v="0"/>
    <x v="2"/>
  </r>
  <r>
    <x v="1"/>
    <s v="P42960: TRANS PROTECTION &amp; CONTROL"/>
    <s v="SU-000167"/>
    <s v="PRTU Falmouth (KU Load on EKP)"/>
    <s v="PROACTIVE REPLACEMENT"/>
    <s v="2019"/>
    <s v="FULL YEAR ACTUALS"/>
    <n v="5081"/>
    <n v="12411"/>
    <n v="4531"/>
    <n v="474"/>
    <n v="384"/>
    <n v="-31123"/>
    <n v="984"/>
    <n v="0"/>
    <n v="0"/>
    <n v="-984"/>
    <n v="0"/>
    <n v="0"/>
    <n v="-8243"/>
    <n v="0"/>
    <x v="2"/>
  </r>
  <r>
    <x v="1"/>
    <s v="P42960: TRANS PROTECTION &amp; CONTROL"/>
    <s v="SU-000168"/>
    <s v="PRTU Revelo (KU Load on EKP)"/>
    <s v="PROACTIVE REPLACEMENT"/>
    <s v="2019"/>
    <s v="FULL YEAR ACTUALS"/>
    <n v="0"/>
    <n v="9058"/>
    <n v="19443"/>
    <n v="15949"/>
    <n v="8169"/>
    <n v="9195"/>
    <n v="6808"/>
    <n v="8395"/>
    <n v="1646"/>
    <n v="-6"/>
    <n v="1"/>
    <n v="0"/>
    <n v="78657"/>
    <n v="1E-3"/>
    <x v="2"/>
  </r>
  <r>
    <x v="1"/>
    <s v="P42960: TRANS PROTECTION &amp; CONTROL"/>
    <s v="SU-000170"/>
    <s v="PRTU Shelby Co * (EKP Tie)"/>
    <s v="PROACTIVE REPLACEMENT"/>
    <s v="2019"/>
    <s v="FULL YEAR ACTUALS"/>
    <n v="8408"/>
    <n v="1914"/>
    <n v="0"/>
    <n v="991"/>
    <n v="-4"/>
    <n v="375"/>
    <n v="-1"/>
    <n v="0"/>
    <n v="0"/>
    <n v="0"/>
    <n v="0"/>
    <n v="0"/>
    <n v="11685"/>
    <n v="0"/>
    <x v="2"/>
  </r>
  <r>
    <x v="1"/>
    <s v="P42965: TRANS SUB ENG/CONST &amp; MAINTENANCE"/>
    <s v="131355"/>
    <s v="Ghent Redesign 138kV Sub"/>
    <s v="NATIVE LOAD"/>
    <s v="2019"/>
    <s v="FULL YEAR ACTUALS"/>
    <n v="-636"/>
    <n v="0"/>
    <n v="0"/>
    <n v="-810"/>
    <n v="0"/>
    <n v="-61"/>
    <n v="0"/>
    <n v="0"/>
    <n v="0"/>
    <n v="0"/>
    <n v="-23773"/>
    <n v="0"/>
    <n v="-25280"/>
    <n v="-23.773"/>
    <x v="0"/>
  </r>
  <r>
    <x v="1"/>
    <s v="P42965: TRANS SUB ENG/CONST &amp; MAINTENANCE"/>
    <s v="135243"/>
    <s v="Green River Steel 69kV Cap"/>
    <s v="PROACTIVE REPLACEMENT"/>
    <s v="2019"/>
    <s v="FULL YEAR ACTUALS"/>
    <n v="18046"/>
    <n v="0"/>
    <n v="0"/>
    <n v="121"/>
    <n v="23337"/>
    <n v="53391"/>
    <n v="-273"/>
    <n v="51"/>
    <n v="0"/>
    <n v="0"/>
    <n v="1922"/>
    <n v="0"/>
    <n v="96596"/>
    <n v="1.9219999999999999"/>
    <x v="2"/>
  </r>
  <r>
    <x v="1"/>
    <s v="P42965: TRANS SUB ENG/CONST &amp; MAINTENANCE"/>
    <s v="144108"/>
    <s v="TEP-9.0MVAr,69kVCap-Paint Lick"/>
    <s v="TEP"/>
    <s v="2019"/>
    <s v="FULL YEAR ACTUALS"/>
    <n v="6173"/>
    <n v="16947"/>
    <n v="35081"/>
    <n v="1436"/>
    <n v="3295"/>
    <n v="16953"/>
    <n v="56393"/>
    <n v="68103"/>
    <n v="32094"/>
    <n v="181034"/>
    <n v="152320"/>
    <n v="218167"/>
    <n v="787995"/>
    <n v="370.48700000000002"/>
    <x v="1"/>
  </r>
  <r>
    <x v="1"/>
    <s v="P42965: TRANS SUB ENG/CONST &amp; MAINTENANCE"/>
    <s v="147219"/>
    <s v="TEP-Hardinsburg-B. Branch Term"/>
    <s v="TEP"/>
    <s v="2019"/>
    <s v="FULL YEAR ACTUALS"/>
    <n v="0"/>
    <n v="0"/>
    <n v="0"/>
    <n v="0"/>
    <n v="0"/>
    <n v="0"/>
    <n v="0"/>
    <n v="0"/>
    <n v="0"/>
    <n v="0"/>
    <n v="0"/>
    <n v="0"/>
    <n v="0"/>
    <n v="0"/>
    <x v="1"/>
  </r>
  <r>
    <x v="1"/>
    <s v="P42965: TRANS SUB ENG/CONST &amp; MAINTENANCE"/>
    <s v="148371"/>
    <s v="REL-Earlington 604 Brkr Add"/>
    <s v="RELIABILITY"/>
    <s v="2019"/>
    <s v="FULL YEAR ACTUALS"/>
    <n v="0"/>
    <n v="0"/>
    <n v="0"/>
    <n v="0"/>
    <n v="0"/>
    <n v="0"/>
    <n v="0"/>
    <n v="0"/>
    <n v="0"/>
    <n v="0"/>
    <n v="0"/>
    <n v="0"/>
    <n v="0"/>
    <n v="0"/>
    <x v="3"/>
  </r>
  <r>
    <x v="1"/>
    <s v="P42965: TRANS SUB ENG/CONST &amp; MAINTENANCE"/>
    <s v="151745"/>
    <s v="REL-Warsaw 615 Switch Motor"/>
    <s v="RELIABILITY"/>
    <s v="2019"/>
    <s v="FULL YEAR ACTUALS"/>
    <n v="951"/>
    <n v="0"/>
    <n v="0"/>
    <n v="0"/>
    <n v="0"/>
    <n v="0"/>
    <n v="0"/>
    <n v="0"/>
    <n v="0"/>
    <n v="0"/>
    <n v="0"/>
    <n v="0"/>
    <n v="951"/>
    <n v="0"/>
    <x v="3"/>
  </r>
  <r>
    <x v="1"/>
    <s v="P42965: TRANS SUB ENG/CONST &amp; MAINTENANCE"/>
    <s v="151746"/>
    <s v="REL-Hodgenville Switch Motor"/>
    <s v="RELIABILITY"/>
    <s v="2019"/>
    <s v="FULL YEAR ACTUALS"/>
    <n v="5601"/>
    <n v="556"/>
    <n v="0"/>
    <n v="0"/>
    <n v="0"/>
    <n v="0"/>
    <n v="0"/>
    <n v="0"/>
    <n v="0"/>
    <n v="0"/>
    <n v="99"/>
    <n v="120"/>
    <n v="6376"/>
    <n v="0.219"/>
    <x v="3"/>
  </r>
  <r>
    <x v="1"/>
    <s v="P42965: TRANS SUB ENG/CONST &amp; MAINTENANCE"/>
    <s v="151748"/>
    <s v="KU Park-Greasy Env Mods"/>
    <s v="COMPLIANCE"/>
    <s v="2019"/>
    <s v="FULL YEAR ACTUALS"/>
    <n v="0"/>
    <n v="0"/>
    <n v="0"/>
    <n v="-1735"/>
    <n v="0"/>
    <n v="0"/>
    <n v="0"/>
    <n v="0"/>
    <n v="0"/>
    <n v="0"/>
    <n v="0"/>
    <n v="0"/>
    <n v="-1735"/>
    <n v="0"/>
    <x v="0"/>
  </r>
  <r>
    <x v="1"/>
    <s v="P42965: TRANS SUB ENG/CONST &amp; MAINTENANCE"/>
    <s v="151814"/>
    <s v="REL-Stanford 848-615 MOS Add"/>
    <s v="RELIABILITY"/>
    <s v="2019"/>
    <s v="FULL YEAR ACTUALS"/>
    <n v="951"/>
    <n v="0"/>
    <n v="0"/>
    <n v="0"/>
    <n v="0"/>
    <n v="0"/>
    <n v="0"/>
    <n v="0"/>
    <n v="0"/>
    <n v="0"/>
    <n v="0"/>
    <n v="0"/>
    <n v="951"/>
    <n v="0"/>
    <x v="3"/>
  </r>
  <r>
    <x v="1"/>
    <s v="P42965: TRANS SUB ENG/CONST &amp; MAINTENANCE"/>
    <s v="153421"/>
    <s v="RFN-Pocket N Fence Rpl"/>
    <s v="RESILIENCY"/>
    <s v="2019"/>
    <s v="FULL YEAR ACTUALS"/>
    <n v="0"/>
    <n v="0"/>
    <n v="0"/>
    <n v="0"/>
    <n v="0"/>
    <n v="0"/>
    <n v="-250"/>
    <n v="0"/>
    <n v="0"/>
    <n v="0"/>
    <n v="0"/>
    <n v="0"/>
    <n v="-250"/>
    <n v="0"/>
    <x v="0"/>
  </r>
  <r>
    <x v="1"/>
    <s v="P42965: TRANS SUB ENG/CONST &amp; MAINTENANCE"/>
    <s v="153427"/>
    <s v="REL-Rockwell MOS"/>
    <s v="RELIABILITY"/>
    <s v="2019"/>
    <s v="FULL YEAR ACTUALS"/>
    <n v="951"/>
    <n v="0"/>
    <n v="0"/>
    <n v="0"/>
    <n v="0"/>
    <n v="0"/>
    <n v="0"/>
    <n v="0"/>
    <n v="0"/>
    <n v="0"/>
    <n v="0"/>
    <n v="0"/>
    <n v="951"/>
    <n v="0"/>
    <x v="3"/>
  </r>
  <r>
    <x v="1"/>
    <s v="P42965: TRANS SUB ENG/CONST &amp; MAINTENANCE"/>
    <s v="153428"/>
    <s v="REL-Paris 819-615 MOS"/>
    <s v="RELIABILITY"/>
    <s v="2019"/>
    <s v="FULL YEAR ACTUALS"/>
    <n v="26537"/>
    <n v="-29144"/>
    <n v="0"/>
    <n v="0"/>
    <n v="0"/>
    <n v="0"/>
    <n v="1159"/>
    <n v="0"/>
    <n v="0"/>
    <n v="0"/>
    <n v="0"/>
    <n v="0"/>
    <n v="-1448"/>
    <n v="0"/>
    <x v="3"/>
  </r>
  <r>
    <x v="1"/>
    <s v="P42965: TRANS SUB ENG/CONST &amp; MAINTENANCE"/>
    <s v="153727"/>
    <s v="CIP Intrusion Detect Trans KU"/>
    <s v="PROACTIVE REPLACEMENT"/>
    <s v="2019"/>
    <s v="FULL YEAR ACTUALS"/>
    <n v="0"/>
    <n v="0"/>
    <n v="0"/>
    <n v="0"/>
    <n v="0"/>
    <n v="28706"/>
    <n v="-5595"/>
    <n v="7211"/>
    <n v="0"/>
    <n v="0"/>
    <n v="0"/>
    <n v="0"/>
    <n v="30322"/>
    <n v="0"/>
    <x v="2"/>
  </r>
  <r>
    <x v="1"/>
    <s v="P42965: TRANS SUB ENG/CONST &amp; MAINTENANCE"/>
    <s v="153729"/>
    <s v="CIP Intrusion Detect IT KU"/>
    <s v="PROACTIVE REPLACEMENT"/>
    <s v="2019"/>
    <s v="FULL YEAR ACTUALS"/>
    <n v="0"/>
    <n v="0"/>
    <n v="0"/>
    <n v="0"/>
    <n v="0"/>
    <n v="17792"/>
    <n v="-3468"/>
    <n v="4469"/>
    <n v="0"/>
    <n v="0"/>
    <n v="0"/>
    <n v="0"/>
    <n v="18793"/>
    <n v="0"/>
    <x v="2"/>
  </r>
  <r>
    <x v="1"/>
    <s v="P42965: TRANS SUB ENG/CONST &amp; MAINTENANCE"/>
    <s v="154051"/>
    <s v="PAR-American Ave GG Rpl"/>
    <s v="PROACTIVE REPLACEMENT"/>
    <s v="2019"/>
    <s v="FULL YEAR ACTUALS"/>
    <n v="1976"/>
    <n v="5517"/>
    <n v="5888"/>
    <n v="9832"/>
    <n v="167340"/>
    <n v="54630"/>
    <n v="3358"/>
    <n v="-26236"/>
    <n v="0"/>
    <n v="367"/>
    <n v="0"/>
    <n v="46476"/>
    <n v="269149"/>
    <n v="46.475999999999999"/>
    <x v="2"/>
  </r>
  <r>
    <x v="1"/>
    <s v="P42965: TRANS SUB ENG/CONST &amp; MAINTENANCE"/>
    <s v="154077"/>
    <s v="RSC-Ghent Phys Sec Upgr"/>
    <s v="RESILIENCY"/>
    <s v="2019"/>
    <s v="FULL YEAR ACTUALS"/>
    <n v="70465"/>
    <n v="149344"/>
    <n v="310625"/>
    <n v="266709"/>
    <n v="229234"/>
    <n v="235917"/>
    <n v="455702"/>
    <n v="50430"/>
    <n v="353"/>
    <n v="28547"/>
    <n v="-125587"/>
    <n v="24861"/>
    <n v="1696600"/>
    <n v="-100.726"/>
    <x v="0"/>
  </r>
  <r>
    <x v="1"/>
    <s v="P42965: TRANS SUB ENG/CONST &amp; MAINTENANCE"/>
    <s v="154143"/>
    <s v="RFN-Hillside Fence Rpl"/>
    <s v="RESILIENCY"/>
    <s v="2019"/>
    <s v="FULL YEAR ACTUALS"/>
    <n v="0"/>
    <n v="0"/>
    <n v="24644"/>
    <n v="784"/>
    <n v="37714"/>
    <n v="-16091"/>
    <n v="26709"/>
    <n v="0"/>
    <n v="0"/>
    <n v="0"/>
    <n v="0"/>
    <n v="0"/>
    <n v="73761"/>
    <n v="0"/>
    <x v="0"/>
  </r>
  <r>
    <x v="1"/>
    <s v="P42965: TRANS SUB ENG/CONST &amp; MAINTENANCE"/>
    <s v="154146"/>
    <s v="RFN-Indian Hill Fence Rpl"/>
    <s v="RESILIENCY"/>
    <s v="2019"/>
    <s v="FULL YEAR ACTUALS"/>
    <n v="0"/>
    <n v="0"/>
    <n v="1285"/>
    <n v="0"/>
    <n v="0"/>
    <n v="0"/>
    <n v="19"/>
    <n v="0"/>
    <n v="0"/>
    <n v="0"/>
    <n v="0"/>
    <n v="0"/>
    <n v="1303"/>
    <n v="0"/>
    <x v="0"/>
  </r>
  <r>
    <x v="1"/>
    <s v="P42965: TRANS SUB ENG/CONST &amp; MAINTENANCE"/>
    <s v="154273"/>
    <s v="PCA-Artemus CC Rpl"/>
    <s v="PROACTIVE REPLACEMENT"/>
    <s v="2019"/>
    <s v="FULL YEAR ACTUALS"/>
    <n v="0"/>
    <n v="0"/>
    <n v="0"/>
    <n v="0"/>
    <n v="0"/>
    <n v="0"/>
    <n v="0"/>
    <n v="0"/>
    <n v="0"/>
    <n v="0"/>
    <n v="0"/>
    <n v="0"/>
    <n v="0"/>
    <n v="0"/>
    <x v="2"/>
  </r>
  <r>
    <x v="1"/>
    <s v="P42965: TRANS SUB ENG/CONST &amp; MAINTENANCE"/>
    <s v="154274"/>
    <s v="PCA-Haefling CC/SSVT Rpl"/>
    <s v="PROACTIVE REPLACEMENT"/>
    <s v="2019"/>
    <s v="FULL YEAR ACTUALS"/>
    <n v="20584"/>
    <n v="7015"/>
    <n v="938"/>
    <n v="403"/>
    <n v="2465"/>
    <n v="3989"/>
    <n v="78"/>
    <n v="246"/>
    <n v="420"/>
    <n v="12350"/>
    <n v="-36"/>
    <n v="5084"/>
    <n v="53535"/>
    <n v="5.048"/>
    <x v="2"/>
  </r>
  <r>
    <x v="1"/>
    <s v="P42965: TRANS SUB ENG/CONST &amp; MAINTENANCE"/>
    <s v="154275"/>
    <s v="PCA-Harlan Wye CC Rpl"/>
    <s v="PROACTIVE REPLACEMENT"/>
    <s v="2019"/>
    <s v="FULL YEAR ACTUALS"/>
    <n v="4209"/>
    <n v="32133"/>
    <n v="54353"/>
    <n v="43497"/>
    <n v="-2253"/>
    <n v="-139"/>
    <n v="13349"/>
    <n v="0"/>
    <n v="0"/>
    <n v="0"/>
    <n v="0"/>
    <n v="0"/>
    <n v="145149"/>
    <n v="0"/>
    <x v="2"/>
  </r>
  <r>
    <x v="1"/>
    <s v="P42965: TRANS SUB ENG/CONST &amp; MAINTENANCE"/>
    <s v="154662"/>
    <s v="American Ave SSVT and 69kV PT"/>
    <s v="PROACTIVE REPLACEMENT"/>
    <s v="2019"/>
    <s v="FULL YEAR ACTUALS"/>
    <n v="10895"/>
    <n v="929"/>
    <n v="0"/>
    <n v="5925"/>
    <n v="-4394"/>
    <n v="-57"/>
    <n v="0"/>
    <n v="0"/>
    <n v="0"/>
    <n v="0"/>
    <n v="0"/>
    <n v="0"/>
    <n v="13297"/>
    <n v="0"/>
    <x v="2"/>
  </r>
  <r>
    <x v="1"/>
    <s v="P42965: TRANS SUB ENG/CONST &amp; MAINTENANCE"/>
    <s v="154663"/>
    <s v="Scott Co SST"/>
    <s v="PROACTIVE REPLACEMENT"/>
    <s v="2019"/>
    <s v="FULL YEAR ACTUALS"/>
    <n v="-570"/>
    <n v="1300"/>
    <n v="46"/>
    <n v="0"/>
    <n v="0"/>
    <n v="0"/>
    <n v="0"/>
    <n v="0"/>
    <n v="0"/>
    <n v="0"/>
    <n v="0"/>
    <n v="0"/>
    <n v="775"/>
    <n v="0"/>
    <x v="2"/>
  </r>
  <r>
    <x v="1"/>
    <s v="P42965: TRANS SUB ENG/CONST &amp; MAINTENANCE"/>
    <s v="155214"/>
    <s v="RFN-Hardinsburg Fence"/>
    <s v="RESILIENCY"/>
    <s v="2019"/>
    <s v="FULL YEAR ACTUALS"/>
    <n v="0"/>
    <n v="0"/>
    <n v="0"/>
    <n v="0"/>
    <n v="0"/>
    <n v="0"/>
    <n v="0"/>
    <n v="0"/>
    <n v="0"/>
    <n v="0"/>
    <n v="0"/>
    <n v="0"/>
    <n v="0"/>
    <n v="0"/>
    <x v="0"/>
  </r>
  <r>
    <x v="1"/>
    <s v="P42965: TRANS SUB ENG/CONST &amp; MAINTENANCE"/>
    <s v="155704"/>
    <s v="POR CCVT and Wave Traps-KU"/>
    <s v="PROACTIVE REPLACEMENT"/>
    <s v="2019"/>
    <s v="FULL YEAR ACTUALS"/>
    <n v="0"/>
    <n v="0"/>
    <n v="0"/>
    <n v="-11546"/>
    <n v="0"/>
    <n v="0"/>
    <n v="0"/>
    <n v="0"/>
    <n v="0"/>
    <n v="0"/>
    <n v="0"/>
    <n v="0"/>
    <n v="-11546"/>
    <n v="0"/>
    <x v="2"/>
  </r>
  <r>
    <x v="1"/>
    <s v="P42965: TRANS SUB ENG/CONST &amp; MAINTENANCE"/>
    <s v="155707"/>
    <s v="FTR-GRS 138/69kV Xfmr"/>
    <s v="EMERGENCY REPLACEMENT"/>
    <s v="2019"/>
    <s v="FULL YEAR ACTUALS"/>
    <n v="-18"/>
    <n v="0"/>
    <n v="0"/>
    <n v="0"/>
    <n v="0"/>
    <n v="-2626"/>
    <n v="0"/>
    <n v="0"/>
    <n v="0"/>
    <n v="0"/>
    <n v="0"/>
    <n v="0"/>
    <n v="-2644"/>
    <n v="0"/>
    <x v="0"/>
  </r>
  <r>
    <x v="1"/>
    <s v="P42965: TRANS SUB ENG/CONST &amp; MAINTENANCE"/>
    <s v="155854"/>
    <s v="PGG-Finchville Ground Grid"/>
    <s v="PROACTIVE REPLACEMENT"/>
    <s v="2019"/>
    <s v="FULL YEAR ACTUALS"/>
    <n v="0"/>
    <n v="0"/>
    <n v="0"/>
    <n v="0"/>
    <n v="0"/>
    <n v="0"/>
    <n v="0"/>
    <n v="0"/>
    <n v="0"/>
    <n v="0"/>
    <n v="0"/>
    <n v="0"/>
    <n v="0"/>
    <n v="0"/>
    <x v="2"/>
  </r>
  <r>
    <x v="1"/>
    <s v="P42965: TRANS SUB ENG/CONST &amp; MAINTENANCE"/>
    <s v="156197"/>
    <s v="RFN-Lancaster Sw Fence Rpl"/>
    <s v="RESILIENCY"/>
    <s v="2019"/>
    <s v="FULL YEAR ACTUALS"/>
    <n v="0"/>
    <n v="0"/>
    <n v="0"/>
    <n v="0"/>
    <n v="0"/>
    <n v="0"/>
    <n v="0"/>
    <n v="0"/>
    <n v="0"/>
    <n v="0"/>
    <n v="0"/>
    <n v="0"/>
    <n v="0"/>
    <n v="0"/>
    <x v="0"/>
  </r>
  <r>
    <x v="1"/>
    <s v="P42965: TRANS SUB ENG/CONST &amp; MAINTENANCE"/>
    <s v="156198"/>
    <s v="RFN-Shelbyville Fence Repl"/>
    <s v="RESILIENCY"/>
    <s v="2019"/>
    <s v="FULL YEAR ACTUALS"/>
    <n v="-268"/>
    <n v="14811"/>
    <n v="88353"/>
    <n v="1"/>
    <n v="19"/>
    <n v="2903"/>
    <n v="778"/>
    <n v="0"/>
    <n v="0"/>
    <n v="0"/>
    <n v="0"/>
    <n v="0"/>
    <n v="106596"/>
    <n v="0"/>
    <x v="0"/>
  </r>
  <r>
    <x v="1"/>
    <s v="P42965: TRANS SUB ENG/CONST &amp; MAINTENANCE"/>
    <s v="156431"/>
    <s v="FTR River Queen 161/69kV Trans"/>
    <s v="EMERGENCY REPLACEMENT"/>
    <s v="2019"/>
    <s v="FULL YEAR ACTUALS"/>
    <n v="155"/>
    <n v="0"/>
    <n v="0"/>
    <n v="0"/>
    <n v="0"/>
    <n v="0"/>
    <n v="0"/>
    <n v="0"/>
    <n v="0"/>
    <n v="0"/>
    <n v="0"/>
    <n v="0"/>
    <n v="155"/>
    <n v="0"/>
    <x v="0"/>
  </r>
  <r>
    <x v="1"/>
    <s v="P42965: TRANS SUB ENG/CONST &amp; MAINTENANCE"/>
    <s v="156475"/>
    <s v="FBR-Lebanon (2) 69kV Bkr RPL"/>
    <s v="EMERGENCY REPLACEMENT"/>
    <s v="2019"/>
    <s v="FULL YEAR ACTUALS"/>
    <n v="9678"/>
    <n v="723"/>
    <n v="10"/>
    <n v="1657"/>
    <n v="0"/>
    <n v="0"/>
    <n v="0"/>
    <n v="0"/>
    <n v="0"/>
    <n v="0"/>
    <n v="132"/>
    <n v="0"/>
    <n v="12200"/>
    <n v="0.13200000000000001"/>
    <x v="0"/>
  </r>
  <r>
    <x v="1"/>
    <s v="P42965: TRANS SUB ENG/CONST &amp; MAINTENANCE"/>
    <s v="156626"/>
    <s v="ROR-Spare 161kV 90 MVA Tfmr"/>
    <s v="RESILIENCY"/>
    <s v="2019"/>
    <s v="FULL YEAR ACTUALS"/>
    <n v="671"/>
    <n v="769730"/>
    <n v="74928"/>
    <n v="37611"/>
    <n v="-8356"/>
    <n v="-111"/>
    <n v="-49803"/>
    <n v="6851"/>
    <n v="210"/>
    <n v="15287"/>
    <n v="-1314"/>
    <n v="0"/>
    <n v="845705"/>
    <n v="-1.3140000000000001"/>
    <x v="0"/>
  </r>
  <r>
    <x v="1"/>
    <s v="P42965: TRANS SUB ENG/CONST &amp; MAINTENANCE"/>
    <s v="156638"/>
    <s v="PRTU-Haefling"/>
    <s v="PROACTIVE REPLACEMENT"/>
    <s v="2019"/>
    <s v="FULL YEAR ACTUALS"/>
    <n v="0"/>
    <n v="0"/>
    <n v="0"/>
    <n v="1727"/>
    <n v="0"/>
    <n v="0"/>
    <n v="233"/>
    <n v="0"/>
    <n v="0"/>
    <n v="0"/>
    <n v="0"/>
    <n v="0"/>
    <n v="1960"/>
    <n v="0"/>
    <x v="2"/>
  </r>
  <r>
    <x v="1"/>
    <s v="P42965: TRANS SUB ENG/CONST &amp; MAINTENANCE"/>
    <s v="156819"/>
    <s v="TEP-West Lexington 138kV"/>
    <s v="TEP"/>
    <s v="2019"/>
    <s v="FULL YEAR ACTUALS"/>
    <n v="2937"/>
    <n v="144"/>
    <n v="3"/>
    <n v="0"/>
    <n v="0"/>
    <n v="0"/>
    <n v="0"/>
    <n v="0"/>
    <n v="0"/>
    <n v="0"/>
    <n v="0"/>
    <n v="0"/>
    <n v="3084"/>
    <n v="0"/>
    <x v="1"/>
  </r>
  <r>
    <x v="1"/>
    <s v="P42965: TRANS SUB ENG/CONST &amp; MAINTENANCE"/>
    <s v="157213"/>
    <s v="FTR-Lebanon 138/69kV Xfmr"/>
    <s v="EMERGENCY REPLACEMENT"/>
    <s v="2019"/>
    <s v="FULL YEAR ACTUALS"/>
    <n v="4520"/>
    <n v="7462"/>
    <n v="707"/>
    <n v="-15"/>
    <n v="527"/>
    <n v="-3"/>
    <n v="313"/>
    <n v="69006"/>
    <n v="-13000"/>
    <n v="-3"/>
    <n v="0"/>
    <n v="0"/>
    <n v="69514"/>
    <n v="0"/>
    <x v="0"/>
  </r>
  <r>
    <x v="1"/>
    <s v="P42965: TRANS SUB ENG/CONST &amp; MAINTENANCE"/>
    <s v="157437"/>
    <s v="PRLY Morganfield Relay Panels"/>
    <s v="PROACTIVE REPLACEMENT"/>
    <s v="2019"/>
    <s v="FULL YEAR ACTUALS"/>
    <n v="0"/>
    <n v="0"/>
    <n v="8736"/>
    <n v="988"/>
    <n v="0"/>
    <n v="0"/>
    <n v="0"/>
    <n v="0"/>
    <n v="391"/>
    <n v="0"/>
    <n v="0"/>
    <n v="0"/>
    <n v="10116"/>
    <n v="0"/>
    <x v="2"/>
  </r>
  <r>
    <x v="1"/>
    <s v="P42965: TRANS SUB ENG/CONST &amp; MAINTENANCE"/>
    <s v="157534"/>
    <s v="PRTU- Marion Co EKPC Tie"/>
    <s v="PROACTIVE REPLACEMENT"/>
    <s v="2019"/>
    <s v="FULL YEAR ACTUALS"/>
    <n v="1870"/>
    <n v="-146"/>
    <n v="3"/>
    <n v="0"/>
    <n v="0"/>
    <n v="0"/>
    <n v="0"/>
    <n v="0"/>
    <n v="0"/>
    <n v="0"/>
    <n v="0"/>
    <n v="0"/>
    <n v="1727"/>
    <n v="0"/>
    <x v="2"/>
  </r>
  <r>
    <x v="1"/>
    <s v="P42965: TRANS SUB ENG/CONST &amp; MAINTENANCE"/>
    <s v="157535"/>
    <s v="PRTU- Russell Co. EKPC Tie"/>
    <s v="PROACTIVE REPLACEMENT"/>
    <s v="2019"/>
    <s v="FULL YEAR ACTUALS"/>
    <n v="2459"/>
    <n v="-254"/>
    <n v="5"/>
    <n v="0"/>
    <n v="0"/>
    <n v="0"/>
    <n v="0"/>
    <n v="0"/>
    <n v="0"/>
    <n v="0"/>
    <n v="0"/>
    <n v="0"/>
    <n v="2210"/>
    <n v="0"/>
    <x v="2"/>
  </r>
  <r>
    <x v="1"/>
    <s v="P42965: TRANS SUB ENG/CONST &amp; MAINTENANCE"/>
    <s v="157536"/>
    <s v="PRTU- North Springfield EKPC"/>
    <s v="PROACTIVE REPLACEMENT"/>
    <s v="2019"/>
    <s v="FULL YEAR ACTUALS"/>
    <n v="79"/>
    <n v="-523"/>
    <n v="441"/>
    <n v="0"/>
    <n v="0"/>
    <n v="0"/>
    <n v="0"/>
    <n v="0"/>
    <n v="1043"/>
    <n v="0"/>
    <n v="81"/>
    <n v="0"/>
    <n v="1120"/>
    <n v="8.1000000000000003E-2"/>
    <x v="2"/>
  </r>
  <r>
    <x v="1"/>
    <s v="P42965: TRANS SUB ENG/CONST &amp; MAINTENANCE"/>
    <s v="157537"/>
    <s v="PRTU- Nelson Co EKPC Tie"/>
    <s v="PROACTIVE REPLACEMENT"/>
    <s v="2019"/>
    <s v="FULL YEAR ACTUALS"/>
    <n v="3982"/>
    <n v="-395"/>
    <n v="7"/>
    <n v="0"/>
    <n v="0"/>
    <n v="0"/>
    <n v="0"/>
    <n v="0"/>
    <n v="0"/>
    <n v="0"/>
    <n v="0"/>
    <n v="0"/>
    <n v="3594"/>
    <n v="0"/>
    <x v="2"/>
  </r>
  <r>
    <x v="1"/>
    <s v="P42965: TRANS SUB ENG/CONST &amp; MAINTENANCE"/>
    <s v="157589"/>
    <s v="Elihu Surge Arresters"/>
    <s v="PROACTIVE REPLACEMENT"/>
    <s v="2019"/>
    <s v="FULL YEAR ACTUALS"/>
    <n v="0"/>
    <n v="0"/>
    <n v="0"/>
    <n v="0"/>
    <n v="0"/>
    <n v="0"/>
    <n v="0"/>
    <n v="0"/>
    <n v="11078"/>
    <n v="0"/>
    <n v="0"/>
    <n v="0"/>
    <n v="11078"/>
    <n v="0"/>
    <x v="2"/>
  </r>
  <r>
    <x v="1"/>
    <s v="P42965: TRANS SUB ENG/CONST &amp; MAINTENANCE"/>
    <s v="157592"/>
    <s v="PBU- Danville North Repl"/>
    <s v="PROACTIVE REPLACEMENT"/>
    <s v="2019"/>
    <s v="FULL YEAR ACTUALS"/>
    <n v="-930"/>
    <n v="0"/>
    <n v="0"/>
    <n v="0"/>
    <n v="0"/>
    <n v="6319"/>
    <n v="74210"/>
    <n v="797"/>
    <n v="0"/>
    <n v="0"/>
    <n v="0"/>
    <n v="0"/>
    <n v="80396"/>
    <n v="0"/>
    <x v="2"/>
  </r>
  <r>
    <x v="1"/>
    <s v="P42965: TRANS SUB ENG/CONST &amp; MAINTENANCE"/>
    <s v="157735"/>
    <s v="PIN- Morganfield Switch repl"/>
    <s v="PROACTIVE REPLACEMENT"/>
    <s v="2019"/>
    <s v="FULL YEAR ACTUALS"/>
    <n v="0"/>
    <n v="0"/>
    <n v="-7865"/>
    <n v="0"/>
    <n v="-3308"/>
    <n v="0"/>
    <n v="0"/>
    <n v="0"/>
    <n v="0"/>
    <n v="0"/>
    <n v="0"/>
    <n v="0"/>
    <n v="-11172"/>
    <n v="0"/>
    <x v="2"/>
  </r>
  <r>
    <x v="1"/>
    <s v="P42965: TRANS SUB ENG/CONST &amp; MAINTENANCE"/>
    <s v="157846"/>
    <s v="Mobile Capacitor Bank-KU"/>
    <s v="RESILIENCY"/>
    <s v="2019"/>
    <s v="FULL YEAR ACTUALS"/>
    <n v="0"/>
    <n v="0"/>
    <n v="0"/>
    <n v="0"/>
    <n v="0"/>
    <n v="0"/>
    <n v="0"/>
    <n v="0"/>
    <n v="0"/>
    <n v="0"/>
    <n v="0"/>
    <n v="55041"/>
    <n v="55041"/>
    <n v="55.040999999999997"/>
    <x v="0"/>
  </r>
  <r>
    <x v="1"/>
    <s v="P42965: TRANS SUB ENG/CONST &amp; MAINTENANCE"/>
    <s v="157855"/>
    <s v="PBU-Spencer Rd Xfmr Bushings"/>
    <s v="PROACTIVE REPLACEMENT"/>
    <s v="2019"/>
    <s v="FULL YEAR ACTUALS"/>
    <n v="823"/>
    <n v="27"/>
    <n v="22849"/>
    <n v="30"/>
    <n v="31034"/>
    <n v="0"/>
    <n v="0"/>
    <n v="0"/>
    <n v="0"/>
    <n v="0"/>
    <n v="0"/>
    <n v="0"/>
    <n v="54763"/>
    <n v="0"/>
    <x v="2"/>
  </r>
  <r>
    <x v="1"/>
    <s v="P42965: TRANS SUB ENG/CONST &amp; MAINTENANCE"/>
    <s v="157994"/>
    <s v="Ghent 138kV yard"/>
    <s v="PROACTIVE REPLACEMENT"/>
    <s v="2019"/>
    <s v="FULL YEAR ACTUALS"/>
    <n v="0"/>
    <n v="0"/>
    <n v="0"/>
    <n v="0"/>
    <n v="8253"/>
    <n v="0"/>
    <n v="0"/>
    <n v="0"/>
    <n v="0"/>
    <n v="0"/>
    <n v="0"/>
    <n v="0"/>
    <n v="8253"/>
    <n v="0"/>
    <x v="2"/>
  </r>
  <r>
    <x v="1"/>
    <s v="P42965: TRANS SUB ENG/CONST &amp; MAINTENANCE"/>
    <s v="158019"/>
    <s v="Mobile Control House- KU"/>
    <s v="RESILIENCY"/>
    <s v="2019"/>
    <s v="FULL YEAR ACTUALS"/>
    <n v="21654"/>
    <n v="16973"/>
    <n v="322951"/>
    <n v="15247"/>
    <n v="12590"/>
    <n v="-5955"/>
    <n v="854"/>
    <n v="306200"/>
    <n v="126"/>
    <n v="-1168"/>
    <n v="2588"/>
    <n v="75"/>
    <n v="692136"/>
    <n v="2.6629999999999998"/>
    <x v="0"/>
  </r>
  <r>
    <x v="1"/>
    <s v="P42965: TRANS SUB ENG/CONST &amp; MAINTENANCE"/>
    <s v="158022"/>
    <s v="PBR- Morganfield 614 Bkr Kit"/>
    <s v="PROACTIVE REPLACEMENT"/>
    <s v="2019"/>
    <s v="FULL YEAR ACTUALS"/>
    <n v="0"/>
    <n v="5138"/>
    <n v="0"/>
    <n v="0"/>
    <n v="0"/>
    <n v="0"/>
    <n v="0"/>
    <n v="0"/>
    <n v="0"/>
    <n v="0"/>
    <n v="0"/>
    <n v="0"/>
    <n v="5138"/>
    <n v="0"/>
    <x v="2"/>
  </r>
  <r>
    <x v="1"/>
    <s v="P42965: TRANS SUB ENG/CONST &amp; MAINTENANCE"/>
    <s v="158072"/>
    <s v="PRTU- Russell Springs"/>
    <s v="PROACTIVE REPLACEMENT"/>
    <s v="2019"/>
    <s v="FULL YEAR ACTUALS"/>
    <n v="2583"/>
    <n v="686"/>
    <n v="141"/>
    <n v="-82"/>
    <n v="-1"/>
    <n v="0"/>
    <n v="0"/>
    <n v="0"/>
    <n v="0"/>
    <n v="0"/>
    <n v="0"/>
    <n v="0"/>
    <n v="3327"/>
    <n v="0"/>
    <x v="2"/>
  </r>
  <r>
    <x v="1"/>
    <s v="P42965: TRANS SUB ENG/CONST &amp; MAINTENANCE"/>
    <s v="158076"/>
    <s v="PRTU- Horse Cave Repl"/>
    <s v="PROACTIVE REPLACEMENT"/>
    <s v="2019"/>
    <s v="FULL YEAR ACTUALS"/>
    <n v="809"/>
    <n v="-166"/>
    <n v="0"/>
    <n v="5283"/>
    <n v="-1665"/>
    <n v="-14"/>
    <n v="0"/>
    <n v="0"/>
    <n v="0"/>
    <n v="0"/>
    <n v="0"/>
    <n v="0"/>
    <n v="4247"/>
    <n v="0"/>
    <x v="2"/>
  </r>
  <r>
    <x v="1"/>
    <s v="P42965: TRANS SUB ENG/CONST &amp; MAINTENANCE"/>
    <s v="158113"/>
    <s v="PBU- Earlington North 634 Repl"/>
    <s v="PROACTIVE REPLACEMENT"/>
    <s v="2019"/>
    <s v="FULL YEAR ACTUALS"/>
    <n v="0"/>
    <n v="0"/>
    <n v="-10019"/>
    <n v="0"/>
    <n v="0"/>
    <n v="0"/>
    <n v="0"/>
    <n v="0"/>
    <n v="0"/>
    <n v="0"/>
    <n v="0"/>
    <n v="0"/>
    <n v="-10019"/>
    <n v="0"/>
    <x v="2"/>
  </r>
  <r>
    <x v="1"/>
    <s v="P42965: TRANS SUB ENG/CONST &amp; MAINTENANCE"/>
    <s v="158150"/>
    <s v="PBU- Paris Brkr 021-704"/>
    <s v="PROACTIVE REPLACEMENT"/>
    <s v="2019"/>
    <s v="FULL YEAR ACTUALS"/>
    <n v="-134"/>
    <n v="-338"/>
    <n v="0"/>
    <n v="0"/>
    <n v="0"/>
    <n v="0"/>
    <n v="0"/>
    <n v="0"/>
    <n v="12173"/>
    <n v="0"/>
    <n v="0"/>
    <n v="0"/>
    <n v="11701"/>
    <n v="0"/>
    <x v="2"/>
  </r>
  <r>
    <x v="1"/>
    <s v="P42965: TRANS SUB ENG/CONST &amp; MAINTENANCE"/>
    <s v="158151"/>
    <s v="PBU- Haefling Brkr 604"/>
    <s v="PROACTIVE REPLACEMENT"/>
    <s v="2019"/>
    <s v="FULL YEAR ACTUALS"/>
    <n v="15066"/>
    <n v="-16960"/>
    <n v="0"/>
    <n v="0"/>
    <n v="0"/>
    <n v="0"/>
    <n v="0"/>
    <n v="0"/>
    <n v="0"/>
    <n v="0"/>
    <n v="0"/>
    <n v="0"/>
    <n v="-1894"/>
    <n v="0"/>
    <x v="2"/>
  </r>
  <r>
    <x v="1"/>
    <s v="P42965: TRANS SUB ENG/CONST &amp; MAINTENANCE"/>
    <s v="158280"/>
    <s v="PBU- Morganfield 004-634"/>
    <s v="PROACTIVE REPLACEMENT"/>
    <s v="2019"/>
    <s v="FULL YEAR ACTUALS"/>
    <n v="11535"/>
    <n v="-5138"/>
    <n v="0"/>
    <n v="0"/>
    <n v="0"/>
    <n v="0"/>
    <n v="0"/>
    <n v="0"/>
    <n v="0"/>
    <n v="0"/>
    <n v="0"/>
    <n v="0"/>
    <n v="6397"/>
    <n v="0"/>
    <x v="2"/>
  </r>
  <r>
    <x v="1"/>
    <s v="P42965: TRANS SUB ENG/CONST &amp; MAINTENANCE"/>
    <s v="158305"/>
    <s v="ROR-Spare 138kV 90MVA Xfmr"/>
    <s v="RESILIENCY"/>
    <s v="2019"/>
    <s v="FULL YEAR ACTUALS"/>
    <n v="1930"/>
    <n v="83409"/>
    <n v="3527"/>
    <n v="481825"/>
    <n v="57342"/>
    <n v="-81"/>
    <n v="0"/>
    <n v="0"/>
    <n v="-910065"/>
    <n v="0"/>
    <n v="0"/>
    <n v="0"/>
    <n v="-282113"/>
    <n v="0"/>
    <x v="0"/>
  </r>
  <r>
    <x v="1"/>
    <s v="P42965: TRANS SUB ENG/CONST &amp; MAINTENANCE"/>
    <s v="158396"/>
    <s v="PBU- Haefling 638 Brkr"/>
    <s v="PROACTIVE REPLACEMENT"/>
    <s v="2019"/>
    <s v="FULL YEAR ACTUALS"/>
    <n v="0"/>
    <n v="21123"/>
    <n v="0"/>
    <n v="0"/>
    <n v="0"/>
    <n v="0"/>
    <n v="0"/>
    <n v="0"/>
    <n v="0"/>
    <n v="0"/>
    <n v="16045"/>
    <n v="29773"/>
    <n v="66941"/>
    <n v="45.817999999999998"/>
    <x v="2"/>
  </r>
  <r>
    <x v="1"/>
    <s v="P42965: TRANS SUB ENG/CONST &amp; MAINTENANCE"/>
    <s v="158446"/>
    <s v="POR- Tyrone 694 overhaul kit"/>
    <s v="PROACTIVE REPLACEMENT"/>
    <s v="2019"/>
    <s v="FULL YEAR ACTUALS"/>
    <n v="0"/>
    <n v="0"/>
    <n v="0"/>
    <n v="17233"/>
    <n v="0"/>
    <n v="0"/>
    <n v="0"/>
    <n v="0"/>
    <n v="0"/>
    <n v="0"/>
    <n v="0"/>
    <n v="0"/>
    <n v="17233"/>
    <n v="0"/>
    <x v="2"/>
  </r>
  <r>
    <x v="1"/>
    <s v="P42965: TRANS SUB ENG/CONST &amp; MAINTENANCE"/>
    <s v="158792"/>
    <s v="Imboden-Cap Bnk &amp; Brkr Removal"/>
    <s v="PROACTIVE REPLACEMENT"/>
    <s v="2019"/>
    <s v="FULL YEAR ACTUALS"/>
    <n v="0"/>
    <n v="0"/>
    <n v="0"/>
    <n v="0"/>
    <n v="0"/>
    <n v="0"/>
    <n v="0"/>
    <n v="0"/>
    <n v="0"/>
    <n v="0"/>
    <n v="0"/>
    <n v="0"/>
    <n v="0"/>
    <n v="0"/>
    <x v="2"/>
  </r>
  <r>
    <x v="1"/>
    <s v="P42965: TRANS SUB ENG/CONST &amp; MAINTENANCE"/>
    <s v="158817"/>
    <s v="OMU Subs Intrcnt GR-GRS"/>
    <s v="THIRD PARTY REQUESTS"/>
    <s v="2019"/>
    <s v="FULL YEAR ACTUALS"/>
    <n v="0"/>
    <n v="0"/>
    <n v="0"/>
    <n v="0"/>
    <n v="1909"/>
    <n v="3548"/>
    <n v="5342"/>
    <n v="-10792"/>
    <n v="2"/>
    <n v="-1"/>
    <n v="18"/>
    <n v="-29"/>
    <n v="-4"/>
    <n v="-1.0999999999999999E-2"/>
    <x v="0"/>
  </r>
  <r>
    <x v="1"/>
    <s v="P42965: TRANS SUB ENG/CONST &amp; MAINTENANCE"/>
    <s v="158848"/>
    <s v="West Cliff 138kV Switches"/>
    <s v="PROACTIVE REPLACEMENT"/>
    <s v="2019"/>
    <s v="FULL YEAR ACTUALS"/>
    <n v="0"/>
    <n v="0"/>
    <n v="25"/>
    <n v="0"/>
    <n v="94887"/>
    <n v="3750"/>
    <n v="6616"/>
    <n v="22"/>
    <n v="25138"/>
    <n v="49158"/>
    <n v="6854"/>
    <n v="0"/>
    <n v="186450"/>
    <n v="6.8540000000000001"/>
    <x v="2"/>
  </r>
  <r>
    <x v="1"/>
    <s v="P42965: TRANS SUB ENG/CONST &amp; MAINTENANCE"/>
    <s v="158893"/>
    <s v="PRTU-Liberty RTU Rpl"/>
    <s v="PROACTIVE REPLACEMENT"/>
    <s v="2019"/>
    <s v="FULL YEAR ACTUALS"/>
    <n v="0"/>
    <n v="5738"/>
    <n v="10402"/>
    <n v="18847"/>
    <n v="8541"/>
    <n v="10047"/>
    <n v="7146"/>
    <n v="4848"/>
    <n v="2004"/>
    <n v="-6"/>
    <n v="1"/>
    <n v="0"/>
    <n v="67568"/>
    <n v="1E-3"/>
    <x v="2"/>
  </r>
  <r>
    <x v="1"/>
    <s v="P42965: TRANS SUB ENG/CONST &amp; MAINTENANCE"/>
    <s v="158926"/>
    <s v="FOR - IBM 617-603 Switch"/>
    <s v="PROACTIVE REPLACEMENT"/>
    <s v="2019"/>
    <s v="FULL YEAR ACTUALS"/>
    <n v="32688"/>
    <n v="-22872"/>
    <n v="23033"/>
    <n v="1624"/>
    <n v="1"/>
    <n v="3804"/>
    <n v="842"/>
    <n v="0"/>
    <n v="421"/>
    <n v="0"/>
    <n v="0"/>
    <n v="0"/>
    <n v="39543"/>
    <n v="0"/>
    <x v="2"/>
  </r>
  <r>
    <x v="1"/>
    <s v="P42965: TRANS SUB ENG/CONST &amp; MAINTENANCE"/>
    <s v="159001"/>
    <s v="EKPC to KU W Shlby Intrcn-Sub"/>
    <s v="THIRD PARTY REQUESTS"/>
    <s v="2019"/>
    <s v="FULL YEAR ACTUALS"/>
    <n v="0"/>
    <n v="0"/>
    <n v="0"/>
    <n v="0"/>
    <n v="0"/>
    <n v="0"/>
    <n v="0"/>
    <n v="0"/>
    <n v="0"/>
    <n v="0"/>
    <n v="1"/>
    <n v="-1"/>
    <n v="0"/>
    <n v="0"/>
    <x v="0"/>
  </r>
  <r>
    <x v="1"/>
    <s v="P42965: TRANS SUB ENG/CONST &amp; MAINTENANCE"/>
    <s v="159161"/>
    <s v="Retire KU portion of TC Brkrs"/>
    <s v="TRANSMISSION"/>
    <s v="2019"/>
    <s v="FULL YEAR ACTUALS"/>
    <n v="0"/>
    <n v="-262765"/>
    <n v="0"/>
    <n v="0"/>
    <n v="0"/>
    <n v="0"/>
    <n v="0"/>
    <n v="0"/>
    <n v="0"/>
    <n v="0"/>
    <n v="0"/>
    <n v="0"/>
    <n v="-262765"/>
    <n v="0"/>
    <x v="0"/>
  </r>
  <r>
    <x v="1"/>
    <s v="P42965: TRANS SUB ENG/CONST &amp; MAINTENANCE"/>
    <s v="159316"/>
    <s v="PPLC-Delvinta 139-804 DCB"/>
    <s v="PROACTIVE REPLACEMENT"/>
    <s v="2019"/>
    <s v="FULL YEAR ACTUALS"/>
    <n v="0"/>
    <n v="0"/>
    <n v="0"/>
    <n v="1447"/>
    <n v="0"/>
    <n v="782"/>
    <n v="36772"/>
    <n v="918"/>
    <n v="479"/>
    <n v="846"/>
    <n v="389"/>
    <n v="5276"/>
    <n v="46908"/>
    <n v="5.665"/>
    <x v="2"/>
  </r>
  <r>
    <x v="1"/>
    <s v="P42965: TRANS SUB ENG/CONST &amp; MAINTENANCE"/>
    <s v="159385"/>
    <s v="PBTY Battery Replacement-KU"/>
    <s v="PROACTIVE REPLACEMENT"/>
    <s v="2019"/>
    <s v="FULL YEAR ACTUALS"/>
    <n v="0"/>
    <n v="0"/>
    <n v="0"/>
    <n v="0"/>
    <n v="0"/>
    <n v="0"/>
    <n v="389"/>
    <n v="0"/>
    <n v="58029"/>
    <n v="6644"/>
    <n v="10333"/>
    <n v="747"/>
    <n v="76142"/>
    <n v="11.08"/>
    <x v="2"/>
  </r>
  <r>
    <x v="1"/>
    <s v="P42965: TRANS SUB ENG/CONST &amp; MAINTENANCE"/>
    <s v="159595"/>
    <s v="CIP RX5000 Replacement"/>
    <s v="COMPLIANCE"/>
    <s v="2019"/>
    <s v="FULL YEAR ACTUALS"/>
    <n v="0"/>
    <n v="0"/>
    <n v="0"/>
    <n v="0"/>
    <n v="19512"/>
    <n v="384"/>
    <n v="1850"/>
    <n v="649"/>
    <n v="0"/>
    <n v="0"/>
    <n v="7605"/>
    <n v="7162"/>
    <n v="37162"/>
    <n v="14.766999999999999"/>
    <x v="0"/>
  </r>
  <r>
    <x v="1"/>
    <s v="P42965: TRANS SUB ENG/CONST &amp; MAINTENANCE"/>
    <s v="159620"/>
    <s v="ROR Spare 138/69kV Xfmr (ET)"/>
    <s v="PROACTIVE REPLACEMENT"/>
    <s v="2019"/>
    <s v="FULL YEAR ACTUALS"/>
    <n v="0"/>
    <n v="0"/>
    <n v="0"/>
    <n v="0"/>
    <n v="0"/>
    <n v="0"/>
    <n v="0"/>
    <n v="0"/>
    <n v="0"/>
    <n v="0"/>
    <n v="0"/>
    <n v="250432"/>
    <n v="250432"/>
    <n v="250.43199999999999"/>
    <x v="2"/>
  </r>
  <r>
    <x v="1"/>
    <s v="P42965: TRANS SUB ENG/CONST &amp; MAINTENANCE"/>
    <s v="159701"/>
    <s v="PBR-Finchville Substation"/>
    <s v="PROACTIVE REPLACEMENT"/>
    <s v="2019"/>
    <s v="FULL YEAR ACTUALS"/>
    <n v="0"/>
    <n v="0"/>
    <n v="0"/>
    <n v="0"/>
    <n v="56"/>
    <n v="22224"/>
    <n v="6063"/>
    <n v="23369"/>
    <n v="1582"/>
    <n v="29556"/>
    <n v="0"/>
    <n v="39162"/>
    <n v="122013"/>
    <n v="39.161999999999999"/>
    <x v="2"/>
  </r>
  <r>
    <x v="1"/>
    <s v="P42965: TRANS SUB ENG/CONST &amp; MAINTENANCE"/>
    <s v="160443"/>
    <s v="Tyrone SPCC"/>
    <s v="COMPLIANCE"/>
    <s v="2019"/>
    <s v="FULL YEAR ACTUALS"/>
    <n v="0"/>
    <n v="0"/>
    <n v="0"/>
    <n v="0"/>
    <n v="0"/>
    <n v="0"/>
    <n v="0"/>
    <n v="7687"/>
    <n v="220"/>
    <n v="8032"/>
    <n v="500"/>
    <n v="0"/>
    <n v="16439"/>
    <n v="0.5"/>
    <x v="0"/>
  </r>
  <r>
    <x v="1"/>
    <s v="P42965: TRANS SUB ENG/CONST &amp; MAINTENANCE"/>
    <s v="160548"/>
    <s v="TEP-KU Park-Pineville 69kV MOT"/>
    <s v="TEP"/>
    <s v="2019"/>
    <s v="FULL YEAR ACTUALS"/>
    <n v="0"/>
    <n v="0"/>
    <n v="0"/>
    <n v="0"/>
    <n v="0"/>
    <n v="0"/>
    <n v="0"/>
    <n v="662"/>
    <n v="45051"/>
    <n v="11618"/>
    <n v="36852"/>
    <n v="-917"/>
    <n v="93265"/>
    <n v="35.935000000000002"/>
    <x v="1"/>
  </r>
  <r>
    <x v="1"/>
    <s v="P42965: TRANS SUB ENG/CONST &amp; MAINTENANCE"/>
    <s v="160577"/>
    <s v="TEP Camargo 69kV Cap Bank"/>
    <s v="TEP"/>
    <s v="2019"/>
    <s v="FULL YEAR ACTUALS"/>
    <n v="0"/>
    <n v="0"/>
    <n v="0"/>
    <n v="0"/>
    <n v="0"/>
    <n v="0"/>
    <n v="0"/>
    <n v="1899"/>
    <n v="3728"/>
    <n v="12974"/>
    <n v="6259"/>
    <n v="66015"/>
    <n v="90874"/>
    <n v="72.274000000000001"/>
    <x v="1"/>
  </r>
  <r>
    <x v="1"/>
    <s v="P42965: TRANS SUB ENG/CONST &amp; MAINTENANCE"/>
    <s v="160591"/>
    <s v="TEP Middlesboro Cap Land"/>
    <s v="LAND"/>
    <s v="2019"/>
    <s v="FULL YEAR ACTUALS"/>
    <n v="0"/>
    <n v="0"/>
    <n v="0"/>
    <n v="0"/>
    <n v="0"/>
    <n v="0"/>
    <n v="0"/>
    <n v="274"/>
    <n v="0"/>
    <n v="594"/>
    <n v="5720"/>
    <n v="97805"/>
    <n v="104393"/>
    <n v="103.52500000000001"/>
    <x v="0"/>
  </r>
  <r>
    <x v="1"/>
    <s v="P42965: TRANS SUB ENG/CONST &amp; MAINTENANCE"/>
    <s v="160656"/>
    <s v="PBTY Walker Battery Repl"/>
    <s v="PROACTIVE REPLACEMENT"/>
    <s v="2019"/>
    <s v="FULL YEAR ACTUALS"/>
    <n v="0"/>
    <n v="0"/>
    <n v="0"/>
    <n v="0"/>
    <n v="0"/>
    <n v="0"/>
    <n v="0"/>
    <n v="0"/>
    <n v="4477"/>
    <n v="12090"/>
    <n v="2893"/>
    <n v="145"/>
    <n v="19605"/>
    <n v="3.0379999999999998"/>
    <x v="2"/>
  </r>
  <r>
    <x v="1"/>
    <s v="P42965: TRANS SUB ENG/CONST &amp; MAINTENANCE"/>
    <s v="160683"/>
    <s v="PPLC-Pineville Sw 161kV Rpl"/>
    <s v="PROACTIVE REPLACEMENT"/>
    <s v="2019"/>
    <s v="FULL YEAR ACTUALS"/>
    <n v="0"/>
    <n v="0"/>
    <n v="0"/>
    <n v="0"/>
    <n v="0"/>
    <n v="0"/>
    <n v="0"/>
    <n v="0"/>
    <n v="0"/>
    <n v="1102"/>
    <n v="4028"/>
    <n v="11822"/>
    <n v="16952"/>
    <n v="15.85"/>
    <x v="2"/>
  </r>
  <r>
    <x v="1"/>
    <s v="P42965: TRANS SUB ENG/CONST &amp; MAINTENANCE"/>
    <s v="160684"/>
    <s v="PPLC-Farley 161kV Rpl"/>
    <s v="PROACTIVE REPLACEMENT"/>
    <s v="2019"/>
    <s v="FULL YEAR ACTUALS"/>
    <n v="0"/>
    <n v="0"/>
    <n v="0"/>
    <n v="0"/>
    <n v="0"/>
    <n v="0"/>
    <n v="0"/>
    <n v="0"/>
    <n v="0"/>
    <n v="428"/>
    <n v="3503"/>
    <n v="10025"/>
    <n v="13955"/>
    <n v="13.528"/>
    <x v="2"/>
  </r>
  <r>
    <x v="1"/>
    <s v="P42965: TRANS SUB ENG/CONST &amp; MAINTENANCE"/>
    <s v="160690"/>
    <s v="PRTU-Boyle County"/>
    <s v="PROACTIVE REPLACEMENT"/>
    <s v="2019"/>
    <s v="FULL YEAR ACTUALS"/>
    <n v="0"/>
    <n v="0"/>
    <n v="0"/>
    <n v="0"/>
    <n v="0"/>
    <n v="0"/>
    <n v="0"/>
    <n v="0"/>
    <n v="0"/>
    <n v="0"/>
    <n v="8324"/>
    <n v="4149"/>
    <n v="12472"/>
    <n v="12.473000000000001"/>
    <x v="2"/>
  </r>
  <r>
    <x v="1"/>
    <s v="P42965: TRANS SUB ENG/CONST &amp; MAINTENANCE"/>
    <s v="160705"/>
    <s v="FTR-Beattyville Transformer"/>
    <s v="EMERGENCY REPLACEMENT"/>
    <s v="2019"/>
    <s v="FULL YEAR ACTUALS"/>
    <n v="0"/>
    <n v="0"/>
    <n v="0"/>
    <n v="0"/>
    <n v="0"/>
    <n v="0"/>
    <n v="0"/>
    <n v="3565"/>
    <n v="67725"/>
    <n v="492424"/>
    <n v="38829"/>
    <n v="3119"/>
    <n v="605663"/>
    <n v="41.948"/>
    <x v="0"/>
  </r>
  <r>
    <x v="1"/>
    <s v="P42965: TRANS SUB ENG/CONST &amp; MAINTENANCE"/>
    <s v="160709"/>
    <s v="ROR Spare 161kV/69k Xfmr (BV)"/>
    <s v="EMERGENCY REPLACEMENT"/>
    <s v="2019"/>
    <s v="FULL YEAR ACTUALS"/>
    <n v="0"/>
    <n v="0"/>
    <n v="0"/>
    <n v="0"/>
    <n v="0"/>
    <n v="0"/>
    <n v="0"/>
    <n v="0"/>
    <n v="0"/>
    <n v="0"/>
    <n v="0"/>
    <n v="262314"/>
    <n v="262314"/>
    <n v="262.31400000000002"/>
    <x v="0"/>
  </r>
  <r>
    <x v="1"/>
    <s v="P42965: TRANS SUB ENG/CONST &amp; MAINTENANCE"/>
    <s v="160926"/>
    <s v="TEP-Bardstown 69kV Cap Bank"/>
    <s v="TEP"/>
    <s v="2019"/>
    <s v="FULL YEAR ACTUALS"/>
    <n v="0"/>
    <n v="0"/>
    <n v="0"/>
    <n v="0"/>
    <n v="0"/>
    <n v="0"/>
    <n v="0"/>
    <n v="0"/>
    <n v="0"/>
    <n v="880"/>
    <n v="15926"/>
    <n v="60261"/>
    <n v="77067"/>
    <n v="76.186999999999998"/>
    <x v="1"/>
  </r>
  <r>
    <x v="1"/>
    <s v="P42965: TRANS SUB ENG/CONST &amp; MAINTENANCE"/>
    <s v="160964"/>
    <s v="Leb- South Switch Station-Land"/>
    <s v="LAND"/>
    <s v="2019"/>
    <s v="FULL YEAR ACTUALS"/>
    <n v="0"/>
    <n v="0"/>
    <n v="0"/>
    <n v="0"/>
    <n v="0"/>
    <n v="0"/>
    <n v="0"/>
    <n v="0"/>
    <n v="0"/>
    <n v="0"/>
    <n v="0"/>
    <n v="4566"/>
    <n v="4566"/>
    <n v="4.5659999999999998"/>
    <x v="0"/>
  </r>
  <r>
    <x v="1"/>
    <s v="P42965: TRANS SUB ENG/CONST &amp; MAINTENANCE"/>
    <s v="161012"/>
    <s v="PAR-Frankfort - Line 613-625"/>
    <s v="PROACTIVE REPLACEMENT"/>
    <s v="2019"/>
    <s v="FULL YEAR ACTUALS"/>
    <n v="0"/>
    <n v="0"/>
    <n v="0"/>
    <n v="0"/>
    <n v="0"/>
    <n v="0"/>
    <n v="0"/>
    <n v="0"/>
    <n v="0"/>
    <n v="34812"/>
    <n v="21440"/>
    <n v="184"/>
    <n v="56436"/>
    <n v="21.623999999999999"/>
    <x v="2"/>
  </r>
  <r>
    <x v="1"/>
    <s v="P42965: TRANS SUB ENG/CONST &amp; MAINTENANCE"/>
    <s v="161020"/>
    <s v="REL-Midway-W Lexington MOS"/>
    <s v="RELIABILITY"/>
    <s v="2019"/>
    <s v="FULL YEAR ACTUALS"/>
    <n v="0"/>
    <n v="0"/>
    <n v="0"/>
    <n v="0"/>
    <n v="0"/>
    <n v="0"/>
    <n v="0"/>
    <n v="0"/>
    <n v="0"/>
    <n v="0"/>
    <n v="2681"/>
    <n v="3327"/>
    <n v="6008"/>
    <n v="6.008"/>
    <x v="3"/>
  </r>
  <r>
    <x v="1"/>
    <s v="P42965: TRANS SUB ENG/CONST &amp; MAINTENANCE"/>
    <s v="161130"/>
    <s v="Oce Plotwave 365 Printer-KU"/>
    <s v="OPERATIONS SUPPORT"/>
    <s v="2019"/>
    <s v="FULL YEAR ACTUALS"/>
    <n v="0"/>
    <n v="0"/>
    <n v="0"/>
    <n v="0"/>
    <n v="0"/>
    <n v="0"/>
    <n v="0"/>
    <n v="0"/>
    <n v="0"/>
    <n v="0"/>
    <n v="0"/>
    <n v="15357"/>
    <n v="15357"/>
    <n v="15.356999999999999"/>
    <x v="0"/>
  </r>
  <r>
    <x v="1"/>
    <s v="P42965: TRANS SUB ENG/CONST &amp; MAINTENANCE"/>
    <s v="KOTFAIL16"/>
    <s v="KU-OtherFail-2016"/>
    <s v="EMERGENCY REPLACEMENT"/>
    <s v="2019"/>
    <s v="FULL YEAR ACTUALS"/>
    <n v="0"/>
    <n v="-6065"/>
    <n v="10019"/>
    <n v="0"/>
    <n v="0"/>
    <n v="0"/>
    <n v="0"/>
    <n v="0"/>
    <n v="0"/>
    <n v="0"/>
    <n v="0"/>
    <n v="0"/>
    <n v="3955"/>
    <n v="0"/>
    <x v="0"/>
  </r>
  <r>
    <x v="1"/>
    <s v="P42965: TRANS SUB ENG/CONST &amp; MAINTENANCE"/>
    <s v="KOTFAIL17"/>
    <s v="KU-OtherFail-2017"/>
    <s v="EMERGENCY REPLACEMENT"/>
    <s v="2019"/>
    <s v="FULL YEAR ACTUALS"/>
    <n v="4793"/>
    <n v="-3077"/>
    <n v="10"/>
    <n v="18374"/>
    <n v="0"/>
    <n v="25984"/>
    <n v="3075"/>
    <n v="0"/>
    <n v="0"/>
    <n v="0"/>
    <n v="0"/>
    <n v="0"/>
    <n v="49157"/>
    <n v="0"/>
    <x v="0"/>
  </r>
  <r>
    <x v="1"/>
    <s v="P42965: TRANS SUB ENG/CONST &amp; MAINTENANCE"/>
    <s v="KOTFAIL18"/>
    <s v="KU-OtherFail-2018"/>
    <s v="EMERGENCY REPLACEMENT"/>
    <s v="2019"/>
    <s v="FULL YEAR ACTUALS"/>
    <n v="98585"/>
    <n v="58269"/>
    <n v="27517"/>
    <n v="331"/>
    <n v="20"/>
    <n v="2667"/>
    <n v="0"/>
    <n v="0"/>
    <n v="157"/>
    <n v="-3539"/>
    <n v="-324"/>
    <n v="0"/>
    <n v="183683"/>
    <n v="-0.32400000000000001"/>
    <x v="0"/>
  </r>
  <r>
    <x v="1"/>
    <s v="P42965: TRANS SUB ENG/CONST &amp; MAINTENANCE"/>
    <s v="KOTFAIL19"/>
    <s v="KU-OtherFail-2019"/>
    <s v="EMERGENCY REPLACEMENT"/>
    <s v="2019"/>
    <s v="FULL YEAR ACTUALS"/>
    <n v="0"/>
    <n v="8009"/>
    <n v="62821"/>
    <n v="11004"/>
    <n v="104829"/>
    <n v="64907"/>
    <n v="48843"/>
    <n v="32254"/>
    <n v="42596"/>
    <n v="160350"/>
    <n v="71715"/>
    <n v="237868"/>
    <n v="845198"/>
    <n v="309.58300000000003"/>
    <x v="0"/>
  </r>
  <r>
    <x v="1"/>
    <s v="P42965: TRANS SUB ENG/CONST &amp; MAINTENANCE"/>
    <s v="SU-000002"/>
    <s v="PCH Middlesboro Cntrl Hse"/>
    <s v="PROACTIVE REPLACEMENT"/>
    <s v="2019"/>
    <s v="FULL YEAR ACTUALS"/>
    <n v="36279"/>
    <n v="79411"/>
    <n v="102070"/>
    <n v="60626"/>
    <n v="-9812"/>
    <n v="11277"/>
    <n v="2431"/>
    <n v="65555"/>
    <n v="615171"/>
    <n v="96152"/>
    <n v="153471"/>
    <n v="62247"/>
    <n v="1274878"/>
    <n v="215.71799999999999"/>
    <x v="2"/>
  </r>
  <r>
    <x v="1"/>
    <s v="P42965: TRANS SUB ENG/CONST &amp; MAINTENANCE"/>
    <s v="SU-000004"/>
    <s v="Princeton CH, Arresters &amp; DFR"/>
    <s v="PROACTIVE REPLACEMENT"/>
    <s v="2019"/>
    <s v="FULL YEAR ACTUALS"/>
    <n v="818195"/>
    <n v="166274"/>
    <n v="181244"/>
    <n v="138403"/>
    <n v="72721"/>
    <n v="4417"/>
    <n v="13396"/>
    <n v="436"/>
    <n v="0"/>
    <n v="19821"/>
    <n v="0"/>
    <n v="0"/>
    <n v="1414905"/>
    <n v="0"/>
    <x v="2"/>
  </r>
  <r>
    <x v="1"/>
    <s v="P42965: TRANS SUB ENG/CONST &amp; MAINTENANCE"/>
    <s v="SU-000006"/>
    <s v="PBR-Taylor Co (3) 69kV BKR Rpl"/>
    <s v="PROACTIVE REPLACEMENT"/>
    <s v="2019"/>
    <s v="FULL YEAR ACTUALS"/>
    <n v="903"/>
    <n v="167"/>
    <n v="0"/>
    <n v="418"/>
    <n v="0"/>
    <n v="0"/>
    <n v="0"/>
    <n v="0"/>
    <n v="0"/>
    <n v="0"/>
    <n v="0"/>
    <n v="0"/>
    <n v="1489"/>
    <n v="0"/>
    <x v="2"/>
  </r>
  <r>
    <x v="1"/>
    <s v="P42965: TRANS SUB ENG/CONST &amp; MAINTENANCE"/>
    <s v="SU-000009"/>
    <s v="PBR-Bonnieville(3) 69kV BKRRpl"/>
    <s v="PROACTIVE REPLACEMENT"/>
    <s v="2019"/>
    <s v="FULL YEAR ACTUALS"/>
    <n v="1486"/>
    <n v="286"/>
    <n v="951"/>
    <n v="1876"/>
    <n v="754"/>
    <n v="14"/>
    <n v="0"/>
    <n v="0"/>
    <n v="183"/>
    <n v="0"/>
    <n v="0"/>
    <n v="0"/>
    <n v="5550"/>
    <n v="0"/>
    <x v="2"/>
  </r>
  <r>
    <x v="1"/>
    <s v="P42965: TRANS SUB ENG/CONST &amp; MAINTENANCE"/>
    <s v="SU-000010"/>
    <s v="PBR-Carntown (1) 69kV BKR Rpl"/>
    <s v="PROACTIVE REPLACEMENT"/>
    <s v="2019"/>
    <s v="FULL YEAR ACTUALS"/>
    <n v="1497"/>
    <n v="11"/>
    <n v="10386"/>
    <n v="0"/>
    <n v="0"/>
    <n v="0"/>
    <n v="0"/>
    <n v="0"/>
    <n v="0"/>
    <n v="0"/>
    <n v="0"/>
    <n v="0"/>
    <n v="11894"/>
    <n v="0"/>
    <x v="2"/>
  </r>
  <r>
    <x v="1"/>
    <s v="P42965: TRANS SUB ENG/CONST &amp; MAINTENANCE"/>
    <s v="SU-000011"/>
    <s v="PBR-Clinton(3) 69kV BKR Rpl"/>
    <s v="PROACTIVE REPLACEMENT"/>
    <s v="2019"/>
    <s v="FULL YEAR ACTUALS"/>
    <n v="0"/>
    <n v="0"/>
    <n v="0"/>
    <n v="0"/>
    <n v="0"/>
    <n v="0"/>
    <n v="0"/>
    <n v="0"/>
    <n v="0"/>
    <n v="0"/>
    <n v="0"/>
    <n v="0"/>
    <n v="0"/>
    <n v="0"/>
    <x v="2"/>
  </r>
  <r>
    <x v="1"/>
    <s v="P42965: TRANS SUB ENG/CONST &amp; MAINTENANCE"/>
    <s v="SU-000012"/>
    <s v="PBR-DxDamPlnt (3) 69kV BKR Rpl"/>
    <s v="PROACTIVE REPLACEMENT"/>
    <s v="2019"/>
    <s v="FULL YEAR ACTUALS"/>
    <n v="-153"/>
    <n v="1769"/>
    <n v="3327"/>
    <n v="20"/>
    <n v="0"/>
    <n v="-9"/>
    <n v="-3748"/>
    <n v="2349"/>
    <n v="19"/>
    <n v="21"/>
    <n v="0"/>
    <n v="11465"/>
    <n v="15060"/>
    <n v="11.465"/>
    <x v="2"/>
  </r>
  <r>
    <x v="1"/>
    <s v="P42965: TRANS SUB ENG/CONST &amp; MAINTENANCE"/>
    <s v="SU-000013"/>
    <s v="PBR-Kenton (2) 69kV BKR Rpl"/>
    <s v="PROACTIVE REPLACEMENT"/>
    <s v="2019"/>
    <s v="FULL YEAR ACTUALS"/>
    <n v="-8466"/>
    <n v="15857"/>
    <n v="0"/>
    <n v="1907"/>
    <n v="-5486"/>
    <n v="9469"/>
    <n v="13359"/>
    <n v="313"/>
    <n v="0"/>
    <n v="0"/>
    <n v="0"/>
    <n v="-17877"/>
    <n v="9076"/>
    <n v="-17.876999999999999"/>
    <x v="2"/>
  </r>
  <r>
    <x v="1"/>
    <s v="P42965: TRANS SUB ENG/CONST &amp; MAINTENANCE"/>
    <s v="SU-000021"/>
    <s v="PAR-WClff Arsts604,614,624,634"/>
    <s v="PROACTIVE REPLACEMENT"/>
    <s v="2019"/>
    <s v="FULL YEAR ACTUALS"/>
    <n v="21495"/>
    <n v="14"/>
    <n v="62"/>
    <n v="2324"/>
    <n v="-1340"/>
    <n v="0"/>
    <n v="0"/>
    <n v="0"/>
    <n v="0"/>
    <n v="0"/>
    <n v="0"/>
    <n v="0"/>
    <n v="22555"/>
    <n v="0"/>
    <x v="2"/>
  </r>
  <r>
    <x v="1"/>
    <s v="P42965: TRANS SUB ENG/CONST &amp; MAINTENANCE"/>
    <s v="SU-000022"/>
    <s v="PCA-Carrollton CC704, 714, 744"/>
    <s v="PROACTIVE REPLACEMENT"/>
    <s v="2019"/>
    <s v="FULL YEAR ACTUALS"/>
    <n v="29893"/>
    <n v="558"/>
    <n v="28440"/>
    <n v="51548"/>
    <n v="32779"/>
    <n v="18506"/>
    <n v="42168"/>
    <n v="21980"/>
    <n v="2508"/>
    <n v="27701"/>
    <n v="1288"/>
    <n v="62471"/>
    <n v="319839"/>
    <n v="63.759"/>
    <x v="2"/>
  </r>
  <r>
    <x v="1"/>
    <s v="P42965: TRANS SUB ENG/CONST &amp; MAINTENANCE"/>
    <s v="SU-000023"/>
    <s v="PCA-Clark Co CC (724)"/>
    <s v="PROACTIVE REPLACEMENT"/>
    <s v="2019"/>
    <s v="FULL YEAR ACTUALS"/>
    <n v="27279"/>
    <n v="-10850"/>
    <n v="-4325"/>
    <n v="-4282"/>
    <n v="19"/>
    <n v="0"/>
    <n v="0"/>
    <n v="0"/>
    <n v="350"/>
    <n v="0"/>
    <n v="0"/>
    <n v="0"/>
    <n v="8190"/>
    <n v="0"/>
    <x v="2"/>
  </r>
  <r>
    <x v="1"/>
    <s v="P42965: TRANS SUB ENG/CONST &amp; MAINTENANCE"/>
    <s v="SU-000026"/>
    <s v="PPLC-Hardinsburg 704"/>
    <s v="PROACTIVE REPLACEMENT"/>
    <s v="2019"/>
    <s v="FULL YEAR ACTUALS"/>
    <n v="0"/>
    <n v="0"/>
    <n v="0"/>
    <n v="10301"/>
    <n v="4231"/>
    <n v="1848"/>
    <n v="0"/>
    <n v="250"/>
    <n v="0"/>
    <n v="18070"/>
    <n v="5008"/>
    <n v="7960"/>
    <n v="47667"/>
    <n v="12.968"/>
    <x v="2"/>
  </r>
  <r>
    <x v="1"/>
    <s v="P42965: TRANS SUB ENG/CONST &amp; MAINTENANCE"/>
    <s v="SU-000031"/>
    <s v="PGG-LxPlnt GG Audit/Remdiation"/>
    <s v="PROACTIVE REPLACEMENT"/>
    <s v="2019"/>
    <s v="FULL YEAR ACTUALS"/>
    <n v="741"/>
    <n v="690"/>
    <n v="356"/>
    <n v="0"/>
    <n v="0"/>
    <n v="474"/>
    <n v="621"/>
    <n v="0"/>
    <n v="2034"/>
    <n v="431"/>
    <n v="2123"/>
    <n v="349"/>
    <n v="7819"/>
    <n v="2.472"/>
    <x v="2"/>
  </r>
  <r>
    <x v="1"/>
    <s v="P42965: TRANS SUB ENG/CONST &amp; MAINTENANCE"/>
    <s v="SU-000033"/>
    <s v="PGG-Rodburn GG Audit/Rmdiation"/>
    <s v="PROACTIVE REPLACEMENT"/>
    <s v="2019"/>
    <s v="FULL YEAR ACTUALS"/>
    <n v="0"/>
    <n v="0"/>
    <n v="2739"/>
    <n v="0"/>
    <n v="0"/>
    <n v="0"/>
    <n v="0"/>
    <n v="0"/>
    <n v="0"/>
    <n v="0"/>
    <n v="0"/>
    <n v="0"/>
    <n v="2739"/>
    <n v="0"/>
    <x v="2"/>
  </r>
  <r>
    <x v="1"/>
    <s v="P42965: TRANS SUB ENG/CONST &amp; MAINTENANCE"/>
    <s v="SU-000035"/>
    <s v="RST-Higby Mill SSVT Add"/>
    <s v="RESILIENCY"/>
    <s v="2019"/>
    <s v="FULL YEAR ACTUALS"/>
    <n v="0"/>
    <n v="560"/>
    <n v="2"/>
    <n v="0"/>
    <n v="0"/>
    <n v="0"/>
    <n v="0"/>
    <n v="0"/>
    <n v="576"/>
    <n v="0"/>
    <n v="0"/>
    <n v="0"/>
    <n v="1139"/>
    <n v="0"/>
    <x v="0"/>
  </r>
  <r>
    <x v="1"/>
    <s v="P42965: TRANS SUB ENG/CONST &amp; MAINTENANCE"/>
    <s v="SU-000036"/>
    <s v="RST-Paris SSVT Add"/>
    <s v="RESILIENCY"/>
    <s v="2019"/>
    <s v="FULL YEAR ACTUALS"/>
    <n v="1335"/>
    <n v="1708"/>
    <n v="9"/>
    <n v="0"/>
    <n v="0"/>
    <n v="0"/>
    <n v="0"/>
    <n v="0"/>
    <n v="395"/>
    <n v="0"/>
    <n v="0"/>
    <n v="0"/>
    <n v="3447"/>
    <n v="0"/>
    <x v="0"/>
  </r>
  <r>
    <x v="1"/>
    <s v="P42965: TRANS SUB ENG/CONST &amp; MAINTENANCE"/>
    <s v="SU-000037"/>
    <s v="RST-Pisgah SSVT Add"/>
    <s v="RESILIENCY"/>
    <s v="2019"/>
    <s v="FULL YEAR ACTUALS"/>
    <n v="1113"/>
    <n v="1453"/>
    <n v="18769"/>
    <n v="0"/>
    <n v="0"/>
    <n v="0"/>
    <n v="0"/>
    <n v="0"/>
    <n v="0"/>
    <n v="0"/>
    <n v="0"/>
    <n v="0"/>
    <n v="21334"/>
    <n v="0"/>
    <x v="0"/>
  </r>
  <r>
    <x v="1"/>
    <s v="P42965: TRANS SUB ENG/CONST &amp; MAINTENANCE"/>
    <s v="SU-000040"/>
    <s v="PBR-Pineville (1) 345kV"/>
    <s v="PROACTIVE REPLACEMENT"/>
    <s v="2019"/>
    <s v="FULL YEAR ACTUALS"/>
    <n v="82784"/>
    <n v="60563"/>
    <n v="11862"/>
    <n v="179"/>
    <n v="-170"/>
    <n v="0"/>
    <n v="15515"/>
    <n v="0"/>
    <n v="1435"/>
    <n v="0"/>
    <n v="0"/>
    <n v="0"/>
    <n v="172168"/>
    <n v="0"/>
    <x v="2"/>
  </r>
  <r>
    <x v="1"/>
    <s v="P42965: TRANS SUB ENG/CONST &amp; MAINTENANCE"/>
    <s v="SU-000043"/>
    <s v="PBR-Delvinta (4) 138kV BKR"/>
    <s v="PROACTIVE REPLACEMENT"/>
    <s v="2019"/>
    <s v="FULL YEAR ACTUALS"/>
    <n v="156"/>
    <n v="8264"/>
    <n v="205"/>
    <n v="-93"/>
    <n v="5767"/>
    <n v="9328"/>
    <n v="-92"/>
    <n v="0"/>
    <n v="0"/>
    <n v="0"/>
    <n v="0"/>
    <n v="0"/>
    <n v="23535"/>
    <n v="0"/>
    <x v="2"/>
  </r>
  <r>
    <x v="1"/>
    <s v="P42965: TRANS SUB ENG/CONST &amp; MAINTENANCE"/>
    <s v="SU-000044"/>
    <s v="PBR-Howard Branch(1) 138kV BKR"/>
    <s v="PROACTIVE REPLACEMENT"/>
    <s v="2019"/>
    <s v="FULL YEAR ACTUALS"/>
    <n v="927"/>
    <n v="14365"/>
    <n v="88501"/>
    <n v="1535"/>
    <n v="6861"/>
    <n v="9288"/>
    <n v="3501"/>
    <n v="20"/>
    <n v="157"/>
    <n v="0"/>
    <n v="-254"/>
    <n v="0"/>
    <n v="124900"/>
    <n v="-0.254"/>
    <x v="2"/>
  </r>
  <r>
    <x v="1"/>
    <s v="P42965: TRANS SUB ENG/CONST &amp; MAINTENANCE"/>
    <s v="SU-000050"/>
    <s v="PBR-London(5) 69kV BKR"/>
    <s v="PROACTIVE REPLACEMENT"/>
    <s v="2019"/>
    <s v="FULL YEAR ACTUALS"/>
    <n v="-36"/>
    <n v="0"/>
    <n v="0"/>
    <n v="1688"/>
    <n v="0"/>
    <n v="0"/>
    <n v="0"/>
    <n v="0"/>
    <n v="0"/>
    <n v="0"/>
    <n v="0"/>
    <n v="0"/>
    <n v="1652"/>
    <n v="0"/>
    <x v="2"/>
  </r>
  <r>
    <x v="1"/>
    <s v="P42965: TRANS SUB ENG/CONST &amp; MAINTENANCE"/>
    <s v="SU-000052"/>
    <s v="PBR-Nebo (3) 69kV BKR"/>
    <s v="PROACTIVE REPLACEMENT"/>
    <s v="2019"/>
    <s v="FULL YEAR ACTUALS"/>
    <n v="0"/>
    <n v="25349"/>
    <n v="11144"/>
    <n v="1964"/>
    <n v="16791"/>
    <n v="3889"/>
    <n v="116058"/>
    <n v="12124"/>
    <n v="32896"/>
    <n v="115866"/>
    <n v="35697"/>
    <n v="-9219"/>
    <n v="362560"/>
    <n v="26.478000000000002"/>
    <x v="2"/>
  </r>
  <r>
    <x v="1"/>
    <s v="P42965: TRANS SUB ENG/CONST &amp; MAINTENANCE"/>
    <s v="SU-000055"/>
    <s v="PCH-Winchester CH,PRLY,PBR,PAR"/>
    <s v="PROACTIVE REPLACEMENT"/>
    <s v="2019"/>
    <s v="FULL YEAR ACTUALS"/>
    <n v="0"/>
    <n v="0"/>
    <n v="0"/>
    <n v="0"/>
    <n v="0"/>
    <n v="0"/>
    <n v="2030"/>
    <n v="333"/>
    <n v="66288"/>
    <n v="35883"/>
    <n v="31237"/>
    <n v="163320"/>
    <n v="299092"/>
    <n v="194.55699999999999"/>
    <x v="2"/>
  </r>
  <r>
    <x v="1"/>
    <s v="P42965: TRANS SUB ENG/CONST &amp; MAINTENANCE"/>
    <s v="SU-000056"/>
    <s v="RSC-Pineville Sec Upgr"/>
    <s v="RESILIENCY"/>
    <s v="2019"/>
    <s v="FULL YEAR ACTUALS"/>
    <n v="443"/>
    <n v="6108"/>
    <n v="1682"/>
    <n v="9720"/>
    <n v="-600"/>
    <n v="5593"/>
    <n v="506764"/>
    <n v="13419"/>
    <n v="442"/>
    <n v="10434"/>
    <n v="101992"/>
    <n v="248480"/>
    <n v="904477"/>
    <n v="350.47199999999998"/>
    <x v="0"/>
  </r>
  <r>
    <x v="1"/>
    <s v="P42965: TRANS SUB ENG/CONST &amp; MAINTENANCE"/>
    <s v="SU-000079"/>
    <s v="REL Bromley 29-605/615/635 MOS"/>
    <s v="RELIABILITY"/>
    <s v="2019"/>
    <s v="FULL YEAR ACTUALS"/>
    <n v="49"/>
    <n v="618"/>
    <n v="50"/>
    <n v="24176"/>
    <n v="32708"/>
    <n v="22916"/>
    <n v="111921"/>
    <n v="97218"/>
    <n v="235222"/>
    <n v="-5062"/>
    <n v="4171"/>
    <n v="735"/>
    <n v="524722"/>
    <n v="4.9059999999999997"/>
    <x v="3"/>
  </r>
  <r>
    <x v="1"/>
    <s v="P42965: TRANS SUB ENG/CONST &amp; MAINTENANCE"/>
    <s v="SU-000082"/>
    <s v="REL-E Frankfort 69kV Bus Tie"/>
    <s v="RELIABILITY"/>
    <s v="2019"/>
    <s v="FULL YEAR ACTUALS"/>
    <n v="0"/>
    <n v="0"/>
    <n v="0"/>
    <n v="36104"/>
    <n v="49844"/>
    <n v="236359"/>
    <n v="80807"/>
    <n v="220458"/>
    <n v="-11890"/>
    <n v="100191"/>
    <n v="172980"/>
    <n v="-2462"/>
    <n v="882390"/>
    <n v="170.518"/>
    <x v="3"/>
  </r>
  <r>
    <x v="1"/>
    <s v="P42965: TRANS SUB ENG/CONST &amp; MAINTENANCE"/>
    <s v="SU-000097"/>
    <s v="REL-Danville East 834-605 MOS"/>
    <s v="RELIABILITY"/>
    <s v="2019"/>
    <s v="FULL YEAR ACTUALS"/>
    <n v="4238"/>
    <n v="34058"/>
    <n v="2020"/>
    <n v="43796"/>
    <n v="21414"/>
    <n v="7605"/>
    <n v="3505"/>
    <n v="0"/>
    <n v="0"/>
    <n v="0"/>
    <n v="0"/>
    <n v="0"/>
    <n v="116637"/>
    <n v="0"/>
    <x v="3"/>
  </r>
  <r>
    <x v="1"/>
    <s v="P42965: TRANS SUB ENG/CONST &amp; MAINTENANCE"/>
    <s v="SU-000098"/>
    <s v="TEP-Trimble Co 345kV Reactr"/>
    <s v="TEP"/>
    <s v="2019"/>
    <s v="FULL YEAR ACTUALS"/>
    <n v="2195"/>
    <n v="1415"/>
    <n v="0"/>
    <n v="-2719"/>
    <n v="0"/>
    <n v="0"/>
    <n v="0"/>
    <n v="0"/>
    <n v="0"/>
    <n v="0"/>
    <n v="0"/>
    <n v="0"/>
    <n v="891"/>
    <n v="0"/>
    <x v="1"/>
  </r>
  <r>
    <x v="1"/>
    <s v="P42965: TRANS SUB ENG/CONST &amp; MAINTENANCE"/>
    <s v="SU-000178"/>
    <s v="REL-Lebanon West 138 RTU"/>
    <s v="RELIABILITY"/>
    <s v="2019"/>
    <s v="FULL YEAR ACTUALS"/>
    <n v="3510"/>
    <n v="3132"/>
    <n v="0"/>
    <n v="0"/>
    <n v="0"/>
    <n v="0"/>
    <n v="0"/>
    <n v="0"/>
    <n v="0"/>
    <n v="0"/>
    <n v="0"/>
    <n v="0"/>
    <n v="6642"/>
    <n v="0"/>
    <x v="3"/>
  </r>
  <r>
    <x v="1"/>
    <s v="P42965: TRANS SUB ENG/CONST &amp; MAINTENANCE"/>
    <s v="SU-000179"/>
    <s v="RSC-Pocket N. Security Upgrds"/>
    <s v="RESILIENCY"/>
    <s v="2019"/>
    <s v="FULL YEAR ACTUALS"/>
    <n v="31645"/>
    <n v="12663"/>
    <n v="348370"/>
    <n v="-1401"/>
    <n v="555"/>
    <n v="3557"/>
    <n v="274"/>
    <n v="-652"/>
    <n v="23"/>
    <n v="2000"/>
    <n v="-1674"/>
    <n v="382959"/>
    <n v="778320"/>
    <n v="381.28500000000003"/>
    <x v="0"/>
  </r>
  <r>
    <x v="1"/>
    <s v="P42965: TRANS SUB ENG/CONST &amp; MAINTENANCE"/>
    <s v="SU-000180"/>
    <s v="REL-Shadrack 138 RTU"/>
    <s v="RELIABILITY"/>
    <s v="2019"/>
    <s v="FULL YEAR ACTUALS"/>
    <n v="3734"/>
    <n v="6702"/>
    <n v="-2191"/>
    <n v="0"/>
    <n v="0"/>
    <n v="0"/>
    <n v="0"/>
    <n v="0"/>
    <n v="580"/>
    <n v="0"/>
    <n v="0"/>
    <n v="0"/>
    <n v="8826"/>
    <n v="0"/>
    <x v="3"/>
  </r>
  <r>
    <x v="1"/>
    <s v="P42965: TRANS SUB ENG/CONST &amp; MAINTENANCE"/>
    <s v="SU-000181"/>
    <s v="TEP-Adms-Delapln 69kV Term Eqp"/>
    <s v="TEP"/>
    <s v="2019"/>
    <s v="FULL YEAR ACTUALS"/>
    <n v="5334"/>
    <n v="830"/>
    <n v="4"/>
    <n v="-91"/>
    <n v="0"/>
    <n v="0"/>
    <n v="0"/>
    <n v="0"/>
    <n v="195"/>
    <n v="0"/>
    <n v="0"/>
    <n v="0"/>
    <n v="6272"/>
    <n v="0"/>
    <x v="1"/>
  </r>
  <r>
    <x v="1"/>
    <s v="P42965: TRANS SUB ENG/CONST &amp; MAINTENANCE"/>
    <s v="SU-000188"/>
    <s v="TEP-Bnesboro N-Wnchstr 69kV Br"/>
    <s v="TEP"/>
    <s v="2019"/>
    <s v="FULL YEAR ACTUALS"/>
    <n v="3022"/>
    <n v="948"/>
    <n v="119"/>
    <n v="0"/>
    <n v="0"/>
    <n v="0"/>
    <n v="0"/>
    <n v="0"/>
    <n v="0"/>
    <n v="0"/>
    <n v="0"/>
    <n v="0"/>
    <n v="4088"/>
    <n v="0"/>
    <x v="1"/>
  </r>
  <r>
    <x v="1"/>
    <s v="P42965: TRANS SUB ENG/CONST &amp; MAINTENANCE"/>
    <s v="SU-000198"/>
    <s v="TEP-Frly-Lib Chrch 69kV Trm Eq"/>
    <s v="TEP"/>
    <s v="2019"/>
    <s v="FULL YEAR ACTUALS"/>
    <n v="23560"/>
    <n v="1792"/>
    <n v="6"/>
    <n v="0"/>
    <n v="20571"/>
    <n v="0"/>
    <n v="0"/>
    <n v="0"/>
    <n v="0"/>
    <n v="666"/>
    <n v="0"/>
    <n v="0"/>
    <n v="46595"/>
    <n v="0"/>
    <x v="1"/>
  </r>
  <r>
    <x v="1"/>
    <s v="P42965: TRANS SUB ENG/CONST &amp; MAINTENANCE"/>
    <s v="SU-000200"/>
    <s v="REL-Hardesty 69 RTU"/>
    <s v="RELIABILITY"/>
    <s v="2019"/>
    <s v="FULL YEAR ACTUALS"/>
    <n v="0"/>
    <n v="2850"/>
    <n v="17257"/>
    <n v="7751"/>
    <n v="19298"/>
    <n v="-629"/>
    <n v="253"/>
    <n v="0"/>
    <n v="0"/>
    <n v="0"/>
    <n v="0"/>
    <n v="0"/>
    <n v="46781"/>
    <n v="0"/>
    <x v="3"/>
  </r>
  <r>
    <x v="1"/>
    <s v="P42965: TRANS SUB ENG/CONST &amp; MAINTENANCE"/>
    <s v="SU-000203"/>
    <s v="TEP-Hardin Co-Etwn 69kV 2 Line"/>
    <s v="TEP"/>
    <s v="2019"/>
    <s v="FULL YEAR ACTUALS"/>
    <n v="0"/>
    <n v="0"/>
    <n v="0"/>
    <n v="0"/>
    <n v="0"/>
    <n v="0"/>
    <n v="1223"/>
    <n v="2922"/>
    <n v="1183"/>
    <n v="2477"/>
    <n v="13800"/>
    <n v="869516"/>
    <n v="891123"/>
    <n v="883.31600000000003"/>
    <x v="1"/>
  </r>
  <r>
    <x v="1"/>
    <s v="P42965: TRANS SUB ENG/CONST &amp; MAINTENANCE"/>
    <s v="SU-000205"/>
    <s v="TEP-Meredith 138kV Capacitor"/>
    <s v="TEP"/>
    <s v="2019"/>
    <s v="FULL YEAR ACTUALS"/>
    <n v="46552"/>
    <n v="147457"/>
    <n v="195686"/>
    <n v="164412"/>
    <n v="118373"/>
    <n v="39028"/>
    <n v="73364"/>
    <n v="33366"/>
    <n v="109"/>
    <n v="318"/>
    <n v="0"/>
    <n v="198"/>
    <n v="818862"/>
    <n v="0.19800000000000001"/>
    <x v="1"/>
  </r>
  <r>
    <x v="1"/>
    <s v="P42965: TRANS SUB ENG/CONST &amp; MAINTENANCE"/>
    <s v="SU-000206"/>
    <s v="TEP-Middlesboro 69kV Capacitor"/>
    <s v="TEP"/>
    <s v="2019"/>
    <s v="FULL YEAR ACTUALS"/>
    <n v="3728"/>
    <n v="-81269"/>
    <n v="1562"/>
    <n v="3599"/>
    <n v="821"/>
    <n v="109343"/>
    <n v="1667"/>
    <n v="6388"/>
    <n v="1728"/>
    <n v="8510"/>
    <n v="6939"/>
    <n v="1978"/>
    <n v="64994"/>
    <n v="8.9169999999999998"/>
    <x v="1"/>
  </r>
  <r>
    <x v="1"/>
    <s v="P42965: TRANS SUB ENG/CONST &amp; MAINTENANCE"/>
    <s v="SU-000208"/>
    <s v="REL-Reynolds Breaker Line Prot"/>
    <s v="RELIABILITY"/>
    <s v="2019"/>
    <s v="FULL YEAR ACTUALS"/>
    <n v="1476"/>
    <n v="9089"/>
    <n v="8777"/>
    <n v="37205"/>
    <n v="150281"/>
    <n v="9278"/>
    <n v="32884"/>
    <n v="81744"/>
    <n v="78368"/>
    <n v="55545"/>
    <n v="376"/>
    <n v="75"/>
    <n v="465099"/>
    <n v="0.45100000000000001"/>
    <x v="3"/>
  </r>
  <r>
    <x v="1"/>
    <s v="P42965: TRANS SUB ENG/CONST &amp; MAINTENANCE"/>
    <s v="SU-000209"/>
    <s v="REL-Rumsey 69 RTU"/>
    <s v="RELIABILITY"/>
    <s v="2019"/>
    <s v="FULL YEAR ACTUALS"/>
    <n v="0"/>
    <n v="0"/>
    <n v="0"/>
    <n v="0"/>
    <n v="0"/>
    <n v="0"/>
    <n v="0"/>
    <n v="0"/>
    <n v="0"/>
    <n v="890"/>
    <n v="16756"/>
    <n v="16203"/>
    <n v="33849"/>
    <n v="32.959000000000003"/>
    <x v="3"/>
  </r>
  <r>
    <x v="1"/>
    <s v="P42965: TRANS SUB ENG/CONST &amp; MAINTENANCE"/>
    <s v="SU-000213"/>
    <s v="REL-Simmons 69 RTU"/>
    <s v="RELIABILITY"/>
    <s v="2019"/>
    <s v="FULL YEAR ACTUALS"/>
    <n v="488"/>
    <n v="9323"/>
    <n v="5608"/>
    <n v="22708"/>
    <n v="16425"/>
    <n v="6303"/>
    <n v="15928"/>
    <n v="52470"/>
    <n v="13236"/>
    <n v="379"/>
    <n v="61"/>
    <n v="3016"/>
    <n v="145948"/>
    <n v="3.077"/>
    <x v="3"/>
  </r>
  <r>
    <x v="1"/>
    <s v="P42965: TRANS SUB ENG/CONST &amp; MAINTENANCE"/>
    <s v="SU-000218"/>
    <s v="REL-UK Scott Street 69 RTU"/>
    <s v="RELIABILITY"/>
    <s v="2019"/>
    <s v="FULL YEAR ACTUALS"/>
    <n v="0"/>
    <n v="0"/>
    <n v="3393"/>
    <n v="21520"/>
    <n v="24772"/>
    <n v="2332"/>
    <n v="23869"/>
    <n v="2406"/>
    <n v="18252"/>
    <n v="123"/>
    <n v="192"/>
    <n v="235"/>
    <n v="97093"/>
    <n v="0.42699999999999999"/>
    <x v="3"/>
  </r>
  <r>
    <x v="1"/>
    <s v="P42965: TRANS SUB ENG/CONST &amp; MAINTENANCE"/>
    <s v="SU-000224"/>
    <s v="REL-Oak Hill 69 RTU"/>
    <s v="RELIABILITY"/>
    <s v="2019"/>
    <s v="FULL YEAR ACTUALS"/>
    <n v="0"/>
    <n v="0"/>
    <n v="0"/>
    <n v="0"/>
    <n v="0"/>
    <n v="0"/>
    <n v="0"/>
    <n v="0"/>
    <n v="0"/>
    <n v="0"/>
    <n v="36869"/>
    <n v="5982"/>
    <n v="42851"/>
    <n v="42.850999999999999"/>
    <x v="3"/>
  </r>
  <r>
    <x v="1"/>
    <s v="P42965: TRANS SUB ENG/CONST &amp; MAINTENANCE"/>
    <s v="SU-000229"/>
    <s v="REL-Lakeshore (Alt 2A)"/>
    <s v="RELIABILITY"/>
    <s v="2019"/>
    <s v="FULL YEAR ACTUALS"/>
    <n v="0"/>
    <n v="0"/>
    <n v="0"/>
    <n v="0"/>
    <n v="0"/>
    <n v="0"/>
    <n v="259"/>
    <n v="0"/>
    <n v="0"/>
    <n v="0"/>
    <n v="0"/>
    <n v="0"/>
    <n v="259"/>
    <n v="0"/>
    <x v="3"/>
  </r>
  <r>
    <x v="1"/>
    <s v="P42965: TRANS SUB ENG/CONST &amp; MAINTENANCE"/>
    <s v="SU-000236"/>
    <s v="TEP-Gtown-Lmns Mll 69kV Lne Sw"/>
    <s v="TEP"/>
    <s v="2019"/>
    <s v="FULL YEAR ACTUALS"/>
    <n v="11933"/>
    <n v="32921"/>
    <n v="295"/>
    <n v="1094"/>
    <n v="0"/>
    <n v="126"/>
    <n v="0"/>
    <n v="0"/>
    <n v="0"/>
    <n v="168"/>
    <n v="760"/>
    <n v="8744"/>
    <n v="56042"/>
    <n v="9.5039999999999996"/>
    <x v="1"/>
  </r>
  <r>
    <x v="1"/>
    <s v="P42965: TRANS SUB ENG/CONST &amp; MAINTENANCE"/>
    <s v="SU-000241"/>
    <s v="REL-IBM 69 RTU"/>
    <s v="RELIABILITY"/>
    <s v="2019"/>
    <s v="FULL YEAR ACTUALS"/>
    <n v="0"/>
    <n v="0"/>
    <n v="0"/>
    <n v="0"/>
    <n v="1631"/>
    <n v="19427"/>
    <n v="25260"/>
    <n v="30016"/>
    <n v="-21763"/>
    <n v="984"/>
    <n v="0"/>
    <n v="0"/>
    <n v="55555"/>
    <n v="0"/>
    <x v="3"/>
  </r>
  <r>
    <x v="1"/>
    <s v="P42965: TRANS SUB ENG/CONST &amp; MAINTENANCE"/>
    <s v="SU-000243"/>
    <s v="PBR-Wickliffe (4) 69kV BKR Rpl"/>
    <s v="PROACTIVE REPLACEMENT"/>
    <s v="2019"/>
    <s v="FULL YEAR ACTUALS"/>
    <n v="11404"/>
    <n v="3056"/>
    <n v="-1774"/>
    <n v="-352"/>
    <n v="0"/>
    <n v="0"/>
    <n v="0"/>
    <n v="0"/>
    <n v="0"/>
    <n v="0"/>
    <n v="0"/>
    <n v="0"/>
    <n v="12333"/>
    <n v="0"/>
    <x v="2"/>
  </r>
  <r>
    <x v="1"/>
    <s v="P42965: TRANS SUB ENG/CONST &amp; MAINTENANCE"/>
    <s v="SU-000244"/>
    <s v="PRLY-Hardinsburg 714"/>
    <s v="PROACTIVE REPLACEMENT"/>
    <s v="2019"/>
    <s v="FULL YEAR ACTUALS"/>
    <n v="6"/>
    <n v="0"/>
    <n v="0"/>
    <n v="69"/>
    <n v="4494"/>
    <n v="35919"/>
    <n v="2941"/>
    <n v="5177"/>
    <n v="2577"/>
    <n v="21346"/>
    <n v="12788"/>
    <n v="1075"/>
    <n v="86392"/>
    <n v="13.863"/>
    <x v="2"/>
  </r>
  <r>
    <x v="1"/>
    <s v="P42965: TRANS SUB ENG/CONST &amp; MAINTENANCE"/>
    <s v="SU-000246"/>
    <s v="TEP-Bardstwn 138/69kV Xfmr Rpl"/>
    <s v="TEP"/>
    <s v="2019"/>
    <s v="FULL YEAR ACTUALS"/>
    <n v="-162"/>
    <n v="0"/>
    <n v="0"/>
    <n v="0"/>
    <n v="0"/>
    <n v="0"/>
    <n v="0"/>
    <n v="0"/>
    <n v="200"/>
    <n v="0"/>
    <n v="0"/>
    <n v="0"/>
    <n v="38"/>
    <n v="0"/>
    <x v="1"/>
  </r>
  <r>
    <x v="1"/>
    <s v="P42965: TRANS SUB ENG/CONST &amp; MAINTENANCE"/>
    <s v="SU-000247"/>
    <s v="LEX UNDRGD-PHASE 1 SUBS"/>
    <s v="PROACTIVE REPLACEMENT"/>
    <s v="2019"/>
    <s v="FULL YEAR ACTUALS"/>
    <n v="4558"/>
    <n v="746"/>
    <n v="10305"/>
    <n v="23527"/>
    <n v="7048"/>
    <n v="78746"/>
    <n v="21660"/>
    <n v="52718"/>
    <n v="86037"/>
    <n v="10187"/>
    <n v="3414"/>
    <n v="15671"/>
    <n v="314617"/>
    <n v="19.085000000000001"/>
    <x v="2"/>
  </r>
  <r>
    <x v="1"/>
    <s v="P42965: TRANS SUB ENG/CONST &amp; MAINTENANCE"/>
    <s v="SU-000248"/>
    <s v="TEP-Artemus(1)69kV Brk,PAR,PIN"/>
    <s v="TEP"/>
    <s v="2019"/>
    <s v="FULL YEAR ACTUALS"/>
    <n v="3481"/>
    <n v="1259"/>
    <n v="21164"/>
    <n v="32148"/>
    <n v="103182"/>
    <n v="12575"/>
    <n v="125"/>
    <n v="-942"/>
    <n v="356"/>
    <n v="746"/>
    <n v="555"/>
    <n v="658"/>
    <n v="175307"/>
    <n v="1.2130000000000001"/>
    <x v="1"/>
  </r>
  <r>
    <x v="1"/>
    <s v="P42965: TRANS SUB ENG/CONST &amp; MAINTENANCE"/>
    <s v="SU-000249"/>
    <s v="PCA-Boonesboro North"/>
    <s v="PROACTIVE REPLACEMENT"/>
    <s v="2019"/>
    <s v="FULL YEAR ACTUALS"/>
    <n v="985"/>
    <n v="16701"/>
    <n v="4523"/>
    <n v="33689"/>
    <n v="6704"/>
    <n v="1472"/>
    <n v="65135"/>
    <n v="27613"/>
    <n v="6113"/>
    <n v="12190"/>
    <n v="37025"/>
    <n v="93"/>
    <n v="212243"/>
    <n v="37.118000000000002"/>
    <x v="2"/>
  </r>
  <r>
    <x v="1"/>
    <s v="P42965: TRANS SUB ENG/CONST &amp; MAINTENANCE"/>
    <s v="SU-000252"/>
    <s v="PCA-East Frankfort Arresters"/>
    <s v="PROACTIVE REPLACEMENT"/>
    <s v="2019"/>
    <s v="FULL YEAR ACTUALS"/>
    <n v="3290"/>
    <n v="941"/>
    <n v="25462"/>
    <n v="46766"/>
    <n v="501"/>
    <n v="200"/>
    <n v="4963"/>
    <n v="1684"/>
    <n v="842"/>
    <n v="13283"/>
    <n v="10846"/>
    <n v="75211"/>
    <n v="183990"/>
    <n v="86.057000000000002"/>
    <x v="2"/>
  </r>
  <r>
    <x v="1"/>
    <s v="P42965: TRANS SUB ENG/CONST &amp; MAINTENANCE"/>
    <s v="SU-000254"/>
    <s v="PCA-Spencer Road"/>
    <s v="PROACTIVE REPLACEMENT"/>
    <s v="2019"/>
    <s v="FULL YEAR ACTUALS"/>
    <n v="2518"/>
    <n v="13518"/>
    <n v="30679"/>
    <n v="12541"/>
    <n v="0"/>
    <n v="0"/>
    <n v="1562"/>
    <n v="0"/>
    <n v="0"/>
    <n v="41275"/>
    <n v="-41275"/>
    <n v="0"/>
    <n v="60817"/>
    <n v="-41.274999999999999"/>
    <x v="2"/>
  </r>
  <r>
    <x v="1"/>
    <s v="P42965: TRANS SUB ENG/CONST &amp; MAINTENANCE"/>
    <s v="SU-000257"/>
    <s v="PGG-Rogersville GG"/>
    <s v="PROACTIVE REPLACEMENT"/>
    <s v="2019"/>
    <s v="FULL YEAR ACTUALS"/>
    <n v="10097"/>
    <n v="36841"/>
    <n v="725"/>
    <n v="4007"/>
    <n v="531"/>
    <n v="0"/>
    <n v="19"/>
    <n v="216"/>
    <n v="0"/>
    <n v="0"/>
    <n v="110223"/>
    <n v="1127"/>
    <n v="163786"/>
    <n v="111.35"/>
    <x v="2"/>
  </r>
  <r>
    <x v="1"/>
    <s v="P42965: TRANS SUB ENG/CONST &amp; MAINTENANCE"/>
    <s v="SU-000258"/>
    <s v="PIN-Millersburg 69kV+"/>
    <s v="PROACTIVE REPLACEMENT"/>
    <s v="2019"/>
    <s v="FULL YEAR ACTUALS"/>
    <n v="237"/>
    <n v="3037"/>
    <n v="62429"/>
    <n v="586"/>
    <n v="-3913"/>
    <n v="-99"/>
    <n v="0"/>
    <n v="0"/>
    <n v="25499"/>
    <n v="61909"/>
    <n v="2013"/>
    <n v="6098"/>
    <n v="157797"/>
    <n v="8.1110000000000007"/>
    <x v="2"/>
  </r>
  <r>
    <x v="1"/>
    <s v="P42965: TRANS SUB ENG/CONST &amp; MAINTENANCE"/>
    <s v="SU-000259"/>
    <s v="REL LaGrange E 897-605 MOS"/>
    <s v="RELIABILITY"/>
    <s v="2019"/>
    <s v="FULL YEAR ACTUALS"/>
    <n v="0"/>
    <n v="2742"/>
    <n v="50372"/>
    <n v="52160"/>
    <n v="124708"/>
    <n v="20638"/>
    <n v="37335"/>
    <n v="237030"/>
    <n v="30544"/>
    <n v="295637"/>
    <n v="139096"/>
    <n v="-8534"/>
    <n v="981727"/>
    <n v="130.56200000000001"/>
    <x v="3"/>
  </r>
  <r>
    <x v="1"/>
    <s v="P42965: TRANS SUB ENG/CONST &amp; MAINTENANCE"/>
    <s v="SU-000305"/>
    <s v="PBR- Bimble (3) 69kV PIN PAR"/>
    <s v="PROACTIVE REPLACEMENT"/>
    <s v="2019"/>
    <s v="FULL YEAR ACTUALS"/>
    <n v="33138"/>
    <n v="14007"/>
    <n v="42387"/>
    <n v="122872"/>
    <n v="2484"/>
    <n v="123"/>
    <n v="7358"/>
    <n v="3506"/>
    <n v="0"/>
    <n v="-962"/>
    <n v="0"/>
    <n v="0"/>
    <n v="224914"/>
    <n v="0"/>
    <x v="2"/>
  </r>
  <r>
    <x v="1"/>
    <s v="P42965: TRANS SUB ENG/CONST &amp; MAINTENANCE"/>
    <s v="SU-000310"/>
    <s v="RST-Lansdowne SSVT"/>
    <s v="RESILIENCY"/>
    <s v="2019"/>
    <s v="FULL YEAR ACTUALS"/>
    <n v="284"/>
    <n v="217"/>
    <n v="24879"/>
    <n v="3338"/>
    <n v="21273"/>
    <n v="12572"/>
    <n v="12171"/>
    <n v="22685"/>
    <n v="56849"/>
    <n v="25500"/>
    <n v="5052"/>
    <n v="47575"/>
    <n v="232396"/>
    <n v="52.627000000000002"/>
    <x v="0"/>
  </r>
  <r>
    <x v="1"/>
    <s v="P42965: TRANS SUB ENG/CONST &amp; MAINTENANCE"/>
    <s v="SU-000316"/>
    <s v="PGG-Taylor Co. Fence"/>
    <s v="PROACTIVE REPLACEMENT"/>
    <s v="2019"/>
    <s v="FULL YEAR ACTUALS"/>
    <n v="12638"/>
    <n v="29007"/>
    <n v="-2131"/>
    <n v="26627"/>
    <n v="1372"/>
    <n v="-1"/>
    <n v="676"/>
    <n v="0"/>
    <n v="1480"/>
    <n v="5260"/>
    <n v="86658"/>
    <n v="3422"/>
    <n v="165009"/>
    <n v="90.08"/>
    <x v="2"/>
  </r>
  <r>
    <x v="1"/>
    <s v="P42965: TRANS SUB ENG/CONST &amp; MAINTENANCE"/>
    <s v="SU-000317"/>
    <s v="PGG-Pittsburg Grnd Grid Enhanc"/>
    <s v="PROACTIVE REPLACEMENT"/>
    <s v="2019"/>
    <s v="FULL YEAR ACTUALS"/>
    <n v="3933"/>
    <n v="16987"/>
    <n v="10760"/>
    <n v="4423"/>
    <n v="1074"/>
    <n v="0"/>
    <n v="13517"/>
    <n v="61738"/>
    <n v="33"/>
    <n v="0"/>
    <n v="493"/>
    <n v="0"/>
    <n v="112959"/>
    <n v="0.49299999999999999"/>
    <x v="2"/>
  </r>
  <r>
    <x v="1"/>
    <s v="P42965: TRANS SUB ENG/CONST &amp; MAINTENANCE"/>
    <s v="SU-000320"/>
    <s v="PRLY-Bonds Mill 604"/>
    <s v="PROACTIVE REPLACEMENT"/>
    <s v="2019"/>
    <s v="FULL YEAR ACTUALS"/>
    <n v="0"/>
    <n v="0"/>
    <n v="0"/>
    <n v="0"/>
    <n v="0"/>
    <n v="0"/>
    <n v="0"/>
    <n v="0"/>
    <n v="0"/>
    <n v="0"/>
    <n v="0"/>
    <n v="136"/>
    <n v="136"/>
    <n v="0.13600000000000001"/>
    <x v="2"/>
  </r>
  <r>
    <x v="1"/>
    <s v="P42965: TRANS SUB ENG/CONST &amp; MAINTENANCE"/>
    <s v="SU-000324"/>
    <s v="PCH-Dorchester"/>
    <s v="PROACTIVE REPLACEMENT"/>
    <s v="2019"/>
    <s v="FULL YEAR ACTUALS"/>
    <n v="0"/>
    <n v="0"/>
    <n v="0"/>
    <n v="0"/>
    <n v="0"/>
    <n v="13632"/>
    <n v="32534"/>
    <n v="67848"/>
    <n v="51870"/>
    <n v="299419"/>
    <n v="852364"/>
    <n v="211018"/>
    <n v="1528685"/>
    <n v="1063.3820000000001"/>
    <x v="2"/>
  </r>
  <r>
    <x v="1"/>
    <s v="P42965: TRANS SUB ENG/CONST &amp; MAINTENANCE"/>
    <s v="SU-000326"/>
    <s v="PDFR-Pineville Transmission"/>
    <s v="PROACTIVE REPLACEMENT"/>
    <s v="2019"/>
    <s v="FULL YEAR ACTUALS"/>
    <n v="0"/>
    <n v="0"/>
    <n v="0"/>
    <n v="0"/>
    <n v="0"/>
    <n v="0"/>
    <n v="0"/>
    <n v="0"/>
    <n v="0"/>
    <n v="0"/>
    <n v="3329"/>
    <n v="278"/>
    <n v="3607"/>
    <n v="3.6070000000000002"/>
    <x v="2"/>
  </r>
  <r>
    <x v="1"/>
    <s v="P42965: TRANS SUB ENG/CONST &amp; MAINTENANCE"/>
    <s v="SU-000327"/>
    <s v="PDFR-Brown N"/>
    <s v="PROACTIVE REPLACEMENT"/>
    <s v="2019"/>
    <s v="FULL YEAR ACTUALS"/>
    <n v="0"/>
    <n v="0"/>
    <n v="0"/>
    <n v="0"/>
    <n v="0"/>
    <n v="0"/>
    <n v="0"/>
    <n v="0"/>
    <n v="0"/>
    <n v="0"/>
    <n v="40551"/>
    <n v="28357"/>
    <n v="68908"/>
    <n v="68.908000000000001"/>
    <x v="2"/>
  </r>
  <r>
    <x v="1"/>
    <s v="P42965: TRANS SUB ENG/CONST &amp; MAINTENANCE"/>
    <s v="SU-000328"/>
    <s v="PRTU-Bracken Co. EKP Tie"/>
    <s v="PROACTIVE REPLACEMENT"/>
    <s v="2019"/>
    <s v="FULL YEAR ACTUALS"/>
    <n v="3650"/>
    <n v="21214"/>
    <n v="5687"/>
    <n v="851"/>
    <n v="8"/>
    <n v="2700"/>
    <n v="12926"/>
    <n v="79"/>
    <n v="0"/>
    <n v="0"/>
    <n v="0"/>
    <n v="0"/>
    <n v="47114"/>
    <n v="0"/>
    <x v="2"/>
  </r>
  <r>
    <x v="1"/>
    <s v="P42965: TRANS SUB ENG/CONST &amp; MAINTENANCE"/>
    <s v="SU-000329"/>
    <s v="PRTU-Murphysville EKP Tie"/>
    <s v="PROACTIVE REPLACEMENT"/>
    <s v="2019"/>
    <s v="FULL YEAR ACTUALS"/>
    <n v="5041"/>
    <n v="20598"/>
    <n v="2066"/>
    <n v="2563"/>
    <n v="563"/>
    <n v="3143"/>
    <n v="435"/>
    <n v="2321"/>
    <n v="292"/>
    <n v="5333"/>
    <n v="1577"/>
    <n v="822"/>
    <n v="44755"/>
    <n v="2.399"/>
    <x v="2"/>
  </r>
  <r>
    <x v="1"/>
    <s v="P42965: TRANS SUB ENG/CONST &amp; MAINTENANCE"/>
    <s v="SU-000330"/>
    <s v="PRTU-Whitley City"/>
    <s v="PROACTIVE REPLACEMENT"/>
    <s v="2019"/>
    <s v="FULL YEAR ACTUALS"/>
    <n v="0"/>
    <n v="6179"/>
    <n v="17968"/>
    <n v="16409"/>
    <n v="8709"/>
    <n v="12489"/>
    <n v="6952"/>
    <n v="3361"/>
    <n v="17308"/>
    <n v="-41"/>
    <n v="3"/>
    <n v="0"/>
    <n v="89337"/>
    <n v="3.0000000000000001E-3"/>
    <x v="2"/>
  </r>
  <r>
    <x v="1"/>
    <s v="P42965: TRANS SUB ENG/CONST &amp; MAINTENANCE"/>
    <s v="SU-000331"/>
    <s v="PRTU-Somerset EKP Tie"/>
    <s v="PROACTIVE REPLACEMENT"/>
    <s v="2019"/>
    <s v="FULL YEAR ACTUALS"/>
    <n v="0"/>
    <n v="4813"/>
    <n v="4113"/>
    <n v="22196"/>
    <n v="15563"/>
    <n v="8661"/>
    <n v="1066"/>
    <n v="2020"/>
    <n v="15437"/>
    <n v="60"/>
    <n v="16"/>
    <n v="7"/>
    <n v="73953"/>
    <n v="2.3E-2"/>
    <x v="2"/>
  </r>
  <r>
    <x v="1"/>
    <s v="P42965: TRANS SUB ENG/CONST &amp; MAINTENANCE"/>
    <s v="SU-000332"/>
    <s v="PRTU-Garrard KU Load on EKP"/>
    <s v="PROACTIVE REPLACEMENT"/>
    <s v="2019"/>
    <s v="FULL YEAR ACTUALS"/>
    <n v="0"/>
    <n v="6013"/>
    <n v="14817"/>
    <n v="20083"/>
    <n v="10722"/>
    <n v="6218"/>
    <n v="20480"/>
    <n v="529"/>
    <n v="7252"/>
    <n v="170"/>
    <n v="0"/>
    <n v="0"/>
    <n v="86285"/>
    <n v="0"/>
    <x v="2"/>
  </r>
  <r>
    <x v="1"/>
    <s v="P42965: TRANS SUB ENG/CONST &amp; MAINTENANCE"/>
    <s v="SU-000333"/>
    <s v="PRTU-Keoke TVA Load"/>
    <s v="PROACTIVE REPLACEMENT"/>
    <s v="2019"/>
    <s v="FULL YEAR ACTUALS"/>
    <n v="0"/>
    <n v="6629"/>
    <n v="11099"/>
    <n v="13969"/>
    <n v="20466"/>
    <n v="6546"/>
    <n v="1760"/>
    <n v="128"/>
    <n v="13367"/>
    <n v="695"/>
    <n v="2"/>
    <n v="0"/>
    <n v="74660"/>
    <n v="2E-3"/>
    <x v="2"/>
  </r>
  <r>
    <x v="1"/>
    <s v="P42965: TRANS SUB ENG/CONST &amp; MAINTENANCE"/>
    <s v="SU-000334"/>
    <s v="PRTU-Owingsville KU Load on EK"/>
    <s v="PROACTIVE REPLACEMENT"/>
    <s v="2019"/>
    <s v="FULL YEAR ACTUALS"/>
    <n v="3901"/>
    <n v="16281"/>
    <n v="6090"/>
    <n v="3625"/>
    <n v="-548"/>
    <n v="13321"/>
    <n v="392"/>
    <n v="0"/>
    <n v="0"/>
    <n v="0"/>
    <n v="0"/>
    <n v="0"/>
    <n v="43061"/>
    <n v="0"/>
    <x v="2"/>
  </r>
  <r>
    <x v="1"/>
    <s v="P42965: TRANS SUB ENG/CONST &amp; MAINTENANCE"/>
    <s v="SU-000344"/>
    <s v="TEP-Virginia City Reactor"/>
    <s v="TEP"/>
    <s v="2019"/>
    <s v="FULL YEAR ACTUALS"/>
    <n v="0"/>
    <n v="0"/>
    <n v="0"/>
    <n v="0"/>
    <n v="0"/>
    <n v="0"/>
    <n v="966"/>
    <n v="1333"/>
    <n v="8634"/>
    <n v="11910"/>
    <n v="5947"/>
    <n v="130900"/>
    <n v="159690"/>
    <n v="136.84700000000001"/>
    <x v="1"/>
  </r>
  <r>
    <x v="1"/>
    <s v="P42965: TRANS SUB ENG/CONST &amp; MAINTENANCE"/>
    <s v="SU-000351"/>
    <s v="TEP-Taylorsville 69kV Cap Bank"/>
    <s v="TEP"/>
    <s v="2019"/>
    <s v="FULL YEAR ACTUALS"/>
    <n v="0"/>
    <n v="0"/>
    <n v="0"/>
    <n v="0"/>
    <n v="0"/>
    <n v="322"/>
    <n v="0"/>
    <n v="0"/>
    <n v="0"/>
    <n v="-322"/>
    <n v="49"/>
    <n v="0"/>
    <n v="49"/>
    <n v="4.9000000000000002E-2"/>
    <x v="1"/>
  </r>
  <r>
    <x v="1"/>
    <s v="P42965: TRANS SUB ENG/CONST &amp; MAINTENANCE"/>
    <s v="SU-000352"/>
    <s v="TEP-Warsaw East Cap Bank"/>
    <s v="TEP"/>
    <s v="2019"/>
    <s v="FULL YEAR ACTUALS"/>
    <n v="0"/>
    <n v="0"/>
    <n v="0"/>
    <n v="0"/>
    <n v="0"/>
    <n v="0"/>
    <n v="0"/>
    <n v="0"/>
    <n v="15538"/>
    <n v="20130"/>
    <n v="14312"/>
    <n v="67374"/>
    <n v="117353"/>
    <n v="81.686000000000007"/>
    <x v="1"/>
  </r>
  <r>
    <x v="1"/>
    <s v="P42965: TRANS SUB ENG/CONST &amp; MAINTENANCE"/>
    <s v="SU-000371"/>
    <s v="PBR-Simmons (1) BKR"/>
    <s v="PROACTIVE REPLACEMENT"/>
    <s v="2019"/>
    <s v="FULL YEAR ACTUALS"/>
    <n v="0"/>
    <n v="0"/>
    <n v="0"/>
    <n v="32615"/>
    <n v="4020"/>
    <n v="246"/>
    <n v="30114"/>
    <n v="69918"/>
    <n v="94838"/>
    <n v="-1666"/>
    <n v="61"/>
    <n v="734"/>
    <n v="230881"/>
    <n v="0.79500000000000004"/>
    <x v="2"/>
  </r>
  <r>
    <x v="1"/>
    <s v="P42965: TRANS SUB ENG/CONST &amp; MAINTENANCE"/>
    <s v="SU-000372"/>
    <s v="PBR-Rogersville Sw (3) BKR"/>
    <s v="PROACTIVE REPLACEMENT"/>
    <s v="2019"/>
    <s v="FULL YEAR ACTUALS"/>
    <n v="0"/>
    <n v="0"/>
    <n v="0"/>
    <n v="0"/>
    <n v="0"/>
    <n v="0"/>
    <n v="0"/>
    <n v="133"/>
    <n v="9144"/>
    <n v="28127"/>
    <n v="10831"/>
    <n v="148685"/>
    <n v="196920"/>
    <n v="159.51599999999999"/>
    <x v="2"/>
  </r>
  <r>
    <x v="1"/>
    <s v="P42965: TRANS SUB ENG/CONST &amp; MAINTENANCE"/>
    <s v="SU-000373"/>
    <s v="PBR-S Paducah (4) BKR (PIN)"/>
    <s v="PROACTIVE REPLACEMENT"/>
    <s v="2019"/>
    <s v="FULL YEAR ACTUALS"/>
    <n v="0"/>
    <n v="0"/>
    <n v="0"/>
    <n v="0"/>
    <n v="0"/>
    <n v="0"/>
    <n v="3239"/>
    <n v="27421"/>
    <n v="13367"/>
    <n v="52223"/>
    <n v="7791"/>
    <n v="215574"/>
    <n v="319616"/>
    <n v="223.36500000000001"/>
    <x v="2"/>
  </r>
  <r>
    <x v="1"/>
    <s v="P42965: TRANS SUB ENG/CONST &amp; MAINTENANCE"/>
    <s v="SU-000377"/>
    <s v="PBR-Lebanon W (1) BKR"/>
    <s v="PROACTIVE REPLACEMENT"/>
    <s v="2019"/>
    <s v="FULL YEAR ACTUALS"/>
    <n v="0"/>
    <n v="0"/>
    <n v="0"/>
    <n v="0"/>
    <n v="51687"/>
    <n v="12485"/>
    <n v="17043"/>
    <n v="-1843"/>
    <n v="13341"/>
    <n v="534"/>
    <n v="87170"/>
    <n v="1374"/>
    <n v="181791"/>
    <n v="88.543999999999997"/>
    <x v="2"/>
  </r>
  <r>
    <x v="1"/>
    <s v="P42965: TRANS SUB ENG/CONST &amp; MAINTENANCE"/>
    <s v="SU-000378"/>
    <s v="PBR-Rumsey (1) BKR"/>
    <s v="PROACTIVE REPLACEMENT"/>
    <s v="2019"/>
    <s v="FULL YEAR ACTUALS"/>
    <n v="0"/>
    <n v="0"/>
    <n v="0"/>
    <n v="50"/>
    <n v="18735"/>
    <n v="21000"/>
    <n v="2259"/>
    <n v="22176"/>
    <n v="129925"/>
    <n v="5556"/>
    <n v="555"/>
    <n v="39358"/>
    <n v="239614"/>
    <n v="39.912999999999997"/>
    <x v="2"/>
  </r>
  <r>
    <x v="1"/>
    <s v="P42965: TRANS SUB ENG/CONST &amp; MAINTENANCE"/>
    <s v="SU-000389"/>
    <s v="PRLY-Spencer Rd 018-618"/>
    <s v="PROACTIVE REPLACEMENT"/>
    <s v="2019"/>
    <s v="FULL YEAR ACTUALS"/>
    <n v="13990"/>
    <n v="20089"/>
    <n v="14287"/>
    <n v="39920"/>
    <n v="5033"/>
    <n v="534"/>
    <n v="7628"/>
    <n v="13838"/>
    <n v="-377"/>
    <n v="0"/>
    <n v="0"/>
    <n v="0"/>
    <n v="114941"/>
    <n v="0"/>
    <x v="2"/>
  </r>
  <r>
    <x v="1"/>
    <s v="P42965: TRANS SUB ENG/CONST &amp; MAINTENANCE"/>
    <s v="SU-000390"/>
    <s v="REL-IBM 617 MOS"/>
    <s v="RELIABILITY"/>
    <s v="2019"/>
    <s v="FULL YEAR ACTUALS"/>
    <n v="341"/>
    <n v="17469"/>
    <n v="30407"/>
    <n v="7184"/>
    <n v="17800"/>
    <n v="138075"/>
    <n v="-9736"/>
    <n v="79830"/>
    <n v="3203"/>
    <n v="360"/>
    <n v="448"/>
    <n v="0"/>
    <n v="285382"/>
    <n v="0.44800000000000001"/>
    <x v="3"/>
  </r>
  <r>
    <x v="1"/>
    <s v="P42965: TRANS SUB ENG/CONST &amp; MAINTENANCE"/>
    <s v="SU-000394"/>
    <s v="TEP-Matnzas-Wilsn 161kV Trm Eq"/>
    <s v="TEP"/>
    <s v="2019"/>
    <s v="FULL YEAR ACTUALS"/>
    <n v="0"/>
    <n v="0"/>
    <n v="0"/>
    <n v="258"/>
    <n v="0"/>
    <n v="0"/>
    <n v="0"/>
    <n v="0"/>
    <n v="0"/>
    <n v="0"/>
    <n v="0"/>
    <n v="0"/>
    <n v="258"/>
    <n v="0"/>
    <x v="1"/>
  </r>
  <r>
    <x v="1"/>
    <s v="P42965: TRANS SUB ENG/CONST &amp; MAINTENANCE"/>
    <s v="SU-000395"/>
    <s v="RST-Lake Reba SSVT-"/>
    <s v="RESILIENCY"/>
    <s v="2019"/>
    <s v="FULL YEAR ACTUALS"/>
    <n v="0"/>
    <n v="15701"/>
    <n v="956"/>
    <n v="80167"/>
    <n v="21511"/>
    <n v="18721"/>
    <n v="35407"/>
    <n v="124829"/>
    <n v="121804"/>
    <n v="95731"/>
    <n v="-24548"/>
    <n v="378"/>
    <n v="490658"/>
    <n v="-24.17"/>
    <x v="0"/>
  </r>
  <r>
    <x v="1"/>
    <s v="P42965: TRANS SUB ENG/CONST &amp; MAINTENANCE"/>
    <s v="SU-000396"/>
    <s v="PPLC-Arnold PCA"/>
    <s v="PROACTIVE REPLACEMENT"/>
    <s v="2019"/>
    <s v="FULL YEAR ACTUALS"/>
    <n v="0"/>
    <n v="0"/>
    <n v="0"/>
    <n v="65"/>
    <n v="0"/>
    <n v="95"/>
    <n v="37227"/>
    <n v="1127"/>
    <n v="935"/>
    <n v="0"/>
    <n v="0"/>
    <n v="34326"/>
    <n v="73775"/>
    <n v="34.326000000000001"/>
    <x v="2"/>
  </r>
  <r>
    <x v="1"/>
    <s v="P42965: TRANS SUB ENG/CONST &amp; MAINTENANCE"/>
    <s v="SU-000399"/>
    <s v="PPLC-West Irvine 193-608 DCB"/>
    <s v="PROACTIVE REPLACEMENT"/>
    <s v="2019"/>
    <s v="FULL YEAR ACTUALS"/>
    <n v="0"/>
    <n v="0"/>
    <n v="0"/>
    <n v="184"/>
    <n v="194"/>
    <n v="37467"/>
    <n v="481"/>
    <n v="886"/>
    <n v="6155"/>
    <n v="0"/>
    <n v="399"/>
    <n v="6405"/>
    <n v="52170"/>
    <n v="6.8040000000000003"/>
    <x v="2"/>
  </r>
  <r>
    <x v="1"/>
    <s v="P42965: TRANS SUB ENG/CONST &amp; MAINTENANCE"/>
    <s v="SU-000400"/>
    <s v="PPLC-Lake Reba 163-658 DTT"/>
    <s v="PROACTIVE REPLACEMENT"/>
    <s v="2019"/>
    <s v="FULL YEAR ACTUALS"/>
    <n v="0"/>
    <n v="0"/>
    <n v="0"/>
    <n v="261"/>
    <n v="38"/>
    <n v="127"/>
    <n v="18702"/>
    <n v="757"/>
    <n v="3040"/>
    <n v="354"/>
    <n v="0"/>
    <n v="0"/>
    <n v="23279"/>
    <n v="0"/>
    <x v="2"/>
  </r>
  <r>
    <x v="1"/>
    <s v="P42965: TRANS SUB ENG/CONST &amp; MAINTENANCE"/>
    <s v="SU-000401"/>
    <s v="PPLC-Lake Reba Tap 162-714 DTT"/>
    <s v="PROACTIVE REPLACEMENT"/>
    <s v="2019"/>
    <s v="FULL YEAR ACTUALS"/>
    <n v="0"/>
    <n v="0"/>
    <n v="0"/>
    <n v="0"/>
    <n v="0"/>
    <n v="96"/>
    <n v="19433"/>
    <n v="2030"/>
    <n v="966"/>
    <n v="354"/>
    <n v="3786"/>
    <n v="0"/>
    <n v="26665"/>
    <n v="3.786"/>
    <x v="2"/>
  </r>
  <r>
    <x v="1"/>
    <s v="P42965: TRANS SUB ENG/CONST &amp; MAINTENANCE"/>
    <s v="SU-000404"/>
    <s v="RTU-Beattyville"/>
    <s v="PROACTIVE REPLACEMENT"/>
    <s v="2019"/>
    <s v="FULL YEAR ACTUALS"/>
    <n v="0"/>
    <n v="0"/>
    <n v="0"/>
    <n v="0"/>
    <n v="0"/>
    <n v="0"/>
    <n v="0"/>
    <n v="13392"/>
    <n v="56"/>
    <n v="3682"/>
    <n v="31707"/>
    <n v="1814"/>
    <n v="50651"/>
    <n v="33.521000000000001"/>
    <x v="2"/>
  </r>
  <r>
    <x v="1"/>
    <s v="P42965: TRANS SUB ENG/CONST &amp; MAINTENANCE"/>
    <s v="SU-000407"/>
    <s v="TEP-Lebanon S. 69kV Line"/>
    <s v="TEP"/>
    <s v="2019"/>
    <s v="FULL YEAR ACTUALS"/>
    <n v="0"/>
    <n v="0"/>
    <n v="0"/>
    <n v="0"/>
    <n v="0"/>
    <n v="0"/>
    <n v="0"/>
    <n v="324"/>
    <n v="9451"/>
    <n v="37810"/>
    <n v="615"/>
    <n v="3431"/>
    <n v="51631"/>
    <n v="4.0460000000000003"/>
    <x v="1"/>
  </r>
  <r>
    <x v="1"/>
    <s v="P42965: TRANS SUB ENG/CONST &amp; MAINTENANCE"/>
    <s v="SU-000425"/>
    <s v="PBR-LebanonBkr,PRLY, PIN, PRTU"/>
    <s v="PROACTIVE REPLACEMENT"/>
    <s v="2019"/>
    <s v="FULL YEAR ACTUALS"/>
    <n v="0"/>
    <n v="0"/>
    <n v="0"/>
    <n v="0"/>
    <n v="0"/>
    <n v="0"/>
    <n v="0"/>
    <n v="0"/>
    <n v="0"/>
    <n v="0"/>
    <n v="36623"/>
    <n v="-36623"/>
    <n v="0"/>
    <n v="0"/>
    <x v="2"/>
  </r>
  <r>
    <x v="1"/>
    <s v="P42965: TRANS SUB ENG/CONST &amp; MAINTENANCE"/>
    <s v="SU-000434"/>
    <s v="PDFR West Garrard"/>
    <s v="COMPLIANCE"/>
    <s v="2019"/>
    <s v="FULL YEAR ACTUALS"/>
    <n v="0"/>
    <n v="0"/>
    <n v="0"/>
    <n v="0"/>
    <n v="0"/>
    <n v="0"/>
    <n v="0"/>
    <n v="0"/>
    <n v="0"/>
    <n v="0"/>
    <n v="0"/>
    <n v="20913"/>
    <n v="20913"/>
    <n v="20.913"/>
    <x v="0"/>
  </r>
  <r>
    <x v="1"/>
    <s v="P42965: TRANS SUB ENG/CONST &amp; MAINTENANCE"/>
    <s v="SU-000439"/>
    <s v="TEP-Etown Bay Add"/>
    <s v="TEP"/>
    <s v="2019"/>
    <s v="FULL YEAR ACTUALS"/>
    <n v="0"/>
    <n v="0"/>
    <n v="0"/>
    <n v="0"/>
    <n v="0"/>
    <n v="1677"/>
    <n v="843"/>
    <n v="1495"/>
    <n v="1527"/>
    <n v="2091"/>
    <n v="1227"/>
    <n v="506"/>
    <n v="9367"/>
    <n v="1.7330000000000001"/>
    <x v="1"/>
  </r>
  <r>
    <x v="1"/>
    <s v="P42965: TRANS SUB ENG/CONST &amp; MAINTENANCE"/>
    <s v="SU-000440"/>
    <s v="Lebanon 69kV Line"/>
    <s v="TEP"/>
    <s v="2019"/>
    <s v="FULL YEAR ACTUALS"/>
    <n v="0"/>
    <n v="0"/>
    <n v="0"/>
    <n v="0"/>
    <n v="0"/>
    <n v="0"/>
    <n v="0"/>
    <n v="0"/>
    <n v="0"/>
    <n v="0"/>
    <n v="34047"/>
    <n v="38651"/>
    <n v="72698"/>
    <n v="72.697999999999993"/>
    <x v="1"/>
  </r>
  <r>
    <x v="1"/>
    <s v="P42965: TRANS SUB ENG/CONST &amp; MAINTENANCE"/>
    <s v="SU-000445"/>
    <s v="TEP-Hoover Cap Bank"/>
    <s v="TEP"/>
    <s v="2019"/>
    <s v="FULL YEAR ACTUALS"/>
    <n v="0"/>
    <n v="0"/>
    <n v="0"/>
    <n v="0"/>
    <n v="0"/>
    <n v="0"/>
    <n v="0"/>
    <n v="0"/>
    <n v="0"/>
    <n v="0"/>
    <n v="0"/>
    <n v="120"/>
    <n v="120"/>
    <n v="0.12"/>
    <x v="1"/>
  </r>
  <r>
    <x v="1"/>
    <s v="P42970: TRANS LINES"/>
    <s v="127111"/>
    <s v="CR KY Dam to S.Paducah 69kv"/>
    <s v="PROACTIVE REPLACEMENT"/>
    <s v="2019"/>
    <s v="FULL YEAR ACTUALS"/>
    <n v="33659"/>
    <n v="310"/>
    <n v="7279"/>
    <n v="7227"/>
    <n v="-1683"/>
    <n v="54539"/>
    <n v="-130250"/>
    <n v="-4024"/>
    <n v="30631"/>
    <n v="-30631"/>
    <n v="-249"/>
    <n v="33642"/>
    <n v="452"/>
    <n v="33.393000000000001"/>
    <x v="2"/>
  </r>
  <r>
    <x v="1"/>
    <s v="P42970: TRANS LINES"/>
    <s v="131374"/>
    <s v="REL WEDONIA MOS"/>
    <s v="RELIABILITY"/>
    <s v="2019"/>
    <s v="FULL YEAR ACTUALS"/>
    <n v="7028"/>
    <n v="0"/>
    <n v="0"/>
    <n v="0"/>
    <n v="2570"/>
    <n v="0"/>
    <n v="0"/>
    <n v="0"/>
    <n v="0"/>
    <n v="0"/>
    <n v="0"/>
    <n v="0"/>
    <n v="9598"/>
    <n v="0"/>
    <x v="3"/>
  </r>
  <r>
    <x v="1"/>
    <s v="P42970: TRANS LINES"/>
    <s v="134245"/>
    <s v="DSP STNWL SUB UPGD"/>
    <s v="NATIVE LOAD"/>
    <s v="2019"/>
    <s v="FULL YEAR ACTUALS"/>
    <n v="12153"/>
    <n v="32285"/>
    <n v="-6017"/>
    <n v="17197"/>
    <n v="0"/>
    <n v="0"/>
    <n v="0"/>
    <n v="0"/>
    <n v="0"/>
    <n v="0"/>
    <n v="0"/>
    <n v="0"/>
    <n v="55618"/>
    <n v="0"/>
    <x v="0"/>
  </r>
  <r>
    <x v="1"/>
    <s v="P42970: TRANS LINES"/>
    <s v="134256"/>
    <s v="DSP VERSAILLES SUB"/>
    <s v="NATIVE LOAD"/>
    <s v="2019"/>
    <s v="FULL YEAR ACTUALS"/>
    <n v="0"/>
    <n v="0"/>
    <n v="0"/>
    <n v="0"/>
    <n v="0"/>
    <n v="0"/>
    <n v="251"/>
    <n v="0"/>
    <n v="67"/>
    <n v="16691"/>
    <n v="153"/>
    <n v="190"/>
    <n v="17352"/>
    <n v="0.34300000000000003"/>
    <x v="0"/>
  </r>
  <r>
    <x v="1"/>
    <s v="P42970: TRANS LINES"/>
    <s v="135361"/>
    <s v="REL LEXPLNT-PISGH 69RBLD"/>
    <s v="RELIABILITY"/>
    <s v="2019"/>
    <s v="FULL YEAR ACTUALS"/>
    <n v="13520"/>
    <n v="0"/>
    <n v="2241"/>
    <n v="0"/>
    <n v="0"/>
    <n v="-16"/>
    <n v="0"/>
    <n v="0"/>
    <n v="0"/>
    <n v="0"/>
    <n v="0"/>
    <n v="0"/>
    <n v="15745"/>
    <n v="0"/>
    <x v="3"/>
  </r>
  <r>
    <x v="1"/>
    <s v="P42970: TRANS LINES"/>
    <s v="137738"/>
    <s v="HWY 641 RELO"/>
    <s v="THIRD PARTY REQUESTS"/>
    <s v="2019"/>
    <s v="FULL YEAR ACTUALS"/>
    <n v="0"/>
    <n v="0"/>
    <n v="0"/>
    <n v="-24221"/>
    <n v="0"/>
    <n v="0"/>
    <n v="0"/>
    <n v="0"/>
    <n v="0"/>
    <n v="0"/>
    <n v="0"/>
    <n v="0"/>
    <n v="-24221"/>
    <n v="0"/>
    <x v="0"/>
  </r>
  <r>
    <x v="1"/>
    <s v="P42970: TRANS LINES"/>
    <s v="137740"/>
    <s v="REL POOLE 69KV SWITCH"/>
    <s v="RELIABILITY"/>
    <s v="2019"/>
    <s v="FULL YEAR ACTUALS"/>
    <n v="423"/>
    <n v="0"/>
    <n v="0"/>
    <n v="0"/>
    <n v="0"/>
    <n v="0"/>
    <n v="0"/>
    <n v="0"/>
    <n v="0"/>
    <n v="0"/>
    <n v="0"/>
    <n v="0"/>
    <n v="423"/>
    <n v="0"/>
    <x v="3"/>
  </r>
  <r>
    <x v="1"/>
    <s v="P42970: TRANS LINES"/>
    <s v="137750"/>
    <s v="DSP MT VERNON SUB-TRANS"/>
    <s v="NATIVE LOAD"/>
    <s v="2019"/>
    <s v="FULL YEAR ACTUALS"/>
    <n v="487"/>
    <n v="0"/>
    <n v="0"/>
    <n v="5366"/>
    <n v="0"/>
    <n v="0"/>
    <n v="0"/>
    <n v="0"/>
    <n v="0"/>
    <n v="0"/>
    <n v="0"/>
    <n v="0"/>
    <n v="5852"/>
    <n v="0"/>
    <x v="0"/>
  </r>
  <r>
    <x v="1"/>
    <s v="P42970: TRANS LINES"/>
    <s v="137751"/>
    <s v="DSP VILEY 2-TRANS"/>
    <s v="NATIVE LOAD"/>
    <s v="2019"/>
    <s v="FULL YEAR ACTUALS"/>
    <n v="0"/>
    <n v="0"/>
    <n v="-189"/>
    <n v="0"/>
    <n v="0"/>
    <n v="0"/>
    <n v="0"/>
    <n v="0"/>
    <n v="0"/>
    <n v="0"/>
    <n v="0"/>
    <n v="0"/>
    <n v="-189"/>
    <n v="0"/>
    <x v="0"/>
  </r>
  <r>
    <x v="1"/>
    <s v="P42970: TRANS LINES"/>
    <s v="137752"/>
    <s v="DSP Richmond North 138kV"/>
    <s v="NATIVE LOAD"/>
    <s v="2019"/>
    <s v="FULL YEAR ACTUALS"/>
    <n v="-726"/>
    <n v="-192"/>
    <n v="-2241"/>
    <n v="0"/>
    <n v="0"/>
    <n v="0"/>
    <n v="0"/>
    <n v="0"/>
    <n v="0"/>
    <n v="0"/>
    <n v="0"/>
    <n v="0"/>
    <n v="-3160"/>
    <n v="0"/>
    <x v="0"/>
  </r>
  <r>
    <x v="1"/>
    <s v="P42970: TRANS LINES"/>
    <s v="137754"/>
    <s v="DSP HUME RD PHASE II TRANSFRMR"/>
    <s v="NATIVE LOAD"/>
    <s v="2019"/>
    <s v="FULL YEAR ACTUALS"/>
    <n v="28196"/>
    <n v="0"/>
    <n v="0"/>
    <n v="0"/>
    <n v="0"/>
    <n v="0"/>
    <n v="0"/>
    <n v="0"/>
    <n v="0"/>
    <n v="0"/>
    <n v="0"/>
    <n v="0"/>
    <n v="28196"/>
    <n v="0"/>
    <x v="0"/>
  </r>
  <r>
    <x v="1"/>
    <s v="P42970: TRANS LINES"/>
    <s v="138842"/>
    <s v="Grn Rvr Plnt-Hllsd 69kV Relo"/>
    <s v="RESILIENCY"/>
    <s v="2019"/>
    <s v="FULL YEAR ACTUALS"/>
    <n v="16094"/>
    <n v="5755"/>
    <n v="61523"/>
    <n v="224480"/>
    <n v="46190"/>
    <n v="-3448"/>
    <n v="35406"/>
    <n v="38286"/>
    <n v="50019"/>
    <n v="231362"/>
    <n v="-19537"/>
    <n v="2328"/>
    <n v="688457"/>
    <n v="-17.209"/>
    <x v="0"/>
  </r>
  <r>
    <x v="1"/>
    <s v="P42970: TRANS LINES"/>
    <s v="139696"/>
    <s v="LEX UNDRGD-PHASE 1"/>
    <s v="PROACTIVE REPLACEMENT"/>
    <s v="2019"/>
    <s v="FULL YEAR ACTUALS"/>
    <n v="255507"/>
    <n v="476922"/>
    <n v="268926"/>
    <n v="369111"/>
    <n v="457872"/>
    <n v="708974"/>
    <n v="713503"/>
    <n v="467583"/>
    <n v="273614"/>
    <n v="169810"/>
    <n v="86367"/>
    <n v="73901"/>
    <n v="4322092"/>
    <n v="160.268"/>
    <x v="2"/>
  </r>
  <r>
    <x v="1"/>
    <s v="P42970: TRANS LINES"/>
    <s v="139958"/>
    <s v="CR MLRSBRG-MRPHYVL"/>
    <s v="PROACTIVE REPLACEMENT"/>
    <s v="2019"/>
    <s v="FULL YEAR ACTUALS"/>
    <n v="0"/>
    <n v="0"/>
    <n v="0"/>
    <n v="0"/>
    <n v="0"/>
    <n v="661597"/>
    <n v="21879"/>
    <n v="19623"/>
    <n v="32737"/>
    <n v="74412"/>
    <n v="36647"/>
    <n v="-19969"/>
    <n v="826925"/>
    <n v="16.678000000000001"/>
    <x v="2"/>
  </r>
  <r>
    <x v="1"/>
    <s v="P42970: TRANS LINES"/>
    <s v="144062"/>
    <s v="REL KEOKEE SWITCH"/>
    <s v="RELIABILITY"/>
    <s v="2019"/>
    <s v="FULL YEAR ACTUALS"/>
    <n v="6408"/>
    <n v="556"/>
    <n v="7929"/>
    <n v="0"/>
    <n v="-1865"/>
    <n v="-12"/>
    <n v="0"/>
    <n v="0"/>
    <n v="0"/>
    <n v="0"/>
    <n v="0"/>
    <n v="0"/>
    <n v="13017"/>
    <n v="0"/>
    <x v="3"/>
  </r>
  <r>
    <x v="1"/>
    <s v="P42970: TRANS LINES"/>
    <s v="144070"/>
    <s v="TEP-MOT-ETOWN-ETOWN#2"/>
    <s v="TEP"/>
    <s v="2019"/>
    <s v="FULL YEAR ACTUALS"/>
    <n v="0"/>
    <n v="0"/>
    <n v="0"/>
    <n v="0"/>
    <n v="0"/>
    <n v="0"/>
    <n v="0"/>
    <n v="0"/>
    <n v="0"/>
    <n v="558"/>
    <n v="70"/>
    <n v="0"/>
    <n v="628"/>
    <n v="7.0000000000000007E-2"/>
    <x v="1"/>
  </r>
  <r>
    <x v="1"/>
    <s v="P42970: TRANS LINES"/>
    <s v="145803"/>
    <s v="TEP-CR-CLAY VLG TP-SHBVLL E"/>
    <s v="TEP"/>
    <s v="2019"/>
    <s v="FULL YEAR ACTUALS"/>
    <n v="0"/>
    <n v="0"/>
    <n v="0"/>
    <n v="0"/>
    <n v="5118"/>
    <n v="26634"/>
    <n v="11685"/>
    <n v="18931"/>
    <n v="-17046"/>
    <n v="44432"/>
    <n v="6498"/>
    <n v="3304"/>
    <n v="99556"/>
    <n v="9.8019999999999996"/>
    <x v="1"/>
  </r>
  <r>
    <x v="1"/>
    <s v="P42970: TRANS LINES"/>
    <s v="146700"/>
    <s v="NEWTOWN PIKE EXTENSION"/>
    <s v="THIRD PARTY REQUESTS"/>
    <s v="2019"/>
    <s v="FULL YEAR ACTUALS"/>
    <n v="0"/>
    <n v="0"/>
    <n v="0"/>
    <n v="-12771"/>
    <n v="0"/>
    <n v="0"/>
    <n v="0"/>
    <n v="0"/>
    <n v="0"/>
    <n v="0"/>
    <n v="0"/>
    <n v="0"/>
    <n v="-12771"/>
    <n v="0"/>
    <x v="0"/>
  </r>
  <r>
    <x v="1"/>
    <s v="P42970: TRANS LINES"/>
    <s v="146868"/>
    <s v="KEN AMERICA RELOCATION"/>
    <s v="THIRD PARTY REQUESTS"/>
    <s v="2019"/>
    <s v="FULL YEAR ACTUALS"/>
    <n v="1"/>
    <n v="-1"/>
    <n v="0"/>
    <n v="158"/>
    <n v="-104"/>
    <n v="3270"/>
    <n v="-3227"/>
    <n v="56539"/>
    <n v="0"/>
    <n v="0"/>
    <n v="0"/>
    <n v="-60955"/>
    <n v="-4318"/>
    <n v="-60.954999999999998"/>
    <x v="0"/>
  </r>
  <r>
    <x v="1"/>
    <s v="P42970: TRANS LINES"/>
    <s v="147481"/>
    <s v="REL Kenton Switch 91-6"/>
    <s v="RELIABILITY"/>
    <s v="2019"/>
    <s v="FULL YEAR ACTUALS"/>
    <n v="-23748"/>
    <n v="0"/>
    <n v="0"/>
    <n v="0"/>
    <n v="0"/>
    <n v="0"/>
    <n v="0"/>
    <n v="0"/>
    <n v="0"/>
    <n v="0"/>
    <n v="0"/>
    <n v="0"/>
    <n v="-23748"/>
    <n v="0"/>
    <x v="3"/>
  </r>
  <r>
    <x v="1"/>
    <s v="P42970: TRANS LINES"/>
    <s v="147486"/>
    <s v="REL Dwina Switch"/>
    <s v="RELIABILITY"/>
    <s v="2019"/>
    <s v="FULL YEAR ACTUALS"/>
    <n v="384"/>
    <n v="556"/>
    <n v="0"/>
    <n v="1418"/>
    <n v="-4482"/>
    <n v="-5"/>
    <n v="0"/>
    <n v="0"/>
    <n v="0"/>
    <n v="0"/>
    <n v="0"/>
    <n v="0"/>
    <n v="-2129"/>
    <n v="0"/>
    <x v="3"/>
  </r>
  <r>
    <x v="1"/>
    <s v="P42970: TRANS LINES"/>
    <s v="147490"/>
    <s v="REL Airline Road Switch"/>
    <s v="RELIABILITY"/>
    <s v="2019"/>
    <s v="FULL YEAR ACTUALS"/>
    <n v="424"/>
    <n v="0"/>
    <n v="0"/>
    <n v="0"/>
    <n v="0"/>
    <n v="0"/>
    <n v="0"/>
    <n v="0"/>
    <n v="0"/>
    <n v="0"/>
    <n v="20236"/>
    <n v="0"/>
    <n v="20660"/>
    <n v="20.236000000000001"/>
    <x v="3"/>
  </r>
  <r>
    <x v="1"/>
    <s v="P42970: TRANS LINES"/>
    <s v="147491"/>
    <s v="REL Versailles West Switch"/>
    <s v="RELIABILITY"/>
    <s v="2019"/>
    <s v="FULL YEAR ACTUALS"/>
    <n v="0"/>
    <n v="0"/>
    <n v="0"/>
    <n v="0"/>
    <n v="0"/>
    <n v="0"/>
    <n v="0"/>
    <n v="0"/>
    <n v="0"/>
    <n v="0"/>
    <n v="0"/>
    <n v="0"/>
    <n v="0"/>
    <n v="0"/>
    <x v="3"/>
  </r>
  <r>
    <x v="1"/>
    <s v="P42970: TRANS LINES"/>
    <s v="147493"/>
    <s v="REL Hamblin Tap Switch"/>
    <s v="RELIABILITY"/>
    <s v="2019"/>
    <s v="FULL YEAR ACTUALS"/>
    <n v="423"/>
    <n v="556"/>
    <n v="0"/>
    <n v="0"/>
    <n v="0"/>
    <n v="0"/>
    <n v="0"/>
    <n v="1173"/>
    <n v="98286"/>
    <n v="95744"/>
    <n v="9414"/>
    <n v="0"/>
    <n v="205596"/>
    <n v="9.4139999999999997"/>
    <x v="3"/>
  </r>
  <r>
    <x v="1"/>
    <s v="P42970: TRANS LINES"/>
    <s v="147494"/>
    <s v="REL Paint Lick Switch"/>
    <s v="RELIABILITY"/>
    <s v="2019"/>
    <s v="FULL YEAR ACTUALS"/>
    <n v="30962"/>
    <n v="33512"/>
    <n v="3318"/>
    <n v="64981"/>
    <n v="1188"/>
    <n v="133223"/>
    <n v="51214"/>
    <n v="408"/>
    <n v="0"/>
    <n v="0"/>
    <n v="0"/>
    <n v="-1417"/>
    <n v="317389"/>
    <n v="-1.417"/>
    <x v="3"/>
  </r>
  <r>
    <x v="1"/>
    <s v="P42970: TRANS LINES"/>
    <s v="147496"/>
    <s v="REL McKee Road Switch"/>
    <s v="RELIABILITY"/>
    <s v="2019"/>
    <s v="FULL YEAR ACTUALS"/>
    <n v="50582"/>
    <n v="27738"/>
    <n v="67921"/>
    <n v="0"/>
    <n v="141238"/>
    <n v="6179"/>
    <n v="14639"/>
    <n v="0"/>
    <n v="22772"/>
    <n v="71115"/>
    <n v="12747"/>
    <n v="1249"/>
    <n v="416180"/>
    <n v="13.996"/>
    <x v="3"/>
  </r>
  <r>
    <x v="1"/>
    <s v="P42970: TRANS LINES"/>
    <s v="147498"/>
    <s v="REL Bardstown Ind Switch"/>
    <s v="RELIABILITY"/>
    <s v="2019"/>
    <s v="FULL YEAR ACTUALS"/>
    <n v="4211"/>
    <n v="87700"/>
    <n v="225528"/>
    <n v="401147"/>
    <n v="-69820"/>
    <n v="810"/>
    <n v="-1756"/>
    <n v="0"/>
    <n v="0"/>
    <n v="3979"/>
    <n v="0"/>
    <n v="-3955"/>
    <n v="647842"/>
    <n v="-3.9550000000000001"/>
    <x v="3"/>
  </r>
  <r>
    <x v="1"/>
    <s v="P42970: TRANS LINES"/>
    <s v="147499"/>
    <s v="REL Four Mile Switch"/>
    <s v="RELIABILITY"/>
    <s v="2019"/>
    <s v="FULL YEAR ACTUALS"/>
    <n v="0"/>
    <n v="0"/>
    <n v="0"/>
    <n v="75397"/>
    <n v="147127"/>
    <n v="299"/>
    <n v="36537"/>
    <n v="23467"/>
    <n v="0"/>
    <n v="0"/>
    <n v="0"/>
    <n v="-1130"/>
    <n v="281696"/>
    <n v="-1.1299999999999999"/>
    <x v="3"/>
  </r>
  <r>
    <x v="1"/>
    <s v="P42970: TRANS LINES"/>
    <s v="147502"/>
    <s v="REL Bens Branch Switch"/>
    <s v="RELIABILITY"/>
    <s v="2019"/>
    <s v="FULL YEAR ACTUALS"/>
    <n v="0"/>
    <n v="0"/>
    <n v="0"/>
    <n v="0"/>
    <n v="27112"/>
    <n v="45535"/>
    <n v="0"/>
    <n v="0"/>
    <n v="0"/>
    <n v="112941"/>
    <n v="36425"/>
    <n v="44423"/>
    <n v="266437"/>
    <n v="80.847999999999999"/>
    <x v="3"/>
  </r>
  <r>
    <x v="1"/>
    <s v="P42970: TRANS LINES"/>
    <s v="147503"/>
    <s v="REL Nelson Switch"/>
    <s v="RELIABILITY"/>
    <s v="2019"/>
    <s v="FULL YEAR ACTUALS"/>
    <n v="0"/>
    <n v="0"/>
    <n v="40543"/>
    <n v="12638"/>
    <n v="0"/>
    <n v="0"/>
    <n v="0"/>
    <n v="142700"/>
    <n v="195109"/>
    <n v="6560"/>
    <n v="47"/>
    <n v="-1432"/>
    <n v="396165"/>
    <n v="-1.385"/>
    <x v="3"/>
  </r>
  <r>
    <x v="1"/>
    <s v="P42970: TRANS LINES"/>
    <s v="147504"/>
    <s v="REL Madisonville North MOS"/>
    <s v="RELIABILITY"/>
    <s v="2019"/>
    <s v="FULL YEAR ACTUALS"/>
    <n v="0"/>
    <n v="0"/>
    <n v="0"/>
    <n v="0"/>
    <n v="0"/>
    <n v="0"/>
    <n v="0"/>
    <n v="0"/>
    <n v="0"/>
    <n v="17331"/>
    <n v="4776"/>
    <n v="2534"/>
    <n v="24641"/>
    <n v="7.31"/>
    <x v="3"/>
  </r>
  <r>
    <x v="1"/>
    <s v="P42970: TRANS LINES"/>
    <s v="147509"/>
    <s v="REL Taylorsville MOS"/>
    <s v="RELIABILITY"/>
    <s v="2019"/>
    <s v="FULL YEAR ACTUALS"/>
    <n v="0"/>
    <n v="0"/>
    <n v="0"/>
    <n v="0"/>
    <n v="0"/>
    <n v="0"/>
    <n v="0"/>
    <n v="0"/>
    <n v="1036"/>
    <n v="2694"/>
    <n v="3361"/>
    <n v="10516"/>
    <n v="17608"/>
    <n v="13.877000000000001"/>
    <x v="3"/>
  </r>
  <r>
    <x v="1"/>
    <s v="P42970: TRANS LINES"/>
    <s v="147528"/>
    <s v="REL Christian 458 Switch"/>
    <s v="RELIABILITY"/>
    <s v="2019"/>
    <s v="FULL YEAR ACTUALS"/>
    <n v="0"/>
    <n v="0"/>
    <n v="0"/>
    <n v="0"/>
    <n v="0"/>
    <n v="0"/>
    <n v="0"/>
    <n v="0"/>
    <n v="0"/>
    <n v="0"/>
    <n v="0"/>
    <n v="24635"/>
    <n v="24635"/>
    <n v="24.635000000000002"/>
    <x v="3"/>
  </r>
  <r>
    <x v="1"/>
    <s v="P42970: TRANS LINES"/>
    <s v="147529"/>
    <s v="REL Diamond Switch"/>
    <s v="RELIABILITY"/>
    <s v="2019"/>
    <s v="FULL YEAR ACTUALS"/>
    <n v="0"/>
    <n v="0"/>
    <n v="0"/>
    <n v="0"/>
    <n v="0"/>
    <n v="0"/>
    <n v="0"/>
    <n v="0"/>
    <n v="0"/>
    <n v="0"/>
    <n v="0"/>
    <n v="34411"/>
    <n v="34411"/>
    <n v="34.411000000000001"/>
    <x v="3"/>
  </r>
  <r>
    <x v="1"/>
    <s v="P42970: TRANS LINES"/>
    <s v="147531"/>
    <s v="REL Picadome Switch"/>
    <s v="RELIABILITY"/>
    <s v="2019"/>
    <s v="FULL YEAR ACTUALS"/>
    <n v="0"/>
    <n v="0"/>
    <n v="6270"/>
    <n v="-817"/>
    <n v="7302"/>
    <n v="43361"/>
    <n v="128"/>
    <n v="382"/>
    <n v="51998"/>
    <n v="239538"/>
    <n v="132787"/>
    <n v="3607"/>
    <n v="484556"/>
    <n v="136.39400000000001"/>
    <x v="3"/>
  </r>
  <r>
    <x v="1"/>
    <s v="P42970: TRANS LINES"/>
    <s v="148823"/>
    <s v="Earlington No-GRS 69kV Rbld"/>
    <s v="PROACTIVE REPLACEMENT"/>
    <s v="2019"/>
    <s v="FULL YEAR ACTUALS"/>
    <n v="2685628"/>
    <n v="540573"/>
    <n v="472120"/>
    <n v="474713"/>
    <n v="938766"/>
    <n v="3333801"/>
    <n v="1934600"/>
    <n v="493607"/>
    <n v="451249"/>
    <n v="1042693"/>
    <n v="545690"/>
    <n v="388288"/>
    <n v="13301729"/>
    <n v="933.97799999999995"/>
    <x v="2"/>
  </r>
  <r>
    <x v="1"/>
    <s v="P42970: TRANS LINES"/>
    <s v="148846"/>
    <s v="CR Elihu-Wofford 69kV Rebuild"/>
    <s v="PROACTIVE REPLACEMENT"/>
    <s v="2019"/>
    <s v="FULL YEAR ACTUALS"/>
    <n v="46607"/>
    <n v="0"/>
    <n v="34939"/>
    <n v="160454"/>
    <n v="159754"/>
    <n v="91078"/>
    <n v="-401947"/>
    <n v="-88616"/>
    <n v="39787"/>
    <n v="-42055"/>
    <n v="0"/>
    <n v="0"/>
    <n v="0"/>
    <n v="0"/>
    <x v="2"/>
  </r>
  <r>
    <x v="1"/>
    <s v="P42970: TRANS LINES"/>
    <s v="148851"/>
    <s v="CR Mrgnfld-Ovrlnd No 69kV Rbld"/>
    <s v="PROACTIVE REPLACEMENT"/>
    <s v="2019"/>
    <s v="FULL YEAR ACTUALS"/>
    <n v="1025263"/>
    <n v="682948"/>
    <n v="358786"/>
    <n v="111331"/>
    <n v="117866"/>
    <n v="45284"/>
    <n v="280820"/>
    <n v="28178"/>
    <n v="13885"/>
    <n v="-16210"/>
    <n v="0"/>
    <n v="-1406"/>
    <n v="2646746"/>
    <n v="-1.4059999999999999"/>
    <x v="2"/>
  </r>
  <r>
    <x v="1"/>
    <s v="P42970: TRANS LINES"/>
    <s v="148854"/>
    <s v="SR Morganfield-Nebo 69kV"/>
    <s v="PROACTIVE REPLACEMENT"/>
    <s v="2019"/>
    <s v="FULL YEAR ACTUALS"/>
    <n v="0"/>
    <n v="26196"/>
    <n v="0"/>
    <n v="0"/>
    <n v="0"/>
    <n v="0"/>
    <n v="0"/>
    <n v="0"/>
    <n v="0"/>
    <n v="0"/>
    <n v="4739"/>
    <n v="485"/>
    <n v="31421"/>
    <n v="5.2240000000000002"/>
    <x v="2"/>
  </r>
  <r>
    <x v="1"/>
    <s v="P42970: TRANS LINES"/>
    <s v="151690"/>
    <s v="ESR Maysville East Tap"/>
    <s v="PROACTIVE REPLACEMENT"/>
    <s v="2019"/>
    <s v="FULL YEAR ACTUALS"/>
    <n v="754"/>
    <n v="0"/>
    <n v="0"/>
    <n v="0"/>
    <n v="0"/>
    <n v="0"/>
    <n v="0"/>
    <n v="0"/>
    <n v="0"/>
    <n v="0"/>
    <n v="0"/>
    <n v="0"/>
    <n v="754"/>
    <n v="0"/>
    <x v="2"/>
  </r>
  <r>
    <x v="1"/>
    <s v="P42970: TRANS LINES"/>
    <s v="151798"/>
    <s v="REL Harlan 557 MOS"/>
    <s v="RELIABILITY"/>
    <s v="2019"/>
    <s v="FULL YEAR ACTUALS"/>
    <n v="0"/>
    <n v="0"/>
    <n v="0"/>
    <n v="0"/>
    <n v="-22623"/>
    <n v="0"/>
    <n v="0"/>
    <n v="0"/>
    <n v="0"/>
    <n v="0"/>
    <n v="0"/>
    <n v="0"/>
    <n v="-22623"/>
    <n v="0"/>
    <x v="3"/>
  </r>
  <r>
    <x v="1"/>
    <s v="P42970: TRANS LINES"/>
    <s v="151800"/>
    <s v="REL Elizabethtown 4 MOS"/>
    <s v="RELIABILITY"/>
    <s v="2019"/>
    <s v="FULL YEAR ACTUALS"/>
    <n v="0"/>
    <n v="0"/>
    <n v="0"/>
    <n v="0"/>
    <n v="0"/>
    <n v="0"/>
    <n v="0"/>
    <n v="0"/>
    <n v="0"/>
    <n v="0"/>
    <n v="0"/>
    <n v="0"/>
    <n v="0"/>
    <n v="0"/>
    <x v="3"/>
  </r>
  <r>
    <x v="1"/>
    <s v="P42970: TRANS LINES"/>
    <s v="151801"/>
    <s v="REL Dayhoit Tap MOS"/>
    <s v="RELIABILITY"/>
    <s v="2019"/>
    <s v="FULL YEAR ACTUALS"/>
    <n v="2983"/>
    <n v="2431"/>
    <n v="2301"/>
    <n v="5055"/>
    <n v="-4355"/>
    <n v="0"/>
    <n v="0"/>
    <n v="0"/>
    <n v="0"/>
    <n v="0"/>
    <n v="0"/>
    <n v="0"/>
    <n v="8415"/>
    <n v="0"/>
    <x v="3"/>
  </r>
  <r>
    <x v="1"/>
    <s v="P42970: TRANS LINES"/>
    <s v="151802"/>
    <s v="REL Dayhoit Tap LFI"/>
    <s v="RELIABILITY"/>
    <s v="2019"/>
    <s v="FULL YEAR ACTUALS"/>
    <n v="-1496"/>
    <n v="556"/>
    <n v="0"/>
    <n v="39679"/>
    <n v="24333"/>
    <n v="0"/>
    <n v="0"/>
    <n v="0"/>
    <n v="0"/>
    <n v="0"/>
    <n v="0"/>
    <n v="0"/>
    <n v="63072"/>
    <n v="0"/>
    <x v="3"/>
  </r>
  <r>
    <x v="1"/>
    <s v="P42970: TRANS LINES"/>
    <s v="151803"/>
    <s v="REL Corydon-Calhoun LFI"/>
    <s v="RELIABILITY"/>
    <s v="2019"/>
    <s v="FULL YEAR ACTUALS"/>
    <n v="423"/>
    <n v="0"/>
    <n v="0"/>
    <n v="0"/>
    <n v="0"/>
    <n v="0"/>
    <n v="0"/>
    <n v="0"/>
    <n v="0"/>
    <n v="0"/>
    <n v="0"/>
    <n v="0"/>
    <n v="423"/>
    <n v="0"/>
    <x v="3"/>
  </r>
  <r>
    <x v="1"/>
    <s v="P42970: TRANS LINES"/>
    <s v="151804"/>
    <s v="REL Morehead West MOS"/>
    <s v="RELIABILITY"/>
    <s v="2019"/>
    <s v="FULL YEAR ACTUALS"/>
    <n v="1163"/>
    <n v="0"/>
    <n v="0"/>
    <n v="0"/>
    <n v="0"/>
    <n v="0"/>
    <n v="0"/>
    <n v="0"/>
    <n v="0"/>
    <n v="0"/>
    <n v="0"/>
    <n v="0"/>
    <n v="1163"/>
    <n v="0"/>
    <x v="3"/>
  </r>
  <r>
    <x v="1"/>
    <s v="P42970: TRANS LINES"/>
    <s v="151805"/>
    <s v="REL Calhoun MOS"/>
    <s v="RELIABILITY"/>
    <s v="2019"/>
    <s v="FULL YEAR ACTUALS"/>
    <n v="25642"/>
    <n v="0"/>
    <n v="1216"/>
    <n v="709"/>
    <n v="-56"/>
    <n v="2240"/>
    <n v="1484"/>
    <n v="0"/>
    <n v="0"/>
    <n v="23"/>
    <n v="0"/>
    <n v="0"/>
    <n v="31258"/>
    <n v="0"/>
    <x v="3"/>
  </r>
  <r>
    <x v="1"/>
    <s v="P42970: TRANS LINES"/>
    <s v="151806"/>
    <s v="REL Caron MOS"/>
    <s v="RELIABILITY"/>
    <s v="2019"/>
    <s v="FULL YEAR ACTUALS"/>
    <n v="1163"/>
    <n v="1113"/>
    <n v="23176"/>
    <n v="189"/>
    <n v="0"/>
    <n v="0"/>
    <n v="0"/>
    <n v="0"/>
    <n v="0"/>
    <n v="0"/>
    <n v="0"/>
    <n v="0"/>
    <n v="25640"/>
    <n v="0"/>
    <x v="3"/>
  </r>
  <r>
    <x v="1"/>
    <s v="P42970: TRANS LINES"/>
    <s v="151810"/>
    <s v="REL Ashland MOS"/>
    <s v="RELIABILITY"/>
    <s v="2019"/>
    <s v="FULL YEAR ACTUALS"/>
    <n v="5645"/>
    <n v="0"/>
    <n v="0"/>
    <n v="0"/>
    <n v="0"/>
    <n v="0"/>
    <n v="0"/>
    <n v="0"/>
    <n v="0"/>
    <n v="0"/>
    <n v="0"/>
    <n v="0"/>
    <n v="5645"/>
    <n v="0"/>
    <x v="3"/>
  </r>
  <r>
    <x v="1"/>
    <s v="P42970: TRANS LINES"/>
    <s v="151812"/>
    <s v="REL Lemons Mill MOS"/>
    <s v="RELIABILITY"/>
    <s v="2019"/>
    <s v="FULL YEAR ACTUALS"/>
    <n v="2670"/>
    <n v="0"/>
    <n v="85"/>
    <n v="1738"/>
    <n v="3261"/>
    <n v="0"/>
    <n v="16495"/>
    <n v="11101"/>
    <n v="359"/>
    <n v="55349"/>
    <n v="68255"/>
    <n v="9018"/>
    <n v="168329"/>
    <n v="77.272999999999996"/>
    <x v="3"/>
  </r>
  <r>
    <x v="1"/>
    <s v="P42970: TRANS LINES"/>
    <s v="151813"/>
    <s v="REL Mt Sterling MOS"/>
    <s v="RELIABILITY"/>
    <s v="2019"/>
    <s v="FULL YEAR ACTUALS"/>
    <n v="1144"/>
    <n v="1669"/>
    <n v="0"/>
    <n v="12422"/>
    <n v="6565"/>
    <n v="8"/>
    <n v="0"/>
    <n v="-11605"/>
    <n v="0"/>
    <n v="0"/>
    <n v="0"/>
    <n v="9169"/>
    <n v="19373"/>
    <n v="9.1690000000000005"/>
    <x v="3"/>
  </r>
  <r>
    <x v="1"/>
    <s v="P42970: TRANS LINES"/>
    <s v="152706"/>
    <s v="CR Farmers-Spencer Road"/>
    <s v="PROACTIVE REPLACEMENT"/>
    <s v="2019"/>
    <s v="FULL YEAR ACTUALS"/>
    <n v="29493"/>
    <n v="37"/>
    <n v="37"/>
    <n v="37"/>
    <n v="6157"/>
    <n v="45135"/>
    <n v="18257"/>
    <n v="-5540"/>
    <n v="42769"/>
    <n v="145796"/>
    <n v="133091"/>
    <n v="2919054"/>
    <n v="3334322"/>
    <n v="3052.145"/>
    <x v="2"/>
  </r>
  <r>
    <x v="1"/>
    <s v="P42970: TRANS LINES"/>
    <s v="152941"/>
    <s v="New Circle Widening Hwy Relo"/>
    <s v="THIRD PARTY REQUESTS"/>
    <s v="2019"/>
    <s v="FULL YEAR ACTUALS"/>
    <n v="3"/>
    <n v="-2"/>
    <n v="103"/>
    <n v="4"/>
    <n v="58"/>
    <n v="-13"/>
    <n v="57"/>
    <n v="-105"/>
    <n v="578"/>
    <n v="49"/>
    <n v="-280"/>
    <n v="-13328"/>
    <n v="-12875"/>
    <n v="-13.608000000000001"/>
    <x v="0"/>
  </r>
  <r>
    <x v="1"/>
    <s v="P42970: TRANS LINES"/>
    <s v="153076"/>
    <s v="REL Girdler MOS Add"/>
    <s v="RELIABILITY"/>
    <s v="2019"/>
    <s v="FULL YEAR ACTUALS"/>
    <n v="2324"/>
    <n v="1669"/>
    <n v="0"/>
    <n v="0"/>
    <n v="6128"/>
    <n v="0"/>
    <n v="0"/>
    <n v="0"/>
    <n v="0"/>
    <n v="0"/>
    <n v="18940"/>
    <n v="0"/>
    <n v="29061"/>
    <n v="18.940000000000001"/>
    <x v="3"/>
  </r>
  <r>
    <x v="1"/>
    <s v="P42970: TRANS LINES"/>
    <s v="153080"/>
    <s v="REL Newtown MOS Add"/>
    <s v="RELIABILITY"/>
    <s v="2019"/>
    <s v="FULL YEAR ACTUALS"/>
    <n v="0"/>
    <n v="0"/>
    <n v="0"/>
    <n v="0"/>
    <n v="0"/>
    <n v="0"/>
    <n v="8119"/>
    <n v="79214"/>
    <n v="9248"/>
    <n v="-6330"/>
    <n v="0"/>
    <n v="60"/>
    <n v="90311"/>
    <n v="0.06"/>
    <x v="3"/>
  </r>
  <r>
    <x v="1"/>
    <s v="P42970: TRANS LINES"/>
    <s v="153081"/>
    <s v="REL Waitsboro MOS Add"/>
    <s v="RELIABILITY"/>
    <s v="2019"/>
    <s v="FULL YEAR ACTUALS"/>
    <n v="0"/>
    <n v="0"/>
    <n v="2831"/>
    <n v="33073"/>
    <n v="619"/>
    <n v="-171"/>
    <n v="74741"/>
    <n v="3213"/>
    <n v="4045"/>
    <n v="-1665"/>
    <n v="11"/>
    <n v="1906"/>
    <n v="118601"/>
    <n v="1.917"/>
    <x v="3"/>
  </r>
  <r>
    <x v="1"/>
    <s v="P42970: TRANS LINES"/>
    <s v="153351"/>
    <s v="PR Adams-Millersburg"/>
    <s v="PROACTIVE REPLACEMENT"/>
    <s v="2019"/>
    <s v="FULL YEAR ACTUALS"/>
    <n v="4316"/>
    <n v="1413"/>
    <n v="5513"/>
    <n v="26293"/>
    <n v="30711"/>
    <n v="32950"/>
    <n v="53577"/>
    <n v="0"/>
    <n v="777"/>
    <n v="143185"/>
    <n v="218878"/>
    <n v="15583"/>
    <n v="533195"/>
    <n v="234.46100000000001"/>
    <x v="2"/>
  </r>
  <r>
    <x v="1"/>
    <s v="P42970: TRANS LINES"/>
    <s v="153632"/>
    <s v="Green River-Erlng No 69kV LTG"/>
    <s v="PROACTIVE REPLACEMENT"/>
    <s v="2019"/>
    <s v="FULL YEAR ACTUALS"/>
    <n v="2225"/>
    <n v="0"/>
    <n v="0"/>
    <n v="0"/>
    <n v="0"/>
    <n v="0"/>
    <n v="0"/>
    <n v="0"/>
    <n v="0"/>
    <n v="0"/>
    <n v="0"/>
    <n v="0"/>
    <n v="2225"/>
    <n v="0"/>
    <x v="2"/>
  </r>
  <r>
    <x v="1"/>
    <s v="P42970: TRANS LINES"/>
    <s v="153838"/>
    <s v="PR Fawkes-Clark County"/>
    <s v="PROACTIVE REPLACEMENT"/>
    <s v="2019"/>
    <s v="FULL YEAR ACTUALS"/>
    <n v="-528"/>
    <n v="0"/>
    <n v="0"/>
    <n v="0"/>
    <n v="0"/>
    <n v="0"/>
    <n v="0"/>
    <n v="0"/>
    <n v="0"/>
    <n v="0"/>
    <n v="0"/>
    <n v="0"/>
    <n v="-528"/>
    <n v="0"/>
    <x v="2"/>
  </r>
  <r>
    <x v="1"/>
    <s v="P42970: TRANS LINES"/>
    <s v="153944"/>
    <s v="PR Millersburg-Murphysville"/>
    <s v="PROACTIVE REPLACEMENT"/>
    <s v="2019"/>
    <s v="FULL YEAR ACTUALS"/>
    <n v="-23250"/>
    <n v="0"/>
    <n v="0"/>
    <n v="0"/>
    <n v="0"/>
    <n v="0"/>
    <n v="0"/>
    <n v="0"/>
    <n v="0"/>
    <n v="0"/>
    <n v="0"/>
    <n v="0"/>
    <n v="-23250"/>
    <n v="0"/>
    <x v="2"/>
  </r>
  <r>
    <x v="1"/>
    <s v="P42970: TRANS LINES"/>
    <s v="153954"/>
    <s v="TEP Princeton-Walker"/>
    <s v="TEP"/>
    <s v="2019"/>
    <s v="FULL YEAR ACTUALS"/>
    <n v="0"/>
    <n v="0"/>
    <n v="25626"/>
    <n v="0"/>
    <n v="0"/>
    <n v="0"/>
    <n v="0"/>
    <n v="0"/>
    <n v="0"/>
    <n v="0"/>
    <n v="0"/>
    <n v="0"/>
    <n v="25626"/>
    <n v="0"/>
    <x v="1"/>
  </r>
  <r>
    <x v="1"/>
    <s v="P42970: TRANS LINES"/>
    <s v="154086"/>
    <s v="PR Pittsburg-Lancaster"/>
    <s v="PROACTIVE REPLACEMENT"/>
    <s v="2019"/>
    <s v="FULL YEAR ACTUALS"/>
    <n v="18926"/>
    <n v="-2199"/>
    <n v="-2419"/>
    <n v="0"/>
    <n v="0"/>
    <n v="0"/>
    <n v="0"/>
    <n v="0"/>
    <n v="0"/>
    <n v="0"/>
    <n v="0"/>
    <n v="0"/>
    <n v="14308"/>
    <n v="0"/>
    <x v="2"/>
  </r>
  <r>
    <x v="1"/>
    <s v="P42970: TRANS LINES"/>
    <s v="154178"/>
    <s v="PR Lake Reba 162-Delvinta"/>
    <s v="PROACTIVE REPLACEMENT"/>
    <s v="2019"/>
    <s v="FULL YEAR ACTUALS"/>
    <n v="18656"/>
    <n v="34436"/>
    <n v="0"/>
    <n v="0"/>
    <n v="-10436"/>
    <n v="0"/>
    <n v="0"/>
    <n v="44272"/>
    <n v="175914"/>
    <n v="68145"/>
    <n v="-3257"/>
    <n v="7"/>
    <n v="327737"/>
    <n v="-3.25"/>
    <x v="2"/>
  </r>
  <r>
    <x v="1"/>
    <s v="P42970: TRANS LINES"/>
    <s v="154216"/>
    <s v="DSP Lonesome Pine-ROW"/>
    <s v="LAND"/>
    <s v="2019"/>
    <s v="FULL YEAR ACTUALS"/>
    <n v="-2241"/>
    <n v="0"/>
    <n v="0"/>
    <n v="0"/>
    <n v="0"/>
    <n v="0"/>
    <n v="0"/>
    <n v="0"/>
    <n v="50"/>
    <n v="0"/>
    <n v="0"/>
    <n v="14138"/>
    <n v="11948"/>
    <n v="14.138"/>
    <x v="0"/>
  </r>
  <r>
    <x v="1"/>
    <s v="P42970: TRANS LINES"/>
    <s v="154511"/>
    <s v="DSP Barton Sub"/>
    <s v="NATIVE LOAD"/>
    <s v="2019"/>
    <s v="FULL YEAR ACTUALS"/>
    <n v="342"/>
    <n v="22072"/>
    <n v="13267"/>
    <n v="-533"/>
    <n v="2711"/>
    <n v="0"/>
    <n v="335"/>
    <n v="63013"/>
    <n v="24775"/>
    <n v="147970"/>
    <n v="137302"/>
    <n v="125472"/>
    <n v="536726"/>
    <n v="262.774"/>
    <x v="0"/>
  </r>
  <r>
    <x v="1"/>
    <s v="P42970: TRANS LINES"/>
    <s v="154585"/>
    <s v="CR Clay Village-West Frankfort"/>
    <s v="PROACTIVE REPLACEMENT"/>
    <s v="2019"/>
    <s v="FULL YEAR ACTUALS"/>
    <n v="41313"/>
    <n v="65551"/>
    <n v="2521492"/>
    <n v="79075"/>
    <n v="439756"/>
    <n v="634101"/>
    <n v="377264"/>
    <n v="647795"/>
    <n v="533424"/>
    <n v="621560"/>
    <n v="496516"/>
    <n v="410549"/>
    <n v="6868395"/>
    <n v="907.06500000000005"/>
    <x v="2"/>
  </r>
  <r>
    <x v="1"/>
    <s v="P42970: TRANS LINES"/>
    <s v="154693"/>
    <s v="PR Brown-Fawkes 138kV"/>
    <s v="PROACTIVE REPLACEMENT"/>
    <s v="2019"/>
    <s v="FULL YEAR ACTUALS"/>
    <n v="31503"/>
    <n v="13990"/>
    <n v="0"/>
    <n v="0"/>
    <n v="0"/>
    <n v="0"/>
    <n v="0"/>
    <n v="0"/>
    <n v="0"/>
    <n v="0"/>
    <n v="0"/>
    <n v="0"/>
    <n v="45493"/>
    <n v="0"/>
    <x v="2"/>
  </r>
  <r>
    <x v="1"/>
    <s v="P42970: TRANS LINES"/>
    <s v="155198"/>
    <s v="PR Tyrone-Adams"/>
    <s v="PROACTIVE REPLACEMENT"/>
    <s v="2019"/>
    <s v="FULL YEAR ACTUALS"/>
    <n v="1842"/>
    <n v="11062"/>
    <n v="1961"/>
    <n v="11064"/>
    <n v="0"/>
    <n v="0"/>
    <n v="0"/>
    <n v="0"/>
    <n v="0"/>
    <n v="0"/>
    <n v="0"/>
    <n v="0"/>
    <n v="25929"/>
    <n v="0"/>
    <x v="2"/>
  </r>
  <r>
    <x v="1"/>
    <s v="P42970: TRANS LINES"/>
    <s v="155206"/>
    <s v="PR Rosine-Leitchfield"/>
    <s v="PROACTIVE REPLACEMENT"/>
    <s v="2019"/>
    <s v="FULL YEAR ACTUALS"/>
    <n v="-117719"/>
    <n v="-23484"/>
    <n v="-7579"/>
    <n v="741"/>
    <n v="-28297"/>
    <n v="62982"/>
    <n v="4454"/>
    <n v="15688"/>
    <n v="8750"/>
    <n v="23904"/>
    <n v="805"/>
    <n v="18"/>
    <n v="-59738"/>
    <n v="0.82299999999999995"/>
    <x v="2"/>
  </r>
  <r>
    <x v="1"/>
    <s v="P42970: TRANS LINES"/>
    <s v="155708"/>
    <s v="PR Arnold-Evarts"/>
    <s v="PROACTIVE REPLACEMENT"/>
    <s v="2019"/>
    <s v="FULL YEAR ACTUALS"/>
    <n v="-87"/>
    <n v="0"/>
    <n v="0"/>
    <n v="77"/>
    <n v="82479"/>
    <n v="-11899"/>
    <n v="0"/>
    <n v="0"/>
    <n v="0"/>
    <n v="0"/>
    <n v="0"/>
    <n v="0"/>
    <n v="70571"/>
    <n v="0"/>
    <x v="2"/>
  </r>
  <r>
    <x v="1"/>
    <s v="P42970: TRANS LINES"/>
    <s v="155953"/>
    <s v="SPIR Kentucky Dam-Princeton"/>
    <s v="PROACTIVE REPLACEMENT"/>
    <s v="2019"/>
    <s v="FULL YEAR ACTUALS"/>
    <n v="26262"/>
    <n v="0"/>
    <n v="0"/>
    <n v="0"/>
    <n v="0"/>
    <n v="0"/>
    <n v="0"/>
    <n v="0"/>
    <n v="0"/>
    <n v="0"/>
    <n v="0"/>
    <n v="0"/>
    <n v="26262"/>
    <n v="0"/>
    <x v="2"/>
  </r>
  <r>
    <x v="1"/>
    <s v="P42970: TRANS LINES"/>
    <s v="156125"/>
    <s v="PR Corydon-Green River Steel"/>
    <s v="PROACTIVE REPLACEMENT"/>
    <s v="2019"/>
    <s v="FULL YEAR ACTUALS"/>
    <n v="0"/>
    <n v="0"/>
    <n v="0"/>
    <n v="0"/>
    <n v="0"/>
    <n v="0"/>
    <n v="0"/>
    <n v="0"/>
    <n v="0"/>
    <n v="0"/>
    <n v="20236"/>
    <n v="0"/>
    <n v="20236"/>
    <n v="20.236000000000001"/>
    <x v="2"/>
  </r>
  <r>
    <x v="1"/>
    <s v="P42970: TRANS LINES"/>
    <s v="156370"/>
    <s v="New Circle Hwy Relo ROW"/>
    <s v="LAND"/>
    <s v="2019"/>
    <s v="FULL YEAR ACTUALS"/>
    <n v="0"/>
    <n v="0"/>
    <n v="0"/>
    <n v="0"/>
    <n v="0"/>
    <n v="0"/>
    <n v="0"/>
    <n v="0"/>
    <n v="0"/>
    <n v="0"/>
    <n v="0"/>
    <n v="0"/>
    <n v="0"/>
    <n v="0"/>
    <x v="0"/>
  </r>
  <r>
    <x v="1"/>
    <s v="P42970: TRANS LINES"/>
    <s v="156637"/>
    <s v="US 60 Highway Relocation"/>
    <s v="THIRD PARTY REQUESTS"/>
    <s v="2019"/>
    <s v="FULL YEAR ACTUALS"/>
    <n v="0"/>
    <n v="0"/>
    <n v="0"/>
    <n v="0"/>
    <n v="68"/>
    <n v="0"/>
    <n v="0"/>
    <n v="0"/>
    <n v="0"/>
    <n v="0"/>
    <n v="0"/>
    <n v="0"/>
    <n v="68"/>
    <n v="0"/>
    <x v="0"/>
  </r>
  <r>
    <x v="1"/>
    <s v="P42970: TRANS LINES"/>
    <s v="156687"/>
    <s v="PR Carrollton-Clifty Creek"/>
    <s v="PROACTIVE REPLACEMENT"/>
    <s v="2019"/>
    <s v="FULL YEAR ACTUALS"/>
    <n v="1710640"/>
    <n v="262422"/>
    <n v="487903"/>
    <n v="441564"/>
    <n v="425014"/>
    <n v="159803"/>
    <n v="56365"/>
    <n v="10906"/>
    <n v="2859"/>
    <n v="0"/>
    <n v="0"/>
    <n v="-36270"/>
    <n v="3521205"/>
    <n v="-36.270000000000003"/>
    <x v="2"/>
  </r>
  <r>
    <x v="1"/>
    <s v="P42970: TRANS LINES"/>
    <s v="156688"/>
    <s v="PR Adams-Innovation Drive"/>
    <s v="PROACTIVE REPLACEMENT"/>
    <s v="2019"/>
    <s v="FULL YEAR ACTUALS"/>
    <n v="1023021"/>
    <n v="93157"/>
    <n v="55649"/>
    <n v="305"/>
    <n v="48284"/>
    <n v="-70"/>
    <n v="0"/>
    <n v="39896"/>
    <n v="36280"/>
    <n v="9299"/>
    <n v="50"/>
    <n v="-13686"/>
    <n v="1292186"/>
    <n v="-13.635999999999999"/>
    <x v="2"/>
  </r>
  <r>
    <x v="1"/>
    <s v="P42970: TRANS LINES"/>
    <s v="156689"/>
    <s v="PR Earlington NO-G River"/>
    <s v="PROACTIVE REPLACEMENT"/>
    <s v="2019"/>
    <s v="FULL YEAR ACTUALS"/>
    <n v="2283673"/>
    <n v="1355943"/>
    <n v="498092"/>
    <n v="543276"/>
    <n v="515501"/>
    <n v="-293479"/>
    <n v="-18404"/>
    <n v="15915"/>
    <n v="132766"/>
    <n v="-7973"/>
    <n v="5627"/>
    <n v="-44854"/>
    <n v="4986082"/>
    <n v="-39.226999999999997"/>
    <x v="2"/>
  </r>
  <r>
    <x v="1"/>
    <s v="P42970: TRANS LINES"/>
    <s v="156690"/>
    <s v="PR Paducah Primary-So Pad"/>
    <s v="PROACTIVE REPLACEMENT"/>
    <s v="2019"/>
    <s v="FULL YEAR ACTUALS"/>
    <n v="362071"/>
    <n v="256227"/>
    <n v="78780"/>
    <n v="10196"/>
    <n v="1376"/>
    <n v="0"/>
    <n v="0"/>
    <n v="22800"/>
    <n v="0"/>
    <n v="23465"/>
    <n v="0"/>
    <n v="-6614"/>
    <n v="748301"/>
    <n v="-6.6139999999999999"/>
    <x v="2"/>
  </r>
  <r>
    <x v="1"/>
    <s v="P42970: TRANS LINES"/>
    <s v="156691"/>
    <s v="PR Grahamville-Pad Primary"/>
    <s v="PROACTIVE REPLACEMENT"/>
    <s v="2019"/>
    <s v="FULL YEAR ACTUALS"/>
    <n v="1058316"/>
    <n v="-15480"/>
    <n v="260566"/>
    <n v="447284"/>
    <n v="194227"/>
    <n v="20358"/>
    <n v="14563"/>
    <n v="26004"/>
    <n v="37914"/>
    <n v="23253"/>
    <n v="-144"/>
    <n v="-23485"/>
    <n v="2043376"/>
    <n v="-23.629000000000001"/>
    <x v="2"/>
  </r>
  <r>
    <x v="1"/>
    <s v="P42970: TRANS LINES"/>
    <s v="156692"/>
    <s v="PR Earlington N-Rumsey-GRS"/>
    <s v="PROACTIVE REPLACEMENT"/>
    <s v="2019"/>
    <s v="FULL YEAR ACTUALS"/>
    <n v="0"/>
    <n v="0"/>
    <n v="201303"/>
    <n v="65624"/>
    <n v="145"/>
    <n v="4814"/>
    <n v="0"/>
    <n v="0"/>
    <n v="0"/>
    <n v="-1504"/>
    <n v="0"/>
    <n v="-3423"/>
    <n v="266959"/>
    <n v="-3.423"/>
    <x v="2"/>
  </r>
  <r>
    <x v="1"/>
    <s v="P42970: TRANS LINES"/>
    <s v="156693"/>
    <s v="PR Green River-Armstrong Dock"/>
    <s v="PROACTIVE REPLACEMENT"/>
    <s v="2019"/>
    <s v="FULL YEAR ACTUALS"/>
    <n v="98192"/>
    <n v="276132"/>
    <n v="96404"/>
    <n v="284483"/>
    <n v="125087"/>
    <n v="-3125"/>
    <n v="17952"/>
    <n v="22683"/>
    <n v="0"/>
    <n v="-1421"/>
    <n v="214"/>
    <n v="-8215"/>
    <n v="908387"/>
    <n v="-8.0009999999999994"/>
    <x v="2"/>
  </r>
  <r>
    <x v="1"/>
    <s v="P42970: TRANS LINES"/>
    <s v="156694"/>
    <s v="PR Hillside-Green River"/>
    <s v="PROACTIVE REPLACEMENT"/>
    <s v="2019"/>
    <s v="FULL YEAR ACTUALS"/>
    <n v="0"/>
    <n v="954317"/>
    <n v="164917"/>
    <n v="93118"/>
    <n v="334667"/>
    <n v="434765"/>
    <n v="253708"/>
    <n v="139677"/>
    <n v="20396"/>
    <n v="991"/>
    <n v="-2220"/>
    <n v="-17747"/>
    <n v="2376588"/>
    <n v="-19.966999999999999"/>
    <x v="2"/>
  </r>
  <r>
    <x v="1"/>
    <s v="P42970: TRANS LINES"/>
    <s v="156696"/>
    <s v="PR Eastwood-Shelbyville"/>
    <s v="PROACTIVE REPLACEMENT"/>
    <s v="2019"/>
    <s v="FULL YEAR ACTUALS"/>
    <n v="481631"/>
    <n v="1108594"/>
    <n v="654625"/>
    <n v="-122020"/>
    <n v="35589"/>
    <n v="11625"/>
    <n v="38148"/>
    <n v="14750"/>
    <n v="44352"/>
    <n v="-54767"/>
    <n v="0"/>
    <n v="-18524"/>
    <n v="2194002"/>
    <n v="-18.524000000000001"/>
    <x v="2"/>
  </r>
  <r>
    <x v="1"/>
    <s v="P42970: TRANS LINES"/>
    <s v="156697"/>
    <s v="PR Green River-Indian Hill"/>
    <s v="PROACTIVE REPLACEMENT"/>
    <s v="2019"/>
    <s v="FULL YEAR ACTUALS"/>
    <n v="9792"/>
    <n v="6707"/>
    <n v="479222"/>
    <n v="60097"/>
    <n v="0"/>
    <n v="4726"/>
    <n v="42200"/>
    <n v="5524"/>
    <n v="77678"/>
    <n v="199049"/>
    <n v="169425"/>
    <n v="378112"/>
    <n v="1432532"/>
    <n v="547.53700000000003"/>
    <x v="2"/>
  </r>
  <r>
    <x v="1"/>
    <s v="P42970: TRANS LINES"/>
    <s v="156698"/>
    <s v="PR Loudon-Rockwell-Winch"/>
    <s v="PROACTIVE REPLACEMENT"/>
    <s v="2019"/>
    <s v="FULL YEAR ACTUALS"/>
    <n v="1804"/>
    <n v="0"/>
    <n v="1391168"/>
    <n v="335495"/>
    <n v="407553"/>
    <n v="248152"/>
    <n v="453421"/>
    <n v="202397"/>
    <n v="50368"/>
    <n v="98314"/>
    <n v="17351"/>
    <n v="-28320"/>
    <n v="3177702"/>
    <n v="-10.968999999999999"/>
    <x v="2"/>
  </r>
  <r>
    <x v="1"/>
    <s v="P42970: TRANS LINES"/>
    <s v="157145"/>
    <s v="CR Calhoun 69kV Tap"/>
    <s v="PROACTIVE REPLACEMENT"/>
    <s v="2019"/>
    <s v="FULL YEAR ACTUALS"/>
    <n v="-4402"/>
    <n v="0"/>
    <n v="0"/>
    <n v="0"/>
    <n v="0"/>
    <n v="0"/>
    <n v="0"/>
    <n v="0"/>
    <n v="0"/>
    <n v="0"/>
    <n v="0"/>
    <n v="0"/>
    <n v="-4402"/>
    <n v="0"/>
    <x v="2"/>
  </r>
  <r>
    <x v="1"/>
    <s v="P42970: TRANS LINES"/>
    <s v="157158"/>
    <s v="REL EKPC Carpenter MOS"/>
    <s v="RELIABILITY"/>
    <s v="2019"/>
    <s v="FULL YEAR ACTUALS"/>
    <n v="0"/>
    <n v="0"/>
    <n v="0"/>
    <n v="0"/>
    <n v="0"/>
    <n v="0"/>
    <n v="0"/>
    <n v="0"/>
    <n v="0"/>
    <n v="0"/>
    <n v="6115"/>
    <n v="4967"/>
    <n v="11081"/>
    <n v="11.082000000000001"/>
    <x v="3"/>
  </r>
  <r>
    <x v="1"/>
    <s v="P42970: TRANS LINES"/>
    <s v="157161"/>
    <s v="REL Greenville West MOS-A"/>
    <s v="RELIABILITY"/>
    <s v="2019"/>
    <s v="FULL YEAR ACTUALS"/>
    <n v="0"/>
    <n v="0"/>
    <n v="0"/>
    <n v="0"/>
    <n v="0"/>
    <n v="0"/>
    <n v="0"/>
    <n v="2458"/>
    <n v="3427"/>
    <n v="1569"/>
    <n v="22081"/>
    <n v="10575"/>
    <n v="40110"/>
    <n v="32.655999999999999"/>
    <x v="3"/>
  </r>
  <r>
    <x v="1"/>
    <s v="P42970: TRANS LINES"/>
    <s v="157175"/>
    <s v="REL Rineyville MOS"/>
    <s v="RELIABILITY"/>
    <s v="2019"/>
    <s v="FULL YEAR ACTUALS"/>
    <n v="0"/>
    <n v="0"/>
    <n v="0"/>
    <n v="0"/>
    <n v="0"/>
    <n v="0"/>
    <n v="0"/>
    <n v="0"/>
    <n v="0"/>
    <n v="18339"/>
    <n v="4040"/>
    <n v="519"/>
    <n v="22898"/>
    <n v="4.5590000000000002"/>
    <x v="3"/>
  </r>
  <r>
    <x v="1"/>
    <s v="P42970: TRANS LINES"/>
    <s v="157211"/>
    <s v="TEP-NL-Lebanon-Lebanon South"/>
    <s v="TEP"/>
    <s v="2019"/>
    <s v="FULL YEAR ACTUALS"/>
    <n v="0"/>
    <n v="0"/>
    <n v="49526"/>
    <n v="17835"/>
    <n v="17709"/>
    <n v="13657"/>
    <n v="8704"/>
    <n v="2933"/>
    <n v="12398"/>
    <n v="7996"/>
    <n v="19545"/>
    <n v="19358"/>
    <n v="169659"/>
    <n v="38.902999999999999"/>
    <x v="1"/>
  </r>
  <r>
    <x v="1"/>
    <s v="P42970: TRANS LINES"/>
    <s v="157315"/>
    <s v="DSP N1DT Wilson Downing"/>
    <s v="NATIVE LOAD"/>
    <s v="2019"/>
    <s v="FULL YEAR ACTUALS"/>
    <n v="0"/>
    <n v="0"/>
    <n v="0"/>
    <n v="0"/>
    <n v="0"/>
    <n v="2645"/>
    <n v="16271"/>
    <n v="0"/>
    <n v="33521"/>
    <n v="26390"/>
    <n v="11269"/>
    <n v="-21521"/>
    <n v="68574"/>
    <n v="-10.252000000000001"/>
    <x v="0"/>
  </r>
  <r>
    <x v="1"/>
    <s v="P42970: TRANS LINES"/>
    <s v="157637"/>
    <s v="PR Hillside-River Queen"/>
    <s v="PROACTIVE REPLACEMENT"/>
    <s v="2019"/>
    <s v="FULL YEAR ACTUALS"/>
    <n v="0"/>
    <n v="0"/>
    <n v="0"/>
    <n v="0"/>
    <n v="0"/>
    <n v="0"/>
    <n v="0"/>
    <n v="0"/>
    <n v="1166"/>
    <n v="68625"/>
    <n v="2051"/>
    <n v="7787"/>
    <n v="79629"/>
    <n v="9.8379999999999992"/>
    <x v="2"/>
  </r>
  <r>
    <x v="1"/>
    <s v="P42970: TRANS LINES"/>
    <s v="157640"/>
    <s v="PR Carrollton-E Frankfort"/>
    <s v="PROACTIVE REPLACEMENT"/>
    <s v="2019"/>
    <s v="FULL YEAR ACTUALS"/>
    <n v="0"/>
    <n v="0"/>
    <n v="0"/>
    <n v="0"/>
    <n v="0"/>
    <n v="0"/>
    <n v="0"/>
    <n v="0"/>
    <n v="0"/>
    <n v="1863"/>
    <n v="0"/>
    <n v="80553"/>
    <n v="82416"/>
    <n v="80.552999999999997"/>
    <x v="2"/>
  </r>
  <r>
    <x v="1"/>
    <s v="P42970: TRANS LINES"/>
    <s v="157641"/>
    <s v="PR Bimble-London 69kV"/>
    <s v="PROACTIVE REPLACEMENT"/>
    <s v="2019"/>
    <s v="FULL YEAR ACTUALS"/>
    <n v="0"/>
    <n v="0"/>
    <n v="0"/>
    <n v="0"/>
    <n v="0"/>
    <n v="0"/>
    <n v="0"/>
    <n v="0"/>
    <n v="0"/>
    <n v="24753"/>
    <n v="0"/>
    <n v="3"/>
    <n v="24756"/>
    <n v="3.0000000000000001E-3"/>
    <x v="2"/>
  </r>
  <r>
    <x v="1"/>
    <s v="P42970: TRANS LINES"/>
    <s v="157660"/>
    <s v="DSP White Sulphur Sub"/>
    <s v="NATIVE LOAD"/>
    <s v="2019"/>
    <s v="FULL YEAR ACTUALS"/>
    <n v="0"/>
    <n v="0"/>
    <n v="0"/>
    <n v="0"/>
    <n v="0"/>
    <n v="0"/>
    <n v="0"/>
    <n v="0"/>
    <n v="0"/>
    <n v="51043"/>
    <n v="0"/>
    <n v="7"/>
    <n v="51050"/>
    <n v="7.0000000000000001E-3"/>
    <x v="0"/>
  </r>
  <r>
    <x v="1"/>
    <s v="P42970: TRANS LINES"/>
    <s v="157694"/>
    <s v="PR Dorchester-St Paul 69kV"/>
    <s v="PROACTIVE REPLACEMENT"/>
    <s v="2019"/>
    <s v="FULL YEAR ACTUALS"/>
    <n v="-6162"/>
    <n v="-728"/>
    <n v="0"/>
    <n v="0"/>
    <n v="-328"/>
    <n v="0"/>
    <n v="0"/>
    <n v="0"/>
    <n v="0"/>
    <n v="111841"/>
    <n v="184192"/>
    <n v="82881"/>
    <n v="371698"/>
    <n v="267.07299999999998"/>
    <x v="2"/>
  </r>
  <r>
    <x v="1"/>
    <s v="P42970: TRANS LINES"/>
    <s v="157708"/>
    <s v="ESR Ashland Oil-Cty of Paducah"/>
    <s v="PROACTIVE REPLACEMENT"/>
    <s v="2019"/>
    <s v="FULL YEAR ACTUALS"/>
    <n v="0"/>
    <n v="0"/>
    <n v="0"/>
    <n v="0"/>
    <n v="0"/>
    <n v="0"/>
    <n v="0"/>
    <n v="0"/>
    <n v="0"/>
    <n v="9325"/>
    <n v="3218"/>
    <n v="58060"/>
    <n v="70603"/>
    <n v="61.277999999999999"/>
    <x v="2"/>
  </r>
  <r>
    <x v="1"/>
    <s v="P42970: TRANS LINES"/>
    <s v="157710"/>
    <s v="ESR Haley 667-615"/>
    <s v="PROACTIVE REPLACEMENT"/>
    <s v="2019"/>
    <s v="FULL YEAR ACTUALS"/>
    <n v="0"/>
    <n v="0"/>
    <n v="37504"/>
    <n v="105"/>
    <n v="104171"/>
    <n v="17456"/>
    <n v="12794"/>
    <n v="24072"/>
    <n v="262037"/>
    <n v="99236"/>
    <n v="12438"/>
    <n v="11693"/>
    <n v="581506"/>
    <n v="24.131"/>
    <x v="2"/>
  </r>
  <r>
    <x v="1"/>
    <s v="P42970: TRANS LINES"/>
    <s v="157716"/>
    <s v="ESR Onton 447-615-625"/>
    <s v="PROACTIVE REPLACEMENT"/>
    <s v="2019"/>
    <s v="FULL YEAR ACTUALS"/>
    <n v="0"/>
    <n v="0"/>
    <n v="0"/>
    <n v="0"/>
    <n v="0"/>
    <n v="0"/>
    <n v="0"/>
    <n v="3721"/>
    <n v="16"/>
    <n v="2775"/>
    <n v="49683"/>
    <n v="31987"/>
    <n v="88182"/>
    <n v="81.67"/>
    <x v="2"/>
  </r>
  <r>
    <x v="1"/>
    <s v="P42970: TRANS LINES"/>
    <s v="157736"/>
    <s v="TEP-MOT-Adams-Georgetown"/>
    <s v="TEP"/>
    <s v="2019"/>
    <s v="FULL YEAR ACTUALS"/>
    <n v="20114"/>
    <n v="0"/>
    <n v="0"/>
    <n v="0"/>
    <n v="0"/>
    <n v="147778"/>
    <n v="42857"/>
    <n v="28083"/>
    <n v="0"/>
    <n v="0"/>
    <n v="0"/>
    <n v="829"/>
    <n v="239661"/>
    <n v="0.82899999999999996"/>
    <x v="1"/>
  </r>
  <r>
    <x v="1"/>
    <s v="P42970: TRANS LINES"/>
    <s v="157806"/>
    <s v="TEP Hardin Co Line Work"/>
    <s v="TEP"/>
    <s v="2019"/>
    <s v="FULL YEAR ACTUALS"/>
    <n v="0"/>
    <n v="0"/>
    <n v="0"/>
    <n v="0"/>
    <n v="0"/>
    <n v="0"/>
    <n v="0"/>
    <n v="0"/>
    <n v="0"/>
    <n v="13262"/>
    <n v="70"/>
    <n v="12670"/>
    <n v="26002"/>
    <n v="12.74"/>
    <x v="1"/>
  </r>
  <r>
    <x v="1"/>
    <s v="P42970: TRANS LINES"/>
    <s v="157872"/>
    <s v="PR Dorchester-Bond"/>
    <s v="PROACTIVE REPLACEMENT"/>
    <s v="2019"/>
    <s v="FULL YEAR ACTUALS"/>
    <n v="0"/>
    <n v="0"/>
    <n v="12033"/>
    <n v="65284"/>
    <n v="66385"/>
    <n v="16563"/>
    <n v="1342"/>
    <n v="0"/>
    <n v="650"/>
    <n v="827"/>
    <n v="195674"/>
    <n v="186039"/>
    <n v="544797"/>
    <n v="381.71300000000002"/>
    <x v="2"/>
  </r>
  <r>
    <x v="1"/>
    <s v="P42970: TRANS LINES"/>
    <s v="157999"/>
    <s v="PR KU Park-Middlesboro"/>
    <s v="PROACTIVE REPLACEMENT"/>
    <s v="2019"/>
    <s v="FULL YEAR ACTUALS"/>
    <n v="-14"/>
    <n v="0"/>
    <n v="46062"/>
    <n v="-37168"/>
    <n v="3838"/>
    <n v="25503"/>
    <n v="100885"/>
    <n v="364250"/>
    <n v="32346"/>
    <n v="-6680"/>
    <n v="4984"/>
    <n v="-37704"/>
    <n v="496302"/>
    <n v="-32.72"/>
    <x v="2"/>
  </r>
  <r>
    <x v="1"/>
    <s v="P42970: TRANS LINES"/>
    <s v="158818"/>
    <s v="OMU Lines Intrcnt GR-GRS"/>
    <s v="THIRD PARTY REQUESTS"/>
    <s v="2019"/>
    <s v="FULL YEAR ACTUALS"/>
    <n v="0"/>
    <n v="0"/>
    <n v="0"/>
    <n v="0"/>
    <n v="1623"/>
    <n v="4946"/>
    <n v="-6729"/>
    <n v="162"/>
    <n v="-1"/>
    <n v="5"/>
    <n v="4"/>
    <n v="58447"/>
    <n v="58456"/>
    <n v="58.451000000000001"/>
    <x v="0"/>
  </r>
  <r>
    <x v="1"/>
    <s v="P42970: TRANS LINES"/>
    <s v="158952"/>
    <s v="TL Comp Rel Hardware_KU"/>
    <s v="OPERATIONS SUPPORT"/>
    <s v="2019"/>
    <s v="FULL YEAR ACTUALS"/>
    <n v="0"/>
    <n v="0"/>
    <n v="4555"/>
    <n v="54681"/>
    <n v="5546"/>
    <n v="0"/>
    <n v="0"/>
    <n v="0"/>
    <n v="77"/>
    <n v="0"/>
    <n v="0"/>
    <n v="1520"/>
    <n v="66379"/>
    <n v="1.52"/>
    <x v="0"/>
  </r>
  <r>
    <x v="1"/>
    <s v="P42970: TRANS LINES"/>
    <s v="158961"/>
    <s v="EKPC to KU W Shlby Intrcn-Line"/>
    <s v="THIRD PARTY REQUESTS"/>
    <s v="2019"/>
    <s v="FULL YEAR ACTUALS"/>
    <n v="0"/>
    <n v="0"/>
    <n v="0"/>
    <n v="0"/>
    <n v="0"/>
    <n v="0"/>
    <n v="0"/>
    <n v="0"/>
    <n v="0"/>
    <n v="0"/>
    <n v="1"/>
    <n v="0"/>
    <n v="1"/>
    <n v="1E-3"/>
    <x v="0"/>
  </r>
  <r>
    <x v="1"/>
    <s v="P42970: TRANS LINES"/>
    <s v="160252"/>
    <s v="OMU Intrcnt-GR to GRS Easement"/>
    <s v="LAND"/>
    <s v="2019"/>
    <s v="FULL YEAR ACTUALS"/>
    <n v="0"/>
    <n v="0"/>
    <n v="0"/>
    <n v="0"/>
    <n v="22"/>
    <n v="-9"/>
    <n v="-13"/>
    <n v="0"/>
    <n v="0"/>
    <n v="0"/>
    <n v="0"/>
    <n v="0"/>
    <n v="0"/>
    <n v="0"/>
    <x v="0"/>
  </r>
  <r>
    <x v="1"/>
    <s v="P42970: TRANS LINES"/>
    <s v="K8-2018"/>
    <s v="Storm Damage T-Line KU 2018"/>
    <s v="EMERGENCY REPLACEMENT"/>
    <s v="2019"/>
    <s v="FULL YEAR ACTUALS"/>
    <n v="25657"/>
    <n v="16001"/>
    <n v="0"/>
    <n v="0"/>
    <n v="0"/>
    <n v="0"/>
    <n v="0"/>
    <n v="1034"/>
    <n v="-1034"/>
    <n v="0"/>
    <n v="0"/>
    <n v="0"/>
    <n v="41659"/>
    <n v="0"/>
    <x v="0"/>
  </r>
  <r>
    <x v="1"/>
    <s v="P42970: TRANS LINES"/>
    <s v="K8-2019"/>
    <s v="Storm Damage T-Line KU 2019"/>
    <s v="EMERGENCY REPLACEMENT"/>
    <s v="2019"/>
    <s v="FULL YEAR ACTUALS"/>
    <n v="0"/>
    <n v="60899"/>
    <n v="205229"/>
    <n v="12970"/>
    <n v="127407"/>
    <n v="90288"/>
    <n v="44293"/>
    <n v="16524"/>
    <n v="52657"/>
    <n v="181375"/>
    <n v="7928"/>
    <n v="1829"/>
    <n v="801398"/>
    <n v="9.7569999999999997"/>
    <x v="0"/>
  </r>
  <r>
    <x v="1"/>
    <s v="P42970: TRANS LINES"/>
    <s v="K9-2016"/>
    <s v="PRIORITY REPL T-LINES KU 2016"/>
    <s v="PROACTIVE REPLACEMENT"/>
    <s v="2019"/>
    <s v="FULL YEAR ACTUALS"/>
    <n v="0"/>
    <n v="-4553"/>
    <n v="0"/>
    <n v="0"/>
    <n v="0"/>
    <n v="0"/>
    <n v="0"/>
    <n v="0"/>
    <n v="0"/>
    <n v="0"/>
    <n v="0"/>
    <n v="0"/>
    <n v="-4553"/>
    <n v="0"/>
    <x v="2"/>
  </r>
  <r>
    <x v="1"/>
    <s v="P42970: TRANS LINES"/>
    <s v="K9-2017"/>
    <s v="Priority Repl T-Lines KU"/>
    <s v="PROACTIVE REPLACEMENT"/>
    <s v="2019"/>
    <s v="FULL YEAR ACTUALS"/>
    <n v="-37636"/>
    <n v="-38373"/>
    <n v="0"/>
    <n v="0"/>
    <n v="0"/>
    <n v="0"/>
    <n v="0"/>
    <n v="0"/>
    <n v="41622"/>
    <n v="56257"/>
    <n v="750"/>
    <n v="-37121"/>
    <n v="-14501"/>
    <n v="-36.371000000000002"/>
    <x v="2"/>
  </r>
  <r>
    <x v="1"/>
    <s v="P42970: TRANS LINES"/>
    <s v="K9-2018"/>
    <s v="Priority Repl T-Lines KU 2018"/>
    <s v="PROACTIVE REPLACEMENT"/>
    <s v="2019"/>
    <s v="FULL YEAR ACTUALS"/>
    <n v="280374"/>
    <n v="805388"/>
    <n v="659362"/>
    <n v="851824"/>
    <n v="-263797"/>
    <n v="431417"/>
    <n v="66019"/>
    <n v="279877"/>
    <n v="362249"/>
    <n v="111868"/>
    <n v="-53907"/>
    <n v="170846"/>
    <n v="3701520"/>
    <n v="116.93899999999999"/>
    <x v="2"/>
  </r>
  <r>
    <x v="1"/>
    <s v="P42970: TRANS LINES"/>
    <s v="K9-2019"/>
    <s v="Priority Repl T-Lines KU 2019"/>
    <s v="PROACTIVE REPLACEMENT"/>
    <s v="2019"/>
    <s v="FULL YEAR ACTUALS"/>
    <n v="267822"/>
    <n v="513759"/>
    <n v="646373"/>
    <n v="663531"/>
    <n v="354621"/>
    <n v="385171"/>
    <n v="1026252"/>
    <n v="340267"/>
    <n v="565195"/>
    <n v="1068999"/>
    <n v="725187"/>
    <n v="599714"/>
    <n v="7156892"/>
    <n v="1324.9010000000001"/>
    <x v="2"/>
  </r>
  <r>
    <x v="1"/>
    <s v="P42970: TRANS LINES"/>
    <s v="KARM-2018"/>
    <s v="Priority Repl X-Arms KU 2018"/>
    <s v="PROACTIVE REPLACEMENT"/>
    <s v="2019"/>
    <s v="FULL YEAR ACTUALS"/>
    <n v="65538"/>
    <n v="13821"/>
    <n v="145821"/>
    <n v="194965"/>
    <n v="29684"/>
    <n v="21589"/>
    <n v="-49944"/>
    <n v="0"/>
    <n v="-2705"/>
    <n v="0"/>
    <n v="0"/>
    <n v="328"/>
    <n v="419097"/>
    <n v="0.32800000000000001"/>
    <x v="2"/>
  </r>
  <r>
    <x v="1"/>
    <s v="P42970: TRANS LINES"/>
    <s v="KARM-2019"/>
    <s v="Priority Repl X-Arms KU 2019"/>
    <s v="PROACTIVE REPLACEMENT"/>
    <s v="2019"/>
    <s v="FULL YEAR ACTUALS"/>
    <n v="0"/>
    <n v="0"/>
    <n v="0"/>
    <n v="5879"/>
    <n v="0"/>
    <n v="0"/>
    <n v="2151"/>
    <n v="102825"/>
    <n v="30802"/>
    <n v="80068"/>
    <n v="12320"/>
    <n v="19950"/>
    <n v="253995"/>
    <n v="32.270000000000003"/>
    <x v="2"/>
  </r>
  <r>
    <x v="1"/>
    <s v="P42970: TRANS LINES"/>
    <s v="KINS-2018"/>
    <s v="Priority Repl Insltrs KU 2018"/>
    <s v="PROACTIVE REPLACEMENT"/>
    <s v="2019"/>
    <s v="FULL YEAR ACTUALS"/>
    <n v="1905"/>
    <n v="0"/>
    <n v="0"/>
    <n v="0"/>
    <n v="243"/>
    <n v="-37"/>
    <n v="0"/>
    <n v="0"/>
    <n v="0"/>
    <n v="0"/>
    <n v="0"/>
    <n v="0"/>
    <n v="2112"/>
    <n v="0"/>
    <x v="2"/>
  </r>
  <r>
    <x v="1"/>
    <s v="P42970: TRANS LINES"/>
    <s v="KINS-2019"/>
    <s v="Priority Repl Insltrs KU 2019"/>
    <s v="PROACTIVE REPLACEMENT"/>
    <s v="2019"/>
    <s v="FULL YEAR ACTUALS"/>
    <n v="0"/>
    <n v="0"/>
    <n v="0"/>
    <n v="0"/>
    <n v="0"/>
    <n v="0"/>
    <n v="0"/>
    <n v="0"/>
    <n v="170"/>
    <n v="58327"/>
    <n v="72789"/>
    <n v="87850"/>
    <n v="219136"/>
    <n v="160.63900000000001"/>
    <x v="2"/>
  </r>
  <r>
    <x v="1"/>
    <s v="P42970: TRANS LINES"/>
    <s v="KOTH-2017"/>
    <s v="Priority Repl Other KU 2017"/>
    <s v="PROACTIVE REPLACEMENT"/>
    <s v="2019"/>
    <s v="FULL YEAR ACTUALS"/>
    <n v="-10186"/>
    <n v="-5041"/>
    <n v="0"/>
    <n v="0"/>
    <n v="0"/>
    <n v="0"/>
    <n v="0"/>
    <n v="-7198"/>
    <n v="-17482"/>
    <n v="0"/>
    <n v="0"/>
    <n v="0"/>
    <n v="-39907"/>
    <n v="0"/>
    <x v="2"/>
  </r>
  <r>
    <x v="1"/>
    <s v="P42970: TRANS LINES"/>
    <s v="KOTH-2018"/>
    <s v="Priority Repl Other KU 2018"/>
    <s v="PROACTIVE REPLACEMENT"/>
    <s v="2019"/>
    <s v="FULL YEAR ACTUALS"/>
    <n v="240404"/>
    <n v="56049"/>
    <n v="83131"/>
    <n v="1217"/>
    <n v="1368"/>
    <n v="-1286980"/>
    <n v="2592"/>
    <n v="16866"/>
    <n v="-21847"/>
    <n v="-2961"/>
    <n v="0"/>
    <n v="-71213"/>
    <n v="-981374"/>
    <n v="-71.212999999999994"/>
    <x v="2"/>
  </r>
  <r>
    <x v="1"/>
    <s v="P42970: TRANS LINES"/>
    <s v="KOTH-2019"/>
    <s v="Priority Repl Other KU 2019"/>
    <s v="PROACTIVE REPLACEMENT"/>
    <s v="2019"/>
    <s v="FULL YEAR ACTUALS"/>
    <n v="309251"/>
    <n v="72398"/>
    <n v="430067"/>
    <n v="339946"/>
    <n v="984924"/>
    <n v="-249141"/>
    <n v="-67618"/>
    <n v="578737"/>
    <n v="356827"/>
    <n v="144930"/>
    <n v="196963"/>
    <n v="34790"/>
    <n v="3132075"/>
    <n v="231.75299999999999"/>
    <x v="2"/>
  </r>
  <r>
    <x v="1"/>
    <s v="P42970: TRANS LINES"/>
    <s v="LI-000001"/>
    <s v="PR Leitchfield 138kV Tap"/>
    <s v="PROACTIVE REPLACEMENT"/>
    <s v="2019"/>
    <s v="FULL YEAR ACTUALS"/>
    <n v="-40"/>
    <n v="0"/>
    <n v="0"/>
    <n v="0"/>
    <n v="-5728"/>
    <n v="0"/>
    <n v="0"/>
    <n v="0"/>
    <n v="0"/>
    <n v="0"/>
    <n v="0"/>
    <n v="0"/>
    <n v="-5768"/>
    <n v="0"/>
    <x v="2"/>
  </r>
  <r>
    <x v="1"/>
    <s v="P42970: TRANS LINES"/>
    <s v="LI-000002"/>
    <s v="PR Kenton-Carntown"/>
    <s v="PROACTIVE REPLACEMENT"/>
    <s v="2019"/>
    <s v="FULL YEAR ACTUALS"/>
    <n v="0"/>
    <n v="0"/>
    <n v="0"/>
    <n v="-5364"/>
    <n v="0"/>
    <n v="0"/>
    <n v="0"/>
    <n v="0"/>
    <n v="0"/>
    <n v="0"/>
    <n v="0"/>
    <n v="0"/>
    <n v="-5364"/>
    <n v="0"/>
    <x v="2"/>
  </r>
  <r>
    <x v="1"/>
    <s v="P42970: TRANS LINES"/>
    <s v="LI-000005"/>
    <s v="PR Finchville-Bardstown"/>
    <s v="PROACTIVE REPLACEMENT"/>
    <s v="2019"/>
    <s v="FULL YEAR ACTUALS"/>
    <n v="0"/>
    <n v="5041"/>
    <n v="0"/>
    <n v="919"/>
    <n v="0"/>
    <n v="0"/>
    <n v="0"/>
    <n v="0"/>
    <n v="0"/>
    <n v="0"/>
    <n v="0"/>
    <n v="0"/>
    <n v="5960"/>
    <n v="0"/>
    <x v="2"/>
  </r>
  <r>
    <x v="1"/>
    <s v="P42970: TRANS LINES"/>
    <s v="LI-000006"/>
    <s v="PR Beattyville-West Irvine"/>
    <s v="PROACTIVE REPLACEMENT"/>
    <s v="2019"/>
    <s v="FULL YEAR ACTUALS"/>
    <n v="27365"/>
    <n v="-6826"/>
    <n v="92399"/>
    <n v="6986"/>
    <n v="0"/>
    <n v="8409"/>
    <n v="0"/>
    <n v="0"/>
    <n v="0"/>
    <n v="32499"/>
    <n v="0"/>
    <n v="0"/>
    <n v="160831"/>
    <n v="0"/>
    <x v="2"/>
  </r>
  <r>
    <x v="1"/>
    <s v="P42970: TRANS LINES"/>
    <s v="LI-000007"/>
    <s v="PR Ghent-West Lexington"/>
    <s v="PROACTIVE REPLACEMENT"/>
    <s v="2019"/>
    <s v="FULL YEAR ACTUALS"/>
    <n v="-279"/>
    <n v="0"/>
    <n v="-669"/>
    <n v="0"/>
    <n v="0"/>
    <n v="0"/>
    <n v="0"/>
    <n v="0"/>
    <n v="0"/>
    <n v="0"/>
    <n v="0"/>
    <n v="0"/>
    <n v="-949"/>
    <n v="0"/>
    <x v="2"/>
  </r>
  <r>
    <x v="1"/>
    <s v="P42970: TRANS LINES"/>
    <s v="LI-000008"/>
    <s v="PR Boyle County-Lancaster"/>
    <s v="PROACTIVE REPLACEMENT"/>
    <s v="2019"/>
    <s v="FULL YEAR ACTUALS"/>
    <n v="20435"/>
    <n v="1909"/>
    <n v="35937"/>
    <n v="5"/>
    <n v="0"/>
    <n v="0"/>
    <n v="0"/>
    <n v="0"/>
    <n v="0"/>
    <n v="5540"/>
    <n v="0"/>
    <n v="0"/>
    <n v="63826"/>
    <n v="0"/>
    <x v="2"/>
  </r>
  <r>
    <x v="1"/>
    <s v="P42970: TRANS LINES"/>
    <s v="LI-000011"/>
    <s v="PR Millersburg-Renaker"/>
    <s v="PROACTIVE REPLACEMENT"/>
    <s v="2019"/>
    <s v="FULL YEAR ACTUALS"/>
    <n v="-21"/>
    <n v="0"/>
    <n v="0"/>
    <n v="0"/>
    <n v="-2994"/>
    <n v="0"/>
    <n v="0"/>
    <n v="0"/>
    <n v="0"/>
    <n v="0"/>
    <n v="0"/>
    <n v="0"/>
    <n v="-3015"/>
    <n v="0"/>
    <x v="2"/>
  </r>
  <r>
    <x v="1"/>
    <s v="P42970: TRANS LINES"/>
    <s v="LI-000012"/>
    <s v="PR Carrollton-Eminence"/>
    <s v="PROACTIVE REPLACEMENT"/>
    <s v="2019"/>
    <s v="FULL YEAR ACTUALS"/>
    <n v="0"/>
    <n v="1710"/>
    <n v="3655"/>
    <n v="1753"/>
    <n v="0"/>
    <n v="0"/>
    <n v="0"/>
    <n v="0"/>
    <n v="0"/>
    <n v="0"/>
    <n v="0"/>
    <n v="0"/>
    <n v="7118"/>
    <n v="0"/>
    <x v="2"/>
  </r>
  <r>
    <x v="1"/>
    <s v="P42970: TRANS LINES"/>
    <s v="LI-000013"/>
    <s v="PR Eminence-Shelbyville"/>
    <s v="PROACTIVE REPLACEMENT"/>
    <s v="2019"/>
    <s v="FULL YEAR ACTUALS"/>
    <n v="2622"/>
    <n v="-694"/>
    <n v="491"/>
    <n v="0"/>
    <n v="728"/>
    <n v="0"/>
    <n v="0"/>
    <n v="0"/>
    <n v="204"/>
    <n v="0"/>
    <n v="0"/>
    <n v="0"/>
    <n v="3351"/>
    <n v="0"/>
    <x v="2"/>
  </r>
  <r>
    <x v="1"/>
    <s v="P42970: TRANS LINES"/>
    <s v="LI-000014"/>
    <s v="PR Eminence-Centerfield"/>
    <s v="PROACTIVE REPLACEMENT"/>
    <s v="2019"/>
    <s v="FULL YEAR ACTUALS"/>
    <n v="255142"/>
    <n v="132673"/>
    <n v="-43021"/>
    <n v="11183"/>
    <n v="2115"/>
    <n v="9229"/>
    <n v="-4661"/>
    <n v="0"/>
    <n v="0"/>
    <n v="-14229"/>
    <n v="0"/>
    <n v="0"/>
    <n v="348432"/>
    <n v="0"/>
    <x v="2"/>
  </r>
  <r>
    <x v="1"/>
    <s v="P42970: TRANS LINES"/>
    <s v="LI-000015"/>
    <s v="PR Lake Reba-West Irvine"/>
    <s v="PROACTIVE REPLACEMENT"/>
    <s v="2019"/>
    <s v="FULL YEAR ACTUALS"/>
    <n v="0"/>
    <n v="0"/>
    <n v="17444"/>
    <n v="29785"/>
    <n v="0"/>
    <n v="0"/>
    <n v="4439"/>
    <n v="0"/>
    <n v="0"/>
    <n v="0"/>
    <n v="0"/>
    <n v="0"/>
    <n v="51668"/>
    <n v="0"/>
    <x v="2"/>
  </r>
  <r>
    <x v="1"/>
    <s v="P42970: TRANS LINES"/>
    <s v="LI-000016"/>
    <s v="PR Tyrone-Higby Mill"/>
    <s v="PROACTIVE REPLACEMENT"/>
    <s v="2019"/>
    <s v="FULL YEAR ACTUALS"/>
    <n v="-24358"/>
    <n v="272"/>
    <n v="14866"/>
    <n v="5971"/>
    <n v="2056"/>
    <n v="24624"/>
    <n v="0"/>
    <n v="0"/>
    <n v="0"/>
    <n v="0"/>
    <n v="0"/>
    <n v="0"/>
    <n v="23431"/>
    <n v="0"/>
    <x v="2"/>
  </r>
  <r>
    <x v="1"/>
    <s v="P42970: TRANS LINES"/>
    <s v="LI-000017"/>
    <s v="PR Middlesboro-Pineville"/>
    <s v="PROACTIVE REPLACEMENT"/>
    <s v="2019"/>
    <s v="FULL YEAR ACTUALS"/>
    <n v="-953"/>
    <n v="0"/>
    <n v="0"/>
    <n v="0"/>
    <n v="-61"/>
    <n v="0"/>
    <n v="0"/>
    <n v="0"/>
    <n v="2886"/>
    <n v="27947"/>
    <n v="247564"/>
    <n v="256173"/>
    <n v="533556"/>
    <n v="503.73700000000002"/>
    <x v="2"/>
  </r>
  <r>
    <x v="1"/>
    <s v="P42970: TRANS LINES"/>
    <s v="LI-000018"/>
    <s v="PR Bimble-London"/>
    <s v="PROACTIVE REPLACEMENT"/>
    <s v="2019"/>
    <s v="FULL YEAR ACTUALS"/>
    <n v="12255"/>
    <n v="41016"/>
    <n v="32817"/>
    <n v="-24968"/>
    <n v="0"/>
    <n v="-300"/>
    <n v="0"/>
    <n v="0"/>
    <n v="0"/>
    <n v="0"/>
    <n v="0"/>
    <n v="0"/>
    <n v="60820"/>
    <n v="0"/>
    <x v="2"/>
  </r>
  <r>
    <x v="1"/>
    <s v="P42970: TRANS LINES"/>
    <s v="LI-000020"/>
    <s v="PR Dix Dam-Lancaster"/>
    <s v="PROACTIVE REPLACEMENT"/>
    <s v="2019"/>
    <s v="FULL YEAR ACTUALS"/>
    <n v="450794"/>
    <n v="65628"/>
    <n v="66886"/>
    <n v="48099"/>
    <n v="16057"/>
    <n v="34816"/>
    <n v="0"/>
    <n v="0"/>
    <n v="0"/>
    <n v="0"/>
    <n v="0"/>
    <n v="-137"/>
    <n v="682143"/>
    <n v="-0.13700000000000001"/>
    <x v="2"/>
  </r>
  <r>
    <x v="1"/>
    <s v="P42970: TRANS LINES"/>
    <s v="LI-000021"/>
    <s v="PR Eminence-LaGrange"/>
    <s v="PROACTIVE REPLACEMENT"/>
    <s v="2019"/>
    <s v="FULL YEAR ACTUALS"/>
    <n v="156859"/>
    <n v="-41467"/>
    <n v="64547"/>
    <n v="80034"/>
    <n v="33627"/>
    <n v="919"/>
    <n v="0"/>
    <n v="0"/>
    <n v="666"/>
    <n v="-666"/>
    <n v="0"/>
    <n v="0"/>
    <n v="294520"/>
    <n v="0"/>
    <x v="2"/>
  </r>
  <r>
    <x v="1"/>
    <s v="P42970: TRANS LINES"/>
    <s v="LI-000023"/>
    <s v="PR Warsaw-Owen Co EKPC"/>
    <s v="PROACTIVE REPLACEMENT"/>
    <s v="2019"/>
    <s v="FULL YEAR ACTUALS"/>
    <n v="9564"/>
    <n v="-10881"/>
    <n v="61"/>
    <n v="0"/>
    <n v="0"/>
    <n v="0"/>
    <n v="0"/>
    <n v="0"/>
    <n v="0"/>
    <n v="0"/>
    <n v="0"/>
    <n v="0"/>
    <n v="-1257"/>
    <n v="0"/>
    <x v="2"/>
  </r>
  <r>
    <x v="1"/>
    <s v="P42970: TRANS LINES"/>
    <s v="LI-000024"/>
    <s v="PR Green River-Green Rvr Stl"/>
    <s v="PROACTIVE REPLACEMENT"/>
    <s v="2019"/>
    <s v="FULL YEAR ACTUALS"/>
    <n v="759959"/>
    <n v="49420"/>
    <n v="82963"/>
    <n v="26903"/>
    <n v="83594"/>
    <n v="35402"/>
    <n v="35096"/>
    <n v="20026"/>
    <n v="38180"/>
    <n v="52453"/>
    <n v="42702"/>
    <n v="-12712"/>
    <n v="1213985"/>
    <n v="29.99"/>
    <x v="2"/>
  </r>
  <r>
    <x v="1"/>
    <s v="P42970: TRANS LINES"/>
    <s v="LI-000025"/>
    <s v="PR Harlan Y-Pineville"/>
    <s v="PROACTIVE REPLACEMENT"/>
    <s v="2019"/>
    <s v="FULL YEAR ACTUALS"/>
    <n v="66025"/>
    <n v="174464"/>
    <n v="0"/>
    <n v="278230"/>
    <n v="-4368"/>
    <n v="0"/>
    <n v="33985"/>
    <n v="0"/>
    <n v="184"/>
    <n v="666"/>
    <n v="0"/>
    <n v="-10801"/>
    <n v="538384"/>
    <n v="-10.801"/>
    <x v="2"/>
  </r>
  <r>
    <x v="1"/>
    <s v="P42970: TRANS LINES"/>
    <s v="LI-000030"/>
    <s v="PR Lancaster-Danville E"/>
    <s v="PROACTIVE REPLACEMENT"/>
    <s v="2019"/>
    <s v="FULL YEAR ACTUALS"/>
    <n v="1349958"/>
    <n v="170113"/>
    <n v="236861"/>
    <n v="231726"/>
    <n v="283405"/>
    <n v="302404"/>
    <n v="43955"/>
    <n v="16592"/>
    <n v="0"/>
    <n v="0"/>
    <n v="423"/>
    <n v="-27412"/>
    <n v="2608025"/>
    <n v="-26.989000000000001"/>
    <x v="2"/>
  </r>
  <r>
    <x v="1"/>
    <s v="P42970: TRANS LINES"/>
    <s v="LI-000031"/>
    <s v="PR Bimble-Artemus"/>
    <s v="PROACTIVE REPLACEMENT"/>
    <s v="2019"/>
    <s v="FULL YEAR ACTUALS"/>
    <n v="229896"/>
    <n v="286884"/>
    <n v="-7662"/>
    <n v="42137"/>
    <n v="-242"/>
    <n v="0"/>
    <n v="0"/>
    <n v="0"/>
    <n v="0"/>
    <n v="0"/>
    <n v="0"/>
    <n v="0"/>
    <n v="551012"/>
    <n v="0"/>
    <x v="2"/>
  </r>
  <r>
    <x v="1"/>
    <s v="P42970: TRANS LINES"/>
    <s v="LI-000032"/>
    <s v="PR Elihu-Somerset North"/>
    <s v="PROACTIVE REPLACEMENT"/>
    <s v="2019"/>
    <s v="FULL YEAR ACTUALS"/>
    <n v="-2205"/>
    <n v="0"/>
    <n v="0"/>
    <n v="0"/>
    <n v="0"/>
    <n v="0"/>
    <n v="0"/>
    <n v="0"/>
    <n v="0"/>
    <n v="0"/>
    <n v="0"/>
    <n v="0"/>
    <n v="-2205"/>
    <n v="0"/>
    <x v="2"/>
  </r>
  <r>
    <x v="1"/>
    <s v="P42970: TRANS LINES"/>
    <s v="LI-000034"/>
    <s v="PR Middlesboro 127-Midsbro 780"/>
    <s v="PROACTIVE REPLACEMENT"/>
    <s v="2019"/>
    <s v="FULL YEAR ACTUALS"/>
    <n v="0"/>
    <n v="0"/>
    <n v="10693"/>
    <n v="0"/>
    <n v="0"/>
    <n v="533921"/>
    <n v="170143"/>
    <n v="274358"/>
    <n v="248994"/>
    <n v="5905"/>
    <n v="4402"/>
    <n v="-11285"/>
    <n v="1237130"/>
    <n v="-6.883"/>
    <x v="2"/>
  </r>
  <r>
    <x v="1"/>
    <s v="P42970: TRANS LINES"/>
    <s v="LI-000036"/>
    <s v="PR Pineville-Rocky Branch"/>
    <s v="PROACTIVE REPLACEMENT"/>
    <s v="2019"/>
    <s v="FULL YEAR ACTUALS"/>
    <n v="0"/>
    <n v="0"/>
    <n v="0"/>
    <n v="1561612"/>
    <n v="12493"/>
    <n v="-1824"/>
    <n v="-7"/>
    <n v="914"/>
    <n v="0"/>
    <n v="0"/>
    <n v="44923"/>
    <n v="7589"/>
    <n v="1625700"/>
    <n v="52.512"/>
    <x v="2"/>
  </r>
  <r>
    <x v="1"/>
    <s v="P42970: TRANS LINES"/>
    <s v="LI-000041"/>
    <s v="ESR Taylorsville 647-615"/>
    <s v="PROACTIVE REPLACEMENT"/>
    <s v="2019"/>
    <s v="FULL YEAR ACTUALS"/>
    <n v="15320"/>
    <n v="0"/>
    <n v="-15320"/>
    <n v="0"/>
    <n v="0"/>
    <n v="0"/>
    <n v="0"/>
    <n v="0"/>
    <n v="0"/>
    <n v="0"/>
    <n v="0"/>
    <n v="0"/>
    <n v="0"/>
    <n v="0"/>
    <x v="2"/>
  </r>
  <r>
    <x v="1"/>
    <s v="P42970: TRANS LINES"/>
    <s v="LI-000042"/>
    <s v="ESR Campbllsvle Tay Co 768-605"/>
    <s v="PROACTIVE REPLACEMENT"/>
    <s v="2019"/>
    <s v="FULL YEAR ACTUALS"/>
    <n v="0"/>
    <n v="0"/>
    <n v="27886"/>
    <n v="92739"/>
    <n v="141581"/>
    <n v="1615"/>
    <n v="748"/>
    <n v="0"/>
    <n v="0"/>
    <n v="0"/>
    <n v="0"/>
    <n v="-476"/>
    <n v="264094"/>
    <n v="-0.47599999999999998"/>
    <x v="2"/>
  </r>
  <r>
    <x v="1"/>
    <s v="P42970: TRANS LINES"/>
    <s v="LI-000043"/>
    <s v="ESR Shelby Co 20-665 and 685"/>
    <s v="PROACTIVE REPLACEMENT"/>
    <s v="2019"/>
    <s v="FULL YEAR ACTUALS"/>
    <n v="55815"/>
    <n v="-1724"/>
    <n v="0"/>
    <n v="0"/>
    <n v="1107"/>
    <n v="0"/>
    <n v="0"/>
    <n v="0"/>
    <n v="0"/>
    <n v="0"/>
    <n v="0"/>
    <n v="0"/>
    <n v="55198"/>
    <n v="0"/>
    <x v="2"/>
  </r>
  <r>
    <x v="1"/>
    <s v="P42970: TRANS LINES"/>
    <s v="LI-000045"/>
    <s v="ESR Spencer Chemical 888-615"/>
    <s v="PROACTIVE REPLACEMENT"/>
    <s v="2019"/>
    <s v="FULL YEAR ACTUALS"/>
    <n v="-312"/>
    <n v="0"/>
    <n v="0"/>
    <n v="0"/>
    <n v="0"/>
    <n v="312"/>
    <n v="0"/>
    <n v="0"/>
    <n v="0"/>
    <n v="82904"/>
    <n v="-40472"/>
    <n v="0"/>
    <n v="42432"/>
    <n v="-40.472000000000001"/>
    <x v="2"/>
  </r>
  <r>
    <x v="1"/>
    <s v="P42970: TRANS LINES"/>
    <s v="LI-000046"/>
    <s v="ESR Island Mine 653-605 &amp; 615"/>
    <s v="PROACTIVE REPLACEMENT"/>
    <s v="2019"/>
    <s v="FULL YEAR ACTUALS"/>
    <n v="0"/>
    <n v="0"/>
    <n v="0"/>
    <n v="0"/>
    <n v="127211"/>
    <n v="64191"/>
    <n v="1545"/>
    <n v="-627"/>
    <n v="0"/>
    <n v="38221"/>
    <n v="0"/>
    <n v="0"/>
    <n v="230541"/>
    <n v="0"/>
    <x v="2"/>
  </r>
  <r>
    <x v="1"/>
    <s v="P42970: TRANS LINES"/>
    <s v="LI-000047"/>
    <s v="ESR Paris City 3 021-605 &amp; 615"/>
    <s v="PROACTIVE REPLACEMENT"/>
    <s v="2019"/>
    <s v="FULL YEAR ACTUALS"/>
    <n v="0"/>
    <n v="0"/>
    <n v="30588"/>
    <n v="0"/>
    <n v="0"/>
    <n v="0"/>
    <n v="86037"/>
    <n v="0"/>
    <n v="0"/>
    <n v="0"/>
    <n v="0"/>
    <n v="3813"/>
    <n v="120439"/>
    <n v="3.8130000000000002"/>
    <x v="2"/>
  </r>
  <r>
    <x v="1"/>
    <s v="P42970: TRANS LINES"/>
    <s v="LI-000048"/>
    <s v="ESR River Queen Tap 107-605"/>
    <s v="PROACTIVE REPLACEMENT"/>
    <s v="2019"/>
    <s v="FULL YEAR ACTUALS"/>
    <n v="0"/>
    <n v="0"/>
    <n v="0"/>
    <n v="0"/>
    <n v="0"/>
    <n v="0"/>
    <n v="0"/>
    <n v="165016"/>
    <n v="-99032"/>
    <n v="112335"/>
    <n v="-2885"/>
    <n v="1592"/>
    <n v="177027"/>
    <n v="-1.2929999999999999"/>
    <x v="2"/>
  </r>
  <r>
    <x v="1"/>
    <s v="P42970: TRANS LINES"/>
    <s v="LI-000049"/>
    <s v="ESR Owen Co 145-715"/>
    <s v="PROACTIVE REPLACEMENT"/>
    <s v="2019"/>
    <s v="FULL YEAR ACTUALS"/>
    <n v="0"/>
    <n v="0"/>
    <n v="2782"/>
    <n v="-101"/>
    <n v="1268"/>
    <n v="50086"/>
    <n v="87842"/>
    <n v="0"/>
    <n v="721"/>
    <n v="232058"/>
    <n v="13724"/>
    <n v="-1354"/>
    <n v="387026"/>
    <n v="12.37"/>
    <x v="2"/>
  </r>
  <r>
    <x v="1"/>
    <s v="P42970: TRANS LINES"/>
    <s v="LI-000050"/>
    <s v="ESR Brush Creek 517-605 &amp; 615"/>
    <s v="PROACTIVE REPLACEMENT"/>
    <s v="2019"/>
    <s v="FULL YEAR ACTUALS"/>
    <n v="0"/>
    <n v="0"/>
    <n v="0"/>
    <n v="0"/>
    <n v="1724"/>
    <n v="43192"/>
    <n v="39029"/>
    <n v="48290"/>
    <n v="35232"/>
    <n v="76517"/>
    <n v="159603"/>
    <n v="-50717"/>
    <n v="352870"/>
    <n v="108.886"/>
    <x v="2"/>
  </r>
  <r>
    <x v="1"/>
    <s v="P42970: TRANS LINES"/>
    <s v="LI-000051"/>
    <s v="ESR Wheatcroft Tap 112-615"/>
    <s v="PROACTIVE REPLACEMENT"/>
    <s v="2019"/>
    <s v="FULL YEAR ACTUALS"/>
    <n v="0"/>
    <n v="6552"/>
    <n v="0"/>
    <n v="2226"/>
    <n v="0"/>
    <n v="772"/>
    <n v="51297"/>
    <n v="0"/>
    <n v="107133"/>
    <n v="19214"/>
    <n v="0"/>
    <n v="-76"/>
    <n v="187118"/>
    <n v="-7.5999999999999998E-2"/>
    <x v="2"/>
  </r>
  <r>
    <x v="1"/>
    <s v="P42970: TRANS LINES"/>
    <s v="LI-000052"/>
    <s v="MOS Wst Irvine 193-805-815-825"/>
    <s v="PROACTIVE REPLACEMENT"/>
    <s v="2019"/>
    <s v="FULL YEAR ACTUALS"/>
    <n v="4384"/>
    <n v="0"/>
    <n v="697"/>
    <n v="0"/>
    <n v="0"/>
    <n v="0"/>
    <n v="0"/>
    <n v="0"/>
    <n v="0"/>
    <n v="0"/>
    <n v="0"/>
    <n v="0"/>
    <n v="5081"/>
    <n v="0"/>
    <x v="2"/>
  </r>
  <r>
    <x v="1"/>
    <s v="P42970: TRANS LINES"/>
    <s v="LI-000055"/>
    <s v="MOS Rivr Queen Tap 167-805-815"/>
    <s v="PROACTIVE REPLACEMENT"/>
    <s v="2019"/>
    <s v="FULL YEAR ACTUALS"/>
    <n v="1980"/>
    <n v="78597"/>
    <n v="5051"/>
    <n v="1045"/>
    <n v="1785"/>
    <n v="1195"/>
    <n v="2880"/>
    <n v="579"/>
    <n v="26153"/>
    <n v="0"/>
    <n v="6614"/>
    <n v="1807"/>
    <n v="127686"/>
    <n v="8.4209999999999994"/>
    <x v="2"/>
  </r>
  <r>
    <x v="1"/>
    <s v="P42970: TRANS LINES"/>
    <s v="LI-000058"/>
    <s v="REL Alexander 402-605-615 MOS"/>
    <s v="RELIABILITY"/>
    <s v="2019"/>
    <s v="FULL YEAR ACTUALS"/>
    <n v="431"/>
    <n v="1525"/>
    <n v="522"/>
    <n v="2839"/>
    <n v="686"/>
    <n v="46181"/>
    <n v="5284"/>
    <n v="0"/>
    <n v="774"/>
    <n v="0"/>
    <n v="0"/>
    <n v="0"/>
    <n v="58242"/>
    <n v="0"/>
    <x v="3"/>
  </r>
  <r>
    <x v="1"/>
    <s v="P42970: TRANS LINES"/>
    <s v="LI-000060"/>
    <s v="REL Bromley 29-615"/>
    <s v="RELIABILITY"/>
    <s v="2019"/>
    <s v="FULL YEAR ACTUALS"/>
    <n v="0"/>
    <n v="0"/>
    <n v="0"/>
    <n v="0"/>
    <n v="0"/>
    <n v="0"/>
    <n v="1489"/>
    <n v="0"/>
    <n v="4815"/>
    <n v="27538"/>
    <n v="5165"/>
    <n v="5660"/>
    <n v="44667"/>
    <n v="10.824999999999999"/>
    <x v="3"/>
  </r>
  <r>
    <x v="1"/>
    <s v="P42970: TRANS LINES"/>
    <s v="LI-000061"/>
    <s v="REL Barbourville City 218-615"/>
    <s v="RELIABILITY"/>
    <s v="2019"/>
    <s v="FULL YEAR ACTUALS"/>
    <n v="0"/>
    <n v="0"/>
    <n v="5802"/>
    <n v="1967"/>
    <n v="392"/>
    <n v="-3"/>
    <n v="86171"/>
    <n v="946"/>
    <n v="705"/>
    <n v="25"/>
    <n v="585"/>
    <n v="4143"/>
    <n v="100733"/>
    <n v="4.7279999999999998"/>
    <x v="3"/>
  </r>
  <r>
    <x v="1"/>
    <s v="P42970: TRANS LINES"/>
    <s v="LI-000063"/>
    <s v="REL Shavers Chapel 439-605 MOS"/>
    <s v="RELIABILITY"/>
    <s v="2019"/>
    <s v="FULL YEAR ACTUALS"/>
    <n v="0"/>
    <n v="0"/>
    <n v="691"/>
    <n v="9687"/>
    <n v="117584"/>
    <n v="1093"/>
    <n v="4284"/>
    <n v="1163"/>
    <n v="1846"/>
    <n v="-2467"/>
    <n v="0"/>
    <n v="-167"/>
    <n v="133715"/>
    <n v="-0.16700000000000001"/>
    <x v="3"/>
  </r>
  <r>
    <x v="1"/>
    <s v="P42970: TRANS LINES"/>
    <s v="LI-000064"/>
    <s v="REL Shlby City 744-605-615 MOS"/>
    <s v="RELIABILITY"/>
    <s v="2019"/>
    <s v="FULL YEAR ACTUALS"/>
    <n v="0"/>
    <n v="341"/>
    <n v="3814"/>
    <n v="26827"/>
    <n v="5025"/>
    <n v="24361"/>
    <n v="18266"/>
    <n v="111"/>
    <n v="768"/>
    <n v="0"/>
    <n v="0"/>
    <n v="0"/>
    <n v="79512"/>
    <n v="0"/>
    <x v="3"/>
  </r>
  <r>
    <x v="1"/>
    <s v="P42970: TRANS LINES"/>
    <s v="LI-000065"/>
    <s v="REL Shlbyvl So 588-605-615 MOS"/>
    <s v="RELIABILITY"/>
    <s v="2019"/>
    <s v="FULL YEAR ACTUALS"/>
    <n v="0"/>
    <n v="935"/>
    <n v="48846"/>
    <n v="-8720"/>
    <n v="1073"/>
    <n v="7555"/>
    <n v="0"/>
    <n v="0"/>
    <n v="0"/>
    <n v="0"/>
    <n v="0"/>
    <n v="0"/>
    <n v="49689"/>
    <n v="0"/>
    <x v="3"/>
  </r>
  <r>
    <x v="1"/>
    <s v="P42970: TRANS LINES"/>
    <s v="LI-000066"/>
    <s v="REL Lawrncbrg 639-605-625 MOS"/>
    <s v="RELIABILITY"/>
    <s v="2019"/>
    <s v="FULL YEAR ACTUALS"/>
    <n v="0"/>
    <n v="0"/>
    <n v="1306"/>
    <n v="24720"/>
    <n v="392"/>
    <n v="27924"/>
    <n v="784"/>
    <n v="529"/>
    <n v="4249"/>
    <n v="-1554"/>
    <n v="14"/>
    <n v="1794"/>
    <n v="60159"/>
    <n v="1.8080000000000001"/>
    <x v="3"/>
  </r>
  <r>
    <x v="1"/>
    <s v="P42970: TRANS LINES"/>
    <s v="LI-000067"/>
    <s v="REL Lexingtn Water 662-605-635"/>
    <s v="RELIABILITY"/>
    <s v="2019"/>
    <s v="FULL YEAR ACTUALS"/>
    <n v="0"/>
    <n v="0"/>
    <n v="3057"/>
    <n v="473"/>
    <n v="0"/>
    <n v="0"/>
    <n v="648"/>
    <n v="0"/>
    <n v="48575"/>
    <n v="16579"/>
    <n v="5518"/>
    <n v="3991"/>
    <n v="78841"/>
    <n v="9.5090000000000003"/>
    <x v="3"/>
  </r>
  <r>
    <x v="1"/>
    <s v="P42970: TRANS LINES"/>
    <s v="LI-000068"/>
    <s v="REL Liberty Rd 529-605-615 MOS"/>
    <s v="RELIABILITY"/>
    <s v="2019"/>
    <s v="FULL YEAR ACTUALS"/>
    <n v="0"/>
    <n v="0"/>
    <n v="0"/>
    <n v="0"/>
    <n v="13598"/>
    <n v="907"/>
    <n v="1179"/>
    <n v="52"/>
    <n v="36196"/>
    <n v="40651"/>
    <n v="1630"/>
    <n v="4283"/>
    <n v="98497"/>
    <n v="5.9130000000000003"/>
    <x v="3"/>
  </r>
  <r>
    <x v="1"/>
    <s v="P42970: TRANS LINES"/>
    <s v="LI-000083"/>
    <s v="TEP-CR-Loudon Ave-Hume Road"/>
    <s v="TEP"/>
    <s v="2019"/>
    <s v="FULL YEAR ACTUALS"/>
    <n v="4168"/>
    <n v="270"/>
    <n v="11637"/>
    <n v="342556"/>
    <n v="99162"/>
    <n v="9135"/>
    <n v="13154"/>
    <n v="6866"/>
    <n v="13842"/>
    <n v="-10574"/>
    <n v="109536"/>
    <n v="230908"/>
    <n v="830661"/>
    <n v="340.44400000000002"/>
    <x v="1"/>
  </r>
  <r>
    <x v="1"/>
    <s v="P42970: TRANS LINES"/>
    <s v="LI-000085"/>
    <s v="TEP-MOT-Greensburg-Camp EKPC"/>
    <s v="TEP"/>
    <s v="2019"/>
    <s v="FULL YEAR ACTUALS"/>
    <n v="17841"/>
    <n v="0"/>
    <n v="313595"/>
    <n v="0"/>
    <n v="8257"/>
    <n v="0"/>
    <n v="2249"/>
    <n v="0"/>
    <n v="67309"/>
    <n v="113397"/>
    <n v="9466"/>
    <n v="-7217"/>
    <n v="524897"/>
    <n v="2.2490000000000001"/>
    <x v="1"/>
  </r>
  <r>
    <x v="1"/>
    <s v="P42970: TRANS LINES"/>
    <s v="LI-000091"/>
    <s v="TEP-MOT-Green Rvr-Shvrs Chapel"/>
    <s v="TEP"/>
    <s v="2019"/>
    <s v="FULL YEAR ACTUALS"/>
    <n v="0"/>
    <n v="0"/>
    <n v="42538"/>
    <n v="223326"/>
    <n v="206708"/>
    <n v="199428"/>
    <n v="210961"/>
    <n v="73418"/>
    <n v="34099"/>
    <n v="-8289"/>
    <n v="832"/>
    <n v="13503"/>
    <n v="996525"/>
    <n v="14.335000000000001"/>
    <x v="1"/>
  </r>
  <r>
    <x v="1"/>
    <s v="P42970: TRANS LINES"/>
    <s v="LI-000092"/>
    <s v="TEP-MOT-Morganfield-Wheatcrft"/>
    <s v="TEP"/>
    <s v="2019"/>
    <s v="FULL YEAR ACTUALS"/>
    <n v="0"/>
    <n v="0"/>
    <n v="0"/>
    <n v="717717"/>
    <n v="0"/>
    <n v="93453"/>
    <n v="337157"/>
    <n v="285486"/>
    <n v="534765"/>
    <n v="272221"/>
    <n v="20336"/>
    <n v="-14411"/>
    <n v="2246724"/>
    <n v="5.9249999999999998"/>
    <x v="1"/>
  </r>
  <r>
    <x v="1"/>
    <s v="P42970: TRANS LINES"/>
    <s v="LI-000093"/>
    <s v="TEP-MOT-Floyd-Waynesburg"/>
    <s v="TEP"/>
    <s v="2019"/>
    <s v="FULL YEAR ACTUALS"/>
    <n v="1279"/>
    <n v="25320"/>
    <n v="35027"/>
    <n v="-6"/>
    <n v="0"/>
    <n v="35454"/>
    <n v="28835"/>
    <n v="59322"/>
    <n v="11485"/>
    <n v="-45"/>
    <n v="300"/>
    <n v="-355"/>
    <n v="196616"/>
    <n v="-5.5E-2"/>
    <x v="1"/>
  </r>
  <r>
    <x v="1"/>
    <s v="P42970: TRANS LINES"/>
    <s v="LI-000100"/>
    <s v="TEP-MOT-Etown-Nelson Co"/>
    <s v="TEP"/>
    <s v="2019"/>
    <s v="FULL YEAR ACTUALS"/>
    <n v="0"/>
    <n v="0"/>
    <n v="0"/>
    <n v="0"/>
    <n v="0"/>
    <n v="0"/>
    <n v="0"/>
    <n v="0"/>
    <n v="0"/>
    <n v="279"/>
    <n v="70"/>
    <n v="0"/>
    <n v="349"/>
    <n v="7.0000000000000007E-2"/>
    <x v="1"/>
  </r>
  <r>
    <x v="1"/>
    <s v="P42970: TRANS LINES"/>
    <s v="LI-000102"/>
    <s v="TEP-NL-Hardin Co-Etown New 2nd"/>
    <s v="TEP"/>
    <s v="2019"/>
    <s v="FULL YEAR ACTUALS"/>
    <n v="0"/>
    <n v="0"/>
    <n v="0"/>
    <n v="0"/>
    <n v="0"/>
    <n v="0"/>
    <n v="0"/>
    <n v="97"/>
    <n v="3275"/>
    <n v="1557"/>
    <n v="1110"/>
    <n v="0"/>
    <n v="6040"/>
    <n v="1.1100000000000001"/>
    <x v="1"/>
  </r>
  <r>
    <x v="1"/>
    <s v="P42970: TRANS LINES"/>
    <s v="LI-158321"/>
    <s v="Midland Avenue Relo"/>
    <s v="THIRD PARTY REQUESTS"/>
    <s v="2019"/>
    <s v="FULL YEAR ACTUALS"/>
    <n v="16169"/>
    <n v="0"/>
    <n v="21578"/>
    <n v="-6"/>
    <n v="99988"/>
    <n v="-8301"/>
    <n v="0"/>
    <n v="0"/>
    <n v="0"/>
    <n v="-54776"/>
    <n v="1323"/>
    <n v="-1535"/>
    <n v="74439"/>
    <n v="-0.21199999999999999"/>
    <x v="0"/>
  </r>
  <r>
    <x v="1"/>
    <s v="P42970: TRANS LINES"/>
    <s v="LI-158326"/>
    <s v="PR Gardner 715 Tap"/>
    <s v="PROACTIVE REPLACEMENT"/>
    <s v="2019"/>
    <s v="FULL YEAR ACTUALS"/>
    <n v="131777"/>
    <n v="25152"/>
    <n v="50456"/>
    <n v="-18957"/>
    <n v="0"/>
    <n v="-3"/>
    <n v="0"/>
    <n v="0"/>
    <n v="1996"/>
    <n v="13813"/>
    <n v="144320"/>
    <n v="0"/>
    <n v="348553"/>
    <n v="144.32"/>
    <x v="2"/>
  </r>
  <r>
    <x v="1"/>
    <s v="P42970: TRANS LINES"/>
    <s v="LI-158662"/>
    <s v="REL Eddyville MOS"/>
    <s v="RELIABILITY"/>
    <s v="2019"/>
    <s v="FULL YEAR ACTUALS"/>
    <n v="0"/>
    <n v="0"/>
    <n v="0"/>
    <n v="0"/>
    <n v="0"/>
    <n v="0"/>
    <n v="25060"/>
    <n v="1402"/>
    <n v="1419"/>
    <n v="98614"/>
    <n v="11668"/>
    <n v="7912"/>
    <n v="146075"/>
    <n v="19.579999999999998"/>
    <x v="3"/>
  </r>
  <r>
    <x v="1"/>
    <s v="P42970: TRANS LINES"/>
    <s v="LI-158691"/>
    <s v="PR Harlan Y-Pocket"/>
    <s v="PROACTIVE REPLACEMENT"/>
    <s v="2019"/>
    <s v="FULL YEAR ACTUALS"/>
    <n v="0"/>
    <n v="0"/>
    <n v="88601"/>
    <n v="2975"/>
    <n v="58253"/>
    <n v="0"/>
    <n v="6326"/>
    <n v="65980"/>
    <n v="53140"/>
    <n v="-9072"/>
    <n v="221187"/>
    <n v="362644"/>
    <n v="850033"/>
    <n v="583.83100000000002"/>
    <x v="2"/>
  </r>
  <r>
    <x v="1"/>
    <s v="P42970: TRANS LINES"/>
    <s v="LI-158816"/>
    <s v="LTG Pineville-Rocky Branch"/>
    <s v="PROACTIVE REPLACEMENT"/>
    <s v="2019"/>
    <s v="FULL YEAR ACTUALS"/>
    <n v="2120"/>
    <n v="1234"/>
    <n v="0"/>
    <n v="-2120"/>
    <n v="269232"/>
    <n v="140341"/>
    <n v="16015"/>
    <n v="36"/>
    <n v="167216"/>
    <n v="21612"/>
    <n v="7599"/>
    <n v="-4420"/>
    <n v="618864"/>
    <n v="3.1789999999999998"/>
    <x v="2"/>
  </r>
  <r>
    <x v="1"/>
    <s v="P42970: TRANS LINES"/>
    <s v="LI-158880"/>
    <s v="PR Corydon-Rumsey"/>
    <s v="PROACTIVE REPLACEMENT"/>
    <s v="2019"/>
    <s v="FULL YEAR ACTUALS"/>
    <n v="0"/>
    <n v="0"/>
    <n v="0"/>
    <n v="0"/>
    <n v="0"/>
    <n v="16092"/>
    <n v="49843"/>
    <n v="-11889"/>
    <n v="14788"/>
    <n v="85679"/>
    <n v="74204"/>
    <n v="64177"/>
    <n v="292893"/>
    <n v="138.381"/>
    <x v="2"/>
  </r>
  <r>
    <x v="1"/>
    <s v="P42970: TRANS LINES"/>
    <s v="LI-158882"/>
    <s v="PR Dorchester-Arnold"/>
    <s v="PROACTIVE REPLACEMENT"/>
    <s v="2019"/>
    <s v="FULL YEAR ACTUALS"/>
    <n v="0"/>
    <n v="0"/>
    <n v="0"/>
    <n v="0"/>
    <n v="0"/>
    <n v="0"/>
    <n v="0"/>
    <n v="0"/>
    <n v="0"/>
    <n v="27836"/>
    <n v="0"/>
    <n v="0"/>
    <n v="27836"/>
    <n v="0"/>
    <x v="2"/>
  </r>
  <r>
    <x v="1"/>
    <s v="P42970: TRANS LINES"/>
    <s v="LI-158883"/>
    <s v="PR Dorchester-Pocket North"/>
    <s v="PROACTIVE REPLACEMENT"/>
    <s v="2019"/>
    <s v="FULL YEAR ACTUALS"/>
    <n v="0"/>
    <n v="0"/>
    <n v="0"/>
    <n v="0"/>
    <n v="0"/>
    <n v="0"/>
    <n v="0"/>
    <n v="0"/>
    <n v="0"/>
    <n v="0"/>
    <n v="0"/>
    <n v="4602"/>
    <n v="4602"/>
    <n v="4.6020000000000003"/>
    <x v="2"/>
  </r>
  <r>
    <x v="1"/>
    <s v="P42970: TRANS LINES"/>
    <s v="LI-158885"/>
    <s v="PR Bond-Virginia City"/>
    <s v="PROACTIVE REPLACEMENT"/>
    <s v="2019"/>
    <s v="FULL YEAR ACTUALS"/>
    <n v="0"/>
    <n v="0"/>
    <n v="0"/>
    <n v="0"/>
    <n v="0"/>
    <n v="0"/>
    <n v="0"/>
    <n v="0"/>
    <n v="0"/>
    <n v="116522"/>
    <n v="0"/>
    <n v="-2615"/>
    <n v="113907"/>
    <n v="-2.6150000000000002"/>
    <x v="2"/>
  </r>
  <r>
    <x v="1"/>
    <s v="P42970: TRANS LINES"/>
    <s v="LI-158947"/>
    <s v="LTG KU Park-Wofford"/>
    <s v="PROACTIVE REPLACEMENT"/>
    <s v="2019"/>
    <s v="FULL YEAR ACTUALS"/>
    <n v="0"/>
    <n v="0"/>
    <n v="0"/>
    <n v="60047"/>
    <n v="148407"/>
    <n v="259375"/>
    <n v="111046"/>
    <n v="-44470"/>
    <n v="145"/>
    <n v="0"/>
    <n v="0"/>
    <n v="-331"/>
    <n v="534220"/>
    <n v="-0.33100000000000002"/>
    <x v="2"/>
  </r>
  <r>
    <x v="1"/>
    <s v="P42970: TRANS LINES"/>
    <s v="LI-159067"/>
    <s v="REL Hartford-Big Rivers Interc"/>
    <s v="RELIABILITY"/>
    <s v="2019"/>
    <s v="FULL YEAR ACTUALS"/>
    <n v="0"/>
    <n v="15973"/>
    <n v="272"/>
    <n v="30176"/>
    <n v="5121"/>
    <n v="1301"/>
    <n v="3241"/>
    <n v="5181"/>
    <n v="19167"/>
    <n v="17928"/>
    <n v="13899"/>
    <n v="42584"/>
    <n v="154844"/>
    <n v="56.482999999999997"/>
    <x v="3"/>
  </r>
  <r>
    <x v="1"/>
    <s v="P42970: TRANS LINES"/>
    <s v="LI-159178"/>
    <s v="PR Nebo-Wheatcroft Crt"/>
    <s v="PROACTIVE REPLACEMENT"/>
    <s v="2019"/>
    <s v="FULL YEAR ACTUALS"/>
    <n v="0"/>
    <n v="0"/>
    <n v="0"/>
    <n v="0"/>
    <n v="9067"/>
    <n v="552278"/>
    <n v="241806"/>
    <n v="263339"/>
    <n v="7846"/>
    <n v="8566"/>
    <n v="26772"/>
    <n v="-7282"/>
    <n v="1102392"/>
    <n v="19.489999999999998"/>
    <x v="2"/>
  </r>
  <r>
    <x v="1"/>
    <s v="P42970: TRANS LINES"/>
    <s v="LI-159181"/>
    <s v="PR KU Park-GC-Bimble"/>
    <s v="PROACTIVE REPLACEMENT"/>
    <s v="2019"/>
    <s v="FULL YEAR ACTUALS"/>
    <n v="0"/>
    <n v="0"/>
    <n v="133796"/>
    <n v="34772"/>
    <n v="48103"/>
    <n v="22124"/>
    <n v="274044"/>
    <n v="1557"/>
    <n v="0"/>
    <n v="0"/>
    <n v="0"/>
    <n v="-5983"/>
    <n v="508412"/>
    <n v="-5.9829999999999997"/>
    <x v="2"/>
  </r>
  <r>
    <x v="1"/>
    <s v="P42970: TRANS LINES"/>
    <s v="LI-159243"/>
    <s v="TEP-CR-Mid Valley-Finchville"/>
    <s v="TEP"/>
    <s v="2019"/>
    <s v="FULL YEAR ACTUALS"/>
    <n v="0"/>
    <n v="0"/>
    <n v="0"/>
    <n v="0"/>
    <n v="2491"/>
    <n v="20112"/>
    <n v="40034"/>
    <n v="44495"/>
    <n v="50641"/>
    <n v="101895"/>
    <n v="72886"/>
    <n v="77516"/>
    <n v="410070"/>
    <n v="150.40199999999999"/>
    <x v="1"/>
  </r>
  <r>
    <x v="1"/>
    <s v="P42970: TRANS LINES"/>
    <s v="LI-159279"/>
    <s v="TL UTV-Pineville"/>
    <s v="OPERATIONS SUPPORT"/>
    <s v="2019"/>
    <s v="FULL YEAR ACTUALS"/>
    <n v="0"/>
    <n v="0"/>
    <n v="0"/>
    <n v="0"/>
    <n v="27836"/>
    <n v="0"/>
    <n v="0"/>
    <n v="0"/>
    <n v="0"/>
    <n v="0"/>
    <n v="0"/>
    <n v="0"/>
    <n v="27836"/>
    <n v="0"/>
    <x v="0"/>
  </r>
  <r>
    <x v="1"/>
    <s v="P42970: TRANS LINES"/>
    <s v="LI-159436"/>
    <s v="DSP Corporate Drive Sub Upg"/>
    <s v="NATIVE LOAD"/>
    <s v="2019"/>
    <s v="FULL YEAR ACTUALS"/>
    <n v="0"/>
    <n v="0"/>
    <n v="0"/>
    <n v="0"/>
    <n v="0"/>
    <n v="0"/>
    <n v="0"/>
    <n v="0"/>
    <n v="0"/>
    <n v="0"/>
    <n v="0"/>
    <n v="2711"/>
    <n v="2711"/>
    <n v="2.7109999999999999"/>
    <x v="0"/>
  </r>
  <r>
    <x v="1"/>
    <s v="P42970: TRANS LINES"/>
    <s v="LI-159670"/>
    <s v="PR Lynch-Pocket Rev"/>
    <s v="PROACTIVE REPLACEMENT"/>
    <s v="2019"/>
    <s v="FULL YEAR ACTUALS"/>
    <n v="0"/>
    <n v="0"/>
    <n v="0"/>
    <n v="0"/>
    <n v="685729"/>
    <n v="-5423"/>
    <n v="0"/>
    <n v="0"/>
    <n v="0"/>
    <n v="0"/>
    <n v="0"/>
    <n v="0"/>
    <n v="680305"/>
    <n v="0"/>
    <x v="2"/>
  </r>
  <r>
    <x v="1"/>
    <s v="P42970: TRANS LINES"/>
    <s v="LI-159710"/>
    <s v="Brighton Trail Bridge Relo"/>
    <s v="THIRD PARTY REQUESTS"/>
    <s v="2019"/>
    <s v="FULL YEAR ACTUALS"/>
    <n v="0"/>
    <n v="0"/>
    <n v="0"/>
    <n v="0"/>
    <n v="0"/>
    <n v="0"/>
    <n v="161"/>
    <n v="-19"/>
    <n v="-141"/>
    <n v="-12041"/>
    <n v="12041"/>
    <n v="0"/>
    <n v="0"/>
    <n v="12.041"/>
    <x v="0"/>
  </r>
  <r>
    <x v="1"/>
    <s v="P42970: TRANS LINES"/>
    <s v="LI-159789"/>
    <s v="PR Harlan Y-Pineville 161kV"/>
    <s v="PROACTIVE REPLACEMENT"/>
    <s v="2019"/>
    <s v="FULL YEAR ACTUALS"/>
    <n v="0"/>
    <n v="0"/>
    <n v="0"/>
    <n v="0"/>
    <n v="0"/>
    <n v="174574"/>
    <n v="51814"/>
    <n v="159664"/>
    <n v="124974"/>
    <n v="15975"/>
    <n v="0"/>
    <n v="-2359"/>
    <n v="524643"/>
    <n v="-2.359"/>
    <x v="2"/>
  </r>
  <r>
    <x v="1"/>
    <s v="P42970: TRANS LINES"/>
    <s v="LI-159804"/>
    <s v="SPIR Nebo-Earlington North"/>
    <s v="PROACTIVE REPLACEMENT"/>
    <s v="2019"/>
    <s v="FULL YEAR ACTUALS"/>
    <n v="0"/>
    <n v="0"/>
    <n v="0"/>
    <n v="0"/>
    <n v="0"/>
    <n v="104321"/>
    <n v="67113"/>
    <n v="-17479"/>
    <n v="0"/>
    <n v="9223"/>
    <n v="0"/>
    <n v="0"/>
    <n v="163177"/>
    <n v="0"/>
    <x v="2"/>
  </r>
  <r>
    <x v="1"/>
    <s v="P42970: TRANS LINES"/>
    <s v="LI-160017"/>
    <s v="DSP CMWA Paris"/>
    <s v="NATIVE LOAD"/>
    <s v="2019"/>
    <s v="FULL YEAR ACTUALS"/>
    <n v="0"/>
    <n v="0"/>
    <n v="0"/>
    <n v="0"/>
    <n v="0"/>
    <n v="0"/>
    <n v="0"/>
    <n v="0"/>
    <n v="0"/>
    <n v="6215"/>
    <n v="-3440"/>
    <n v="340"/>
    <n v="3115"/>
    <n v="-3.1"/>
    <x v="0"/>
  </r>
  <r>
    <x v="1"/>
    <s v="P42970: TRANS LINES"/>
    <s v="LI-160112"/>
    <s v="Georgetown ByPass Relocation"/>
    <s v="THIRD PARTY REQUESTS"/>
    <s v="2019"/>
    <s v="FULL YEAR ACTUALS"/>
    <n v="0"/>
    <n v="0"/>
    <n v="0"/>
    <n v="0"/>
    <n v="0"/>
    <n v="0"/>
    <n v="0"/>
    <n v="0"/>
    <n v="0"/>
    <n v="0"/>
    <n v="0"/>
    <n v="-1928"/>
    <n v="-1928"/>
    <n v="-1.9279999999999999"/>
    <x v="0"/>
  </r>
  <r>
    <x v="1"/>
    <s v="P42970: TRANS LINES"/>
    <s v="LI-160331"/>
    <s v="LTG Imbod-Dorc Rev"/>
    <s v="PROACTIVE REPLACEMENT"/>
    <s v="2019"/>
    <s v="FULL YEAR ACTUALS"/>
    <n v="0"/>
    <n v="0"/>
    <n v="0"/>
    <n v="0"/>
    <n v="0"/>
    <n v="744423"/>
    <n v="0"/>
    <n v="0"/>
    <n v="0"/>
    <n v="0"/>
    <n v="0"/>
    <n v="0"/>
    <n v="744423"/>
    <n v="0"/>
    <x v="2"/>
  </r>
  <r>
    <x v="1"/>
    <s v="P42970: TRANS LINES"/>
    <s v="LI-160332"/>
    <s v="LTG Midd-Pnvl Rev"/>
    <s v="PROACTIVE REPLACEMENT"/>
    <s v="2019"/>
    <s v="FULL YEAR ACTUALS"/>
    <n v="0"/>
    <n v="0"/>
    <n v="0"/>
    <n v="0"/>
    <n v="0"/>
    <n v="571086"/>
    <n v="43"/>
    <n v="0"/>
    <n v="0"/>
    <n v="0"/>
    <n v="0"/>
    <n v="0"/>
    <n v="571129"/>
    <n v="0"/>
    <x v="2"/>
  </r>
  <r>
    <x v="1"/>
    <s v="P42970: TRANS LINES"/>
    <s v="LI-160379"/>
    <s v="REL Hartford-Big Rvrs Int ROW"/>
    <s v="LAND"/>
    <s v="2019"/>
    <s v="FULL YEAR ACTUALS"/>
    <n v="0"/>
    <n v="0"/>
    <n v="0"/>
    <n v="0"/>
    <n v="0"/>
    <n v="0"/>
    <n v="0"/>
    <n v="0"/>
    <n v="0"/>
    <n v="0"/>
    <n v="0"/>
    <n v="827"/>
    <n v="827"/>
    <n v="0.82699999999999996"/>
    <x v="0"/>
  </r>
  <r>
    <x v="1"/>
    <s v="P42970: TRANS LINES"/>
    <s v="LI-160438"/>
    <s v="CR Ky Dam-So Paducah Phase I"/>
    <s v="PROACTIVE REPLACEMENT"/>
    <s v="2019"/>
    <s v="FULL YEAR ACTUALS"/>
    <n v="0"/>
    <n v="0"/>
    <n v="0"/>
    <n v="0"/>
    <n v="0"/>
    <n v="0"/>
    <n v="258296"/>
    <n v="22565"/>
    <n v="-24083"/>
    <n v="194013"/>
    <n v="372233"/>
    <n v="274526"/>
    <n v="1097549"/>
    <n v="646.75900000000001"/>
    <x v="2"/>
  </r>
  <r>
    <x v="1"/>
    <s v="P42970: TRANS LINES"/>
    <s v="LI-160439"/>
    <s v="CR Ky Dam-So Paducah Phase II"/>
    <s v="PROACTIVE REPLACEMENT"/>
    <s v="2019"/>
    <s v="FULL YEAR ACTUALS"/>
    <n v="0"/>
    <n v="0"/>
    <n v="0"/>
    <n v="0"/>
    <n v="0"/>
    <n v="0"/>
    <n v="0"/>
    <n v="0"/>
    <n v="0"/>
    <n v="0"/>
    <n v="398"/>
    <n v="0"/>
    <n v="398"/>
    <n v="0.39800000000000002"/>
    <x v="2"/>
  </r>
  <r>
    <x v="1"/>
    <s v="P42970: TRANS LINES"/>
    <s v="LI-160440"/>
    <s v="CR Elihu-Wofford Phase I"/>
    <s v="PROACTIVE REPLACEMENT"/>
    <s v="2019"/>
    <s v="FULL YEAR ACTUALS"/>
    <n v="0"/>
    <n v="0"/>
    <n v="0"/>
    <n v="0"/>
    <n v="0"/>
    <n v="0"/>
    <n v="446867"/>
    <n v="123036"/>
    <n v="-13272"/>
    <n v="80089"/>
    <n v="67871"/>
    <n v="67565"/>
    <n v="772157"/>
    <n v="135.43600000000001"/>
    <x v="2"/>
  </r>
  <r>
    <x v="1"/>
    <s v="P42970: TRANS LINES"/>
    <s v="LI-160441"/>
    <s v="CR Elihu-Wofford Phase II"/>
    <s v="PROACTIVE REPLACEMENT"/>
    <s v="2019"/>
    <s v="FULL YEAR ACTUALS"/>
    <n v="0"/>
    <n v="0"/>
    <n v="0"/>
    <n v="0"/>
    <n v="0"/>
    <n v="0"/>
    <n v="0"/>
    <n v="0"/>
    <n v="0"/>
    <n v="3529"/>
    <n v="1274"/>
    <n v="0"/>
    <n v="4803"/>
    <n v="1.274"/>
    <x v="2"/>
  </r>
  <r>
    <x v="1"/>
    <s v="P42970: TRANS LINES"/>
    <s v="LI-160928"/>
    <s v="TEP-NL-Lebanon-Leb So ROW"/>
    <s v="LAND"/>
    <s v="2019"/>
    <s v="FULL YEAR ACTUALS"/>
    <n v="0"/>
    <n v="0"/>
    <n v="0"/>
    <n v="0"/>
    <n v="0"/>
    <n v="0"/>
    <n v="0"/>
    <n v="0"/>
    <n v="0"/>
    <n v="1509"/>
    <n v="1749"/>
    <n v="12082"/>
    <n v="15339"/>
    <n v="13.831"/>
    <x v="0"/>
  </r>
  <r>
    <x v="1"/>
    <s v="P42970: TRANS LINES"/>
    <s v="LI-161041"/>
    <s v="TEP-NL-Hardin Co-Etown ROW"/>
    <s v="LAND"/>
    <s v="2019"/>
    <s v="FULL YEAR ACTUALS"/>
    <n v="0"/>
    <n v="0"/>
    <n v="0"/>
    <n v="0"/>
    <n v="0"/>
    <n v="0"/>
    <n v="0"/>
    <n v="0"/>
    <n v="0"/>
    <n v="0"/>
    <n v="3096"/>
    <n v="48109"/>
    <n v="51206"/>
    <n v="51.204999999999998"/>
    <x v="0"/>
  </r>
  <r>
    <x v="1"/>
    <s v="P42990: TRANS POLICY &amp; TARIFFS"/>
    <s v="157821"/>
    <s v="Telecom for Muni Transitions"/>
    <s v="OPERATIONS SUPPORT"/>
    <s v="2019"/>
    <s v="FULL YEAR ACTUALS"/>
    <n v="1"/>
    <n v="996"/>
    <n v="-983"/>
    <n v="21"/>
    <n v="-35"/>
    <n v="369"/>
    <n v="-174"/>
    <n v="-195"/>
    <n v="0"/>
    <n v="0"/>
    <n v="0"/>
    <n v="0"/>
    <n v="0"/>
    <n v="0"/>
    <x v="0"/>
  </r>
  <r>
    <x v="0"/>
    <s v="P42920: TRANS SYSTEM OPERATIONS"/>
    <s v="158067"/>
    <s v="TCC OpEngExp &amp; Training Room-L"/>
    <s v="FACILITIES"/>
    <s v="2020"/>
    <s v="RATE CASE-TYE6-30-22 V2"/>
    <n v="0"/>
    <n v="0"/>
    <n v="0"/>
    <n v="0"/>
    <n v="0"/>
    <n v="0"/>
    <n v="0"/>
    <n v="0"/>
    <n v="0"/>
    <n v="0"/>
    <n v="0"/>
    <n v="0"/>
    <n v="0"/>
    <n v="0"/>
    <x v="0"/>
  </r>
  <r>
    <x v="0"/>
    <s v="P42940: TRANS ENERGY MANAGEMENT SYSTEM"/>
    <s v="140095"/>
    <s v="SIMP CC V_WALL RPLC-LGE-2020"/>
    <s v="OPERATIONS SUPPORT"/>
    <s v="2020"/>
    <s v="RATE CASE-TYE6-30-22 V2"/>
    <n v="0"/>
    <n v="0"/>
    <n v="19802"/>
    <n v="57396"/>
    <n v="4632"/>
    <n v="188026"/>
    <n v="1322"/>
    <n v="0"/>
    <n v="0"/>
    <n v="0"/>
    <n v="0"/>
    <n v="0"/>
    <n v="271178"/>
    <n v="271.178"/>
    <x v="0"/>
  </r>
  <r>
    <x v="0"/>
    <s v="P42940: TRANS ENERGY MANAGEMENT SYSTEM"/>
    <s v="140099"/>
    <s v="EMS OPERATOR MONITORS-LGE-2019"/>
    <s v="OPERATIONS SUPPORT"/>
    <s v="2020"/>
    <s v="RATE CASE-TYE6-30-22 V2"/>
    <n v="0"/>
    <n v="0"/>
    <n v="0"/>
    <n v="0"/>
    <n v="452"/>
    <n v="0"/>
    <n v="0"/>
    <n v="0"/>
    <n v="0"/>
    <n v="0"/>
    <n v="0"/>
    <n v="0"/>
    <n v="452"/>
    <n v="0.45200000000000001"/>
    <x v="0"/>
  </r>
  <r>
    <x v="0"/>
    <s v="P42940: TRANS ENERGY MANAGEMENT SYSTEM"/>
    <s v="147735"/>
    <s v="FULL UPGRD EMS SWARE-LGE-2020"/>
    <s v="COMPLIANCE"/>
    <s v="2020"/>
    <s v="RATE CASE-TYE6-30-22 V2"/>
    <n v="-1376"/>
    <n v="7664"/>
    <n v="34388"/>
    <n v="2063"/>
    <n v="7287"/>
    <n v="-551"/>
    <n v="27024"/>
    <n v="7128"/>
    <n v="6457"/>
    <n v="29124"/>
    <n v="17697"/>
    <n v="0"/>
    <n v="136906"/>
    <n v="136.90600000000001"/>
    <x v="0"/>
  </r>
  <r>
    <x v="0"/>
    <s v="P42940: TRANS ENERGY MANAGEMENT SYSTEM"/>
    <s v="147798"/>
    <s v="EMS APP ENHANCEMENTS-LGE-2020"/>
    <s v="OPERATIONS SUPPORT"/>
    <s v="2020"/>
    <s v="RATE CASE-TYE6-30-22 V2"/>
    <n v="0"/>
    <n v="0"/>
    <n v="0"/>
    <n v="0"/>
    <n v="0"/>
    <n v="0"/>
    <n v="12066"/>
    <n v="0"/>
    <n v="3754"/>
    <n v="14075"/>
    <n v="0"/>
    <n v="0"/>
    <n v="29895"/>
    <n v="29.895"/>
    <x v="0"/>
  </r>
  <r>
    <x v="0"/>
    <s v="P42940: TRANS ENERGY MANAGEMENT SYSTEM"/>
    <s v="147806"/>
    <s v="ROUTINE EMS-LGE 2020"/>
    <s v="OPERATIONS SUPPORT"/>
    <s v="2020"/>
    <s v="RATE CASE-TYE6-30-22 V2"/>
    <n v="0"/>
    <n v="0"/>
    <n v="0"/>
    <n v="0"/>
    <n v="0"/>
    <n v="0"/>
    <n v="0"/>
    <n v="0"/>
    <n v="0"/>
    <n v="0"/>
    <n v="0"/>
    <n v="6055"/>
    <n v="6055"/>
    <n v="6.0549999999999997"/>
    <x v="0"/>
  </r>
  <r>
    <x v="0"/>
    <s v="P42940: TRANS ENERGY MANAGEMENT SYSTEM"/>
    <s v="148059"/>
    <s v="LITE UPGRDE EMS SWARE-LGE-2021"/>
    <s v="COMPLIANCE"/>
    <s v="2021"/>
    <s v="RATE CASE-TYE6-30-22 V2"/>
    <n v="0"/>
    <n v="0"/>
    <n v="0"/>
    <n v="0"/>
    <n v="34418"/>
    <n v="0"/>
    <n v="0"/>
    <n v="0"/>
    <n v="0"/>
    <n v="0"/>
    <n v="0"/>
    <n v="0"/>
    <n v="34418"/>
    <n v="34.417999999999999"/>
    <x v="0"/>
  </r>
  <r>
    <x v="0"/>
    <s v="P42940: TRANS ENERGY MANAGEMENT SYSTEM"/>
    <s v="148066"/>
    <s v="FULL UPGRD EMS SWARE-LGE-2022"/>
    <s v="COMPLIANCE"/>
    <s v="2021"/>
    <s v="RATE CASE-TYE6-30-22 V2"/>
    <n v="0"/>
    <n v="0"/>
    <n v="0"/>
    <n v="0"/>
    <n v="0"/>
    <n v="0"/>
    <n v="0"/>
    <n v="0"/>
    <n v="0"/>
    <n v="38467"/>
    <n v="0"/>
    <n v="0"/>
    <n v="38467"/>
    <n v="38.466999999999999"/>
    <x v="0"/>
  </r>
  <r>
    <x v="0"/>
    <s v="P42940: TRANS ENERGY MANAGEMENT SYSTEM"/>
    <s v="148200"/>
    <s v="BACKUP CC V_WALL RPLC-LGE-2021"/>
    <s v="OPERATIONS SUPPORT"/>
    <s v="2021"/>
    <s v="RATE CASE-TYE6-30-22 V2"/>
    <n v="0"/>
    <n v="0"/>
    <n v="0"/>
    <n v="0"/>
    <n v="0"/>
    <n v="0"/>
    <n v="0"/>
    <n v="0"/>
    <n v="19436"/>
    <n v="0"/>
    <n v="0"/>
    <n v="0"/>
    <n v="19436"/>
    <n v="19.436"/>
    <x v="0"/>
  </r>
  <r>
    <x v="0"/>
    <s v="P42940: TRANS ENERGY MANAGEMENT SYSTEM"/>
    <s v="148252"/>
    <s v="EMS APP ENHANCEMENTS-LGE-2021"/>
    <s v="OPERATIONS SUPPORT"/>
    <s v="2021"/>
    <s v="RATE CASE-TYE6-30-22 V2"/>
    <n v="0"/>
    <n v="0"/>
    <n v="0"/>
    <n v="0"/>
    <n v="0"/>
    <n v="0"/>
    <n v="0"/>
    <n v="19234"/>
    <n v="0"/>
    <n v="0"/>
    <n v="0"/>
    <n v="0"/>
    <n v="19234"/>
    <n v="19.234000000000002"/>
    <x v="0"/>
  </r>
  <r>
    <x v="0"/>
    <s v="P42940: TRANS ENERGY MANAGEMENT SYSTEM"/>
    <s v="148296"/>
    <s v="ROUTINE EMS-LGE-2021"/>
    <s v="OPERATIONS SUPPORT"/>
    <s v="2021"/>
    <s v="RATE CASE-TYE6-30-22 V2"/>
    <n v="2868"/>
    <n v="2868"/>
    <n v="2868"/>
    <n v="2868"/>
    <n v="2868"/>
    <n v="2868"/>
    <n v="2868"/>
    <n v="2868"/>
    <n v="2868"/>
    <n v="2868"/>
    <n v="2868"/>
    <n v="2868"/>
    <n v="34418"/>
    <n v="34.417999999999999"/>
    <x v="0"/>
  </r>
  <r>
    <x v="0"/>
    <s v="P42940: TRANS ENERGY MANAGEMENT SYSTEM"/>
    <s v="160401"/>
    <s v="DAN UPGRDE EMS SWARE-LGE-2021"/>
    <s v="COMPLIANCE"/>
    <s v="2021"/>
    <s v="RATE CASE-TYE6-30-22 V2"/>
    <n v="0"/>
    <n v="0"/>
    <n v="34100"/>
    <n v="0"/>
    <n v="0"/>
    <n v="0"/>
    <n v="0"/>
    <n v="0"/>
    <n v="0"/>
    <n v="0"/>
    <n v="0"/>
    <n v="0"/>
    <n v="34100"/>
    <n v="34.1"/>
    <x v="0"/>
  </r>
  <r>
    <x v="0"/>
    <s v="P42940: TRANS ENERGY MANAGEMENT SYSTEM"/>
    <s v="162654"/>
    <s v="EMS PreProd Platforms LGE-2021"/>
    <s v="OPERATIONS SUPPORT"/>
    <s v="2021"/>
    <s v="RATE CASE-TYE6-30-22 V2"/>
    <n v="17007"/>
    <n v="17007"/>
    <n v="17007"/>
    <n v="17007"/>
    <n v="0"/>
    <n v="0"/>
    <n v="0"/>
    <n v="0"/>
    <n v="0"/>
    <n v="0"/>
    <n v="0"/>
    <n v="0"/>
    <n v="68027"/>
    <n v="68.027000000000001"/>
    <x v="0"/>
  </r>
  <r>
    <x v="0"/>
    <s v="P42940: TRANS ENERGY MANAGEMENT SYSTEM"/>
    <s v="162821LGE"/>
    <s v="OSI Landscape Tool-LGE"/>
    <s v="OPERATIONS SUPPORT"/>
    <s v="2020"/>
    <s v="RATE CASE-TYE6-30-22 V2"/>
    <n v="0"/>
    <n v="0"/>
    <n v="0"/>
    <n v="0"/>
    <n v="0"/>
    <n v="16667"/>
    <n v="0"/>
    <n v="0"/>
    <n v="0"/>
    <n v="523"/>
    <n v="0"/>
    <n v="20936"/>
    <n v="38126"/>
    <n v="38.125999999999998"/>
    <x v="0"/>
  </r>
  <r>
    <x v="0"/>
    <s v="P42940: TRANS ENERGY MANAGEMENT SYSTEM"/>
    <s v="163572"/>
    <s v="Prelim OT Security-LGE"/>
    <s v="OPERATIONS SUPPORT"/>
    <s v="2021"/>
    <s v="RATE CASE-TYE6-30-22 V2"/>
    <n v="0"/>
    <n v="0"/>
    <n v="0"/>
    <n v="0"/>
    <n v="0"/>
    <n v="24187"/>
    <n v="24187"/>
    <n v="24187"/>
    <n v="24187"/>
    <n v="24187"/>
    <n v="24187"/>
    <n v="24187"/>
    <n v="169309"/>
    <n v="169.309"/>
    <x v="0"/>
  </r>
  <r>
    <x v="0"/>
    <s v="P42950: TRANS STRATEGY &amp; PLANNING"/>
    <s v="160397"/>
    <s v="PowerGem-LG&amp;E"/>
    <s v="OPERATIONS SUPPORT"/>
    <s v="2020"/>
    <s v="RATE CASE-TYE6-30-22 V2"/>
    <n v="0"/>
    <n v="0"/>
    <n v="0"/>
    <n v="0"/>
    <n v="0"/>
    <n v="0"/>
    <n v="0"/>
    <n v="0"/>
    <n v="0"/>
    <n v="0"/>
    <n v="0"/>
    <n v="14125"/>
    <n v="14125"/>
    <n v="14.125"/>
    <x v="0"/>
  </r>
  <r>
    <x v="0"/>
    <s v="P42960: TRANS PROTECTION &amp; CONTROL"/>
    <s v="153373"/>
    <s v="FP-Battery Replacements - LGE"/>
    <s v="PROACTIVE REPLACEMENT"/>
    <s v="2021"/>
    <s v="RATE CASE-TYE6-30-22 V2"/>
    <n v="8195"/>
    <n v="8195"/>
    <n v="8195"/>
    <n v="8195"/>
    <n v="8195"/>
    <n v="8195"/>
    <n v="8195"/>
    <n v="8195"/>
    <n v="8195"/>
    <n v="8195"/>
    <n v="8195"/>
    <n v="8195"/>
    <n v="98335"/>
    <n v="98.334999999999994"/>
    <x v="2"/>
  </r>
  <r>
    <x v="0"/>
    <s v="P42960: TRANS PROTECTION &amp; CONTROL"/>
    <s v="153375"/>
    <s v="FP-PLC Replacements - LGE"/>
    <s v="PROACTIVE REPLACEMENT"/>
    <s v="2021"/>
    <s v="RATE CASE-TYE6-30-22 V2"/>
    <n v="8243"/>
    <n v="8243"/>
    <n v="8243"/>
    <n v="8243"/>
    <n v="8243"/>
    <n v="8243"/>
    <n v="8243"/>
    <n v="8243"/>
    <n v="8243"/>
    <n v="8243"/>
    <n v="8243"/>
    <n v="8243"/>
    <n v="98915"/>
    <n v="98.915000000000006"/>
    <x v="2"/>
  </r>
  <r>
    <x v="0"/>
    <s v="P42960: TRANS PROTECTION &amp; CONTROL"/>
    <s v="160843"/>
    <s v="POTH-Test Lab DFR Addition - L"/>
    <s v="PROACTIVE REPLACEMENT"/>
    <s v="2020"/>
    <s v="RATE CASE-TYE6-30-22 V2"/>
    <n v="152"/>
    <n v="0"/>
    <n v="0"/>
    <n v="0"/>
    <n v="0"/>
    <n v="0"/>
    <n v="0"/>
    <n v="0"/>
    <n v="0"/>
    <n v="0"/>
    <n v="0"/>
    <n v="0"/>
    <n v="152"/>
    <n v="0.152"/>
    <x v="2"/>
  </r>
  <r>
    <x v="0"/>
    <s v="P42960: TRANS PROTECTION &amp; CONTROL"/>
    <s v="161891"/>
    <s v="PPLC Smart Gap-LGE"/>
    <s v="PROACTIVE REPLACEMENT"/>
    <s v="2020"/>
    <s v="RATE CASE-TYE6-30-22 V2"/>
    <n v="0"/>
    <n v="0"/>
    <n v="0"/>
    <n v="765"/>
    <n v="1716"/>
    <n v="741"/>
    <n v="1023"/>
    <n v="7232"/>
    <n v="4972"/>
    <n v="12204"/>
    <n v="12204"/>
    <n v="12204"/>
    <n v="53060"/>
    <n v="53.06"/>
    <x v="2"/>
  </r>
  <r>
    <x v="0"/>
    <s v="P42960: TRANS PROTECTION &amp; CONTROL"/>
    <s v="161891"/>
    <s v="PPLC Smart Gap-LGE"/>
    <s v="PROACTIVE REPLACEMENT"/>
    <s v="2021"/>
    <s v="RATE CASE-TYE6-30-22 V2"/>
    <n v="12438"/>
    <n v="12442"/>
    <n v="0"/>
    <n v="0"/>
    <n v="0"/>
    <n v="0"/>
    <n v="0"/>
    <n v="0"/>
    <n v="0"/>
    <n v="0"/>
    <n v="0"/>
    <n v="0"/>
    <n v="24880"/>
    <n v="24.88"/>
    <x v="2"/>
  </r>
  <r>
    <x v="0"/>
    <s v="P42960: TRANS PROTECTION &amp; CONTROL"/>
    <s v="LRTU-21"/>
    <s v="FP-LGE RTU Replacements-2021"/>
    <s v="PROACTIVE REPLACEMENT"/>
    <s v="2021"/>
    <s v="RATE CASE-TYE6-30-22 V2"/>
    <n v="8523"/>
    <n v="8523"/>
    <n v="8523"/>
    <n v="8523"/>
    <n v="8523"/>
    <n v="8523"/>
    <n v="8523"/>
    <n v="8523"/>
    <n v="8523"/>
    <n v="8523"/>
    <n v="8523"/>
    <n v="8523"/>
    <n v="102277"/>
    <n v="102.277"/>
    <x v="2"/>
  </r>
  <r>
    <x v="0"/>
    <s v="P42960: TRANS PROTECTION &amp; CONTROL"/>
    <s v="SU-000059"/>
    <s v="PRLY-Clay LGE -Madison (6627)"/>
    <s v="PROACTIVE REPLACEMENT"/>
    <s v="2020"/>
    <s v="RATE CASE-TYE6-30-22 V2"/>
    <n v="7531"/>
    <n v="6576"/>
    <n v="333"/>
    <n v="504"/>
    <n v="0"/>
    <n v="0"/>
    <n v="0"/>
    <n v="0"/>
    <n v="0"/>
    <n v="0"/>
    <n v="0"/>
    <n v="0"/>
    <n v="14944"/>
    <n v="14.944000000000001"/>
    <x v="2"/>
  </r>
  <r>
    <x v="0"/>
    <s v="P42960: TRANS PROTECTION &amp; CONTROL"/>
    <s v="SU-000062"/>
    <s v="PRLY-Nachand-Wattrson (6667)"/>
    <s v="PROACTIVE REPLACEMENT"/>
    <s v="2020"/>
    <s v="RATE CASE-TYE6-30-22 V2"/>
    <n v="21559"/>
    <n v="50446"/>
    <n v="71088"/>
    <n v="0"/>
    <n v="-46303"/>
    <n v="268"/>
    <n v="166"/>
    <n v="0"/>
    <n v="0"/>
    <n v="0"/>
    <n v="0"/>
    <n v="0"/>
    <n v="97223"/>
    <n v="97.222999999999999"/>
    <x v="2"/>
  </r>
  <r>
    <x v="0"/>
    <s v="P42960: TRANS PROTECTION &amp; CONTROL"/>
    <s v="SU-000063"/>
    <s v="PRLY-Grady-Paddys Run (6633)"/>
    <s v="PROACTIVE REPLACEMENT"/>
    <s v="2020"/>
    <s v="RATE CASE-TYE6-30-22 V2"/>
    <n v="1457"/>
    <n v="5490"/>
    <n v="1109"/>
    <n v="0"/>
    <n v="0"/>
    <n v="0"/>
    <n v="0"/>
    <n v="0"/>
    <n v="33412"/>
    <n v="29832"/>
    <n v="0"/>
    <n v="0"/>
    <n v="71300"/>
    <n v="71.3"/>
    <x v="2"/>
  </r>
  <r>
    <x v="0"/>
    <s v="P42960: TRANS PROTECTION &amp; CONTROL"/>
    <s v="SU-000072"/>
    <s v="PRLY-Canal - Del Park (6616)"/>
    <s v="PROACTIVE REPLACEMENT"/>
    <s v="2020"/>
    <s v="RATE CASE-TYE6-30-22 V2"/>
    <n v="9001"/>
    <n v="-53420"/>
    <n v="369"/>
    <n v="0"/>
    <n v="0"/>
    <n v="0"/>
    <n v="0"/>
    <n v="0"/>
    <n v="0"/>
    <n v="0"/>
    <n v="0"/>
    <n v="0"/>
    <n v="-44049"/>
    <n v="-44.048999999999999"/>
    <x v="2"/>
  </r>
  <r>
    <x v="0"/>
    <s v="P42960: TRANS PROTECTION &amp; CONTROL"/>
    <s v="SU-000102"/>
    <s v="PRLY-Ashbottom 3836,3833,3832"/>
    <s v="PROACTIVE REPLACEMENT"/>
    <s v="2020"/>
    <s v="RATE CASE-TYE6-30-22 V2"/>
    <n v="829"/>
    <n v="2615"/>
    <n v="12883"/>
    <n v="10256"/>
    <n v="631"/>
    <n v="9838"/>
    <n v="0"/>
    <n v="446"/>
    <n v="-446"/>
    <n v="0"/>
    <n v="0"/>
    <n v="0"/>
    <n v="37052"/>
    <n v="37.052"/>
    <x v="2"/>
  </r>
  <r>
    <x v="0"/>
    <s v="P42960: TRANS PROTECTION &amp; CONTROL"/>
    <s v="SU-000103"/>
    <s v="PBR Bcknr-Trmble Co Swtch 4544"/>
    <s v="PROACTIVE REPLACEMENT"/>
    <s v="2020"/>
    <s v="RATE CASE-TYE6-30-22 V2"/>
    <n v="-21620"/>
    <n v="237590"/>
    <n v="92487"/>
    <n v="103722"/>
    <n v="78841"/>
    <n v="846"/>
    <n v="1124"/>
    <n v="744"/>
    <n v="-744"/>
    <n v="0"/>
    <n v="0"/>
    <n v="0"/>
    <n v="492989"/>
    <n v="492.98899999999998"/>
    <x v="2"/>
  </r>
  <r>
    <x v="0"/>
    <s v="P42960: TRANS PROTECTION &amp; CONTROL"/>
    <s v="SU-000125"/>
    <s v="PDFR Waterside West"/>
    <s v="PROACTIVE REPLACEMENT"/>
    <s v="2020"/>
    <s v="RATE CASE-TYE6-30-22 V2"/>
    <n v="2139"/>
    <n v="1222"/>
    <n v="3523"/>
    <n v="9251"/>
    <n v="4650"/>
    <n v="9782"/>
    <n v="20788"/>
    <n v="6497"/>
    <n v="34358"/>
    <n v="117694"/>
    <n v="9400"/>
    <n v="5212"/>
    <n v="224517"/>
    <n v="224.517"/>
    <x v="2"/>
  </r>
  <r>
    <x v="0"/>
    <s v="P42960: TRANS PROTECTION &amp; CONTROL"/>
    <s v="SU-000125"/>
    <s v="PDFR Waterside West"/>
    <s v="PROACTIVE REPLACEMENT"/>
    <s v="2021"/>
    <s v="RATE CASE-TYE6-30-22 V2"/>
    <n v="51774"/>
    <n v="0"/>
    <n v="0"/>
    <n v="0"/>
    <n v="0"/>
    <n v="0"/>
    <n v="0"/>
    <n v="0"/>
    <n v="0"/>
    <n v="0"/>
    <n v="0"/>
    <n v="0"/>
    <n v="51774"/>
    <n v="51.774000000000001"/>
    <x v="2"/>
  </r>
  <r>
    <x v="0"/>
    <s v="P42960: TRANS PROTECTION &amp; CONTROL"/>
    <s v="SU-000126"/>
    <s v="PDFR Mill Creek Switching"/>
    <s v="PROACTIVE REPLACEMENT"/>
    <s v="2020"/>
    <s v="RATE CASE-TYE6-30-22 V2"/>
    <n v="15172"/>
    <n v="21967"/>
    <n v="30289"/>
    <n v="34661"/>
    <n v="50431"/>
    <n v="11360"/>
    <n v="789"/>
    <n v="0"/>
    <n v="33889"/>
    <n v="0"/>
    <n v="0"/>
    <n v="0"/>
    <n v="198559"/>
    <n v="198.559"/>
    <x v="2"/>
  </r>
  <r>
    <x v="0"/>
    <s v="P42960: TRANS PROTECTION &amp; CONTROL"/>
    <s v="SU-000126"/>
    <s v="PDFR Mill Creek Switching"/>
    <s v="PROACTIVE REPLACEMENT"/>
    <s v="2021"/>
    <s v="RATE CASE-TYE6-30-22 V2"/>
    <n v="176262"/>
    <n v="0"/>
    <n v="0"/>
    <n v="0"/>
    <n v="0"/>
    <n v="0"/>
    <n v="0"/>
    <n v="0"/>
    <n v="0"/>
    <n v="0"/>
    <n v="0"/>
    <n v="0"/>
    <n v="176262"/>
    <n v="176.262"/>
    <x v="2"/>
  </r>
  <r>
    <x v="0"/>
    <s v="P42960: TRANS PROTECTION &amp; CONTROL"/>
    <s v="SU-000127"/>
    <s v="PDFR Beargrass"/>
    <s v="PROACTIVE REPLACEMENT"/>
    <s v="2020"/>
    <s v="RATE CASE-TYE6-30-22 V2"/>
    <n v="7478"/>
    <n v="6395"/>
    <n v="2589"/>
    <n v="17750"/>
    <n v="2569"/>
    <n v="1328"/>
    <n v="15825"/>
    <n v="8489"/>
    <n v="21134"/>
    <n v="6003"/>
    <n v="129312"/>
    <n v="0"/>
    <n v="218871"/>
    <n v="218.87100000000001"/>
    <x v="2"/>
  </r>
  <r>
    <x v="0"/>
    <s v="P42960: TRANS PROTECTION &amp; CONTROL"/>
    <s v="SU-000127"/>
    <s v="PDFR Beargrass"/>
    <s v="PROACTIVE REPLACEMENT"/>
    <s v="2021"/>
    <s v="RATE CASE-TYE6-30-22 V2"/>
    <n v="0"/>
    <n v="67413"/>
    <n v="5959"/>
    <n v="0"/>
    <n v="0"/>
    <n v="0"/>
    <n v="0"/>
    <n v="0"/>
    <n v="0"/>
    <n v="0"/>
    <n v="0"/>
    <n v="0"/>
    <n v="73373"/>
    <n v="73.373000000000005"/>
    <x v="2"/>
  </r>
  <r>
    <x v="0"/>
    <s v="P42960: TRANS PROTECTION &amp; CONTROL"/>
    <s v="SU-000131"/>
    <s v="PRLY Flyd - Lcst - Simnle 6647"/>
    <s v="PROACTIVE REPLACEMENT"/>
    <s v="2020"/>
    <s v="RATE CASE-TYE6-30-22 V2"/>
    <n v="-30117"/>
    <n v="24907"/>
    <n v="144317"/>
    <n v="92674"/>
    <n v="-43166"/>
    <n v="-4411"/>
    <n v="0"/>
    <n v="-22442"/>
    <n v="22442"/>
    <n v="0"/>
    <n v="0"/>
    <n v="0"/>
    <n v="184204"/>
    <n v="184.20400000000001"/>
    <x v="2"/>
  </r>
  <r>
    <x v="0"/>
    <s v="P42960: TRANS PROTECTION &amp; CONTROL"/>
    <s v="SU-000132"/>
    <s v="PRLY Ashbottom-Kenwood (6649)"/>
    <s v="PROACTIVE REPLACEMENT"/>
    <s v="2020"/>
    <s v="RATE CASE-TYE6-30-22 V2"/>
    <n v="303"/>
    <n v="0"/>
    <n v="0"/>
    <n v="0"/>
    <n v="0"/>
    <n v="0"/>
    <n v="0"/>
    <n v="0"/>
    <n v="0"/>
    <n v="0"/>
    <n v="0"/>
    <n v="0"/>
    <n v="303"/>
    <n v="0.30299999999999999"/>
    <x v="2"/>
  </r>
  <r>
    <x v="0"/>
    <s v="P42960: TRANS PROTECTION &amp; CONTROL"/>
    <s v="SU-000133"/>
    <s v="PRLY-Appliance Park 3836,PBR"/>
    <s v="PROACTIVE REPLACEMENT"/>
    <s v="2020"/>
    <s v="RATE CASE-TYE6-30-22 V2"/>
    <n v="-27648"/>
    <n v="1023"/>
    <n v="14448"/>
    <n v="0"/>
    <n v="50352"/>
    <n v="309"/>
    <n v="0"/>
    <n v="0"/>
    <n v="0"/>
    <n v="0"/>
    <n v="0"/>
    <n v="0"/>
    <n v="38484"/>
    <n v="38.484000000000002"/>
    <x v="2"/>
  </r>
  <r>
    <x v="0"/>
    <s v="P42960: TRANS PROTECTION &amp; CONTROL"/>
    <s v="SU-000137"/>
    <s v="PRLY Breckenridge-Ethel (3872)"/>
    <s v="PROACTIVE REPLACEMENT"/>
    <s v="2020"/>
    <s v="RATE CASE-TYE6-30-22 V2"/>
    <n v="0"/>
    <n v="16020"/>
    <n v="-480"/>
    <n v="123292"/>
    <n v="121007"/>
    <n v="5291"/>
    <n v="11206"/>
    <n v="-34366"/>
    <n v="34366"/>
    <n v="0"/>
    <n v="0"/>
    <n v="0"/>
    <n v="276337"/>
    <n v="276.33699999999999"/>
    <x v="2"/>
  </r>
  <r>
    <x v="0"/>
    <s v="P42960: TRANS PROTECTION &amp; CONTROL"/>
    <s v="SU-000171"/>
    <s v="PRTU FARNSLEY"/>
    <s v="PROACTIVE REPLACEMENT"/>
    <s v="2020"/>
    <s v="RATE CASE-TYE6-30-22 V2"/>
    <n v="166"/>
    <n v="0"/>
    <n v="79"/>
    <n v="0"/>
    <n v="0"/>
    <n v="0"/>
    <n v="0"/>
    <n v="0"/>
    <n v="0"/>
    <n v="0"/>
    <n v="0"/>
    <n v="0"/>
    <n v="244"/>
    <n v="0.24399999999999999"/>
    <x v="2"/>
  </r>
  <r>
    <x v="0"/>
    <s v="P42960: TRANS PROTECTION &amp; CONTROL"/>
    <s v="SU-000261"/>
    <s v="REL Jeffersontown ALT 4 SU"/>
    <s v="RELIABILITY"/>
    <s v="2020"/>
    <s v="RATE CASE-TYE6-30-22 V2"/>
    <n v="0"/>
    <n v="63499"/>
    <n v="-1871"/>
    <n v="32"/>
    <n v="0"/>
    <n v="379"/>
    <n v="0"/>
    <n v="0"/>
    <n v="0"/>
    <n v="0"/>
    <n v="0"/>
    <n v="0"/>
    <n v="62039"/>
    <n v="62.039000000000001"/>
    <x v="3"/>
  </r>
  <r>
    <x v="0"/>
    <s v="P42960: TRANS PROTECTION &amp; CONTROL"/>
    <s v="SU-000262"/>
    <s v="PBR-Ashbottom (4) 138kV BKR"/>
    <s v="PROACTIVE REPLACEMENT"/>
    <s v="2020"/>
    <s v="RATE CASE-TYE6-30-22 V2"/>
    <n v="15974"/>
    <n v="73"/>
    <n v="254"/>
    <n v="0"/>
    <n v="0"/>
    <n v="238"/>
    <n v="0"/>
    <n v="0"/>
    <n v="0"/>
    <n v="0"/>
    <n v="0"/>
    <n v="0"/>
    <n v="16539"/>
    <n v="16.539000000000001"/>
    <x v="2"/>
  </r>
  <r>
    <x v="0"/>
    <s v="P42960: TRANS PROTECTION &amp; CONTROL"/>
    <s v="SU-000263"/>
    <s v="PIN-Breckenridge 69KV+"/>
    <s v="PROACTIVE REPLACEMENT"/>
    <s v="2020"/>
    <s v="RATE CASE-TYE6-30-22 V2"/>
    <n v="-2291"/>
    <n v="33"/>
    <n v="0"/>
    <n v="3653"/>
    <n v="-69389"/>
    <n v="0"/>
    <n v="0"/>
    <n v="0"/>
    <n v="0"/>
    <n v="0"/>
    <n v="0"/>
    <n v="0"/>
    <n v="-67994"/>
    <n v="-67.994"/>
    <x v="2"/>
  </r>
  <r>
    <x v="0"/>
    <s v="P42960: TRANS PROTECTION &amp; CONTROL"/>
    <s v="SU-000269"/>
    <s v="PBR-Taylor (1) 69kV PIN PAR"/>
    <s v="PROACTIVE REPLACEMENT"/>
    <s v="2020"/>
    <s v="RATE CASE-TYE6-30-22 V2"/>
    <n v="-1218"/>
    <n v="0"/>
    <n v="0"/>
    <n v="0"/>
    <n v="0"/>
    <n v="0"/>
    <n v="0"/>
    <n v="0"/>
    <n v="0"/>
    <n v="0"/>
    <n v="0"/>
    <n v="0"/>
    <n v="-1218"/>
    <n v="-1.218"/>
    <x v="2"/>
  </r>
  <r>
    <x v="0"/>
    <s v="P42960: TRANS PROTECTION &amp; CONTROL"/>
    <s v="SU-000271"/>
    <s v="PGG-Seminole GG"/>
    <s v="PROACTIVE REPLACEMENT"/>
    <s v="2020"/>
    <s v="RATE CASE-TYE6-30-22 V2"/>
    <n v="183"/>
    <n v="0"/>
    <n v="0"/>
    <n v="0"/>
    <n v="0"/>
    <n v="0"/>
    <n v="0"/>
    <n v="0"/>
    <n v="0"/>
    <n v="0"/>
    <n v="0"/>
    <n v="0"/>
    <n v="183"/>
    <n v="0.183"/>
    <x v="2"/>
  </r>
  <r>
    <x v="0"/>
    <s v="P42960: TRANS PROTECTION &amp; CONTROL"/>
    <s v="SU-000275"/>
    <s v="PDFR CRS"/>
    <s v="PROACTIVE REPLACEMENT"/>
    <s v="2020"/>
    <s v="RATE CASE-TYE6-30-22 V2"/>
    <n v="0"/>
    <n v="0"/>
    <n v="0"/>
    <n v="0"/>
    <n v="0"/>
    <n v="0"/>
    <n v="0"/>
    <n v="0"/>
    <n v="0"/>
    <n v="35798"/>
    <n v="36405"/>
    <n v="36405"/>
    <n v="108609"/>
    <n v="108.60899999999999"/>
    <x v="2"/>
  </r>
  <r>
    <x v="0"/>
    <s v="P42960: TRANS PROTECTION &amp; CONTROL"/>
    <s v="SU-000275"/>
    <s v="PDFR CRS"/>
    <s v="PROACTIVE REPLACEMENT"/>
    <s v="2021"/>
    <s v="RATE CASE-TYE6-30-22 V2"/>
    <n v="7644"/>
    <n v="15288"/>
    <n v="22932"/>
    <n v="30578"/>
    <n v="53510"/>
    <n v="7173"/>
    <n v="57414"/>
    <n v="53979"/>
    <n v="81123"/>
    <n v="83482"/>
    <n v="0"/>
    <n v="0"/>
    <n v="413124"/>
    <n v="413.12400000000002"/>
    <x v="2"/>
  </r>
  <r>
    <x v="0"/>
    <s v="P42960: TRANS PROTECTION &amp; CONTROL"/>
    <s v="SU-000278"/>
    <s v="PIN-Lyndon South 138-69+"/>
    <s v="PROACTIVE REPLACEMENT"/>
    <s v="2020"/>
    <s v="RATE CASE-TYE6-30-22 V2"/>
    <n v="-472"/>
    <n v="611"/>
    <n v="-36"/>
    <n v="0"/>
    <n v="-1186"/>
    <n v="0"/>
    <n v="0"/>
    <n v="0"/>
    <n v="0"/>
    <n v="0"/>
    <n v="0"/>
    <n v="0"/>
    <n v="-1083"/>
    <n v="-1.083"/>
    <x v="2"/>
  </r>
  <r>
    <x v="0"/>
    <s v="P42960: TRANS PROTECTION &amp; CONTROL"/>
    <s v="SU-000292"/>
    <s v="REL-Centerfield DFR"/>
    <s v="RELIABILITY"/>
    <s v="2020"/>
    <s v="RATE CASE-TYE6-30-22 V2"/>
    <n v="8773"/>
    <n v="-318"/>
    <n v="793"/>
    <n v="8344"/>
    <n v="2425"/>
    <n v="13072"/>
    <n v="3026"/>
    <n v="340"/>
    <n v="10185"/>
    <n v="3580"/>
    <n v="3580"/>
    <n v="65481"/>
    <n v="119280"/>
    <n v="119.28"/>
    <x v="3"/>
  </r>
  <r>
    <x v="0"/>
    <s v="P42960: TRANS PROTECTION &amp; CONTROL"/>
    <s v="SU-000292"/>
    <s v="REL-Centerfield DFR"/>
    <s v="RELIABILITY"/>
    <s v="2021"/>
    <s v="RATE CASE-TYE6-30-22 V2"/>
    <n v="0"/>
    <n v="97296"/>
    <n v="0"/>
    <n v="0"/>
    <n v="0"/>
    <n v="0"/>
    <n v="0"/>
    <n v="0"/>
    <n v="0"/>
    <n v="0"/>
    <n v="0"/>
    <n v="0"/>
    <n v="97296"/>
    <n v="97.296000000000006"/>
    <x v="3"/>
  </r>
  <r>
    <x v="0"/>
    <s v="P42965: TRANS SUB ENG/CONST &amp; MAINTENANCE"/>
    <s v="144782"/>
    <s v="LGE Loaned to Transmission"/>
    <s v="PROACTIVE REPLACEMENT"/>
    <s v="2021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0"/>
    <s v="P42965: TRANS SUB ENG/CONST &amp; MAINTENANCE"/>
    <s v="149679"/>
    <s v="Middletown CIP Security Upgrds"/>
    <s v="RESILIENCY"/>
    <s v="2020"/>
    <s v="RATE CASE-TYE6-30-22 V2"/>
    <n v="0"/>
    <n v="0"/>
    <n v="0"/>
    <n v="0"/>
    <n v="0"/>
    <n v="0"/>
    <n v="0"/>
    <n v="0"/>
    <n v="0"/>
    <n v="0"/>
    <n v="0"/>
    <n v="0"/>
    <n v="0"/>
    <n v="0"/>
    <x v="0"/>
  </r>
  <r>
    <x v="0"/>
    <s v="P42965: TRANS SUB ENG/CONST &amp; MAINTENANCE"/>
    <s v="152108"/>
    <s v="REL-MT-TC Sw-CF Brkr Add"/>
    <s v="RELIABILITY"/>
    <s v="2020"/>
    <s v="RATE CASE-TYE6-30-22 V2"/>
    <n v="0"/>
    <n v="0"/>
    <n v="0"/>
    <n v="0"/>
    <n v="0"/>
    <n v="0"/>
    <n v="0"/>
    <n v="0"/>
    <n v="0"/>
    <n v="0"/>
    <n v="0"/>
    <n v="0"/>
    <n v="0"/>
    <n v="0"/>
    <x v="3"/>
  </r>
  <r>
    <x v="0"/>
    <s v="P42965: TRANS SUB ENG/CONST &amp; MAINTENANCE"/>
    <s v="152224"/>
    <s v="Clifty Creek DL1/DL2 Brkr Rpl"/>
    <s v="PROACTIVE REPLACEMENT"/>
    <s v="2020"/>
    <s v="RATE CASE-TYE6-30-22 V2"/>
    <n v="-11418"/>
    <n v="26848"/>
    <n v="502"/>
    <n v="0"/>
    <n v="0"/>
    <n v="11639"/>
    <n v="0"/>
    <n v="0"/>
    <n v="0"/>
    <n v="0"/>
    <n v="0"/>
    <n v="0"/>
    <n v="27571"/>
    <n v="27.571000000000002"/>
    <x v="2"/>
  </r>
  <r>
    <x v="0"/>
    <s v="P42965: TRANS SUB ENG/CONST &amp; MAINTENANCE"/>
    <s v="152224"/>
    <s v="Clifty Creek DL1/DL2 Brkr Rpl"/>
    <s v="PROACTIVE REPLACEMENT"/>
    <s v="2021"/>
    <s v="RATE CASE-TYE6-30-22 V2"/>
    <n v="0"/>
    <n v="0"/>
    <n v="547290"/>
    <n v="547290"/>
    <n v="0"/>
    <n v="0"/>
    <n v="0"/>
    <n v="0"/>
    <n v="0"/>
    <n v="0"/>
    <n v="0"/>
    <n v="0"/>
    <n v="1094580"/>
    <n v="1094.58"/>
    <x v="2"/>
  </r>
  <r>
    <x v="0"/>
    <s v="P42965: TRANS SUB ENG/CONST &amp; MAINTENANCE"/>
    <s v="152639"/>
    <s v="FP-LGE Online Monitoring Equip"/>
    <s v="OPERATIONS SUPPORT"/>
    <s v="2020"/>
    <s v="RATE CASE-TYE6-30-22 V2"/>
    <n v="0"/>
    <n v="0"/>
    <n v="0"/>
    <n v="0"/>
    <n v="0"/>
    <n v="0"/>
    <n v="0"/>
    <n v="0"/>
    <n v="0"/>
    <n v="0"/>
    <n v="0"/>
    <n v="91364"/>
    <n v="91364"/>
    <n v="91.364000000000004"/>
    <x v="0"/>
  </r>
  <r>
    <x v="0"/>
    <s v="P42965: TRANS SUB ENG/CONST &amp; MAINTENANCE"/>
    <s v="152639"/>
    <s v="FP-LGE Online Monitoring Equip"/>
    <s v="OPERATIONS SUPPORT"/>
    <s v="2021"/>
    <s v="RATE CASE-TYE6-30-22 V2"/>
    <n v="9547"/>
    <n v="9547"/>
    <n v="9547"/>
    <n v="9547"/>
    <n v="9547"/>
    <n v="9547"/>
    <n v="9547"/>
    <n v="10157"/>
    <n v="10464"/>
    <n v="10770"/>
    <n v="9853"/>
    <n v="15115"/>
    <n v="123185"/>
    <n v="123.185"/>
    <x v="0"/>
  </r>
  <r>
    <x v="0"/>
    <s v="P42965: TRANS SUB ENG/CONST &amp; MAINTENANCE"/>
    <s v="153537"/>
    <s v="OMN-Ashbottom TR2 Monitor"/>
    <s v="OPERATIONS SUPPORT"/>
    <s v="2020"/>
    <s v="RATE CASE-TYE6-30-22 V2"/>
    <n v="8305"/>
    <n v="378"/>
    <n v="3433"/>
    <n v="245"/>
    <n v="0"/>
    <n v="0"/>
    <n v="0"/>
    <n v="0"/>
    <n v="0"/>
    <n v="0"/>
    <n v="0"/>
    <n v="0"/>
    <n v="12360"/>
    <n v="12.36"/>
    <x v="0"/>
  </r>
  <r>
    <x v="0"/>
    <s v="P42965: TRANS SUB ENG/CONST &amp; MAINTENANCE"/>
    <s v="154843"/>
    <s v="Trimble Co TCT 7-10"/>
    <s v="PROACTIVE REPLACEMENT"/>
    <s v="2020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0"/>
    <s v="P42965: TRANS SUB ENG/CONST &amp; MAINTENANCE"/>
    <s v="156481"/>
    <s v="RFN-Tip Top Fence"/>
    <s v="RESILIENCY"/>
    <s v="2020"/>
    <s v="RATE CASE-TYE6-30-22 V2"/>
    <n v="145862"/>
    <n v="20631"/>
    <n v="41195"/>
    <n v="2812"/>
    <n v="5222"/>
    <n v="36"/>
    <n v="0"/>
    <n v="0"/>
    <n v="0"/>
    <n v="0"/>
    <n v="0"/>
    <n v="0"/>
    <n v="215757"/>
    <n v="215.75700000000001"/>
    <x v="0"/>
  </r>
  <r>
    <x v="0"/>
    <s v="P42965: TRANS SUB ENG/CONST &amp; MAINTENANCE"/>
    <s v="156683"/>
    <s v="RFN-Oxmoor Fence"/>
    <s v="RESILIENCY"/>
    <s v="2020"/>
    <s v="RATE CASE-TYE6-30-22 V2"/>
    <n v="0"/>
    <n v="0"/>
    <n v="0"/>
    <n v="0"/>
    <n v="0"/>
    <n v="0"/>
    <n v="0"/>
    <n v="0"/>
    <n v="0"/>
    <n v="0"/>
    <n v="0"/>
    <n v="0"/>
    <n v="0"/>
    <n v="0"/>
    <x v="0"/>
  </r>
  <r>
    <x v="0"/>
    <s v="P42965: TRANS SUB ENG/CONST &amp; MAINTENANCE"/>
    <s v="157845"/>
    <s v="Mobile Capacitor Bank-LG&amp;E"/>
    <s v="RESILIENCY"/>
    <s v="2020"/>
    <s v="RATE CASE-TYE6-30-22 V2"/>
    <n v="0"/>
    <n v="15605"/>
    <n v="32245"/>
    <n v="7689"/>
    <n v="54983"/>
    <n v="36428"/>
    <n v="239"/>
    <n v="148241"/>
    <n v="49330"/>
    <n v="60544"/>
    <n v="784"/>
    <n v="523"/>
    <n v="406608"/>
    <n v="406.608"/>
    <x v="0"/>
  </r>
  <r>
    <x v="0"/>
    <s v="P42965: TRANS SUB ENG/CONST &amp; MAINTENANCE"/>
    <s v="157937"/>
    <s v="TC-1 Metering (Reimbursable)"/>
    <s v="THIRD PARTY REQUESTS"/>
    <s v="2020"/>
    <s v="RATE CASE-TYE6-30-22 V2"/>
    <n v="0"/>
    <n v="0"/>
    <n v="0"/>
    <n v="0"/>
    <n v="0"/>
    <n v="0"/>
    <n v="0"/>
    <n v="0"/>
    <n v="0"/>
    <n v="0"/>
    <n v="0"/>
    <n v="0"/>
    <n v="0"/>
    <n v="0"/>
    <x v="0"/>
  </r>
  <r>
    <x v="0"/>
    <s v="P42965: TRANS SUB ENG/CONST &amp; MAINTENANCE"/>
    <s v="158258"/>
    <s v="PPLC- Cloverport 3850-3854 DCB"/>
    <s v="PROACTIVE REPLACEMENT"/>
    <s v="2020"/>
    <s v="RATE CASE-TYE6-30-22 V2"/>
    <n v="13"/>
    <n v="0"/>
    <n v="884"/>
    <n v="6584"/>
    <n v="61466"/>
    <n v="67067"/>
    <n v="6658"/>
    <n v="1753"/>
    <n v="-1753"/>
    <n v="0"/>
    <n v="0"/>
    <n v="0"/>
    <n v="142672"/>
    <n v="142.672"/>
    <x v="2"/>
  </r>
  <r>
    <x v="0"/>
    <s v="P42965: TRANS SUB ENG/CONST &amp; MAINTENANCE"/>
    <s v="158830"/>
    <s v="PRLY-TC to TCT 4515 LR"/>
    <s v="PROACTIVE REPLACEMENT"/>
    <s v="2020"/>
    <s v="RATE CASE-TYE6-30-22 V2"/>
    <n v="3804"/>
    <n v="5424"/>
    <n v="8485"/>
    <n v="-1040"/>
    <n v="999"/>
    <n v="0"/>
    <n v="35268"/>
    <n v="2565"/>
    <n v="31121"/>
    <n v="0"/>
    <n v="30340"/>
    <n v="0"/>
    <n v="116966"/>
    <n v="116.96599999999999"/>
    <x v="2"/>
  </r>
  <r>
    <x v="0"/>
    <s v="P42965: TRANS SUB ENG/CONST &amp; MAINTENANCE"/>
    <s v="158918"/>
    <s v="PDFR - Buckner"/>
    <s v="PROACTIVE REPLACEMENT"/>
    <s v="2020"/>
    <s v="RATE CASE-TYE6-30-22 V2"/>
    <n v="-12875"/>
    <n v="14610"/>
    <n v="20550"/>
    <n v="30280"/>
    <n v="12679"/>
    <n v="102923"/>
    <n v="-38571"/>
    <n v="1007"/>
    <n v="2809"/>
    <n v="0"/>
    <n v="0"/>
    <n v="0"/>
    <n v="133411"/>
    <n v="133.411"/>
    <x v="2"/>
  </r>
  <r>
    <x v="0"/>
    <s v="P42965: TRANS SUB ENG/CONST &amp; MAINTENANCE"/>
    <s v="158918"/>
    <s v="PDFR - Buckner"/>
    <s v="PROACTIVE REPLACEMENT"/>
    <s v="2021"/>
    <s v="RATE CASE-TYE6-30-22 V2"/>
    <n v="0"/>
    <n v="0"/>
    <n v="84027"/>
    <n v="0"/>
    <n v="0"/>
    <n v="0"/>
    <n v="0"/>
    <n v="0"/>
    <n v="0"/>
    <n v="0"/>
    <n v="0"/>
    <n v="0"/>
    <n v="84027"/>
    <n v="84.027000000000001"/>
    <x v="2"/>
  </r>
  <r>
    <x v="0"/>
    <s v="P42965: TRANS SUB ENG/CONST &amp; MAINTENANCE"/>
    <s v="159544"/>
    <s v="FOR Paddys W. 3802-27 Tie RPL"/>
    <s v="EMERGENCY REPLACEMENT"/>
    <s v="2020"/>
    <s v="RATE CASE-TYE6-30-22 V2"/>
    <n v="7254"/>
    <n v="0"/>
    <n v="0"/>
    <n v="0"/>
    <n v="0"/>
    <n v="0"/>
    <n v="0"/>
    <n v="0"/>
    <n v="0"/>
    <n v="0"/>
    <n v="0"/>
    <n v="0"/>
    <n v="7254"/>
    <n v="7.2539999999999996"/>
    <x v="0"/>
  </r>
  <r>
    <x v="0"/>
    <s v="P42965: TRANS SUB ENG/CONST &amp; MAINTENANCE"/>
    <s v="160563"/>
    <s v="PBR-Cane Run CT DFR IT Connect"/>
    <s v="RESILIENCY"/>
    <s v="2020"/>
    <s v="RATE CASE-TYE6-30-22 V2"/>
    <n v="0"/>
    <n v="0"/>
    <n v="4807"/>
    <n v="15"/>
    <n v="0"/>
    <n v="5245"/>
    <n v="0"/>
    <n v="0"/>
    <n v="0"/>
    <n v="0"/>
    <n v="0"/>
    <n v="0"/>
    <n v="10066"/>
    <n v="10.066000000000001"/>
    <x v="0"/>
  </r>
  <r>
    <x v="0"/>
    <s v="P42965: TRANS SUB ENG/CONST &amp; MAINTENANCE"/>
    <s v="160668"/>
    <s v="Sale of Land at Kenzig Rd Sub"/>
    <s v="LAND"/>
    <s v="2020"/>
    <s v="RATE CASE-TYE6-30-22 V2"/>
    <n v="0"/>
    <n v="0"/>
    <n v="0"/>
    <n v="0"/>
    <n v="0"/>
    <n v="0"/>
    <n v="0"/>
    <n v="0"/>
    <n v="0"/>
    <n v="0"/>
    <n v="0"/>
    <n v="0"/>
    <n v="0"/>
    <n v="0"/>
    <x v="0"/>
  </r>
  <r>
    <x v="0"/>
    <s v="P42965: TRANS SUB ENG/CONST &amp; MAINTENANCE"/>
    <s v="161002"/>
    <s v="POR-Ashbottom Static Mast Rpl"/>
    <s v="PROACTIVE REPLACEMENT"/>
    <s v="2020"/>
    <s v="RATE CASE-TYE6-30-22 V2"/>
    <n v="8600"/>
    <n v="3127"/>
    <n v="1505"/>
    <n v="2163"/>
    <n v="3070"/>
    <n v="-453"/>
    <n v="2515"/>
    <n v="558"/>
    <n v="14705"/>
    <n v="107710"/>
    <n v="95305"/>
    <n v="5899"/>
    <n v="244705"/>
    <n v="244.70500000000001"/>
    <x v="2"/>
  </r>
  <r>
    <x v="0"/>
    <s v="P42965: TRANS SUB ENG/CONST &amp; MAINTENANCE"/>
    <s v="161044"/>
    <s v="ROR Spare 345/161 450MVA Xfmr"/>
    <s v="RESILIENCY"/>
    <s v="2020"/>
    <s v="RATE CASE-TYE6-30-22 V2"/>
    <n v="98"/>
    <n v="98"/>
    <n v="1512"/>
    <n v="98"/>
    <n v="18104"/>
    <n v="13800"/>
    <n v="34640"/>
    <n v="-8301"/>
    <n v="115696"/>
    <n v="7459"/>
    <n v="0"/>
    <n v="1791684"/>
    <n v="1974887"/>
    <n v="1974.8869999999999"/>
    <x v="0"/>
  </r>
  <r>
    <x v="0"/>
    <s v="P42965: TRANS SUB ENG/CONST &amp; MAINTENANCE"/>
    <s v="161044"/>
    <s v="ROR Spare 345/161 450MVA Xfmr"/>
    <s v="RESILIENCY"/>
    <s v="2021"/>
    <s v="RATE CASE-TYE6-30-22 V2"/>
    <n v="112764"/>
    <n v="0"/>
    <n v="0"/>
    <n v="0"/>
    <n v="0"/>
    <n v="0"/>
    <n v="0"/>
    <n v="0"/>
    <n v="0"/>
    <n v="0"/>
    <n v="0"/>
    <n v="0"/>
    <n v="112764"/>
    <n v="112.764"/>
    <x v="0"/>
  </r>
  <r>
    <x v="0"/>
    <s v="P42965: TRANS SUB ENG/CONST &amp; MAINTENANCE"/>
    <s v="161045"/>
    <s v="ROR Spare 345/138 450 MVA Xfmr"/>
    <s v="RESILIENCY"/>
    <s v="2020"/>
    <s v="RATE CASE-TYE6-30-22 V2"/>
    <n v="107"/>
    <n v="107"/>
    <n v="1521"/>
    <n v="107"/>
    <n v="15675"/>
    <n v="42429"/>
    <n v="13342"/>
    <n v="-9828"/>
    <n v="117223"/>
    <n v="7459"/>
    <n v="0"/>
    <n v="2016862"/>
    <n v="2205004"/>
    <n v="2205.0039999999999"/>
    <x v="0"/>
  </r>
  <r>
    <x v="0"/>
    <s v="P42965: TRANS SUB ENG/CONST &amp; MAINTENANCE"/>
    <s v="161045"/>
    <s v="ROR Spare 345/138 450 MVA Xfmr"/>
    <s v="RESILIENCY"/>
    <s v="2021"/>
    <s v="RATE CASE-TYE6-30-22 V2"/>
    <n v="120797"/>
    <n v="0"/>
    <n v="0"/>
    <n v="0"/>
    <n v="0"/>
    <n v="0"/>
    <n v="0"/>
    <n v="0"/>
    <n v="0"/>
    <n v="0"/>
    <n v="0"/>
    <n v="0"/>
    <n v="120797"/>
    <n v="120.797"/>
    <x v="0"/>
  </r>
  <r>
    <x v="0"/>
    <s v="P42965: TRANS SUB ENG/CONST &amp; MAINTENANCE"/>
    <s v="161063"/>
    <s v="Trans Subs Scrap Materials-LGE"/>
    <s v="OPERATIONS SUPPORT"/>
    <s v="2020"/>
    <s v="RATE CASE-TYE6-30-22 V2"/>
    <n v="25265"/>
    <n v="0"/>
    <n v="0"/>
    <n v="0"/>
    <n v="0"/>
    <n v="0"/>
    <n v="0"/>
    <n v="0"/>
    <n v="0"/>
    <n v="0"/>
    <n v="0"/>
    <n v="0"/>
    <n v="25265"/>
    <n v="25.265000000000001"/>
    <x v="0"/>
  </r>
  <r>
    <x v="0"/>
    <s v="P42965: TRANS SUB ENG/CONST &amp; MAINTENANCE"/>
    <s v="161065"/>
    <s v="Sale of LGE Xfmr to KU"/>
    <s v="INTERCOMPANY TRANSFER"/>
    <s v="2020"/>
    <s v="RATE CASE-TYE6-30-22 V2"/>
    <n v="0"/>
    <n v="0"/>
    <n v="0"/>
    <n v="0"/>
    <n v="0"/>
    <n v="0"/>
    <n v="0"/>
    <n v="0"/>
    <n v="-1254872"/>
    <n v="0"/>
    <n v="0"/>
    <n v="0"/>
    <n v="-1254872"/>
    <n v="-1254.8720000000001"/>
    <x v="0"/>
  </r>
  <r>
    <x v="0"/>
    <s v="P42965: TRANS SUB ENG/CONST &amp; MAINTENANCE"/>
    <s v="161623"/>
    <s v="Trans P&amp;C Toolkit-LG&amp;E"/>
    <s v="OPERATIONS SUPPORT"/>
    <s v="2020"/>
    <s v="RATE CASE-TYE6-30-22 V2"/>
    <n v="0"/>
    <n v="24408"/>
    <n v="0"/>
    <n v="0"/>
    <n v="0"/>
    <n v="0"/>
    <n v="0"/>
    <n v="0"/>
    <n v="0"/>
    <n v="0"/>
    <n v="0"/>
    <n v="0"/>
    <n v="24408"/>
    <n v="24.408000000000001"/>
    <x v="0"/>
  </r>
  <r>
    <x v="0"/>
    <s v="P42965: TRANS SUB ENG/CONST &amp; MAINTENANCE"/>
    <s v="162267"/>
    <s v="Subs Monitors - LG&amp;E"/>
    <s v="OPERATIONS SUPPORT"/>
    <s v="2020"/>
    <s v="RATE CASE-TYE6-30-22 V2"/>
    <n v="0"/>
    <n v="0"/>
    <n v="0"/>
    <n v="0"/>
    <n v="0"/>
    <n v="0"/>
    <n v="11764"/>
    <n v="513"/>
    <n v="-513"/>
    <n v="0"/>
    <n v="0"/>
    <n v="0"/>
    <n v="11764"/>
    <n v="11.763999999999999"/>
    <x v="0"/>
  </r>
  <r>
    <x v="0"/>
    <s v="P42965: TRANS SUB ENG/CONST &amp; MAINTENANCE"/>
    <s v="162636"/>
    <s v="POTH-Tip Top 69kV Temp Circuit"/>
    <s v="PROACTIVE REPLACEMENT"/>
    <s v="2020"/>
    <s v="RATE CASE-TYE6-30-22 V2"/>
    <n v="0"/>
    <n v="0"/>
    <n v="0"/>
    <n v="0"/>
    <n v="0"/>
    <n v="15578"/>
    <n v="38643"/>
    <n v="-19848"/>
    <n v="61613"/>
    <n v="29832"/>
    <n v="17899"/>
    <n v="0"/>
    <n v="143717"/>
    <n v="143.71700000000001"/>
    <x v="2"/>
  </r>
  <r>
    <x v="0"/>
    <s v="P42965: TRANS SUB ENG/CONST &amp; MAINTENANCE"/>
    <s v="162636"/>
    <s v="POTH-Tip Top 69kV Temp Circuit"/>
    <s v="PROACTIVE REPLACEMENT"/>
    <s v="2021"/>
    <s v="RATE CASE-TYE6-30-22 V2"/>
    <n v="0"/>
    <n v="6081"/>
    <n v="1917"/>
    <n v="9572"/>
    <n v="0"/>
    <n v="0"/>
    <n v="0"/>
    <n v="0"/>
    <n v="0"/>
    <n v="0"/>
    <n v="0"/>
    <n v="0"/>
    <n v="17569"/>
    <n v="17.568999999999999"/>
    <x v="2"/>
  </r>
  <r>
    <x v="0"/>
    <s v="P42965: TRANS SUB ENG/CONST &amp; MAINTENANCE"/>
    <s v="162638"/>
    <s v="Subs Bluebeam Revu Software-L"/>
    <s v="OPERATIONS SUPPORT"/>
    <s v="2020"/>
    <s v="RATE CASE-TYE6-30-22 V2"/>
    <n v="0"/>
    <n v="0"/>
    <n v="0"/>
    <n v="0"/>
    <n v="4629"/>
    <n v="0"/>
    <n v="0"/>
    <n v="0"/>
    <n v="0"/>
    <n v="0"/>
    <n v="0"/>
    <n v="0"/>
    <n v="4629"/>
    <n v="4.6289999999999996"/>
    <x v="0"/>
  </r>
  <r>
    <x v="0"/>
    <s v="P42965: TRANS SUB ENG/CONST &amp; MAINTENANCE"/>
    <s v="163646"/>
    <s v="Transformer Filtration Unit-L"/>
    <s v="PROACTIVE REPLACEMENT"/>
    <s v="2020"/>
    <s v="RATE CASE-TYE6-30-22 V2"/>
    <n v="0"/>
    <n v="0"/>
    <n v="0"/>
    <n v="0"/>
    <n v="0"/>
    <n v="0"/>
    <n v="0"/>
    <n v="0"/>
    <n v="2256"/>
    <n v="1128"/>
    <n v="57526"/>
    <n v="1128"/>
    <n v="62037"/>
    <n v="62.036999999999999"/>
    <x v="2"/>
  </r>
  <r>
    <x v="0"/>
    <s v="P42965: TRANS SUB ENG/CONST &amp; MAINTENANCE"/>
    <s v="LOTFAIL18"/>
    <s v="LGE-OtherFail-2018"/>
    <s v="EMERGENCY REPLACEMENT"/>
    <s v="2020"/>
    <s v="RATE CASE-TYE6-30-22 V2"/>
    <n v="46634"/>
    <n v="37750"/>
    <n v="0"/>
    <n v="8588"/>
    <n v="0"/>
    <n v="0"/>
    <n v="0"/>
    <n v="0"/>
    <n v="0"/>
    <n v="0"/>
    <n v="0"/>
    <n v="0"/>
    <n v="92972"/>
    <n v="92.971999999999994"/>
    <x v="0"/>
  </r>
  <r>
    <x v="0"/>
    <s v="P42965: TRANS SUB ENG/CONST &amp; MAINTENANCE"/>
    <s v="LOTFAIL19"/>
    <s v="LGE-OtherFail-2019"/>
    <s v="EMERGENCY REPLACEMENT"/>
    <s v="2020"/>
    <s v="RATE CASE-TYE6-30-22 V2"/>
    <n v="2024"/>
    <n v="0"/>
    <n v="27469"/>
    <n v="26032"/>
    <n v="0"/>
    <n v="-26751"/>
    <n v="0"/>
    <n v="0"/>
    <n v="0"/>
    <n v="0"/>
    <n v="0"/>
    <n v="0"/>
    <n v="28775"/>
    <n v="28.774999999999999"/>
    <x v="0"/>
  </r>
  <r>
    <x v="0"/>
    <s v="P42965: TRANS SUB ENG/CONST &amp; MAINTENANCE"/>
    <s v="LOTFAIL20"/>
    <s v="LGE-OtherFail-2020"/>
    <s v="EMERGENCY REPLACEMENT"/>
    <s v="2020"/>
    <s v="RATE CASE-TYE6-30-22 V2"/>
    <n v="5849"/>
    <n v="15646"/>
    <n v="3116"/>
    <n v="37884"/>
    <n v="15286"/>
    <n v="61668"/>
    <n v="81135"/>
    <n v="62364"/>
    <n v="13780"/>
    <n v="36453"/>
    <n v="0"/>
    <n v="0"/>
    <n v="333181"/>
    <n v="333.18099999999998"/>
    <x v="0"/>
  </r>
  <r>
    <x v="0"/>
    <s v="P42965: TRANS SUB ENG/CONST &amp; MAINTENANCE"/>
    <s v="LOTFAIL21"/>
    <s v="LGE-OtherFail-2021"/>
    <s v="EMERGENCY REPLACEMENT"/>
    <s v="2021"/>
    <s v="RATE CASE-TYE6-30-22 V2"/>
    <n v="41585"/>
    <n v="41585"/>
    <n v="41585"/>
    <n v="41585"/>
    <n v="41585"/>
    <n v="41585"/>
    <n v="41585"/>
    <n v="41585"/>
    <n v="41585"/>
    <n v="41585"/>
    <n v="41585"/>
    <n v="41585"/>
    <n v="499015"/>
    <n v="499.01499999999999"/>
    <x v="0"/>
  </r>
  <r>
    <x v="0"/>
    <s v="P42965: TRANS SUB ENG/CONST &amp; MAINTENANCE"/>
    <s v="SU-000017"/>
    <s v="PAR-Collins Arrsters 6684,6685"/>
    <s v="PROACTIVE REPLACEMENT"/>
    <s v="2020"/>
    <s v="RATE CASE-TYE6-30-22 V2"/>
    <n v="846"/>
    <n v="0"/>
    <n v="520"/>
    <n v="0"/>
    <n v="0"/>
    <n v="1817"/>
    <n v="376"/>
    <n v="0"/>
    <n v="843"/>
    <n v="843"/>
    <n v="843"/>
    <n v="0"/>
    <n v="6087"/>
    <n v="6.0869999999999997"/>
    <x v="2"/>
  </r>
  <r>
    <x v="0"/>
    <s v="P42965: TRANS SUB ENG/CONST &amp; MAINTENANCE"/>
    <s v="SU-000017"/>
    <s v="PAR-Collins Arrsters 6684,6685"/>
    <s v="PROACTIVE REPLACEMENT"/>
    <s v="2021"/>
    <s v="RATE CASE-TYE6-30-22 V2"/>
    <n v="7657"/>
    <n v="0"/>
    <n v="0"/>
    <n v="0"/>
    <n v="0"/>
    <n v="0"/>
    <n v="0"/>
    <n v="0"/>
    <n v="0"/>
    <n v="39218"/>
    <n v="0"/>
    <n v="0"/>
    <n v="46875"/>
    <n v="46.875"/>
    <x v="2"/>
  </r>
  <r>
    <x v="0"/>
    <s v="P42965: TRANS SUB ENG/CONST &amp; MAINTENANCE"/>
    <s v="SU-000032"/>
    <s v="PGG-Madison Grnd Grid Enhance"/>
    <s v="PROACTIVE REPLACEMENT"/>
    <s v="2020"/>
    <s v="RATE CASE-TYE6-30-22 V2"/>
    <n v="253"/>
    <n v="0"/>
    <n v="0"/>
    <n v="0"/>
    <n v="0"/>
    <n v="0"/>
    <n v="0"/>
    <n v="0"/>
    <n v="0"/>
    <n v="0"/>
    <n v="0"/>
    <n v="0"/>
    <n v="253"/>
    <n v="0.253"/>
    <x v="2"/>
  </r>
  <r>
    <x v="0"/>
    <s v="P42965: TRANS SUB ENG/CONST &amp; MAINTENANCE"/>
    <s v="SU-000041"/>
    <s v="PBR-Algonquin PIN PRLY"/>
    <s v="PROACTIVE REPLACEMENT"/>
    <s v="2020"/>
    <s v="RATE CASE-TYE6-30-22 V2"/>
    <n v="95247"/>
    <n v="214724"/>
    <n v="62098"/>
    <n v="-44875"/>
    <n v="-310"/>
    <n v="8113"/>
    <n v="0"/>
    <n v="0"/>
    <n v="0"/>
    <n v="0"/>
    <n v="0"/>
    <n v="0"/>
    <n v="334996"/>
    <n v="334.99599999999998"/>
    <x v="2"/>
  </r>
  <r>
    <x v="0"/>
    <s v="P42965: TRANS SUB ENG/CONST &amp; MAINTENANCE"/>
    <s v="SU-000049"/>
    <s v="PBR-Kenwood(3) 69kV BKR"/>
    <s v="PROACTIVE REPLACEMENT"/>
    <s v="2020"/>
    <s v="RATE CASE-TYE6-30-22 V2"/>
    <n v="0"/>
    <n v="52"/>
    <n v="0"/>
    <n v="0"/>
    <n v="0"/>
    <n v="0"/>
    <n v="0"/>
    <n v="0"/>
    <n v="0"/>
    <n v="0"/>
    <n v="0"/>
    <n v="0"/>
    <n v="52"/>
    <n v="5.1999999999999998E-2"/>
    <x v="2"/>
  </r>
  <r>
    <x v="0"/>
    <s v="P42965: TRANS SUB ENG/CONST &amp; MAINTENANCE"/>
    <s v="SU-000279"/>
    <s v="PDFR Middletown"/>
    <s v="PROACTIVE REPLACEMENT"/>
    <s v="2020"/>
    <s v="RATE CASE-TYE6-30-22 V2"/>
    <n v="0"/>
    <n v="0"/>
    <n v="0"/>
    <n v="0"/>
    <n v="0"/>
    <n v="0"/>
    <n v="0"/>
    <n v="0"/>
    <n v="0"/>
    <n v="35798"/>
    <n v="35798"/>
    <n v="35798"/>
    <n v="107395"/>
    <n v="107.395"/>
    <x v="2"/>
  </r>
  <r>
    <x v="0"/>
    <s v="P42965: TRANS SUB ENG/CONST &amp; MAINTENANCE"/>
    <s v="SU-000279"/>
    <s v="PDFR Middletown"/>
    <s v="PROACTIVE REPLACEMENT"/>
    <s v="2021"/>
    <s v="RATE CASE-TYE6-30-22 V2"/>
    <n v="0"/>
    <n v="0"/>
    <n v="0"/>
    <n v="0"/>
    <n v="0"/>
    <n v="0"/>
    <n v="0"/>
    <n v="0"/>
    <n v="70017"/>
    <n v="0"/>
    <n v="0"/>
    <n v="0"/>
    <n v="70017"/>
    <n v="70.016999999999996"/>
    <x v="2"/>
  </r>
  <r>
    <x v="0"/>
    <s v="P42965: TRANS SUB ENG/CONST &amp; MAINTENANCE"/>
    <s v="SU-000293"/>
    <s v="PBR- Fern Valley PIN PRLY RTU"/>
    <s v="PROACTIVE REPLACEMENT"/>
    <s v="2020"/>
    <s v="RATE CASE-TYE6-30-22 V2"/>
    <n v="0"/>
    <n v="0"/>
    <n v="0"/>
    <n v="0"/>
    <n v="0"/>
    <n v="0"/>
    <n v="0"/>
    <n v="0"/>
    <n v="83362"/>
    <n v="129664"/>
    <n v="142017"/>
    <n v="109076"/>
    <n v="464120"/>
    <n v="464.12"/>
    <x v="2"/>
  </r>
  <r>
    <x v="0"/>
    <s v="P42965: TRANS SUB ENG/CONST &amp; MAINTENANCE"/>
    <s v="SU-000293"/>
    <s v="PBR- Fern Valley PIN PRLY RTU"/>
    <s v="PROACTIVE REPLACEMENT"/>
    <s v="2021"/>
    <s v="RATE CASE-TYE6-30-22 V2"/>
    <n v="94384"/>
    <n v="90187"/>
    <n v="98581"/>
    <n v="86539"/>
    <n v="571290"/>
    <n v="571290"/>
    <n v="0"/>
    <n v="0"/>
    <n v="0"/>
    <n v="71000"/>
    <n v="0"/>
    <n v="23898"/>
    <n v="1607169"/>
    <n v="1607.1690000000001"/>
    <x v="2"/>
  </r>
  <r>
    <x v="0"/>
    <s v="P42965: TRANS SUB ENG/CONST &amp; MAINTENANCE"/>
    <s v="SU-000294"/>
    <s v="PBR-Magazine PRLY PIR PAR"/>
    <s v="PROACTIVE REPLACEMENT"/>
    <s v="2020"/>
    <s v="RATE CASE-TYE6-30-22 V2"/>
    <n v="0"/>
    <n v="0"/>
    <n v="0"/>
    <n v="-8536"/>
    <n v="0"/>
    <n v="0"/>
    <n v="0"/>
    <n v="0"/>
    <n v="0"/>
    <n v="0"/>
    <n v="0"/>
    <n v="0"/>
    <n v="-8536"/>
    <n v="-8.5359999999999996"/>
    <x v="2"/>
  </r>
  <r>
    <x v="0"/>
    <s v="P42965: TRANS SUB ENG/CONST &amp; MAINTENANCE"/>
    <s v="SU-000299"/>
    <s v="PRLY-CRS 3832,3833,3801-CG3801"/>
    <s v="PROACTIVE REPLACEMENT"/>
    <s v="2020"/>
    <s v="RATE CASE-TYE6-30-22 V2"/>
    <n v="176205"/>
    <n v="10616"/>
    <n v="75907"/>
    <n v="2561"/>
    <n v="7696"/>
    <n v="11892"/>
    <n v="3087"/>
    <n v="665"/>
    <n v="-665"/>
    <n v="0"/>
    <n v="0"/>
    <n v="0"/>
    <n v="287964"/>
    <n v="287.964"/>
    <x v="2"/>
  </r>
  <r>
    <x v="0"/>
    <s v="P42965: TRANS SUB ENG/CONST &amp; MAINTENANCE"/>
    <s v="SU-000301"/>
    <s v="PRLY-BG-TA 6651"/>
    <s v="PROACTIVE REPLACEMENT"/>
    <s v="2020"/>
    <s v="RATE CASE-TYE6-30-22 V2"/>
    <n v="0"/>
    <n v="0"/>
    <n v="0"/>
    <n v="0"/>
    <n v="0"/>
    <n v="0"/>
    <n v="6067"/>
    <n v="2390"/>
    <n v="11056"/>
    <n v="15842"/>
    <n v="19853"/>
    <n v="14864"/>
    <n v="70072"/>
    <n v="70.072000000000003"/>
    <x v="2"/>
  </r>
  <r>
    <x v="0"/>
    <s v="P42965: TRANS SUB ENG/CONST &amp; MAINTENANCE"/>
    <s v="SU-000301"/>
    <s v="PRLY-BG-TA 6651"/>
    <s v="PROACTIVE REPLACEMENT"/>
    <s v="2021"/>
    <s v="RATE CASE-TYE6-30-22 V2"/>
    <n v="143865"/>
    <n v="23260"/>
    <n v="24262"/>
    <n v="23535"/>
    <n v="3009"/>
    <n v="1004"/>
    <n v="1004"/>
    <n v="188894"/>
    <n v="0"/>
    <n v="0"/>
    <n v="0"/>
    <n v="0"/>
    <n v="408834"/>
    <n v="408.834"/>
    <x v="2"/>
  </r>
  <r>
    <x v="0"/>
    <s v="P42965: TRANS SUB ENG/CONST &amp; MAINTENANCE"/>
    <s v="SU-000302"/>
    <s v="PRLY-MT-MC 4531"/>
    <s v="PROACTIVE REPLACEMENT"/>
    <s v="2020"/>
    <s v="RATE CASE-TYE6-30-22 V2"/>
    <n v="0"/>
    <n v="0"/>
    <n v="0"/>
    <n v="0"/>
    <n v="0"/>
    <n v="0"/>
    <n v="0"/>
    <n v="0"/>
    <n v="19888"/>
    <n v="19888"/>
    <n v="19888"/>
    <n v="19888"/>
    <n v="79554"/>
    <n v="79.554000000000002"/>
    <x v="2"/>
  </r>
  <r>
    <x v="0"/>
    <s v="P42965: TRANS SUB ENG/CONST &amp; MAINTENANCE"/>
    <s v="SU-000302"/>
    <s v="PRLY-MT-MC 4531"/>
    <s v="PROACTIVE REPLACEMENT"/>
    <s v="2021"/>
    <s v="RATE CASE-TYE6-30-22 V2"/>
    <n v="14181"/>
    <n v="14181"/>
    <n v="14181"/>
    <n v="14181"/>
    <n v="14181"/>
    <n v="14181"/>
    <n v="10809"/>
    <n v="10809"/>
    <n v="10809"/>
    <n v="10809"/>
    <n v="10809"/>
    <n v="10809"/>
    <n v="149939"/>
    <n v="149.93899999999999"/>
    <x v="2"/>
  </r>
  <r>
    <x v="0"/>
    <s v="P42965: TRANS SUB ENG/CONST &amp; MAINTENANCE"/>
    <s v="SU-000303"/>
    <s v="PRLY-CP 3852"/>
    <s v="PROACTIVE REPLACEMENT"/>
    <s v="2020"/>
    <s v="RATE CASE-TYE6-30-22 V2"/>
    <n v="0"/>
    <n v="0"/>
    <n v="0"/>
    <n v="0"/>
    <n v="19759"/>
    <n v="43106"/>
    <n v="-12743"/>
    <n v="21080"/>
    <n v="28041"/>
    <n v="11064"/>
    <n v="30239"/>
    <n v="46071"/>
    <n v="186616"/>
    <n v="186.61600000000001"/>
    <x v="2"/>
  </r>
  <r>
    <x v="0"/>
    <s v="P42965: TRANS SUB ENG/CONST &amp; MAINTENANCE"/>
    <s v="SU-000303"/>
    <s v="PRLY-CP 3852"/>
    <s v="PROACTIVE REPLACEMENT"/>
    <s v="2021"/>
    <s v="RATE CASE-TYE6-30-22 V2"/>
    <n v="2603"/>
    <n v="3906"/>
    <n v="5207"/>
    <n v="7159"/>
    <n v="7485"/>
    <n v="7485"/>
    <n v="6183"/>
    <n v="5207"/>
    <n v="3581"/>
    <n v="3253"/>
    <n v="651"/>
    <n v="651"/>
    <n v="53370"/>
    <n v="53.37"/>
    <x v="2"/>
  </r>
  <r>
    <x v="0"/>
    <s v="P42965: TRANS SUB ENG/CONST &amp; MAINTENANCE"/>
    <s v="SU-000336"/>
    <s v="PRLY-BY-HB 3891"/>
    <s v="PROACTIVE REPLACEMENT"/>
    <s v="2020"/>
    <s v="RATE CASE-TYE6-30-22 V2"/>
    <n v="0"/>
    <n v="0"/>
    <n v="0"/>
    <n v="0"/>
    <n v="0"/>
    <n v="201"/>
    <n v="60603"/>
    <n v="24546"/>
    <n v="-3175"/>
    <n v="22199"/>
    <n v="41457"/>
    <n v="6804"/>
    <n v="152635"/>
    <n v="152.63499999999999"/>
    <x v="2"/>
  </r>
  <r>
    <x v="0"/>
    <s v="P42965: TRANS SUB ENG/CONST &amp; MAINTENANCE"/>
    <s v="SU-000336"/>
    <s v="PRLY-BY-HB 3891"/>
    <s v="PROACTIVE REPLACEMENT"/>
    <s v="2021"/>
    <s v="RATE CASE-TYE6-30-22 V2"/>
    <n v="105114"/>
    <n v="7951"/>
    <n v="7839"/>
    <n v="5743"/>
    <n v="3311"/>
    <n v="105168"/>
    <n v="122474"/>
    <n v="1104"/>
    <n v="0"/>
    <n v="0"/>
    <n v="0"/>
    <n v="0"/>
    <n v="358704"/>
    <n v="358.70400000000001"/>
    <x v="2"/>
  </r>
  <r>
    <x v="0"/>
    <s v="P42965: TRANS SUB ENG/CONST &amp; MAINTENANCE"/>
    <s v="SU-000339"/>
    <s v="PRLY-CF-HL 6698"/>
    <s v="PROACTIVE REPLACEMENT"/>
    <s v="2020"/>
    <s v="RATE CASE-TYE6-30-22 V2"/>
    <n v="0"/>
    <n v="0"/>
    <n v="0"/>
    <n v="0"/>
    <n v="0"/>
    <n v="0"/>
    <n v="13804"/>
    <n v="3052"/>
    <n v="17030"/>
    <n v="11377"/>
    <n v="11377"/>
    <n v="40439"/>
    <n v="97079"/>
    <n v="97.078999999999994"/>
    <x v="2"/>
  </r>
  <r>
    <x v="0"/>
    <s v="P42965: TRANS SUB ENG/CONST &amp; MAINTENANCE"/>
    <s v="SU-000339"/>
    <s v="PRLY-CF-HL 6698"/>
    <s v="PROACTIVE REPLACEMENT"/>
    <s v="2021"/>
    <s v="RATE CASE-TYE6-30-22 V2"/>
    <n v="654"/>
    <n v="1307"/>
    <n v="1634"/>
    <n v="2288"/>
    <n v="27507"/>
    <n v="27180"/>
    <n v="26201"/>
    <n v="26201"/>
    <n v="28814"/>
    <n v="5228"/>
    <n v="6862"/>
    <n v="7187"/>
    <n v="161063"/>
    <n v="161.06299999999999"/>
    <x v="2"/>
  </r>
  <r>
    <x v="0"/>
    <s v="P42965: TRANS SUB ENG/CONST &amp; MAINTENANCE"/>
    <s v="SU-000340"/>
    <s v="PRLY-FH-LY 6691"/>
    <s v="PROACTIVE REPLACEMENT"/>
    <s v="2020"/>
    <s v="RATE CASE-TYE6-30-22 V2"/>
    <n v="0"/>
    <n v="0"/>
    <n v="0"/>
    <n v="0"/>
    <n v="0"/>
    <n v="0"/>
    <n v="0"/>
    <n v="37861"/>
    <n v="66356"/>
    <n v="72745"/>
    <n v="72745"/>
    <n v="164000"/>
    <n v="413707"/>
    <n v="413.70699999999999"/>
    <x v="2"/>
  </r>
  <r>
    <x v="0"/>
    <s v="P42965: TRANS SUB ENG/CONST &amp; MAINTENANCE"/>
    <s v="SU-000340"/>
    <s v="PRLY-FH-LY 6691"/>
    <s v="PROACTIVE REPLACEMENT"/>
    <s v="2021"/>
    <s v="RATE CASE-TYE6-30-22 V2"/>
    <n v="418120"/>
    <n v="33441"/>
    <n v="16414"/>
    <n v="12159"/>
    <n v="407640"/>
    <n v="407640"/>
    <n v="3041"/>
    <n v="178786"/>
    <n v="0"/>
    <n v="0"/>
    <n v="0"/>
    <n v="0"/>
    <n v="1477239"/>
    <n v="1477.239"/>
    <x v="2"/>
  </r>
  <r>
    <x v="0"/>
    <s v="P42965: TRANS SUB ENG/CONST &amp; MAINTENANCE"/>
    <s v="SU-000341"/>
    <s v="PRLY-HK-TA 6688"/>
    <s v="PROACTIVE REPLACEMENT"/>
    <s v="2020"/>
    <s v="RATE CASE-TYE6-30-22 V2"/>
    <n v="0"/>
    <n v="0"/>
    <n v="0"/>
    <n v="0"/>
    <n v="0"/>
    <n v="0"/>
    <n v="0"/>
    <n v="19609"/>
    <n v="74048"/>
    <n v="76686"/>
    <n v="76445"/>
    <n v="253954"/>
    <n v="500742"/>
    <n v="500.74200000000002"/>
    <x v="2"/>
  </r>
  <r>
    <x v="0"/>
    <s v="P42965: TRANS SUB ENG/CONST &amp; MAINTENANCE"/>
    <s v="SU-000341"/>
    <s v="PRLY-HK-TA 6688"/>
    <s v="PROACTIVE REPLACEMENT"/>
    <s v="2021"/>
    <s v="RATE CASE-TYE6-30-22 V2"/>
    <n v="57491"/>
    <n v="22250"/>
    <n v="347376"/>
    <n v="371839"/>
    <n v="41459"/>
    <n v="4449"/>
    <n v="4449"/>
    <n v="0"/>
    <n v="0"/>
    <n v="425670"/>
    <n v="611170"/>
    <n v="0"/>
    <n v="1886153"/>
    <n v="1886.153"/>
    <x v="2"/>
  </r>
  <r>
    <x v="0"/>
    <s v="P42965: TRANS SUB ENG/CONST &amp; MAINTENANCE"/>
    <s v="SU-000342"/>
    <s v="PRLY-HK-HL 6689"/>
    <s v="PROACTIVE REPLACEMENT"/>
    <s v="2021"/>
    <s v="RATE CASE-TYE6-30-22 V2"/>
    <n v="0"/>
    <n v="0"/>
    <n v="0"/>
    <n v="1211"/>
    <n v="1211"/>
    <n v="13373"/>
    <n v="13373"/>
    <n v="13373"/>
    <n v="13373"/>
    <n v="88734"/>
    <n v="0"/>
    <n v="139539"/>
    <n v="284189"/>
    <n v="284.18900000000002"/>
    <x v="2"/>
  </r>
  <r>
    <x v="0"/>
    <s v="P42965: TRANS SUB ENG/CONST &amp; MAINTENANCE"/>
    <s v="SU-000346"/>
    <s v="River Rd Hwy Relo-S"/>
    <s v="THIRD PARTY REQUESTS"/>
    <s v="2021"/>
    <s v="RATE CASE-TYE6-30-22 V2"/>
    <n v="0"/>
    <n v="0"/>
    <n v="0"/>
    <n v="0"/>
    <n v="0"/>
    <n v="0"/>
    <n v="0"/>
    <n v="0"/>
    <n v="0"/>
    <n v="0"/>
    <n v="0"/>
    <n v="0"/>
    <n v="0"/>
    <n v="0"/>
    <x v="0"/>
  </r>
  <r>
    <x v="0"/>
    <s v="P42965: TRANS SUB ENG/CONST &amp; MAINTENANCE"/>
    <s v="SU-000347"/>
    <s v="TEP-BL 345/161kV Transf. Repl"/>
    <s v="TEP"/>
    <s v="2020"/>
    <s v="RATE CASE-TYE6-30-22 V2"/>
    <n v="143"/>
    <n v="15017"/>
    <n v="2675"/>
    <n v="837"/>
    <n v="-955"/>
    <n v="3324"/>
    <n v="22504"/>
    <n v="70231"/>
    <n v="3685850"/>
    <n v="57401"/>
    <n v="67993"/>
    <n v="64192"/>
    <n v="3989212"/>
    <n v="3989.212"/>
    <x v="1"/>
  </r>
  <r>
    <x v="0"/>
    <s v="P42965: TRANS SUB ENG/CONST &amp; MAINTENANCE"/>
    <s v="SU-000347"/>
    <s v="TEP-BL 345/161kV Transf. Repl"/>
    <s v="TEP"/>
    <s v="2021"/>
    <s v="RATE CASE-TYE6-30-22 V2"/>
    <n v="171403"/>
    <n v="176958"/>
    <n v="343922"/>
    <n v="276060"/>
    <n v="109681"/>
    <n v="864116"/>
    <n v="869349"/>
    <n v="277868"/>
    <n v="323190"/>
    <n v="0"/>
    <n v="0"/>
    <n v="0"/>
    <n v="3412548"/>
    <n v="3412.5479999999998"/>
    <x v="1"/>
  </r>
  <r>
    <x v="0"/>
    <s v="P42965: TRANS SUB ENG/CONST &amp; MAINTENANCE"/>
    <s v="SU-000356"/>
    <s v="REL-CW-686 to Breaker"/>
    <s v="RELIABILITY"/>
    <s v="2020"/>
    <s v="RATE CASE-TYE6-30-22 V2"/>
    <n v="29288"/>
    <n v="93041"/>
    <n v="13786"/>
    <n v="1549"/>
    <n v="6648"/>
    <n v="15205"/>
    <n v="2382"/>
    <n v="26536"/>
    <n v="152020"/>
    <n v="57577"/>
    <n v="117913"/>
    <n v="0"/>
    <n v="515944"/>
    <n v="515.94399999999996"/>
    <x v="3"/>
  </r>
  <r>
    <x v="0"/>
    <s v="P42965: TRANS SUB ENG/CONST &amp; MAINTENANCE"/>
    <s v="SU-000357"/>
    <s v="REL-DX-812 to Breaker"/>
    <s v="RELIABILITY"/>
    <s v="2020"/>
    <s v="RATE CASE-TYE6-30-22 V2"/>
    <n v="29635"/>
    <n v="33231"/>
    <n v="22925"/>
    <n v="20221"/>
    <n v="28968"/>
    <n v="2620"/>
    <n v="57252"/>
    <n v="121024"/>
    <n v="50358"/>
    <n v="176896"/>
    <n v="549"/>
    <n v="0"/>
    <n v="543679"/>
    <n v="543.67899999999997"/>
    <x v="3"/>
  </r>
  <r>
    <x v="0"/>
    <s v="P42965: TRANS SUB ENG/CONST &amp; MAINTENANCE"/>
    <s v="SU-000358"/>
    <s v="REL PBR Hancock-859 to Brkr"/>
    <s v="RELIABILITY"/>
    <s v="2020"/>
    <s v="RATE CASE-TYE6-30-22 V2"/>
    <n v="1021"/>
    <n v="426"/>
    <n v="117485"/>
    <n v="33634"/>
    <n v="4583"/>
    <n v="260"/>
    <n v="8"/>
    <n v="142"/>
    <n v="78522"/>
    <n v="96123"/>
    <n v="286387"/>
    <n v="0"/>
    <n v="618591"/>
    <n v="618.59100000000001"/>
    <x v="3"/>
  </r>
  <r>
    <x v="0"/>
    <s v="P42965: TRANS SUB ENG/CONST &amp; MAINTENANCE"/>
    <s v="SU-000360"/>
    <s v="REL-OK-876 to Breaker"/>
    <s v="RELIABILITY"/>
    <s v="2020"/>
    <s v="RATE CASE-TYE6-30-22 V2"/>
    <n v="26219"/>
    <n v="16099"/>
    <n v="30302"/>
    <n v="71888"/>
    <n v="20751"/>
    <n v="583"/>
    <n v="14817"/>
    <n v="136167"/>
    <n v="60000"/>
    <n v="1067"/>
    <n v="55488"/>
    <n v="178066"/>
    <n v="611446"/>
    <n v="611.44600000000003"/>
    <x v="3"/>
  </r>
  <r>
    <x v="0"/>
    <s v="P42965: TRANS SUB ENG/CONST &amp; MAINTENANCE"/>
    <s v="SU-000362"/>
    <s v="REL-TE-678 to Breaker"/>
    <s v="RELIABILITY"/>
    <s v="2020"/>
    <s v="RATE CASE-TYE6-30-22 V2"/>
    <n v="0"/>
    <n v="0"/>
    <n v="0"/>
    <n v="0"/>
    <n v="0"/>
    <n v="0"/>
    <n v="0"/>
    <n v="0"/>
    <n v="0"/>
    <n v="0"/>
    <n v="65630"/>
    <n v="65630"/>
    <n v="131261"/>
    <n v="131.261"/>
    <x v="3"/>
  </r>
  <r>
    <x v="0"/>
    <s v="P42965: TRANS SUB ENG/CONST &amp; MAINTENANCE"/>
    <s v="SU-000362"/>
    <s v="REL-TE-678 to Breaker"/>
    <s v="RELIABILITY"/>
    <s v="2021"/>
    <s v="RATE CASE-TYE6-30-22 V2"/>
    <n v="66891"/>
    <n v="200892"/>
    <n v="134001"/>
    <n v="0"/>
    <n v="0"/>
    <n v="5742"/>
    <n v="371719"/>
    <n v="457212"/>
    <n v="5742"/>
    <n v="5742"/>
    <n v="5742"/>
    <n v="104315"/>
    <n v="1357997"/>
    <n v="1357.9970000000001"/>
    <x v="3"/>
  </r>
  <r>
    <x v="0"/>
    <s v="P42965: TRANS SUB ENG/CONST &amp; MAINTENANCE"/>
    <s v="SU-000367"/>
    <s v="PBR-Nachand (1) BKR"/>
    <s v="PROACTIVE REPLACEMENT"/>
    <s v="2020"/>
    <s v="RATE CASE-TYE6-30-22 V2"/>
    <n v="30359"/>
    <n v="100942"/>
    <n v="37330"/>
    <n v="13218"/>
    <n v="-11517"/>
    <n v="166"/>
    <n v="0"/>
    <n v="16214"/>
    <n v="-16214"/>
    <n v="0"/>
    <n v="0"/>
    <n v="0"/>
    <n v="170497"/>
    <n v="170.49700000000001"/>
    <x v="2"/>
  </r>
  <r>
    <x v="0"/>
    <s v="P42965: TRANS SUB ENG/CONST &amp; MAINTENANCE"/>
    <s v="SU-000368"/>
    <s v="PBR-Highland (2) BKR"/>
    <s v="PROACTIVE REPLACEMENT"/>
    <s v="2020"/>
    <s v="RATE CASE-TYE6-30-22 V2"/>
    <n v="6629"/>
    <n v="7763"/>
    <n v="34268"/>
    <n v="5107"/>
    <n v="446"/>
    <n v="28435"/>
    <n v="24158"/>
    <n v="648"/>
    <n v="56240"/>
    <n v="0"/>
    <n v="77897"/>
    <n v="274454"/>
    <n v="516047"/>
    <n v="516.04700000000003"/>
    <x v="2"/>
  </r>
  <r>
    <x v="0"/>
    <s v="P42965: TRANS SUB ENG/CONST &amp; MAINTENANCE"/>
    <s v="SU-000369"/>
    <s v="PBR-Hancock (1) BKR"/>
    <s v="PROACTIVE REPLACEMENT"/>
    <s v="2020"/>
    <s v="RATE CASE-TYE6-30-22 V2"/>
    <n v="462"/>
    <n v="210"/>
    <n v="11658"/>
    <n v="311"/>
    <n v="0"/>
    <n v="0"/>
    <n v="0"/>
    <n v="0"/>
    <n v="23866"/>
    <n v="119328"/>
    <n v="29832"/>
    <n v="0"/>
    <n v="185667"/>
    <n v="185.667"/>
    <x v="2"/>
  </r>
  <r>
    <x v="0"/>
    <s v="P42965: TRANS SUB ENG/CONST &amp; MAINTENANCE"/>
    <s v="SU-000370"/>
    <s v="PBR-Canal (11) BKR (PIN)"/>
    <s v="PROACTIVE REPLACEMENT"/>
    <s v="2020"/>
    <s v="RATE CASE-TYE6-30-22 V2"/>
    <n v="30105"/>
    <n v="54107"/>
    <n v="1613181"/>
    <n v="2022742"/>
    <n v="1760449"/>
    <n v="140116"/>
    <n v="64721"/>
    <n v="52733"/>
    <n v="96782"/>
    <n v="72188"/>
    <n v="87968"/>
    <n v="368798"/>
    <n v="6363891"/>
    <n v="6363.8909999999996"/>
    <x v="2"/>
  </r>
  <r>
    <x v="0"/>
    <s v="P42965: TRANS SUB ENG/CONST &amp; MAINTENANCE"/>
    <s v="SU-000370"/>
    <s v="PBR-Canal (11) BKR (PIN)"/>
    <s v="PROACTIVE REPLACEMENT"/>
    <s v="2021"/>
    <s v="RATE CASE-TYE6-30-22 V2"/>
    <n v="18317"/>
    <n v="18317"/>
    <n v="154619"/>
    <n v="0"/>
    <n v="0"/>
    <n v="0"/>
    <n v="0"/>
    <n v="0"/>
    <n v="0"/>
    <n v="0"/>
    <n v="0"/>
    <n v="0"/>
    <n v="191254"/>
    <n v="191.25399999999999"/>
    <x v="2"/>
  </r>
  <r>
    <x v="0"/>
    <s v="P42965: TRANS SUB ENG/CONST &amp; MAINTENANCE"/>
    <s v="SU-000414"/>
    <s v="PIN - Hillcrest, PAR"/>
    <s v="PROACTIVE REPLACEMENT"/>
    <s v="2020"/>
    <s v="RATE CASE-TYE6-30-22 V2"/>
    <n v="-32112"/>
    <n v="7359"/>
    <n v="22799"/>
    <n v="28542"/>
    <n v="21484"/>
    <n v="-1893"/>
    <n v="10479"/>
    <n v="34080"/>
    <n v="12010"/>
    <n v="0"/>
    <n v="8817"/>
    <n v="0"/>
    <n v="111566"/>
    <n v="111.566"/>
    <x v="2"/>
  </r>
  <r>
    <x v="0"/>
    <s v="P42965: TRANS SUB ENG/CONST &amp; MAINTENANCE"/>
    <s v="SU-000414"/>
    <s v="PIN - Hillcrest, PAR"/>
    <s v="PROACTIVE REPLACEMENT"/>
    <s v="2021"/>
    <s v="RATE CASE-TYE6-30-22 V2"/>
    <n v="0"/>
    <n v="60810"/>
    <n v="218916"/>
    <n v="0"/>
    <n v="3529"/>
    <n v="1294"/>
    <n v="0"/>
    <n v="0"/>
    <n v="0"/>
    <n v="0"/>
    <n v="0"/>
    <n v="0"/>
    <n v="284549"/>
    <n v="284.54899999999998"/>
    <x v="2"/>
  </r>
  <r>
    <x v="0"/>
    <s v="P42965: TRANS SUB ENG/CONST &amp; MAINTENANCE"/>
    <s v="SU-000416"/>
    <s v="PBR-Mud Lane Brkr, PRLY"/>
    <s v="PROACTIVE REPLACEMENT"/>
    <s v="2020"/>
    <s v="RATE CASE-TYE6-30-22 V2"/>
    <n v="0"/>
    <n v="0"/>
    <n v="0"/>
    <n v="0"/>
    <n v="0"/>
    <n v="0"/>
    <n v="7100"/>
    <n v="20700"/>
    <n v="46658"/>
    <n v="45497"/>
    <n v="7833"/>
    <n v="7833"/>
    <n v="135621"/>
    <n v="135.62100000000001"/>
    <x v="2"/>
  </r>
  <r>
    <x v="0"/>
    <s v="P42965: TRANS SUB ENG/CONST &amp; MAINTENANCE"/>
    <s v="SU-000416"/>
    <s v="PBR-Mud Lane Brkr, PRLY"/>
    <s v="PROACTIVE REPLACEMENT"/>
    <s v="2021"/>
    <s v="RATE CASE-TYE6-30-22 V2"/>
    <n v="204008"/>
    <n v="8139"/>
    <n v="4132"/>
    <n v="198518"/>
    <n v="217520"/>
    <n v="0"/>
    <n v="0"/>
    <n v="0"/>
    <n v="0"/>
    <n v="0"/>
    <n v="0"/>
    <n v="0"/>
    <n v="632318"/>
    <n v="632.31799999999998"/>
    <x v="2"/>
  </r>
  <r>
    <x v="0"/>
    <s v="P42965: TRANS SUB ENG/CONST &amp; MAINTENANCE"/>
    <s v="SU-000422"/>
    <s v="PIN-Clifton, PAR"/>
    <s v="PROACTIVE REPLACEMENT"/>
    <s v="2020"/>
    <s v="RATE CASE-TYE6-30-22 V2"/>
    <n v="-25228"/>
    <n v="26411"/>
    <n v="31371"/>
    <n v="7812"/>
    <n v="52864"/>
    <n v="-589"/>
    <n v="21568"/>
    <n v="412"/>
    <n v="-412"/>
    <n v="0"/>
    <n v="51858"/>
    <n v="0"/>
    <n v="166065"/>
    <n v="166.065"/>
    <x v="2"/>
  </r>
  <r>
    <x v="0"/>
    <s v="P42965: TRANS SUB ENG/CONST &amp; MAINTENANCE"/>
    <s v="SU-000422"/>
    <s v="PIN-Clifton, PAR"/>
    <s v="PROACTIVE REPLACEMENT"/>
    <s v="2021"/>
    <s v="RATE CASE-TYE6-30-22 V2"/>
    <n v="66891"/>
    <n v="249321"/>
    <n v="0"/>
    <n v="2018"/>
    <n v="3785"/>
    <n v="0"/>
    <n v="0"/>
    <n v="0"/>
    <n v="0"/>
    <n v="0"/>
    <n v="0"/>
    <n v="0"/>
    <n v="322015"/>
    <n v="322.01499999999999"/>
    <x v="2"/>
  </r>
  <r>
    <x v="0"/>
    <s v="P42965: TRANS SUB ENG/CONST &amp; MAINTENANCE"/>
    <s v="SU-000427"/>
    <s v="PBR-Knob Creek PIN"/>
    <s v="PROACTIVE REPLACEMENT"/>
    <s v="2020"/>
    <s v="RATE CASE-TYE6-30-22 V2"/>
    <n v="0"/>
    <n v="0"/>
    <n v="0"/>
    <n v="0"/>
    <n v="0"/>
    <n v="0"/>
    <n v="0"/>
    <n v="0"/>
    <n v="17427"/>
    <n v="17427"/>
    <n v="18149"/>
    <n v="19592"/>
    <n v="72595"/>
    <n v="72.594999999999999"/>
    <x v="2"/>
  </r>
  <r>
    <x v="0"/>
    <s v="P42965: TRANS SUB ENG/CONST &amp; MAINTENANCE"/>
    <s v="SU-000427"/>
    <s v="PBR-Knob Creek PIN"/>
    <s v="PROACTIVE REPLACEMENT"/>
    <s v="2021"/>
    <s v="RATE CASE-TYE6-30-22 V2"/>
    <n v="26160"/>
    <n v="20079"/>
    <n v="24096"/>
    <n v="30119"/>
    <n v="36144"/>
    <n v="40159"/>
    <n v="58436"/>
    <n v="48396"/>
    <n v="136629"/>
    <n v="130604"/>
    <n v="10040"/>
    <n v="68772"/>
    <n v="629635"/>
    <n v="629.63499999999999"/>
    <x v="2"/>
  </r>
  <r>
    <x v="0"/>
    <s v="P42965: TRANS SUB ENG/CONST &amp; MAINTENANCE"/>
    <s v="SU-000448"/>
    <s v="TEP Collins 138/69kV Trm Equp"/>
    <s v="TEP"/>
    <s v="2020"/>
    <s v="RATE CASE-TYE6-30-22 V2"/>
    <n v="0"/>
    <n v="0"/>
    <n v="0"/>
    <n v="0"/>
    <n v="0"/>
    <n v="0"/>
    <n v="0"/>
    <n v="892"/>
    <n v="2368"/>
    <n v="3260"/>
    <n v="4370"/>
    <n v="6519"/>
    <n v="17409"/>
    <n v="17.408999999999999"/>
    <x v="1"/>
  </r>
  <r>
    <x v="0"/>
    <s v="P42965: TRANS SUB ENG/CONST &amp; MAINTENANCE"/>
    <s v="SU-000448"/>
    <s v="TEP Collins 138/69kV Trm Equp"/>
    <s v="TEP"/>
    <s v="2021"/>
    <s v="RATE CASE-TYE6-30-22 V2"/>
    <n v="2206"/>
    <n v="2206"/>
    <n v="3311"/>
    <n v="4413"/>
    <n v="5517"/>
    <n v="4413"/>
    <n v="2206"/>
    <n v="11892"/>
    <n v="9685"/>
    <n v="38722"/>
    <n v="13018"/>
    <n v="0"/>
    <n v="97591"/>
    <n v="97.590999999999994"/>
    <x v="1"/>
  </r>
  <r>
    <x v="0"/>
    <s v="P42965: TRANS SUB ENG/CONST &amp; MAINTENANCE"/>
    <s v="SU-000452"/>
    <s v="POR - Ford Battery"/>
    <s v="PROACTIVE REPLACEMENT"/>
    <s v="2020"/>
    <s v="RATE CASE-TYE6-30-22 V2"/>
    <n v="0"/>
    <n v="0"/>
    <n v="0"/>
    <n v="0"/>
    <n v="0"/>
    <n v="16113"/>
    <n v="1606"/>
    <n v="0"/>
    <n v="0"/>
    <n v="0"/>
    <n v="0"/>
    <n v="0"/>
    <n v="17719"/>
    <n v="17.719000000000001"/>
    <x v="2"/>
  </r>
  <r>
    <x v="0"/>
    <s v="P42965: TRANS SUB ENG/CONST &amp; MAINTENANCE"/>
    <s v="SU-000453"/>
    <s v="POR Plainview Battery"/>
    <s v="PROACTIVE REPLACEMENT"/>
    <s v="2020"/>
    <s v="RATE CASE-TYE6-30-22 V2"/>
    <n v="0"/>
    <n v="0"/>
    <n v="0"/>
    <n v="0"/>
    <n v="0"/>
    <n v="3775"/>
    <n v="12448"/>
    <n v="975"/>
    <n v="-975"/>
    <n v="0"/>
    <n v="0"/>
    <n v="0"/>
    <n v="16222"/>
    <n v="16.222000000000001"/>
    <x v="2"/>
  </r>
  <r>
    <x v="0"/>
    <s v="P42965: TRANS SUB ENG/CONST &amp; MAINTENANCE"/>
    <s v="SU-000466"/>
    <s v="POR TAM Collins 138/69 Trm Eq"/>
    <s v="PROACTIVE REPLACEMENT"/>
    <s v="2020"/>
    <s v="RATE CASE-TYE6-30-22 V2"/>
    <n v="0"/>
    <n v="0"/>
    <n v="0"/>
    <n v="0"/>
    <n v="0"/>
    <n v="0"/>
    <n v="0"/>
    <n v="1698"/>
    <n v="6732"/>
    <n v="12645"/>
    <n v="12645"/>
    <n v="8429"/>
    <n v="42149"/>
    <n v="42.149000000000001"/>
    <x v="2"/>
  </r>
  <r>
    <x v="0"/>
    <s v="P42965: TRANS SUB ENG/CONST &amp; MAINTENANCE"/>
    <s v="SU-000466"/>
    <s v="POR TAM Collins 138/69 Trm Eq"/>
    <s v="PROACTIVE REPLACEMENT"/>
    <s v="2021"/>
    <s v="RATE CASE-TYE6-30-22 V2"/>
    <n v="43426"/>
    <n v="22795"/>
    <n v="43426"/>
    <n v="43426"/>
    <n v="43426"/>
    <n v="2163"/>
    <n v="3028"/>
    <n v="8655"/>
    <n v="86956"/>
    <n v="328111"/>
    <n v="12479"/>
    <n v="73472"/>
    <n v="711364"/>
    <n v="711.36400000000003"/>
    <x v="2"/>
  </r>
  <r>
    <x v="0"/>
    <s v="P42965: TRANS SUB ENG/CONST &amp; MAINTENANCE"/>
    <s v="SU-000468"/>
    <s v="PRTU-CLOVERPORT"/>
    <s v="PROACTIVE REPLACEMENT"/>
    <s v="2020"/>
    <s v="RATE CASE-TYE6-30-22 V2"/>
    <n v="0"/>
    <n v="0"/>
    <n v="0"/>
    <n v="0"/>
    <n v="0"/>
    <n v="54729"/>
    <n v="15311"/>
    <n v="374"/>
    <n v="59078"/>
    <n v="36459"/>
    <n v="7794"/>
    <n v="0"/>
    <n v="173745"/>
    <n v="173.745"/>
    <x v="2"/>
  </r>
  <r>
    <x v="0"/>
    <s v="P42965: TRANS SUB ENG/CONST &amp; MAINTENANCE"/>
    <s v="SU-000468"/>
    <s v="PRTU-CLOVERPORT"/>
    <s v="PROACTIVE REPLACEMENT"/>
    <s v="2021"/>
    <s v="RATE CASE-TYE6-30-22 V2"/>
    <n v="5692"/>
    <n v="0"/>
    <n v="0"/>
    <n v="0"/>
    <n v="0"/>
    <n v="0"/>
    <n v="0"/>
    <n v="0"/>
    <n v="0"/>
    <n v="0"/>
    <n v="0"/>
    <n v="0"/>
    <n v="5692"/>
    <n v="5.6920000000000002"/>
    <x v="2"/>
  </r>
  <r>
    <x v="0"/>
    <s v="P42965: TRANS SUB ENG/CONST &amp; MAINTENANCE"/>
    <s v="SU-000497"/>
    <s v="IP-Connectivity-LG&amp;E Trans"/>
    <s v="OPERATIONS SUPPORT"/>
    <s v="2021"/>
    <s v="RATE CASE-TYE6-30-22 V2"/>
    <n v="18243"/>
    <n v="161695"/>
    <n v="139256"/>
    <n v="42385"/>
    <n v="42385"/>
    <n v="56343"/>
    <n v="61385"/>
    <n v="0"/>
    <n v="0"/>
    <n v="0"/>
    <n v="0"/>
    <n v="0"/>
    <n v="521691"/>
    <n v="521.69100000000003"/>
    <x v="0"/>
  </r>
  <r>
    <x v="0"/>
    <s v="P42965: TRANS SUB ENG/CONST &amp; MAINTENANCE"/>
    <s v="SU-000499"/>
    <s v="IP-Connectivity LG&amp;E IT"/>
    <s v="OPERATIONS SUPPORT"/>
    <s v="2021"/>
    <s v="RATE CASE-TYE6-30-22 V2"/>
    <n v="0"/>
    <n v="122687"/>
    <n v="122687"/>
    <n v="0"/>
    <n v="0"/>
    <n v="0"/>
    <n v="19463"/>
    <n v="0"/>
    <n v="0"/>
    <n v="0"/>
    <n v="0"/>
    <n v="0"/>
    <n v="264838"/>
    <n v="264.83800000000002"/>
    <x v="0"/>
  </r>
  <r>
    <x v="0"/>
    <s v="P42970: TRANS LINES"/>
    <s v="134198"/>
    <s v="CR CNL-DLPRK 69KV"/>
    <s v="PROACTIVE REPLACEMENT"/>
    <s v="2020"/>
    <s v="RATE CASE-TYE6-30-22 V2"/>
    <n v="154518"/>
    <n v="545331"/>
    <n v="-60489"/>
    <n v="-86775"/>
    <n v="46307"/>
    <n v="33825"/>
    <n v="-34486"/>
    <n v="0"/>
    <n v="0"/>
    <n v="0"/>
    <n v="0"/>
    <n v="0"/>
    <n v="598232"/>
    <n v="598.23199999999997"/>
    <x v="2"/>
  </r>
  <r>
    <x v="0"/>
    <s v="P42970: TRANS LINES"/>
    <s v="140440"/>
    <s v="TEP-CR-NORTH TAP-SO PARK"/>
    <s v="TEP"/>
    <s v="2020"/>
    <s v="RATE CASE-TYE6-30-22 V2"/>
    <n v="79"/>
    <n v="336"/>
    <n v="0"/>
    <n v="2424"/>
    <n v="0"/>
    <n v="8903"/>
    <n v="-8903"/>
    <n v="0"/>
    <n v="0"/>
    <n v="0"/>
    <n v="0"/>
    <n v="0"/>
    <n v="2839"/>
    <n v="2.839"/>
    <x v="1"/>
  </r>
  <r>
    <x v="0"/>
    <s v="P42970: TRANS LINES"/>
    <s v="147819"/>
    <s v="FP-SPIR Project LGE"/>
    <s v="PROACTIVE REPLACEMENT"/>
    <s v="2021"/>
    <s v="RATE CASE-TYE6-30-22 V2"/>
    <n v="213646"/>
    <n v="213646"/>
    <n v="213646"/>
    <n v="213646"/>
    <n v="213646"/>
    <n v="213646"/>
    <n v="213646"/>
    <n v="213646"/>
    <n v="213646"/>
    <n v="213646"/>
    <n v="213646"/>
    <n v="213646"/>
    <n v="2563750"/>
    <n v="2563.75"/>
    <x v="2"/>
  </r>
  <r>
    <x v="0"/>
    <s v="P42970: TRANS LINES"/>
    <s v="148821"/>
    <s v="SR Floyd-Seminole 69kV"/>
    <s v="PROACTIVE REPLACEMENT"/>
    <s v="2020"/>
    <s v="RATE CASE-TYE6-30-22 V2"/>
    <n v="108531"/>
    <n v="37903"/>
    <n v="-5352"/>
    <n v="19331"/>
    <n v="-37"/>
    <n v="77663"/>
    <n v="148955"/>
    <n v="104007"/>
    <n v="46190"/>
    <n v="0"/>
    <n v="0"/>
    <n v="0"/>
    <n v="537190"/>
    <n v="537.19000000000005"/>
    <x v="2"/>
  </r>
  <r>
    <x v="0"/>
    <s v="P42970: TRANS LINES"/>
    <s v="148822"/>
    <s v="CR Olin-Tip Top 69kV Phase I"/>
    <s v="PROACTIVE REPLACEMENT"/>
    <s v="2020"/>
    <s v="RATE CASE-TYE6-30-22 V2"/>
    <n v="-47694"/>
    <n v="2998"/>
    <n v="12638"/>
    <n v="13419"/>
    <n v="-1132"/>
    <n v="2007664"/>
    <n v="-11209"/>
    <n v="340206"/>
    <n v="0"/>
    <n v="504497"/>
    <n v="219562"/>
    <n v="314736"/>
    <n v="3355685"/>
    <n v="3355.6849999999999"/>
    <x v="2"/>
  </r>
  <r>
    <x v="0"/>
    <s v="P42970: TRANS LINES"/>
    <s v="148822"/>
    <s v="CR Olin-Tip Top 69kV Phase I"/>
    <s v="PROACTIVE REPLACEMENT"/>
    <s v="2021"/>
    <s v="RATE CASE-TYE6-30-22 V2"/>
    <n v="2028922"/>
    <n v="386635"/>
    <n v="386635"/>
    <n v="386635"/>
    <n v="386635"/>
    <n v="440255"/>
    <n v="487865"/>
    <n v="487865"/>
    <n v="487865"/>
    <n v="487865"/>
    <n v="487865"/>
    <n v="487865"/>
    <n v="6942910"/>
    <n v="6942.91"/>
    <x v="2"/>
  </r>
  <r>
    <x v="0"/>
    <s v="P42970: TRANS LINES"/>
    <s v="157153"/>
    <s v="REL Conestoga Motors"/>
    <s v="RELIABILITY"/>
    <s v="2020"/>
    <s v="RATE CASE-TYE6-30-22 V2"/>
    <n v="0"/>
    <n v="0"/>
    <n v="0"/>
    <n v="181"/>
    <n v="652"/>
    <n v="-1292"/>
    <n v="12647"/>
    <n v="68983"/>
    <n v="12533"/>
    <n v="11799"/>
    <n v="8984"/>
    <n v="0"/>
    <n v="114487"/>
    <n v="114.48699999999999"/>
    <x v="3"/>
  </r>
  <r>
    <x v="0"/>
    <s v="P42970: TRANS LINES"/>
    <s v="157181"/>
    <s v="REL Pleasant Grove Motors"/>
    <s v="RELIABILITY"/>
    <s v="2020"/>
    <s v="RATE CASE-TYE6-30-22 V2"/>
    <n v="0"/>
    <n v="0"/>
    <n v="1955"/>
    <n v="15522"/>
    <n v="55315"/>
    <n v="4287"/>
    <n v="107907"/>
    <n v="196824"/>
    <n v="83135"/>
    <n v="0"/>
    <n v="0"/>
    <n v="0"/>
    <n v="464945"/>
    <n v="464.94499999999999"/>
    <x v="3"/>
  </r>
  <r>
    <x v="0"/>
    <s v="P42970: TRANS LINES"/>
    <s v="157188"/>
    <s v="TEP-CR-Ashbottom-So Park"/>
    <s v="TEP"/>
    <s v="2020"/>
    <s v="RATE CASE-TYE6-30-22 V2"/>
    <n v="0"/>
    <n v="0"/>
    <n v="0"/>
    <n v="0"/>
    <n v="6773"/>
    <n v="10514"/>
    <n v="-4794"/>
    <n v="101295"/>
    <n v="5601"/>
    <n v="944"/>
    <n v="708"/>
    <n v="708"/>
    <n v="121750"/>
    <n v="121.75"/>
    <x v="1"/>
  </r>
  <r>
    <x v="0"/>
    <s v="P42970: TRANS LINES"/>
    <s v="157188"/>
    <s v="TEP-CR-Ashbottom-So Park"/>
    <s v="TEP"/>
    <s v="2021"/>
    <s v="RATE CASE-TYE6-30-22 V2"/>
    <n v="919635"/>
    <n v="852699"/>
    <n v="669289"/>
    <n v="923458"/>
    <n v="0"/>
    <n v="0"/>
    <n v="0"/>
    <n v="0"/>
    <n v="0"/>
    <n v="0"/>
    <n v="0"/>
    <n v="0"/>
    <n v="3365081"/>
    <n v="3365.0810000000001"/>
    <x v="1"/>
  </r>
  <r>
    <x v="0"/>
    <s v="P42970: TRANS LINES"/>
    <s v="157245"/>
    <s v="TEP-MOT-Oxmoor-Breckenridge"/>
    <s v="TEP"/>
    <s v="2021"/>
    <s v="RATE CASE-TYE6-30-22 V2"/>
    <n v="0"/>
    <n v="0"/>
    <n v="72028"/>
    <n v="0"/>
    <n v="0"/>
    <n v="0"/>
    <n v="0"/>
    <n v="0"/>
    <n v="0"/>
    <n v="0"/>
    <n v="0"/>
    <n v="0"/>
    <n v="72028"/>
    <n v="72.028000000000006"/>
    <x v="1"/>
  </r>
  <r>
    <x v="0"/>
    <s v="P42970: TRANS LINES"/>
    <s v="157313"/>
    <s v="DSP N1DT Pleasure Ridge"/>
    <s v="NATIVE LOAD"/>
    <s v="2020"/>
    <s v="RATE CASE-TYE6-30-22 V2"/>
    <n v="1539"/>
    <n v="8310"/>
    <n v="51116"/>
    <n v="83648"/>
    <n v="-32849"/>
    <n v="0"/>
    <n v="0"/>
    <n v="0"/>
    <n v="0"/>
    <n v="0"/>
    <n v="0"/>
    <n v="0"/>
    <n v="111764"/>
    <n v="111.764"/>
    <x v="0"/>
  </r>
  <r>
    <x v="0"/>
    <s v="P42970: TRANS LINES"/>
    <s v="158951"/>
    <s v="TL Comp Rel Hardware_LGE"/>
    <s v="OPERATIONS SUPPORT"/>
    <s v="2020"/>
    <s v="RATE CASE-TYE6-30-22 V2"/>
    <n v="-540"/>
    <n v="39"/>
    <n v="0"/>
    <n v="0"/>
    <n v="0"/>
    <n v="0"/>
    <n v="0"/>
    <n v="0"/>
    <n v="0"/>
    <n v="0"/>
    <n v="0"/>
    <n v="0"/>
    <n v="-501"/>
    <n v="-0.501"/>
    <x v="0"/>
  </r>
  <r>
    <x v="0"/>
    <s v="P42970: TRANS LINES"/>
    <s v="L8-2020"/>
    <s v="Storm Damage T-Line LGE 2020"/>
    <s v="EMERGENCY REPLACEMENT"/>
    <s v="2020"/>
    <s v="RATE CASE-TYE6-30-22 V2"/>
    <n v="0"/>
    <n v="0"/>
    <n v="0"/>
    <n v="0"/>
    <n v="0"/>
    <n v="0"/>
    <n v="0"/>
    <n v="0"/>
    <n v="64492"/>
    <n v="44953"/>
    <n v="44953"/>
    <n v="27054"/>
    <n v="181452"/>
    <n v="181.452"/>
    <x v="0"/>
  </r>
  <r>
    <x v="0"/>
    <s v="P42970: TRANS LINES"/>
    <s v="L8-2021"/>
    <s v="Storm Damage T-Line LGE 2021"/>
    <s v="EMERGENCY REPLACEMENT"/>
    <s v="2021"/>
    <s v="RATE CASE-TYE6-30-22 V2"/>
    <n v="11604"/>
    <n v="11604"/>
    <n v="11604"/>
    <n v="11604"/>
    <n v="11604"/>
    <n v="11604"/>
    <n v="11604"/>
    <n v="11604"/>
    <n v="11604"/>
    <n v="11604"/>
    <n v="11604"/>
    <n v="11605"/>
    <n v="139253"/>
    <n v="139.25299999999999"/>
    <x v="0"/>
  </r>
  <r>
    <x v="0"/>
    <s v="P42970: TRANS LINES"/>
    <s v="L9-2019"/>
    <s v="Priority Repl T-Lines LGE 2019"/>
    <s v="PROACTIVE REPLACEMENT"/>
    <s v="2020"/>
    <s v="RATE CASE-TYE6-30-22 V2"/>
    <n v="18106"/>
    <n v="-20443"/>
    <n v="91023"/>
    <n v="-30640"/>
    <n v="-2083"/>
    <n v="0"/>
    <n v="0"/>
    <n v="0"/>
    <n v="0"/>
    <n v="0"/>
    <n v="0"/>
    <n v="0"/>
    <n v="55963"/>
    <n v="55.963000000000001"/>
    <x v="2"/>
  </r>
  <r>
    <x v="0"/>
    <s v="P42970: TRANS LINES"/>
    <s v="L9-2020"/>
    <s v="Priority Repl T-Lines LGE 2020"/>
    <s v="PROACTIVE REPLACEMENT"/>
    <s v="2020"/>
    <s v="RATE CASE-TYE6-30-22 V2"/>
    <n v="106695"/>
    <n v="244860"/>
    <n v="92290"/>
    <n v="96742"/>
    <n v="63715"/>
    <n v="115355"/>
    <n v="295140"/>
    <n v="165669"/>
    <n v="132486"/>
    <n v="0"/>
    <n v="0"/>
    <n v="0"/>
    <n v="1312951"/>
    <n v="1312.951"/>
    <x v="2"/>
  </r>
  <r>
    <x v="0"/>
    <s v="P42970: TRANS LINES"/>
    <s v="L9-2021"/>
    <s v="Priority Repl T-Lines LGE 2021"/>
    <s v="PROACTIVE REPLACEMENT"/>
    <s v="2021"/>
    <s v="RATE CASE-TYE6-30-22 V2"/>
    <n v="9537"/>
    <n v="9537"/>
    <n v="9537"/>
    <n v="9537"/>
    <n v="9537"/>
    <n v="9537"/>
    <n v="9537"/>
    <n v="9537"/>
    <n v="9537"/>
    <n v="9537"/>
    <n v="9537"/>
    <n v="9537"/>
    <n v="114445"/>
    <n v="114.44499999999999"/>
    <x v="2"/>
  </r>
  <r>
    <x v="0"/>
    <s v="P42970: TRANS LINES"/>
    <s v="LARM-2020"/>
    <s v="Priority Repl X-Arms LGE 2020"/>
    <s v="PROACTIVE REPLACEMENT"/>
    <s v="2020"/>
    <s v="RATE CASE-TYE6-30-22 V2"/>
    <n v="0"/>
    <n v="0"/>
    <n v="0"/>
    <n v="0"/>
    <n v="0"/>
    <n v="0"/>
    <n v="6769"/>
    <n v="0"/>
    <n v="0"/>
    <n v="30958"/>
    <n v="0"/>
    <n v="0"/>
    <n v="37727"/>
    <n v="37.726999999999997"/>
    <x v="2"/>
  </r>
  <r>
    <x v="0"/>
    <s v="P42970: TRANS LINES"/>
    <s v="LARM-2021"/>
    <s v="Priority Repl X-Arms LGE 2021"/>
    <s v="PROACTIVE REPLACEMENT"/>
    <s v="2021"/>
    <s v="RATE CASE-TYE6-30-22 V2"/>
    <n v="2138"/>
    <n v="2138"/>
    <n v="2138"/>
    <n v="2138"/>
    <n v="2138"/>
    <n v="2138"/>
    <n v="2138"/>
    <n v="2138"/>
    <n v="2138"/>
    <n v="2138"/>
    <n v="2138"/>
    <n v="2138"/>
    <n v="25655"/>
    <n v="25.655000000000001"/>
    <x v="2"/>
  </r>
  <r>
    <x v="0"/>
    <s v="P42970: TRANS LINES"/>
    <s v="LI-000037"/>
    <s v="PR CR Switching-Shively"/>
    <s v="PROACTIVE REPLACEMENT"/>
    <s v="2020"/>
    <s v="RATE CASE-TYE6-30-22 V2"/>
    <n v="7219"/>
    <n v="6778"/>
    <n v="-673"/>
    <n v="-332"/>
    <n v="0"/>
    <n v="11927"/>
    <n v="-11795"/>
    <n v="-132"/>
    <n v="0"/>
    <n v="298320"/>
    <n v="245743"/>
    <n v="55209"/>
    <n v="612263"/>
    <n v="612.26300000000003"/>
    <x v="2"/>
  </r>
  <r>
    <x v="0"/>
    <s v="P42970: TRANS LINES"/>
    <s v="LI-000057"/>
    <s v="REL Jeffersontown ALT 4"/>
    <s v="RELIABILITY"/>
    <s v="2020"/>
    <s v="RATE CASE-TYE6-30-22 V2"/>
    <n v="47"/>
    <n v="0"/>
    <n v="0"/>
    <n v="0"/>
    <n v="0"/>
    <n v="5279"/>
    <n v="-5279"/>
    <n v="0"/>
    <n v="0"/>
    <n v="0"/>
    <n v="0"/>
    <n v="0"/>
    <n v="47"/>
    <n v="4.7E-2"/>
    <x v="3"/>
  </r>
  <r>
    <x v="0"/>
    <s v="P42970: TRANS LINES"/>
    <s v="LI-000062"/>
    <s v="REL Mt. Washington RECC"/>
    <s v="RELIABILITY"/>
    <s v="2020"/>
    <s v="RATE CASE-TYE6-30-22 V2"/>
    <n v="30"/>
    <n v="0"/>
    <n v="0"/>
    <n v="0"/>
    <n v="0"/>
    <n v="0"/>
    <n v="0"/>
    <n v="0"/>
    <n v="0"/>
    <n v="0"/>
    <n v="0"/>
    <n v="0"/>
    <n v="30"/>
    <n v="0.03"/>
    <x v="3"/>
  </r>
  <r>
    <x v="0"/>
    <s v="P42970: TRANS LINES"/>
    <s v="LI-000088"/>
    <s v="TEP-CR-Ford-Freys Hill"/>
    <s v="TEP"/>
    <s v="2020"/>
    <s v="RATE CASE-TYE6-30-22 V2"/>
    <n v="823073"/>
    <n v="463418"/>
    <n v="112554"/>
    <n v="176306"/>
    <n v="155407"/>
    <n v="152953"/>
    <n v="94447"/>
    <n v="-570"/>
    <n v="526927"/>
    <n v="281226"/>
    <n v="279265"/>
    <n v="266205"/>
    <n v="3331210"/>
    <n v="3331.21"/>
    <x v="1"/>
  </r>
  <r>
    <x v="0"/>
    <s v="P42970: TRANS LINES"/>
    <s v="LI-158437"/>
    <s v="TEP-CR-Eastwood-Simpsnvll 69kV"/>
    <s v="TEP"/>
    <s v="2020"/>
    <s v="RATE CASE-TYE6-30-22 V2"/>
    <n v="403"/>
    <n v="0"/>
    <n v="0"/>
    <n v="0"/>
    <n v="3372"/>
    <n v="10006"/>
    <n v="-10006"/>
    <n v="0"/>
    <n v="0"/>
    <n v="0"/>
    <n v="0"/>
    <n v="0"/>
    <n v="3776"/>
    <n v="3.7759999999999998"/>
    <x v="1"/>
  </r>
  <r>
    <x v="0"/>
    <s v="P42970: TRANS LINES"/>
    <s v="LI-158943"/>
    <s v="Wyndover Hills Relocation"/>
    <s v="THIRD PARTY REQUESTS"/>
    <s v="2020"/>
    <s v="RATE CASE-TYE6-30-22 V2"/>
    <n v="0"/>
    <n v="0"/>
    <n v="0"/>
    <n v="0"/>
    <n v="0"/>
    <n v="0"/>
    <n v="0"/>
    <n v="0"/>
    <n v="0"/>
    <n v="0"/>
    <n v="0"/>
    <n v="0"/>
    <n v="0"/>
    <n v="0"/>
    <x v="0"/>
  </r>
  <r>
    <x v="0"/>
    <s v="P42970: TRANS LINES"/>
    <s v="LI-159222"/>
    <s v="PR Tip Top-Monument Chemical"/>
    <s v="PROACTIVE REPLACEMENT"/>
    <s v="2020"/>
    <s v="RATE CASE-TYE6-30-22 V2"/>
    <n v="-53783"/>
    <n v="2084"/>
    <n v="1188676"/>
    <n v="560055"/>
    <n v="88098"/>
    <n v="-109277"/>
    <n v="3812"/>
    <n v="0"/>
    <n v="0"/>
    <n v="0"/>
    <n v="0"/>
    <n v="0"/>
    <n v="1679665"/>
    <n v="1679.665"/>
    <x v="2"/>
  </r>
  <r>
    <x v="0"/>
    <s v="P42970: TRANS LINES"/>
    <s v="LI-159230"/>
    <s v="ESR Brooks RECC"/>
    <s v="PROACTIVE REPLACEMENT"/>
    <s v="2021"/>
    <s v="RATE CASE-TYE6-30-22 V2"/>
    <n v="0"/>
    <n v="0"/>
    <n v="0"/>
    <n v="200010"/>
    <n v="166097"/>
    <n v="132184"/>
    <n v="0"/>
    <n v="0"/>
    <n v="0"/>
    <n v="0"/>
    <n v="0"/>
    <n v="0"/>
    <n v="498291"/>
    <n v="498.291"/>
    <x v="2"/>
  </r>
  <r>
    <x v="0"/>
    <s v="P42970: TRANS LINES"/>
    <s v="LI-159232"/>
    <s v="ESR Shepherdsville"/>
    <s v="PROACTIVE REPLACEMENT"/>
    <s v="2021"/>
    <s v="RATE CASE-TYE6-30-22 V2"/>
    <n v="0"/>
    <n v="0"/>
    <n v="0"/>
    <n v="0"/>
    <n v="175523"/>
    <n v="162618"/>
    <n v="149714"/>
    <n v="0"/>
    <n v="0"/>
    <n v="0"/>
    <n v="0"/>
    <n v="0"/>
    <n v="487855"/>
    <n v="487.85500000000002"/>
    <x v="2"/>
  </r>
  <r>
    <x v="0"/>
    <s v="P42970: TRANS LINES"/>
    <s v="LI-159271"/>
    <s v="REL Eastwood West MOS"/>
    <s v="RELIABILITY"/>
    <s v="2020"/>
    <s v="RATE CASE-TYE6-30-22 V2"/>
    <n v="0"/>
    <n v="0"/>
    <n v="0"/>
    <n v="0"/>
    <n v="0"/>
    <n v="0"/>
    <n v="0"/>
    <n v="0"/>
    <n v="0"/>
    <n v="0"/>
    <n v="0"/>
    <n v="5013"/>
    <n v="5013"/>
    <n v="5.0129999999999999"/>
    <x v="3"/>
  </r>
  <r>
    <x v="0"/>
    <s v="P42970: TRANS LINES"/>
    <s v="LI-159271"/>
    <s v="REL Eastwood West MOS"/>
    <s v="RELIABILITY"/>
    <s v="2021"/>
    <s v="RATE CASE-TYE6-30-22 V2"/>
    <n v="0"/>
    <n v="0"/>
    <n v="0"/>
    <n v="0"/>
    <n v="0"/>
    <n v="0"/>
    <n v="0"/>
    <n v="32949"/>
    <n v="66437"/>
    <n v="0"/>
    <n v="0"/>
    <n v="0"/>
    <n v="99386"/>
    <n v="99.385999999999996"/>
    <x v="3"/>
  </r>
  <r>
    <x v="0"/>
    <s v="P42970: TRANS LINES"/>
    <s v="LI-159541"/>
    <s v="Ghasem Properties Relocation"/>
    <s v="THIRD PARTY REQUESTS"/>
    <s v="2020"/>
    <s v="RATE CASE-TYE6-30-22 V2"/>
    <n v="0"/>
    <n v="0"/>
    <n v="0"/>
    <n v="0"/>
    <n v="0"/>
    <n v="0"/>
    <n v="0"/>
    <n v="0"/>
    <n v="0"/>
    <n v="0"/>
    <n v="0"/>
    <n v="0"/>
    <n v="0"/>
    <n v="0"/>
    <x v="0"/>
  </r>
  <r>
    <x v="0"/>
    <s v="P42970: TRANS LINES"/>
    <s v="LI-160050"/>
    <s v="DSP N1DT STR Centerfield Sub"/>
    <s v="NATIVE LOAD"/>
    <s v="2020"/>
    <s v="RATE CASE-TYE6-30-22 V2"/>
    <n v="0"/>
    <n v="0"/>
    <n v="42405"/>
    <n v="10718"/>
    <n v="92800"/>
    <n v="-1628"/>
    <n v="-2983"/>
    <n v="611"/>
    <n v="-611"/>
    <n v="0"/>
    <n v="0"/>
    <n v="0"/>
    <n v="141311"/>
    <n v="141.31100000000001"/>
    <x v="0"/>
  </r>
  <r>
    <x v="0"/>
    <s v="P42970: TRANS LINES"/>
    <s v="LI-160154"/>
    <s v="DSP Magazine Substation Rbld"/>
    <s v="NATIVE LOAD"/>
    <s v="2021"/>
    <s v="RATE CASE-TYE6-30-22 V2"/>
    <n v="0"/>
    <n v="0"/>
    <n v="0"/>
    <n v="0"/>
    <n v="0"/>
    <n v="0"/>
    <n v="0"/>
    <n v="0"/>
    <n v="0"/>
    <n v="64513"/>
    <n v="64513"/>
    <n v="933616"/>
    <n v="1062642"/>
    <n v="1062.6420000000001"/>
    <x v="0"/>
  </r>
  <r>
    <x v="0"/>
    <s v="P42970: TRANS LINES"/>
    <s v="LI-160387"/>
    <s v="PR Tip Top-Monument Chem Crt"/>
    <s v="PROACTIVE REPLACEMENT"/>
    <s v="2020"/>
    <s v="RATE CASE-TYE6-30-22 V2"/>
    <n v="245918"/>
    <n v="304859"/>
    <n v="153462"/>
    <n v="17083"/>
    <n v="6453"/>
    <n v="18359"/>
    <n v="7478"/>
    <n v="0"/>
    <n v="0"/>
    <n v="0"/>
    <n v="0"/>
    <n v="0"/>
    <n v="753611"/>
    <n v="753.61099999999999"/>
    <x v="2"/>
  </r>
  <r>
    <x v="0"/>
    <s v="P42970: TRANS LINES"/>
    <s v="LI-160418"/>
    <s v="CR Olin-Tip Top 69kV Phase II"/>
    <s v="PROACTIVE REPLACEMENT"/>
    <s v="2020"/>
    <s v="RATE CASE-TYE6-30-22 V2"/>
    <n v="3262"/>
    <n v="7680"/>
    <n v="3595"/>
    <n v="2905"/>
    <n v="6511"/>
    <n v="43814"/>
    <n v="4379"/>
    <n v="90632"/>
    <n v="2919"/>
    <n v="100329"/>
    <n v="130795"/>
    <n v="164289"/>
    <n v="561109"/>
    <n v="561.10900000000004"/>
    <x v="2"/>
  </r>
  <r>
    <x v="0"/>
    <s v="P42970: TRANS LINES"/>
    <s v="LI-160418"/>
    <s v="CR Olin-Tip Top 69kV Phase II"/>
    <s v="PROACTIVE REPLACEMENT"/>
    <s v="2021"/>
    <s v="RATE CASE-TYE6-30-22 V2"/>
    <n v="55100"/>
    <n v="55486"/>
    <n v="55486"/>
    <n v="55486"/>
    <n v="55486"/>
    <n v="55486"/>
    <n v="55486"/>
    <n v="55486"/>
    <n v="55486"/>
    <n v="55486"/>
    <n v="55486"/>
    <n v="55486"/>
    <n v="665447"/>
    <n v="665.447"/>
    <x v="2"/>
  </r>
  <r>
    <x v="0"/>
    <s v="P42970: TRANS LINES"/>
    <s v="LI-160603"/>
    <s v="REL Freys Hill MOS"/>
    <s v="RELIABILITY"/>
    <s v="2020"/>
    <s v="RATE CASE-TYE6-30-22 V2"/>
    <n v="158377"/>
    <n v="26291"/>
    <n v="44762"/>
    <n v="11719"/>
    <n v="1669"/>
    <n v="-1694"/>
    <n v="1740"/>
    <n v="260"/>
    <n v="3697"/>
    <n v="91742"/>
    <n v="273673"/>
    <n v="0"/>
    <n v="612236"/>
    <n v="612.23599999999999"/>
    <x v="3"/>
  </r>
  <r>
    <x v="0"/>
    <s v="P42970: TRANS LINES"/>
    <s v="LI-160925"/>
    <s v="PR Harrods Creek-Harmony Lndg"/>
    <s v="PROACTIVE REPLACEMENT"/>
    <s v="2020"/>
    <s v="RATE CASE-TYE6-30-22 V2"/>
    <n v="0"/>
    <n v="0"/>
    <n v="0"/>
    <n v="0"/>
    <n v="0"/>
    <n v="0"/>
    <n v="20571"/>
    <n v="0"/>
    <n v="6909"/>
    <n v="66123"/>
    <n v="11232"/>
    <n v="13618"/>
    <n v="118453"/>
    <n v="118.453"/>
    <x v="2"/>
  </r>
  <r>
    <x v="0"/>
    <s v="P42970: TRANS LINES"/>
    <s v="LI-160925"/>
    <s v="PR Harrods Creek-Harmony Lndg"/>
    <s v="PROACTIVE REPLACEMENT"/>
    <s v="2021"/>
    <s v="RATE CASE-TYE6-30-22 V2"/>
    <n v="54105"/>
    <n v="119571"/>
    <n v="119571"/>
    <n v="163791"/>
    <n v="162976"/>
    <n v="0"/>
    <n v="0"/>
    <n v="243702"/>
    <n v="89460"/>
    <n v="138108"/>
    <n v="154597"/>
    <n v="157133"/>
    <n v="1403014"/>
    <n v="1403.0139999999999"/>
    <x v="2"/>
  </r>
  <r>
    <x v="0"/>
    <s v="P42970: TRANS LINES"/>
    <s v="LI-161140"/>
    <s v="PR Mt Washington-Fairmount"/>
    <s v="PROACTIVE REPLACEMENT"/>
    <s v="2021"/>
    <s v="RATE CASE-TYE6-30-22 V2"/>
    <n v="0"/>
    <n v="0"/>
    <n v="0"/>
    <n v="0"/>
    <n v="0"/>
    <n v="0"/>
    <n v="1575783"/>
    <n v="393361"/>
    <n v="490330"/>
    <n v="325234"/>
    <n v="325234"/>
    <n v="325234"/>
    <n v="3435175"/>
    <n v="3435.1750000000002"/>
    <x v="2"/>
  </r>
  <r>
    <x v="0"/>
    <s v="P42970: TRANS LINES"/>
    <s v="LI-161212"/>
    <s v="SPIR Ashbottom-Can Run Sw"/>
    <s v="PROACTIVE REPLACEMENT"/>
    <s v="2020"/>
    <s v="RATE CASE-TYE6-30-22 V2"/>
    <n v="0"/>
    <n v="0"/>
    <n v="0"/>
    <n v="0"/>
    <n v="0"/>
    <n v="0"/>
    <n v="0"/>
    <n v="0"/>
    <n v="0"/>
    <n v="0"/>
    <n v="73495"/>
    <n v="0"/>
    <n v="73495"/>
    <n v="73.495000000000005"/>
    <x v="2"/>
  </r>
  <r>
    <x v="0"/>
    <s v="P42970: TRANS LINES"/>
    <s v="LI-161222"/>
    <s v="PR Conestoga-BL-Mt Wash EKPC"/>
    <s v="PROACTIVE REPLACEMENT"/>
    <s v="2020"/>
    <s v="RATE CASE-TYE6-30-22 V2"/>
    <n v="0"/>
    <n v="0"/>
    <n v="0"/>
    <n v="0"/>
    <n v="0"/>
    <n v="0"/>
    <n v="26785"/>
    <n v="1026"/>
    <n v="0"/>
    <n v="64604"/>
    <n v="0"/>
    <n v="0"/>
    <n v="92415"/>
    <n v="92.415000000000006"/>
    <x v="2"/>
  </r>
  <r>
    <x v="0"/>
    <s v="P42970: TRANS LINES"/>
    <s v="LI-161222"/>
    <s v="PR Conestoga-BL-Mt Wash EKPC"/>
    <s v="PROACTIVE REPLACEMENT"/>
    <s v="2021"/>
    <s v="RATE CASE-TYE6-30-22 V2"/>
    <n v="0"/>
    <n v="0"/>
    <n v="0"/>
    <n v="0"/>
    <n v="0"/>
    <n v="498942"/>
    <n v="173969"/>
    <n v="173969"/>
    <n v="173969"/>
    <n v="173969"/>
    <n v="319588"/>
    <n v="0"/>
    <n v="1514407"/>
    <n v="1514.4069999999999"/>
    <x v="2"/>
  </r>
  <r>
    <x v="0"/>
    <s v="P42970: TRANS LINES"/>
    <s v="LI-161266"/>
    <s v="PR Fairmount-Smyrna-Mud Lane"/>
    <s v="PROACTIVE REPLACEMENT"/>
    <s v="2020"/>
    <s v="RATE CASE-TYE6-30-22 V2"/>
    <n v="0"/>
    <n v="0"/>
    <n v="0"/>
    <n v="0"/>
    <n v="0"/>
    <n v="0"/>
    <n v="0"/>
    <n v="0"/>
    <n v="0"/>
    <n v="15304"/>
    <n v="39170"/>
    <n v="0"/>
    <n v="54473"/>
    <n v="54.472999999999999"/>
    <x v="2"/>
  </r>
  <r>
    <x v="0"/>
    <s v="P42970: TRANS LINES"/>
    <s v="LI-161266"/>
    <s v="PR Fairmount-Smyrna-Mud Lane"/>
    <s v="PROACTIVE REPLACEMENT"/>
    <s v="2021"/>
    <s v="RATE CASE-TYE6-30-22 V2"/>
    <n v="787612"/>
    <n v="321738"/>
    <n v="321738"/>
    <n v="321738"/>
    <n v="321738"/>
    <n v="563420"/>
    <n v="0"/>
    <n v="0"/>
    <n v="0"/>
    <n v="0"/>
    <n v="0"/>
    <n v="0"/>
    <n v="2637982"/>
    <n v="2637.982"/>
    <x v="2"/>
  </r>
  <r>
    <x v="0"/>
    <s v="P42970: TRANS LINES"/>
    <s v="LI-161695"/>
    <s v="TL Computer Rel Hware-LG&amp;E"/>
    <s v="OPERATIONS SUPPORT"/>
    <s v="2020"/>
    <s v="RATE CASE-TYE6-30-22 V2"/>
    <n v="0"/>
    <n v="0"/>
    <n v="0"/>
    <n v="0"/>
    <n v="0"/>
    <n v="0"/>
    <n v="0"/>
    <n v="0"/>
    <n v="0"/>
    <n v="23131"/>
    <n v="0"/>
    <n v="0"/>
    <n v="23131"/>
    <n v="23.131"/>
    <x v="0"/>
  </r>
  <r>
    <x v="0"/>
    <s v="P42970: TRANS LINES"/>
    <s v="LI-161703"/>
    <s v="TL UTV-AOC"/>
    <s v="OPERATIONS SUPPORT"/>
    <s v="2020"/>
    <s v="RATE CASE-TYE6-30-22 V2"/>
    <n v="0"/>
    <n v="0"/>
    <n v="0"/>
    <n v="0"/>
    <n v="24105"/>
    <n v="0"/>
    <n v="0"/>
    <n v="0"/>
    <n v="0"/>
    <n v="0"/>
    <n v="0"/>
    <n v="0"/>
    <n v="24105"/>
    <n v="24.105"/>
    <x v="0"/>
  </r>
  <r>
    <x v="0"/>
    <s v="P42970: TRANS LINES"/>
    <s v="LI-161857"/>
    <s v="SPIR Middletown-Trimble Co Sw"/>
    <s v="PROACTIVE REPLACEMENT"/>
    <s v="2020"/>
    <s v="RATE CASE-TYE6-30-22 V2"/>
    <n v="0"/>
    <n v="0"/>
    <n v="242418"/>
    <n v="163383"/>
    <n v="195690"/>
    <n v="255791"/>
    <n v="201212"/>
    <n v="136671"/>
    <n v="-6604"/>
    <n v="0"/>
    <n v="0"/>
    <n v="0"/>
    <n v="1188562"/>
    <n v="1188.5619999999999"/>
    <x v="2"/>
  </r>
  <r>
    <x v="0"/>
    <s v="P42970: TRANS LINES"/>
    <s v="LI-162642"/>
    <s v="Beargrass Tower Reinf Rev"/>
    <s v="PROACTIVE REPLACEMENT"/>
    <s v="2020"/>
    <s v="RATE CASE-TYE6-30-22 V2"/>
    <n v="0"/>
    <n v="0"/>
    <n v="0"/>
    <n v="0"/>
    <n v="0"/>
    <n v="630595"/>
    <n v="0"/>
    <n v="0"/>
    <n v="0"/>
    <n v="0"/>
    <n v="0"/>
    <n v="0"/>
    <n v="630595"/>
    <n v="630.59500000000003"/>
    <x v="2"/>
  </r>
  <r>
    <x v="0"/>
    <s v="P42970: TRANS LINES"/>
    <s v="LI-163676"/>
    <s v="Bridle Run Relocation"/>
    <s v="THIRD PARTY REQUESTS"/>
    <s v="2020"/>
    <s v="RATE CASE-TYE6-30-22 V2"/>
    <n v="0"/>
    <n v="0"/>
    <n v="0"/>
    <n v="0"/>
    <n v="0"/>
    <n v="0"/>
    <n v="0"/>
    <n v="0"/>
    <n v="0"/>
    <n v="0"/>
    <n v="0"/>
    <n v="0"/>
    <n v="0"/>
    <n v="0"/>
    <x v="0"/>
  </r>
  <r>
    <x v="0"/>
    <s v="P42970: TRANS LINES"/>
    <s v="LINS-2019"/>
    <s v="Priority Repl Insltrs LGE 2019"/>
    <s v="PROACTIVE REPLACEMENT"/>
    <s v="2020"/>
    <s v="RATE CASE-TYE6-30-22 V2"/>
    <n v="681"/>
    <n v="0"/>
    <n v="0"/>
    <n v="0"/>
    <n v="0"/>
    <n v="0"/>
    <n v="0"/>
    <n v="0"/>
    <n v="0"/>
    <n v="0"/>
    <n v="0"/>
    <n v="0"/>
    <n v="681"/>
    <n v="0.68100000000000005"/>
    <x v="2"/>
  </r>
  <r>
    <x v="0"/>
    <s v="P42970: TRANS LINES"/>
    <s v="LINS-2020"/>
    <s v="Priority Repl Insltrs LGE 2020"/>
    <s v="PROACTIVE REPLACEMENT"/>
    <s v="2020"/>
    <s v="RATE CASE-TYE6-30-22 V2"/>
    <n v="0"/>
    <n v="59615"/>
    <n v="-9858"/>
    <n v="25411"/>
    <n v="1978"/>
    <n v="0"/>
    <n v="0"/>
    <n v="49096"/>
    <n v="-49096"/>
    <n v="0"/>
    <n v="0"/>
    <n v="0"/>
    <n v="77146"/>
    <n v="77.146000000000001"/>
    <x v="2"/>
  </r>
  <r>
    <x v="0"/>
    <s v="P42970: TRANS LINES"/>
    <s v="LINS-2021"/>
    <s v="Priority Repl Insltrs LGE 2021"/>
    <s v="PROACTIVE REPLACEMENT"/>
    <s v="2021"/>
    <s v="RATE CASE-TYE6-30-22 V2"/>
    <n v="826"/>
    <n v="826"/>
    <n v="826"/>
    <n v="826"/>
    <n v="826"/>
    <n v="826"/>
    <n v="826"/>
    <n v="826"/>
    <n v="826"/>
    <n v="826"/>
    <n v="826"/>
    <n v="826"/>
    <n v="9910"/>
    <n v="9.91"/>
    <x v="2"/>
  </r>
  <r>
    <x v="0"/>
    <s v="P42970: TRANS LINES"/>
    <s v="LOTH-2019"/>
    <s v="Priority Repl Other LGE 2019"/>
    <s v="PROACTIVE REPLACEMENT"/>
    <s v="2020"/>
    <s v="RATE CASE-TYE6-30-22 V2"/>
    <n v="84064"/>
    <n v="354639"/>
    <n v="1534"/>
    <n v="-23535"/>
    <n v="18221"/>
    <n v="-631072"/>
    <n v="26692"/>
    <n v="0"/>
    <n v="0"/>
    <n v="0"/>
    <n v="0"/>
    <n v="0"/>
    <n v="-169457"/>
    <n v="-169.45699999999999"/>
    <x v="2"/>
  </r>
  <r>
    <x v="0"/>
    <s v="P42970: TRANS LINES"/>
    <s v="LOTH-2020"/>
    <s v="Priority Repl Other LGE 2020"/>
    <s v="PROACTIVE REPLACEMENT"/>
    <s v="2020"/>
    <s v="RATE CASE-TYE6-30-22 V2"/>
    <n v="0"/>
    <n v="9217"/>
    <n v="72406"/>
    <n v="105142"/>
    <n v="4432"/>
    <n v="68934"/>
    <n v="3686"/>
    <n v="38193"/>
    <n v="-19329"/>
    <n v="0"/>
    <n v="0"/>
    <n v="0"/>
    <n v="282681"/>
    <n v="282.68099999999998"/>
    <x v="2"/>
  </r>
  <r>
    <x v="0"/>
    <s v="P42970: TRANS LINES"/>
    <s v="LOTH-2021"/>
    <s v="Priority Repl Other LGE 2021"/>
    <s v="PROACTIVE REPLACEMENT"/>
    <s v="2021"/>
    <s v="RATE CASE-TYE6-30-22 V2"/>
    <n v="17731"/>
    <n v="17731"/>
    <n v="17731"/>
    <n v="17731"/>
    <n v="17731"/>
    <n v="17731"/>
    <n v="17731"/>
    <n v="17731"/>
    <n v="17731"/>
    <n v="17731"/>
    <n v="17731"/>
    <n v="17731"/>
    <n v="212777"/>
    <n v="212.77699999999999"/>
    <x v="2"/>
  </r>
  <r>
    <x v="1"/>
    <s v="P42920: TRANS SYSTEM OPERATIONS"/>
    <s v="158068"/>
    <s v="TCC OpEngExp &amp; Training Room-K"/>
    <s v="FACILITIES"/>
    <s v="2020"/>
    <s v="RATE CASE-TYE6-30-22 V2"/>
    <n v="0"/>
    <n v="0"/>
    <n v="0"/>
    <n v="0"/>
    <n v="0"/>
    <n v="0"/>
    <n v="0"/>
    <n v="0"/>
    <n v="0"/>
    <n v="0"/>
    <n v="0"/>
    <n v="0"/>
    <n v="0"/>
    <n v="0"/>
    <x v="0"/>
  </r>
  <r>
    <x v="1"/>
    <s v="P42940: TRANS ENERGY MANAGEMENT SYSTEM"/>
    <s v="140096"/>
    <s v="SIMP CC V_WALL RPLC-KU-2020"/>
    <s v="OPERATIONS SUPPORT"/>
    <s v="2020"/>
    <s v="RATE CASE-TYE6-30-22 V2"/>
    <n v="0"/>
    <n v="0"/>
    <n v="44075"/>
    <n v="127753"/>
    <n v="10310"/>
    <n v="418510"/>
    <n v="2943"/>
    <n v="0"/>
    <n v="0"/>
    <n v="0"/>
    <n v="0"/>
    <n v="0"/>
    <n v="603590"/>
    <n v="603.59"/>
    <x v="0"/>
  </r>
  <r>
    <x v="1"/>
    <s v="P42940: TRANS ENERGY MANAGEMENT SYSTEM"/>
    <s v="140100"/>
    <s v="EMS OPERATOR MONITORS-KU-2019"/>
    <s v="OPERATIONS SUPPORT"/>
    <s v="2020"/>
    <s v="RATE CASE-TYE6-30-22 V2"/>
    <n v="0"/>
    <n v="0"/>
    <n v="0"/>
    <n v="0"/>
    <n v="1006"/>
    <n v="0"/>
    <n v="0"/>
    <n v="0"/>
    <n v="0"/>
    <n v="0"/>
    <n v="0"/>
    <n v="0"/>
    <n v="1006"/>
    <n v="1.006"/>
    <x v="0"/>
  </r>
  <r>
    <x v="1"/>
    <s v="P42940: TRANS ENERGY MANAGEMENT SYSTEM"/>
    <s v="147734"/>
    <s v="FULL UPGRD EMS SWARE-KU-2020"/>
    <s v="COMPLIANCE"/>
    <s v="2020"/>
    <s v="RATE CASE-TYE6-30-22 V2"/>
    <n v="-3062"/>
    <n v="17058"/>
    <n v="76540"/>
    <n v="4592"/>
    <n v="16220"/>
    <n v="-1227"/>
    <n v="54552"/>
    <n v="15866"/>
    <n v="14373"/>
    <n v="64826"/>
    <n v="39391"/>
    <n v="0"/>
    <n v="299129"/>
    <n v="299.12900000000002"/>
    <x v="0"/>
  </r>
  <r>
    <x v="1"/>
    <s v="P42940: TRANS ENERGY MANAGEMENT SYSTEM"/>
    <s v="147797"/>
    <s v="EMS APP ENHANCEMENTS-KU-2020"/>
    <s v="OPERATIONS SUPPORT"/>
    <s v="2020"/>
    <s v="RATE CASE-TYE6-30-22 V2"/>
    <n v="0"/>
    <n v="0"/>
    <n v="0"/>
    <n v="0"/>
    <n v="0"/>
    <n v="0"/>
    <n v="26856"/>
    <n v="0"/>
    <n v="8356"/>
    <n v="31328"/>
    <n v="0"/>
    <n v="0"/>
    <n v="66539"/>
    <n v="66.539000000000001"/>
    <x v="0"/>
  </r>
  <r>
    <x v="1"/>
    <s v="P42940: TRANS ENERGY MANAGEMENT SYSTEM"/>
    <s v="147805"/>
    <s v="ROUTINE EMS-KU 2020"/>
    <s v="OPERATIONS SUPPORT"/>
    <s v="2020"/>
    <s v="RATE CASE-TYE6-30-22 V2"/>
    <n v="0"/>
    <n v="0"/>
    <n v="0"/>
    <n v="0"/>
    <n v="0"/>
    <n v="0"/>
    <n v="0"/>
    <n v="0"/>
    <n v="0"/>
    <n v="0"/>
    <n v="0"/>
    <n v="14129"/>
    <n v="14129"/>
    <n v="14.129"/>
    <x v="0"/>
  </r>
  <r>
    <x v="1"/>
    <s v="P42940: TRANS ENERGY MANAGEMENT SYSTEM"/>
    <s v="148058"/>
    <s v="LITE UPGRDE EMS SWARE-KU-2021"/>
    <s v="COMPLIANCE"/>
    <s v="2021"/>
    <s v="RATE CASE-TYE6-30-22 V2"/>
    <n v="0"/>
    <n v="0"/>
    <n v="0"/>
    <n v="0"/>
    <n v="66812"/>
    <n v="0"/>
    <n v="0"/>
    <n v="0"/>
    <n v="0"/>
    <n v="0"/>
    <n v="0"/>
    <n v="0"/>
    <n v="66812"/>
    <n v="66.811999999999998"/>
    <x v="0"/>
  </r>
  <r>
    <x v="1"/>
    <s v="P42940: TRANS ENERGY MANAGEMENT SYSTEM"/>
    <s v="148065"/>
    <s v="FULL UPGRD EMS SWARE-KU-2022"/>
    <s v="COMPLIANCE"/>
    <s v="2021"/>
    <s v="RATE CASE-TYE6-30-22 V2"/>
    <n v="0"/>
    <n v="0"/>
    <n v="0"/>
    <n v="0"/>
    <n v="0"/>
    <n v="0"/>
    <n v="0"/>
    <n v="0"/>
    <n v="0"/>
    <n v="84021"/>
    <n v="0"/>
    <n v="0"/>
    <n v="84021"/>
    <n v="84.021000000000001"/>
    <x v="0"/>
  </r>
  <r>
    <x v="1"/>
    <s v="P42940: TRANS ENERGY MANAGEMENT SYSTEM"/>
    <s v="148197"/>
    <s v="BACKUP CC V_WALL RPLC-KU-2021"/>
    <s v="OPERATIONS SUPPORT"/>
    <s v="2021"/>
    <s v="RATE CASE-TYE6-30-22 V2"/>
    <n v="0"/>
    <n v="0"/>
    <n v="0"/>
    <n v="0"/>
    <n v="0"/>
    <n v="0"/>
    <n v="0"/>
    <n v="0"/>
    <n v="41302"/>
    <n v="0"/>
    <n v="0"/>
    <n v="0"/>
    <n v="41302"/>
    <n v="41.302"/>
    <x v="0"/>
  </r>
  <r>
    <x v="1"/>
    <s v="P42940: TRANS ENERGY MANAGEMENT SYSTEM"/>
    <s v="148253"/>
    <s v="EMS APP ENHANCEMENTS-KU-2021"/>
    <s v="OPERATIONS SUPPORT"/>
    <s v="2021"/>
    <s v="RATE CASE-TYE6-30-22 V2"/>
    <n v="0"/>
    <n v="0"/>
    <n v="0"/>
    <n v="0"/>
    <n v="0"/>
    <n v="0"/>
    <n v="0"/>
    <n v="42517"/>
    <n v="0"/>
    <n v="0"/>
    <n v="0"/>
    <n v="0"/>
    <n v="42517"/>
    <n v="42.517000000000003"/>
    <x v="0"/>
  </r>
  <r>
    <x v="1"/>
    <s v="P42940: TRANS ENERGY MANAGEMENT SYSTEM"/>
    <s v="148294"/>
    <s v="ROUTINE EMS-KU-2021"/>
    <s v="OPERATIONS SUPPORT"/>
    <s v="2021"/>
    <s v="RATE CASE-TYE6-30-22 V2"/>
    <n v="5652"/>
    <n v="5652"/>
    <n v="5652"/>
    <n v="5652"/>
    <n v="5652"/>
    <n v="5652"/>
    <n v="5652"/>
    <n v="5652"/>
    <n v="5652"/>
    <n v="5652"/>
    <n v="5652"/>
    <n v="5652"/>
    <n v="67824"/>
    <n v="67.823999999999998"/>
    <x v="0"/>
  </r>
  <r>
    <x v="1"/>
    <s v="P42940: TRANS ENERGY MANAGEMENT SYSTEM"/>
    <s v="160400"/>
    <s v="DAN UPGRDE EMS SWARE-KU-2021"/>
    <s v="COMPLIANCE"/>
    <s v="2021"/>
    <s v="RATE CASE-TYE6-30-22 V2"/>
    <n v="0"/>
    <n v="0"/>
    <n v="67144"/>
    <n v="0"/>
    <n v="0"/>
    <n v="0"/>
    <n v="0"/>
    <n v="0"/>
    <n v="0"/>
    <n v="0"/>
    <n v="0"/>
    <n v="0"/>
    <n v="67144"/>
    <n v="67.144000000000005"/>
    <x v="0"/>
  </r>
  <r>
    <x v="1"/>
    <s v="P42940: TRANS ENERGY MANAGEMENT SYSTEM"/>
    <s v="162653"/>
    <s v="EMS PreProd Platforms KU-2021"/>
    <s v="OPERATIONS SUPPORT"/>
    <s v="2021"/>
    <s v="RATE CASE-TYE6-30-22 V2"/>
    <n v="33659"/>
    <n v="33659"/>
    <n v="33659"/>
    <n v="33406"/>
    <n v="0"/>
    <n v="0"/>
    <n v="0"/>
    <n v="0"/>
    <n v="0"/>
    <n v="0"/>
    <n v="0"/>
    <n v="0"/>
    <n v="134383"/>
    <n v="134.38300000000001"/>
    <x v="0"/>
  </r>
  <r>
    <x v="1"/>
    <s v="P42940: TRANS ENERGY MANAGEMENT SYSTEM"/>
    <s v="162820"/>
    <s v="OSI Landscape Tool-KU"/>
    <s v="OPERATIONS SUPPORT"/>
    <s v="2020"/>
    <s v="RATE CASE-TYE6-30-22 V2"/>
    <n v="0"/>
    <n v="0"/>
    <n v="0"/>
    <n v="0"/>
    <n v="0"/>
    <n v="37098"/>
    <n v="0"/>
    <n v="0"/>
    <n v="0"/>
    <n v="1163"/>
    <n v="0"/>
    <n v="46599"/>
    <n v="84859"/>
    <n v="84.858999999999995"/>
    <x v="0"/>
  </r>
  <r>
    <x v="1"/>
    <s v="P42940: TRANS ENERGY MANAGEMENT SYSTEM"/>
    <s v="163521"/>
    <s v="Prelim OT Security"/>
    <s v="OPERATIONS SUPPORT"/>
    <s v="2021"/>
    <s v="RATE CASE-TYE6-30-22 V2"/>
    <n v="0"/>
    <n v="0"/>
    <n v="0"/>
    <n v="0"/>
    <n v="0"/>
    <n v="59217"/>
    <n v="59217"/>
    <n v="59217"/>
    <n v="59217"/>
    <n v="59217"/>
    <n v="59217"/>
    <n v="59217"/>
    <n v="414516"/>
    <n v="414.51600000000002"/>
    <x v="0"/>
  </r>
  <r>
    <x v="1"/>
    <s v="P42950: TRANS STRATEGY &amp; PLANNING"/>
    <s v="160396"/>
    <s v="PowerGEM-KU"/>
    <s v="OPERATIONS SUPPORT"/>
    <s v="2020"/>
    <s v="RATE CASE-TYE6-30-22 V2"/>
    <n v="0"/>
    <n v="0"/>
    <n v="0"/>
    <n v="0"/>
    <n v="0"/>
    <n v="0"/>
    <n v="0"/>
    <n v="0"/>
    <n v="0"/>
    <n v="0"/>
    <n v="0"/>
    <n v="30016"/>
    <n v="30016"/>
    <n v="30.015999999999998"/>
    <x v="0"/>
  </r>
  <r>
    <x v="1"/>
    <s v="P42960: TRANS PROTECTION &amp; CONTROL"/>
    <s v="137540"/>
    <s v="FP-Tools - 2020"/>
    <s v="OPERATIONS SUPPORT"/>
    <s v="2020"/>
    <s v="RATE CASE-TYE6-30-22 V2"/>
    <n v="0"/>
    <n v="0"/>
    <n v="0"/>
    <n v="0"/>
    <n v="0"/>
    <n v="0"/>
    <n v="0"/>
    <n v="0"/>
    <n v="0"/>
    <n v="0"/>
    <n v="0"/>
    <n v="162205"/>
    <n v="162205"/>
    <n v="162.20500000000001"/>
    <x v="0"/>
  </r>
  <r>
    <x v="1"/>
    <s v="P42960: TRANS PROTECTION &amp; CONTROL"/>
    <s v="137541"/>
    <s v="FP-Tools - 2021"/>
    <s v="OPERATIONS SUPPORT"/>
    <s v="2021"/>
    <s v="RATE CASE-TYE6-30-22 V2"/>
    <n v="0"/>
    <n v="0"/>
    <n v="0"/>
    <n v="0"/>
    <n v="0"/>
    <n v="0"/>
    <n v="0"/>
    <n v="165265"/>
    <n v="0"/>
    <n v="0"/>
    <n v="0"/>
    <n v="0"/>
    <n v="165265"/>
    <n v="165.26499999999999"/>
    <x v="0"/>
  </r>
  <r>
    <x v="1"/>
    <s v="P42960: TRANS PROTECTION &amp; CONTROL"/>
    <s v="144116"/>
    <s v="Lynch Control House"/>
    <s v="PROACTIVE REPLACEMENT"/>
    <s v="2020"/>
    <s v="RATE CASE-TYE6-30-22 V2"/>
    <n v="165247"/>
    <n v="61627"/>
    <n v="106845"/>
    <n v="184066"/>
    <n v="837"/>
    <n v="-365"/>
    <n v="12183"/>
    <n v="72511"/>
    <n v="132323"/>
    <n v="298787"/>
    <n v="185266"/>
    <n v="264612"/>
    <n v="1483940"/>
    <n v="1483.94"/>
    <x v="2"/>
  </r>
  <r>
    <x v="1"/>
    <s v="P42960: TRANS PROTECTION &amp; CONTROL"/>
    <s v="144116"/>
    <s v="Lynch Control House"/>
    <s v="PROACTIVE REPLACEMENT"/>
    <s v="2021"/>
    <s v="RATE CASE-TYE6-30-22 V2"/>
    <n v="140265"/>
    <n v="185411"/>
    <n v="436021"/>
    <n v="420087"/>
    <n v="462105"/>
    <n v="501590"/>
    <n v="433941"/>
    <n v="505442"/>
    <n v="0"/>
    <n v="0"/>
    <n v="0"/>
    <n v="0"/>
    <n v="3084861"/>
    <n v="3084.8609999999999"/>
    <x v="2"/>
  </r>
  <r>
    <x v="1"/>
    <s v="P42960: TRANS PROTECTION &amp; CONTROL"/>
    <s v="144118"/>
    <s v="GR 69kV Control House Rpl"/>
    <s v="PROACTIVE REPLACEMENT"/>
    <s v="2020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1"/>
    <s v="P42960: TRANS PROTECTION &amp; CONTROL"/>
    <s v="150644"/>
    <s v="Ghent Redesign 138kV-P&amp;C"/>
    <s v="NATIVE LOAD"/>
    <s v="2020"/>
    <s v="RATE CASE-TYE6-30-22 V2"/>
    <n v="0"/>
    <n v="0"/>
    <n v="0"/>
    <n v="0"/>
    <n v="0"/>
    <n v="-193"/>
    <n v="0"/>
    <n v="0"/>
    <n v="0"/>
    <n v="0"/>
    <n v="0"/>
    <n v="0"/>
    <n v="-193"/>
    <n v="-0.193"/>
    <x v="0"/>
  </r>
  <r>
    <x v="1"/>
    <s v="P42960: TRANS PROTECTION &amp; CONTROL"/>
    <s v="153370"/>
    <s v="FP-Battery Replacements - KU"/>
    <s v="PROACTIVE REPLACEMENT"/>
    <s v="2020"/>
    <s v="RATE CASE-TYE6-30-22 V2"/>
    <n v="0"/>
    <n v="0"/>
    <n v="0"/>
    <n v="0"/>
    <n v="0"/>
    <n v="0"/>
    <n v="0"/>
    <n v="0"/>
    <n v="0"/>
    <n v="0"/>
    <n v="0"/>
    <n v="161019"/>
    <n v="161019"/>
    <n v="161.01900000000001"/>
    <x v="2"/>
  </r>
  <r>
    <x v="1"/>
    <s v="P42960: TRANS PROTECTION &amp; CONTROL"/>
    <s v="153370"/>
    <s v="FP-Battery Replacements - KU"/>
    <s v="PROACTIVE REPLACEMENT"/>
    <s v="2021"/>
    <s v="RATE CASE-TYE6-30-22 V2"/>
    <n v="16147"/>
    <n v="16147"/>
    <n v="16147"/>
    <n v="16147"/>
    <n v="16147"/>
    <n v="16147"/>
    <n v="16147"/>
    <n v="16147"/>
    <n v="16147"/>
    <n v="16147"/>
    <n v="16147"/>
    <n v="16147"/>
    <n v="193763"/>
    <n v="193.76300000000001"/>
    <x v="2"/>
  </r>
  <r>
    <x v="1"/>
    <s v="P42960: TRANS PROTECTION &amp; CONTROL"/>
    <s v="153372"/>
    <s v="FP-PLC Replacements - KU"/>
    <s v="PROACTIVE REPLACEMENT"/>
    <s v="2021"/>
    <s v="RATE CASE-TYE6-30-22 V2"/>
    <n v="18334"/>
    <n v="18334"/>
    <n v="18334"/>
    <n v="18334"/>
    <n v="18334"/>
    <n v="18334"/>
    <n v="18334"/>
    <n v="18334"/>
    <n v="18334"/>
    <n v="18334"/>
    <n v="18334"/>
    <n v="18334"/>
    <n v="220009"/>
    <n v="220.00899999999999"/>
    <x v="2"/>
  </r>
  <r>
    <x v="1"/>
    <s v="P42960: TRANS PROTECTION &amp; CONTROL"/>
    <s v="155741"/>
    <s v="Indian Hill Control House"/>
    <s v="PROACTIVE REPLACEMENT"/>
    <s v="2020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1"/>
    <s v="P42960: TRANS PROTECTION &amp; CONTROL"/>
    <s v="159597"/>
    <s v="West Shelby Land Acquisition"/>
    <s v="LAND"/>
    <s v="2020"/>
    <s v="RATE CASE-TYE6-30-22 V2"/>
    <n v="0"/>
    <n v="0"/>
    <n v="0"/>
    <n v="0"/>
    <n v="0"/>
    <n v="0"/>
    <n v="0"/>
    <n v="0"/>
    <n v="0"/>
    <n v="0"/>
    <n v="0"/>
    <n v="0"/>
    <n v="0"/>
    <n v="0"/>
    <x v="0"/>
  </r>
  <r>
    <x v="1"/>
    <s v="P42960: TRANS PROTECTION &amp; CONTROL"/>
    <s v="160844"/>
    <s v="POTH-Test Lab DFR Addition - K"/>
    <s v="PROACTIVE REPLACEMENT"/>
    <s v="2020"/>
    <s v="RATE CASE-TYE6-30-22 V2"/>
    <n v="338"/>
    <n v="0"/>
    <n v="0"/>
    <n v="0"/>
    <n v="0"/>
    <n v="0"/>
    <n v="0"/>
    <n v="0"/>
    <n v="0"/>
    <n v="0"/>
    <n v="0"/>
    <n v="0"/>
    <n v="338"/>
    <n v="0.33800000000000002"/>
    <x v="2"/>
  </r>
  <r>
    <x v="1"/>
    <s v="P42960: TRANS PROTECTION &amp; CONTROL"/>
    <s v="161892"/>
    <s v="PPLC Smart Gap-KU"/>
    <s v="PROACTIVE REPLACEMENT"/>
    <s v="2020"/>
    <s v="RATE CASE-TYE6-30-22 V2"/>
    <n v="0"/>
    <n v="0"/>
    <n v="0"/>
    <n v="765"/>
    <n v="53532"/>
    <n v="9414"/>
    <n v="-2051"/>
    <n v="-1404"/>
    <n v="58960"/>
    <n v="57555"/>
    <n v="57555"/>
    <n v="57555"/>
    <n v="291881"/>
    <n v="291.88099999999997"/>
    <x v="2"/>
  </r>
  <r>
    <x v="1"/>
    <s v="P42960: TRANS PROTECTION &amp; CONTROL"/>
    <s v="161892"/>
    <s v="PPLC Smart Gap-KU"/>
    <s v="PROACTIVE REPLACEMENT"/>
    <s v="2021"/>
    <s v="RATE CASE-TYE6-30-22 V2"/>
    <n v="58819"/>
    <n v="58817"/>
    <n v="0"/>
    <n v="0"/>
    <n v="0"/>
    <n v="0"/>
    <n v="0"/>
    <n v="0"/>
    <n v="0"/>
    <n v="0"/>
    <n v="0"/>
    <n v="0"/>
    <n v="117636"/>
    <n v="117.636"/>
    <x v="2"/>
  </r>
  <r>
    <x v="1"/>
    <s v="P42960: TRANS PROTECTION &amp; CONTROL"/>
    <s v="KRELAY-17"/>
    <s v="Relay Replacements-KU-2017"/>
    <s v="PROACTIVE REPLACEMENT"/>
    <s v="2020"/>
    <s v="RATE CASE-TYE6-30-22 V2"/>
    <n v="248"/>
    <n v="0"/>
    <n v="0"/>
    <n v="0"/>
    <n v="0"/>
    <n v="0"/>
    <n v="0"/>
    <n v="0"/>
    <n v="0"/>
    <n v="0"/>
    <n v="0"/>
    <n v="0"/>
    <n v="248"/>
    <n v="0.248"/>
    <x v="2"/>
  </r>
  <r>
    <x v="1"/>
    <s v="P42960: TRANS PROTECTION &amp; CONTROL"/>
    <s v="KRTU-21"/>
    <s v="FP-KU RTU Replacements-2021"/>
    <s v="PROACTIVE REPLACEMENT"/>
    <s v="2021"/>
    <s v="RATE CASE-TYE6-30-22 V2"/>
    <n v="20093"/>
    <n v="20093"/>
    <n v="20093"/>
    <n v="20093"/>
    <n v="20093"/>
    <n v="20093"/>
    <n v="20093"/>
    <n v="20093"/>
    <n v="20093"/>
    <n v="20093"/>
    <n v="20093"/>
    <n v="20093"/>
    <n v="241120"/>
    <n v="241.12"/>
    <x v="2"/>
  </r>
  <r>
    <x v="1"/>
    <s v="P42960: TRANS PROTECTION &amp; CONTROL"/>
    <s v="KSTSVC12"/>
    <s v="STATION SERV  XFMRS KU-12"/>
    <s v="PROACTIVE REPLACEMENT"/>
    <s v="2020"/>
    <s v="RATE CASE-TYE6-30-22 V2"/>
    <n v="376"/>
    <n v="0"/>
    <n v="-16977"/>
    <n v="182"/>
    <n v="0"/>
    <n v="0"/>
    <n v="0"/>
    <n v="0"/>
    <n v="0"/>
    <n v="0"/>
    <n v="0"/>
    <n v="0"/>
    <n v="-16420"/>
    <n v="-16.420000000000002"/>
    <x v="2"/>
  </r>
  <r>
    <x v="1"/>
    <s v="P42960: TRANS PROTECTION &amp; CONTROL"/>
    <s v="SU-000001"/>
    <s v="PCH Barlow Control House"/>
    <s v="PROACTIVE REPLACEMENT"/>
    <s v="2020"/>
    <s v="RATE CASE-TYE6-30-22 V2"/>
    <n v="59010"/>
    <n v="50476"/>
    <n v="19650"/>
    <n v="77602"/>
    <n v="180244"/>
    <n v="-22976"/>
    <n v="12822"/>
    <n v="11209"/>
    <n v="5361"/>
    <n v="1419"/>
    <n v="0"/>
    <n v="0"/>
    <n v="394818"/>
    <n v="394.81799999999998"/>
    <x v="2"/>
  </r>
  <r>
    <x v="1"/>
    <s v="P42960: TRANS PROTECTION &amp; CONTROL"/>
    <s v="SU-000064"/>
    <s v="PRLY-Adams 108-614-634"/>
    <s v="PROACTIVE REPLACEMENT"/>
    <s v="2020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1"/>
    <s v="P42960: TRANS PROTECTION &amp; CONTROL"/>
    <s v="SU-000070"/>
    <s v="PCH-SHELBYVILLE CONTROL HOUSE"/>
    <s v="PROACTIVE REPLACEMENT"/>
    <s v="2021"/>
    <s v="RATE CASE-TYE6-30-22 V2"/>
    <n v="52913"/>
    <n v="52913"/>
    <n v="52913"/>
    <n v="105827"/>
    <n v="105827"/>
    <n v="105827"/>
    <n v="158740"/>
    <n v="211654"/>
    <n v="349228"/>
    <n v="309415"/>
    <n v="235336"/>
    <n v="789613"/>
    <n v="2530206"/>
    <n v="2530.2060000000001"/>
    <x v="2"/>
  </r>
  <r>
    <x v="1"/>
    <s v="P42960: TRANS PROTECTION &amp; CONTROL"/>
    <s v="SU-000084"/>
    <s v="REL-Loudon DFR"/>
    <s v="RELIABILITY"/>
    <s v="2020"/>
    <s v="RATE CASE-TYE6-30-22 V2"/>
    <n v="8402"/>
    <n v="3781"/>
    <n v="9074"/>
    <n v="7494"/>
    <n v="12444"/>
    <n v="19192"/>
    <n v="13449"/>
    <n v="17562"/>
    <n v="102537"/>
    <n v="80444"/>
    <n v="0"/>
    <n v="0"/>
    <n v="274379"/>
    <n v="274.37900000000002"/>
    <x v="3"/>
  </r>
  <r>
    <x v="1"/>
    <s v="P42960: TRANS PROTECTION &amp; CONTROL"/>
    <s v="SU-000088"/>
    <s v="REL-River Queen DFR"/>
    <s v="RELIABILITY"/>
    <s v="2020"/>
    <s v="RATE CASE-TYE6-30-22 V2"/>
    <n v="21277"/>
    <n v="34774"/>
    <n v="19722"/>
    <n v="5053"/>
    <n v="-2830"/>
    <n v="63464"/>
    <n v="2103"/>
    <n v="18012"/>
    <n v="52433"/>
    <n v="17173"/>
    <n v="0"/>
    <n v="0"/>
    <n v="231181"/>
    <n v="231.18100000000001"/>
    <x v="3"/>
  </r>
  <r>
    <x v="1"/>
    <s v="P42960: TRANS PROTECTION &amp; CONTROL"/>
    <s v="SU-000089"/>
    <s v="REL-South Paducah DFR"/>
    <s v="RELIABILITY"/>
    <s v="2020"/>
    <s v="RATE CASE-TYE6-30-22 V2"/>
    <n v="7990"/>
    <n v="8904"/>
    <n v="328"/>
    <n v="400"/>
    <n v="320"/>
    <n v="0"/>
    <n v="7274"/>
    <n v="0"/>
    <n v="14682"/>
    <n v="2164"/>
    <n v="0"/>
    <n v="6742"/>
    <n v="48804"/>
    <n v="48.804000000000002"/>
    <x v="3"/>
  </r>
  <r>
    <x v="1"/>
    <s v="P42960: TRANS PROTECTION &amp; CONTROL"/>
    <s v="SU-000108"/>
    <s v="PPLC 009-872/884"/>
    <s v="PROACTIVE REPLACEMENT"/>
    <s v="2020"/>
    <s v="RATE CASE-TYE6-30-22 V2"/>
    <n v="0"/>
    <n v="0"/>
    <n v="0"/>
    <n v="17469"/>
    <n v="0"/>
    <n v="0"/>
    <n v="0"/>
    <n v="0"/>
    <n v="0"/>
    <n v="0"/>
    <n v="0"/>
    <n v="0"/>
    <n v="17469"/>
    <n v="17.469000000000001"/>
    <x v="2"/>
  </r>
  <r>
    <x v="1"/>
    <s v="P42960: TRANS PROTECTION &amp; CONTROL"/>
    <s v="SU-000120"/>
    <s v="PPLC 162-804 DCB"/>
    <s v="PROACTIVE REPLACEMENT"/>
    <s v="2020"/>
    <s v="RATE CASE-TYE6-30-22 V2"/>
    <n v="8752"/>
    <n v="0"/>
    <n v="0"/>
    <n v="536"/>
    <n v="291"/>
    <n v="0"/>
    <n v="0"/>
    <n v="0"/>
    <n v="0"/>
    <n v="0"/>
    <n v="0"/>
    <n v="0"/>
    <n v="9579"/>
    <n v="9.5790000000000006"/>
    <x v="2"/>
  </r>
  <r>
    <x v="1"/>
    <s v="P42960: TRANS PROTECTION &amp; CONTROL"/>
    <s v="SU-000122"/>
    <s v="PPLC 222-704 DCB"/>
    <s v="PROACTIVE REPLACEMENT"/>
    <s v="2020"/>
    <s v="RATE CASE-TYE6-30-22 V2"/>
    <n v="10114"/>
    <n v="3098"/>
    <n v="9707"/>
    <n v="23840"/>
    <n v="28290"/>
    <n v="78486"/>
    <n v="27917"/>
    <n v="-19659"/>
    <n v="19659"/>
    <n v="0"/>
    <n v="0"/>
    <n v="0"/>
    <n v="181453"/>
    <n v="181.453"/>
    <x v="2"/>
  </r>
  <r>
    <x v="1"/>
    <s v="P42960: TRANS PROTECTION &amp; CONTROL"/>
    <s v="SU-000130"/>
    <s v="PR Harlan Y CONTROL HOUSE"/>
    <s v="PROACTIVE REPLACEMENT"/>
    <s v="2020"/>
    <s v="RATE CASE-TYE6-30-22 V2"/>
    <n v="0"/>
    <n v="0"/>
    <n v="387"/>
    <n v="71"/>
    <n v="0"/>
    <n v="3788"/>
    <n v="102630"/>
    <n v="84592"/>
    <n v="86612"/>
    <n v="82310"/>
    <n v="82310"/>
    <n v="82310"/>
    <n v="525011"/>
    <n v="525.01099999999997"/>
    <x v="2"/>
  </r>
  <r>
    <x v="1"/>
    <s v="P42960: TRANS PROTECTION &amp; CONTROL"/>
    <s v="SU-000130"/>
    <s v="PR Harlan Y CONTROL HOUSE"/>
    <s v="PROACTIVE REPLACEMENT"/>
    <s v="2021"/>
    <s v="RATE CASE-TYE6-30-22 V2"/>
    <n v="314482"/>
    <n v="865"/>
    <n v="31515"/>
    <n v="460615"/>
    <n v="126061"/>
    <n v="126061"/>
    <n v="126061"/>
    <n v="210859"/>
    <n v="210859"/>
    <n v="239797"/>
    <n v="122600"/>
    <n v="98080"/>
    <n v="2067856"/>
    <n v="2067.8560000000002"/>
    <x v="2"/>
  </r>
  <r>
    <x v="1"/>
    <s v="P42960: TRANS PROTECTION &amp; CONTROL"/>
    <s v="SU-000139"/>
    <s v="PR Arnold 121-604 Panel"/>
    <s v="PROACTIVE REPLACEMENT"/>
    <s v="2020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1"/>
    <s v="P42960: TRANS PROTECTION &amp; CONTROL"/>
    <s v="SU-000144"/>
    <s v="PRLY Dix Dam Plnt 025-604 Panl"/>
    <s v="PROACTIVE REPLACEMENT"/>
    <s v="2020"/>
    <s v="RATE CASE-TYE6-30-22 V2"/>
    <n v="904"/>
    <n v="0"/>
    <n v="0"/>
    <n v="0"/>
    <n v="502"/>
    <n v="0"/>
    <n v="0"/>
    <n v="0"/>
    <n v="0"/>
    <n v="0"/>
    <n v="0"/>
    <n v="0"/>
    <n v="1406"/>
    <n v="1.4059999999999999"/>
    <x v="2"/>
  </r>
  <r>
    <x v="1"/>
    <s v="P42960: TRANS PROTECTION &amp; CONTROL"/>
    <s v="SU-000146"/>
    <s v="PRLY-GRS 100-604/624 Panel Rel"/>
    <s v="PROACTIVE REPLACEMENT"/>
    <s v="2020"/>
    <s v="RATE CASE-TYE6-30-22 V2"/>
    <n v="661"/>
    <n v="13"/>
    <n v="0"/>
    <n v="0"/>
    <n v="0"/>
    <n v="0"/>
    <n v="0"/>
    <n v="0"/>
    <n v="0"/>
    <n v="0"/>
    <n v="0"/>
    <n v="0"/>
    <n v="674"/>
    <n v="0.67400000000000004"/>
    <x v="2"/>
  </r>
  <r>
    <x v="1"/>
    <s v="P42960: TRANS PROTECTION &amp; CONTROL"/>
    <s v="SU-000148"/>
    <s v="PRTU Munfordsville ( EKP)"/>
    <s v="PROACTIVE REPLACEMENT"/>
    <s v="2020"/>
    <s v="RATE CASE-TYE6-30-22 V2"/>
    <n v="0"/>
    <n v="0"/>
    <n v="0"/>
    <n v="0"/>
    <n v="0"/>
    <n v="0"/>
    <n v="0"/>
    <n v="-1321"/>
    <n v="1321"/>
    <n v="0"/>
    <n v="0"/>
    <n v="0"/>
    <n v="0"/>
    <n v="0"/>
    <x v="2"/>
  </r>
  <r>
    <x v="1"/>
    <s v="P42960: TRANS PROTECTION &amp; CONTROL"/>
    <s v="SU-000151"/>
    <s v="PRTU Avon N83 (EKP Tie)"/>
    <s v="PROACTIVE REPLACEMENT"/>
    <s v="2020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1"/>
    <s v="P42960: TRANS PROTECTION &amp; CONTROL"/>
    <s v="SU-000165"/>
    <s v="PRTU Owen Co. (EKP Tie)"/>
    <s v="PROACTIVE REPLACEMENT"/>
    <s v="2020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1"/>
    <s v="P42960: TRANS PROTECTION &amp; CONTROL"/>
    <s v="SU-000166"/>
    <s v="PRTU Renaker  (EKP Tie)"/>
    <s v="PROACTIVE REPLACEMENT"/>
    <s v="2020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1"/>
    <s v="P42960: TRANS PROTECTION &amp; CONTROL"/>
    <s v="SU-000170"/>
    <s v="PRTU Shelby Co * (EKP Tie)"/>
    <s v="PROACTIVE REPLACEMENT"/>
    <s v="2020"/>
    <s v="RATE CASE-TYE6-30-22 V2"/>
    <n v="0"/>
    <n v="0"/>
    <n v="0"/>
    <n v="80675"/>
    <n v="-80675"/>
    <n v="0"/>
    <n v="0"/>
    <n v="111519"/>
    <n v="-111519"/>
    <n v="0"/>
    <n v="0"/>
    <n v="0"/>
    <n v="0"/>
    <n v="0"/>
    <x v="2"/>
  </r>
  <r>
    <x v="1"/>
    <s v="P42965: TRANS SUB ENG/CONST &amp; MAINTENANCE"/>
    <s v="124930"/>
    <s v="LOANED DO TO TRANS MTP KU"/>
    <s v="PROACTIVE REPLACEMENT"/>
    <s v="2021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1"/>
    <s v="P42965: TRANS SUB ENG/CONST &amp; MAINTENANCE"/>
    <s v="135243"/>
    <s v="Green River Steel 69kV Cap"/>
    <s v="PROACTIVE REPLACEMENT"/>
    <s v="2020"/>
    <s v="RATE CASE-TYE6-30-22 V2"/>
    <n v="0"/>
    <n v="0"/>
    <n v="0"/>
    <n v="-12917"/>
    <n v="0"/>
    <n v="0"/>
    <n v="0"/>
    <n v="0"/>
    <n v="0"/>
    <n v="0"/>
    <n v="0"/>
    <n v="0"/>
    <n v="-12917"/>
    <n v="-12.917"/>
    <x v="2"/>
  </r>
  <r>
    <x v="1"/>
    <s v="P42965: TRANS SUB ENG/CONST &amp; MAINTENANCE"/>
    <s v="136981"/>
    <s v="TEP-Brown N 345/138kV Xfrmr"/>
    <s v="TEP"/>
    <s v="2021"/>
    <s v="RATE CASE-TYE6-30-22 V2"/>
    <n v="71093"/>
    <n v="71093"/>
    <n v="90503"/>
    <n v="77563"/>
    <n v="71093"/>
    <n v="71093"/>
    <n v="71093"/>
    <n v="71093"/>
    <n v="71093"/>
    <n v="71093"/>
    <n v="665703"/>
    <n v="1556882"/>
    <n v="2959390"/>
    <n v="2959.39"/>
    <x v="1"/>
  </r>
  <r>
    <x v="1"/>
    <s v="P42965: TRANS SUB ENG/CONST &amp; MAINTENANCE"/>
    <s v="144108"/>
    <s v="TEP-9.0MVAr,69kVCap-Paint Lick"/>
    <s v="TEP"/>
    <s v="2020"/>
    <s v="RATE CASE-TYE6-30-22 V2"/>
    <n v="266999"/>
    <n v="176937"/>
    <n v="220002"/>
    <n v="99842"/>
    <n v="38934"/>
    <n v="57470"/>
    <n v="-3915"/>
    <n v="2413"/>
    <n v="834"/>
    <n v="0"/>
    <n v="0"/>
    <n v="10820"/>
    <n v="870337"/>
    <n v="870.33699999999999"/>
    <x v="1"/>
  </r>
  <r>
    <x v="1"/>
    <s v="P42965: TRANS SUB ENG/CONST &amp; MAINTENANCE"/>
    <s v="145843"/>
    <s v="Balance BP Capital Labor"/>
    <s v="PROACTIVE REPLACEMENT"/>
    <s v="2020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1"/>
    <s v="P42965: TRANS SUB ENG/CONST &amp; MAINTENANCE"/>
    <s v="145843"/>
    <s v="Balance BP Capital Labor"/>
    <s v="PROACTIVE REPLACEMENT"/>
    <s v="2021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1"/>
    <s v="P42965: TRANS SUB ENG/CONST &amp; MAINTENANCE"/>
    <s v="152207"/>
    <s v="PBR-Farmers 69kV Brkr Rpl"/>
    <s v="PROACTIVE REPLACEMENT"/>
    <s v="2020"/>
    <s v="RATE CASE-TYE6-30-22 V2"/>
    <n v="10062"/>
    <n v="67355"/>
    <n v="52843"/>
    <n v="39386"/>
    <n v="66227"/>
    <n v="58050"/>
    <n v="-29520"/>
    <n v="38181"/>
    <n v="-1964"/>
    <n v="185575"/>
    <n v="206629"/>
    <n v="1600"/>
    <n v="694424"/>
    <n v="694.42399999999998"/>
    <x v="2"/>
  </r>
  <r>
    <x v="1"/>
    <s v="P42965: TRANS SUB ENG/CONST &amp; MAINTENANCE"/>
    <s v="152207"/>
    <s v="PBR-Farmers 69kV Brkr Rpl"/>
    <s v="PROACTIVE REPLACEMENT"/>
    <s v="2021"/>
    <s v="RATE CASE-TYE6-30-22 V2"/>
    <n v="61695"/>
    <n v="41130"/>
    <n v="216104"/>
    <n v="261184"/>
    <n v="13272"/>
    <n v="0"/>
    <n v="0"/>
    <n v="0"/>
    <n v="0"/>
    <n v="0"/>
    <n v="0"/>
    <n v="0"/>
    <n v="593384"/>
    <n v="593.38400000000001"/>
    <x v="2"/>
  </r>
  <r>
    <x v="1"/>
    <s v="P42965: TRANS SUB ENG/CONST &amp; MAINTENANCE"/>
    <s v="152638"/>
    <s v="FP-KU Onlne Monitorng Equipmnt"/>
    <s v="OPERATIONS SUPPORT"/>
    <s v="2020"/>
    <s v="RATE CASE-TYE6-30-22 V2"/>
    <n v="0"/>
    <n v="0"/>
    <n v="0"/>
    <n v="0"/>
    <n v="0"/>
    <n v="0"/>
    <n v="0"/>
    <n v="0"/>
    <n v="14599"/>
    <n v="14599"/>
    <n v="14599"/>
    <n v="126657"/>
    <n v="170453"/>
    <n v="170.453"/>
    <x v="0"/>
  </r>
  <r>
    <x v="1"/>
    <s v="P42965: TRANS SUB ENG/CONST &amp; MAINTENANCE"/>
    <s v="152638"/>
    <s v="FP-KU Onlne Monitorng Equipmnt"/>
    <s v="OPERATIONS SUPPORT"/>
    <s v="2021"/>
    <s v="RATE CASE-TYE6-30-22 V2"/>
    <n v="13782"/>
    <n v="13782"/>
    <n v="13782"/>
    <n v="13782"/>
    <n v="13782"/>
    <n v="13782"/>
    <n v="13782"/>
    <n v="14967"/>
    <n v="19028"/>
    <n v="21355"/>
    <n v="21311"/>
    <n v="26458"/>
    <n v="199592"/>
    <n v="199.59200000000001"/>
    <x v="0"/>
  </r>
  <r>
    <x v="1"/>
    <s v="P42965: TRANS SUB ENG/CONST &amp; MAINTENANCE"/>
    <s v="153428"/>
    <s v="REL-Paris 819-615 MOS"/>
    <s v="RELIABILITY"/>
    <s v="2020"/>
    <s v="RATE CASE-TYE6-30-22 V2"/>
    <n v="0"/>
    <n v="0"/>
    <n v="0"/>
    <n v="0"/>
    <n v="0"/>
    <n v="0"/>
    <n v="0"/>
    <n v="0"/>
    <n v="0"/>
    <n v="0"/>
    <n v="0"/>
    <n v="0"/>
    <n v="0"/>
    <n v="0"/>
    <x v="3"/>
  </r>
  <r>
    <x v="1"/>
    <s v="P42965: TRANS SUB ENG/CONST &amp; MAINTENANCE"/>
    <s v="154051"/>
    <s v="PAR-American Ave GG Rpl"/>
    <s v="PROACTIVE REPLACEMENT"/>
    <s v="2020"/>
    <s v="RATE CASE-TYE6-30-22 V2"/>
    <n v="40835"/>
    <n v="107010"/>
    <n v="87054"/>
    <n v="7282"/>
    <n v="171521"/>
    <n v="324"/>
    <n v="0"/>
    <n v="0"/>
    <n v="0"/>
    <n v="0"/>
    <n v="0"/>
    <n v="0"/>
    <n v="414025"/>
    <n v="414.02499999999998"/>
    <x v="2"/>
  </r>
  <r>
    <x v="1"/>
    <s v="P42965: TRANS SUB ENG/CONST &amp; MAINTENANCE"/>
    <s v="154274"/>
    <s v="PCA-Haefling CC/SSVT Rpl"/>
    <s v="PROACTIVE REPLACEMENT"/>
    <s v="2020"/>
    <s v="RATE CASE-TYE6-30-22 V2"/>
    <n v="1260"/>
    <n v="2285"/>
    <n v="548"/>
    <n v="8725"/>
    <n v="24622"/>
    <n v="-1208"/>
    <n v="-3726"/>
    <n v="4054"/>
    <n v="-4054"/>
    <n v="0"/>
    <n v="0"/>
    <n v="0"/>
    <n v="32506"/>
    <n v="32.506"/>
    <x v="2"/>
  </r>
  <r>
    <x v="1"/>
    <s v="P42965: TRANS SUB ENG/CONST &amp; MAINTENANCE"/>
    <s v="154275"/>
    <s v="PCA-Harlan Wye CC Rpl"/>
    <s v="PROACTIVE REPLACEMENT"/>
    <s v="2020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1"/>
    <s v="P42965: TRANS SUB ENG/CONST &amp; MAINTENANCE"/>
    <s v="154662"/>
    <s v="American Ave SSVT and 69kV PT"/>
    <s v="PROACTIVE REPLACEMENT"/>
    <s v="2020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1"/>
    <s v="P42965: TRANS SUB ENG/CONST &amp; MAINTENANCE"/>
    <s v="155704"/>
    <s v="POR CCVT and Wave Traps-KU"/>
    <s v="PROACTIVE REPLACEMENT"/>
    <s v="2020"/>
    <s v="RATE CASE-TYE6-30-22 V2"/>
    <n v="0"/>
    <n v="0"/>
    <n v="0"/>
    <n v="-40561"/>
    <n v="0"/>
    <n v="-19637"/>
    <n v="-9974"/>
    <n v="0"/>
    <n v="0"/>
    <n v="0"/>
    <n v="0"/>
    <n v="0"/>
    <n v="-70172"/>
    <n v="-70.171999999999997"/>
    <x v="2"/>
  </r>
  <r>
    <x v="1"/>
    <s v="P42965: TRANS SUB ENG/CONST &amp; MAINTENANCE"/>
    <s v="156431"/>
    <s v="FTR River Queen 161/69kV Trans"/>
    <s v="EMERGENCY REPLACEMENT"/>
    <s v="2020"/>
    <s v="RATE CASE-TYE6-30-22 V2"/>
    <n v="0"/>
    <n v="0"/>
    <n v="0"/>
    <n v="0"/>
    <n v="0"/>
    <n v="0"/>
    <n v="0"/>
    <n v="0"/>
    <n v="0"/>
    <n v="0"/>
    <n v="0"/>
    <n v="0"/>
    <n v="0"/>
    <n v="0"/>
    <x v="0"/>
  </r>
  <r>
    <x v="1"/>
    <s v="P42965: TRANS SUB ENG/CONST &amp; MAINTENANCE"/>
    <s v="156475"/>
    <s v="FBR-Lebanon (2) 69kV Bkr RPL"/>
    <s v="EMERGENCY REPLACEMENT"/>
    <s v="2020"/>
    <s v="RATE CASE-TYE6-30-22 V2"/>
    <n v="42"/>
    <n v="0"/>
    <n v="0"/>
    <n v="0"/>
    <n v="0"/>
    <n v="132"/>
    <n v="0"/>
    <n v="0"/>
    <n v="0"/>
    <n v="0"/>
    <n v="0"/>
    <n v="0"/>
    <n v="174"/>
    <n v="0.17399999999999999"/>
    <x v="0"/>
  </r>
  <r>
    <x v="1"/>
    <s v="P42965: TRANS SUB ENG/CONST &amp; MAINTENANCE"/>
    <s v="157213"/>
    <s v="FTR-Lebanon 138/69kV Xfmr"/>
    <s v="EMERGENCY REPLACEMENT"/>
    <s v="2020"/>
    <s v="RATE CASE-TYE6-30-22 V2"/>
    <n v="158"/>
    <n v="79"/>
    <n v="-2"/>
    <n v="0"/>
    <n v="0"/>
    <n v="16374"/>
    <n v="0"/>
    <n v="0"/>
    <n v="0"/>
    <n v="0"/>
    <n v="0"/>
    <n v="0"/>
    <n v="16609"/>
    <n v="16.609000000000002"/>
    <x v="0"/>
  </r>
  <r>
    <x v="1"/>
    <s v="P42965: TRANS SUB ENG/CONST &amp; MAINTENANCE"/>
    <s v="157437"/>
    <s v="PRLY Morganfield Relay Panels"/>
    <s v="PROACTIVE REPLACEMENT"/>
    <s v="2020"/>
    <s v="RATE CASE-TYE6-30-22 V2"/>
    <n v="0"/>
    <n v="118"/>
    <n v="0"/>
    <n v="0"/>
    <n v="0"/>
    <n v="0"/>
    <n v="0"/>
    <n v="0"/>
    <n v="0"/>
    <n v="0"/>
    <n v="0"/>
    <n v="0"/>
    <n v="118"/>
    <n v="0.11799999999999999"/>
    <x v="2"/>
  </r>
  <r>
    <x v="1"/>
    <s v="P42965: TRANS SUB ENG/CONST &amp; MAINTENANCE"/>
    <s v="157534"/>
    <s v="PRTU- Marion Co EKPC Tie"/>
    <s v="PROACTIVE REPLACEMENT"/>
    <s v="2020"/>
    <s v="RATE CASE-TYE6-30-22 V2"/>
    <n v="0"/>
    <n v="0"/>
    <n v="0"/>
    <n v="0"/>
    <n v="0"/>
    <n v="0"/>
    <n v="0"/>
    <n v="1321"/>
    <n v="-1321"/>
    <n v="0"/>
    <n v="0"/>
    <n v="0"/>
    <n v="0"/>
    <n v="0"/>
    <x v="2"/>
  </r>
  <r>
    <x v="1"/>
    <s v="P42965: TRANS SUB ENG/CONST &amp; MAINTENANCE"/>
    <s v="157592"/>
    <s v="PBU- Danville North Repl"/>
    <s v="PROACTIVE REPLACEMENT"/>
    <s v="2020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1"/>
    <s v="P42965: TRANS SUB ENG/CONST &amp; MAINTENANCE"/>
    <s v="157846"/>
    <s v="Mobile Capacitor Bank-KU"/>
    <s v="RESILIENCY"/>
    <s v="2020"/>
    <s v="RATE CASE-TYE6-30-22 V2"/>
    <n v="5799"/>
    <n v="-14365"/>
    <n v="25296"/>
    <n v="51848"/>
    <n v="122381"/>
    <n v="81081"/>
    <n v="531"/>
    <n v="329957"/>
    <n v="82758"/>
    <n v="94028"/>
    <n v="1745"/>
    <n v="1163"/>
    <n v="782219"/>
    <n v="782.21900000000005"/>
    <x v="0"/>
  </r>
  <r>
    <x v="1"/>
    <s v="P42965: TRANS SUB ENG/CONST &amp; MAINTENANCE"/>
    <s v="158395"/>
    <s v="POR- West Cliff 702 Mechanism"/>
    <s v="PROACTIVE REPLACEMENT"/>
    <s v="2020"/>
    <s v="RATE CASE-TYE6-30-22 V2"/>
    <n v="0"/>
    <n v="0"/>
    <n v="0"/>
    <n v="0"/>
    <n v="0"/>
    <n v="0"/>
    <n v="0"/>
    <n v="3361"/>
    <n v="-3361"/>
    <n v="0"/>
    <n v="0"/>
    <n v="0"/>
    <n v="0"/>
    <n v="0"/>
    <x v="2"/>
  </r>
  <r>
    <x v="1"/>
    <s v="P42965: TRANS SUB ENG/CONST &amp; MAINTENANCE"/>
    <s v="158781"/>
    <s v="Ashwood Solar Intercn Fac-Subs"/>
    <s v="THIRD PARTY REQUESTS"/>
    <s v="2021"/>
    <s v="RATE CASE-TYE6-30-22 V2"/>
    <n v="0"/>
    <n v="0"/>
    <n v="0"/>
    <n v="0"/>
    <n v="0"/>
    <n v="0"/>
    <n v="0"/>
    <n v="0"/>
    <n v="0"/>
    <n v="0"/>
    <n v="0"/>
    <n v="0"/>
    <n v="0"/>
    <n v="0"/>
    <x v="0"/>
  </r>
  <r>
    <x v="1"/>
    <s v="P42965: TRANS SUB ENG/CONST &amp; MAINTENANCE"/>
    <s v="158782"/>
    <s v="Ashwood Solar Network Upg Sub"/>
    <s v="THIRD PARTY REQUESTS"/>
    <s v="2021"/>
    <s v="RATE CASE-TYE6-30-22 V2"/>
    <n v="248069"/>
    <n v="656249"/>
    <n v="946629"/>
    <n v="137469"/>
    <n v="203091"/>
    <n v="249899"/>
    <n v="203091"/>
    <n v="165119"/>
    <n v="137469"/>
    <n v="137469"/>
    <n v="137469"/>
    <n v="137469"/>
    <n v="3359494"/>
    <n v="3359.4940000000001"/>
    <x v="0"/>
  </r>
  <r>
    <x v="1"/>
    <s v="P42965: TRANS SUB ENG/CONST &amp; MAINTENANCE"/>
    <s v="158817"/>
    <s v="OMU Subs Intrcnt GR-GRS"/>
    <s v="THIRD PARTY REQUESTS"/>
    <s v="2020"/>
    <s v="RATE CASE-TYE6-30-22 V2"/>
    <n v="6"/>
    <n v="-2"/>
    <n v="0"/>
    <n v="0"/>
    <n v="0"/>
    <n v="0"/>
    <n v="0"/>
    <n v="0"/>
    <n v="0"/>
    <n v="0"/>
    <n v="0"/>
    <n v="0"/>
    <n v="4"/>
    <n v="4.0000000000000001E-3"/>
    <x v="0"/>
  </r>
  <r>
    <x v="1"/>
    <s v="P42965: TRANS SUB ENG/CONST &amp; MAINTENANCE"/>
    <s v="159001"/>
    <s v="EKPC to KU W Shlby Intrcn-Sub"/>
    <s v="THIRD PARTY REQUESTS"/>
    <s v="2020"/>
    <s v="RATE CASE-TYE6-30-22 V2"/>
    <n v="10880"/>
    <n v="-1944"/>
    <n v="-8934"/>
    <n v="-2"/>
    <n v="0"/>
    <n v="0"/>
    <n v="0"/>
    <n v="0"/>
    <n v="0"/>
    <n v="0"/>
    <n v="0"/>
    <n v="0"/>
    <n v="0"/>
    <n v="0"/>
    <x v="0"/>
  </r>
  <r>
    <x v="1"/>
    <s v="P42965: TRANS SUB ENG/CONST &amp; MAINTENANCE"/>
    <s v="159001"/>
    <s v="EKPC to KU W Shlby Intrcn-Sub"/>
    <s v="THIRD PARTY REQUESTS"/>
    <s v="2021"/>
    <s v="RATE CASE-TYE6-30-22 V2"/>
    <n v="0"/>
    <n v="0"/>
    <n v="0"/>
    <n v="0"/>
    <n v="0"/>
    <n v="0"/>
    <n v="0"/>
    <n v="0"/>
    <n v="0"/>
    <n v="0"/>
    <n v="0"/>
    <n v="0"/>
    <n v="0"/>
    <n v="0"/>
    <x v="0"/>
  </r>
  <r>
    <x v="1"/>
    <s v="P42965: TRANS SUB ENG/CONST &amp; MAINTENANCE"/>
    <s v="159316"/>
    <s v="PPLC-Delvinta 139-804 DCB"/>
    <s v="PROACTIVE REPLACEMENT"/>
    <s v="2020"/>
    <s v="RATE CASE-TYE6-30-22 V2"/>
    <n v="1609"/>
    <n v="339"/>
    <n v="16454"/>
    <n v="268"/>
    <n v="0"/>
    <n v="0"/>
    <n v="0"/>
    <n v="0"/>
    <n v="0"/>
    <n v="0"/>
    <n v="0"/>
    <n v="0"/>
    <n v="18670"/>
    <n v="18.670000000000002"/>
    <x v="2"/>
  </r>
  <r>
    <x v="1"/>
    <s v="P42965: TRANS SUB ENG/CONST &amp; MAINTENANCE"/>
    <s v="159504"/>
    <s v="POR-S Paducah 624 Bkr Retire"/>
    <s v="TRANSMISSION"/>
    <s v="2020"/>
    <s v="RATE CASE-TYE6-30-22 V2"/>
    <n v="0"/>
    <n v="0"/>
    <n v="4352"/>
    <n v="0"/>
    <n v="0"/>
    <n v="0"/>
    <n v="0"/>
    <n v="0"/>
    <n v="0"/>
    <n v="0"/>
    <n v="0"/>
    <n v="32467"/>
    <n v="36819"/>
    <n v="36.819000000000003"/>
    <x v="0"/>
  </r>
  <r>
    <x v="1"/>
    <s v="P42965: TRANS SUB ENG/CONST &amp; MAINTENANCE"/>
    <s v="159595"/>
    <s v="CIP RX5000 Replacement"/>
    <s v="COMPLIANCE"/>
    <s v="2020"/>
    <s v="RATE CASE-TYE6-30-22 V2"/>
    <n v="287"/>
    <n v="0"/>
    <n v="0"/>
    <n v="0"/>
    <n v="0"/>
    <n v="0"/>
    <n v="0"/>
    <n v="0"/>
    <n v="0"/>
    <n v="0"/>
    <n v="0"/>
    <n v="0"/>
    <n v="287"/>
    <n v="0.28699999999999998"/>
    <x v="0"/>
  </r>
  <r>
    <x v="1"/>
    <s v="P42965: TRANS SUB ENG/CONST &amp; MAINTENANCE"/>
    <s v="159620"/>
    <s v="ROR Spare 138/69kV Xfmr (ET)"/>
    <s v="PROACTIVE REPLACEMENT"/>
    <s v="2020"/>
    <s v="RATE CASE-TYE6-30-22 V2"/>
    <n v="0"/>
    <n v="0"/>
    <n v="0"/>
    <n v="0"/>
    <n v="0"/>
    <n v="6227"/>
    <n v="5117"/>
    <n v="9534"/>
    <n v="12110"/>
    <n v="582480"/>
    <n v="325030"/>
    <n v="0"/>
    <n v="940499"/>
    <n v="940.49900000000002"/>
    <x v="2"/>
  </r>
  <r>
    <x v="1"/>
    <s v="P42965: TRANS SUB ENG/CONST &amp; MAINTENANCE"/>
    <s v="159701"/>
    <s v="PBR-Finchville Substation"/>
    <s v="PROACTIVE REPLACEMENT"/>
    <s v="2020"/>
    <s v="RATE CASE-TYE6-30-22 V2"/>
    <n v="20562"/>
    <n v="8842"/>
    <n v="18288"/>
    <n v="244"/>
    <n v="34820"/>
    <n v="116178"/>
    <n v="32262"/>
    <n v="-23051"/>
    <n v="50321"/>
    <n v="0"/>
    <n v="0"/>
    <n v="0"/>
    <n v="258466"/>
    <n v="258.46600000000001"/>
    <x v="2"/>
  </r>
  <r>
    <x v="1"/>
    <s v="P42965: TRANS SUB ENG/CONST &amp; MAINTENANCE"/>
    <s v="160443"/>
    <s v="Tyrone SPCC"/>
    <s v="COMPLIANCE"/>
    <s v="2020"/>
    <s v="RATE CASE-TYE6-30-22 V2"/>
    <n v="5707"/>
    <n v="0"/>
    <n v="0"/>
    <n v="0"/>
    <n v="0"/>
    <n v="0"/>
    <n v="239"/>
    <n v="162897"/>
    <n v="56480"/>
    <n v="0"/>
    <n v="0"/>
    <n v="0"/>
    <n v="225323"/>
    <n v="225.32300000000001"/>
    <x v="0"/>
  </r>
  <r>
    <x v="1"/>
    <s v="P42965: TRANS SUB ENG/CONST &amp; MAINTENANCE"/>
    <s v="160548"/>
    <s v="TEP-KU Park-Pineville 69kV MOT"/>
    <s v="TEP"/>
    <s v="2020"/>
    <s v="RATE CASE-TYE6-30-22 V2"/>
    <n v="27570"/>
    <n v="56456"/>
    <n v="19775"/>
    <n v="3076"/>
    <n v="84266"/>
    <n v="84436"/>
    <n v="-2276"/>
    <n v="-8775"/>
    <n v="8775"/>
    <n v="0"/>
    <n v="9199"/>
    <n v="0"/>
    <n v="282502"/>
    <n v="282.50200000000001"/>
    <x v="1"/>
  </r>
  <r>
    <x v="1"/>
    <s v="P42965: TRANS SUB ENG/CONST &amp; MAINTENANCE"/>
    <s v="160577"/>
    <s v="TEP Camargo 69kV Cap Bank"/>
    <s v="TEP"/>
    <s v="2020"/>
    <s v="RATE CASE-TYE6-30-22 V2"/>
    <n v="100740"/>
    <n v="93743"/>
    <n v="-29716"/>
    <n v="61065"/>
    <n v="37561"/>
    <n v="-7227"/>
    <n v="23431"/>
    <n v="87672"/>
    <n v="156888"/>
    <n v="114570"/>
    <n v="271385"/>
    <n v="119278"/>
    <n v="1029391"/>
    <n v="1029.3910000000001"/>
    <x v="1"/>
  </r>
  <r>
    <x v="1"/>
    <s v="P42965: TRANS SUB ENG/CONST &amp; MAINTENANCE"/>
    <s v="160577"/>
    <s v="TEP Camargo 69kV Cap Bank"/>
    <s v="TEP"/>
    <s v="2021"/>
    <s v="RATE CASE-TYE6-30-22 V2"/>
    <n v="26468"/>
    <n v="1583"/>
    <n v="633"/>
    <n v="633"/>
    <n v="0"/>
    <n v="0"/>
    <n v="0"/>
    <n v="0"/>
    <n v="0"/>
    <n v="0"/>
    <n v="0"/>
    <n v="0"/>
    <n v="29319"/>
    <n v="29.318999999999999"/>
    <x v="1"/>
  </r>
  <r>
    <x v="1"/>
    <s v="P42965: TRANS SUB ENG/CONST &amp; MAINTENANCE"/>
    <s v="160591"/>
    <s v="TEP Middlesboro Cap Land"/>
    <s v="LAND"/>
    <s v="2020"/>
    <s v="RATE CASE-TYE6-30-22 V2"/>
    <n v="0"/>
    <n v="4517"/>
    <n v="947"/>
    <n v="0"/>
    <n v="0"/>
    <n v="0"/>
    <n v="0"/>
    <n v="0"/>
    <n v="0"/>
    <n v="0"/>
    <n v="0"/>
    <n v="0"/>
    <n v="5463"/>
    <n v="5.4630000000000001"/>
    <x v="0"/>
  </r>
  <r>
    <x v="1"/>
    <s v="P42965: TRANS SUB ENG/CONST &amp; MAINTENANCE"/>
    <s v="160683"/>
    <s v="PPLC-Pineville Sw 161kV Rpl"/>
    <s v="PROACTIVE REPLACEMENT"/>
    <s v="2020"/>
    <s v="RATE CASE-TYE6-30-22 V2"/>
    <n v="12935"/>
    <n v="5828"/>
    <n v="13338"/>
    <n v="1172"/>
    <n v="1412"/>
    <n v="41607"/>
    <n v="-2827"/>
    <n v="1979"/>
    <n v="-1979"/>
    <n v="0"/>
    <n v="0"/>
    <n v="0"/>
    <n v="73465"/>
    <n v="73.465000000000003"/>
    <x v="2"/>
  </r>
  <r>
    <x v="1"/>
    <s v="P42965: TRANS SUB ENG/CONST &amp; MAINTENANCE"/>
    <s v="160684"/>
    <s v="PPLC-Farley 161kV Rpl"/>
    <s v="PROACTIVE REPLACEMENT"/>
    <s v="2020"/>
    <s v="RATE CASE-TYE6-30-22 V2"/>
    <n v="8583"/>
    <n v="3943"/>
    <n v="6362"/>
    <n v="8142"/>
    <n v="1198"/>
    <n v="33988"/>
    <n v="816"/>
    <n v="10262"/>
    <n v="-10262"/>
    <n v="0"/>
    <n v="0"/>
    <n v="0"/>
    <n v="63031"/>
    <n v="63.030999999999999"/>
    <x v="2"/>
  </r>
  <r>
    <x v="1"/>
    <s v="P42965: TRANS SUB ENG/CONST &amp; MAINTENANCE"/>
    <s v="160690"/>
    <s v="PRTU-Boyle County"/>
    <s v="PROACTIVE REPLACEMENT"/>
    <s v="2020"/>
    <s v="RATE CASE-TYE6-30-22 V2"/>
    <n v="-1266"/>
    <n v="10661"/>
    <n v="12374"/>
    <n v="1064"/>
    <n v="2612"/>
    <n v="22917"/>
    <n v="453"/>
    <n v="36465"/>
    <n v="36871"/>
    <n v="796"/>
    <n v="796"/>
    <n v="0"/>
    <n v="123741"/>
    <n v="123.741"/>
    <x v="2"/>
  </r>
  <r>
    <x v="1"/>
    <s v="P42965: TRANS SUB ENG/CONST &amp; MAINTENANCE"/>
    <s v="160690"/>
    <s v="PRTU-Boyle County"/>
    <s v="PROACTIVE REPLACEMENT"/>
    <s v="2021"/>
    <s v="RATE CASE-TYE6-30-22 V2"/>
    <n v="4424"/>
    <n v="0"/>
    <n v="0"/>
    <n v="0"/>
    <n v="0"/>
    <n v="0"/>
    <n v="0"/>
    <n v="0"/>
    <n v="0"/>
    <n v="0"/>
    <n v="0"/>
    <n v="0"/>
    <n v="4424"/>
    <n v="4.4240000000000004"/>
    <x v="2"/>
  </r>
  <r>
    <x v="1"/>
    <s v="P42965: TRANS SUB ENG/CONST &amp; MAINTENANCE"/>
    <s v="160705"/>
    <s v="FTR-Beattyville Transformer"/>
    <s v="EMERGENCY REPLACEMENT"/>
    <s v="2020"/>
    <s v="RATE CASE-TYE6-30-22 V2"/>
    <n v="-251"/>
    <n v="9816"/>
    <n v="0"/>
    <n v="0"/>
    <n v="0"/>
    <n v="0"/>
    <n v="0"/>
    <n v="0"/>
    <n v="0"/>
    <n v="0"/>
    <n v="0"/>
    <n v="0"/>
    <n v="9565"/>
    <n v="9.5649999999999995"/>
    <x v="0"/>
  </r>
  <r>
    <x v="1"/>
    <s v="P42965: TRANS SUB ENG/CONST &amp; MAINTENANCE"/>
    <s v="160709"/>
    <s v="ROR Spare 161kV/69k Xfmr (BV)"/>
    <s v="EMERGENCY REPLACEMENT"/>
    <s v="2020"/>
    <s v="RATE CASE-TYE6-30-22 V2"/>
    <n v="0"/>
    <n v="0"/>
    <n v="0"/>
    <n v="0"/>
    <n v="0"/>
    <n v="0"/>
    <n v="700"/>
    <n v="373"/>
    <n v="-373"/>
    <n v="655576"/>
    <n v="0"/>
    <n v="0"/>
    <n v="656276"/>
    <n v="656.27599999999995"/>
    <x v="0"/>
  </r>
  <r>
    <x v="1"/>
    <s v="P42965: TRANS SUB ENG/CONST &amp; MAINTENANCE"/>
    <s v="160805"/>
    <s v="PBTY Blackwell Battery"/>
    <s v="PROACTIVE REPLACEMENT"/>
    <s v="2020"/>
    <s v="RATE CASE-TYE6-30-22 V2"/>
    <n v="0"/>
    <n v="1191"/>
    <n v="0"/>
    <n v="0"/>
    <n v="0"/>
    <n v="0"/>
    <n v="1290"/>
    <n v="2245"/>
    <n v="2812"/>
    <n v="2528"/>
    <n v="36795"/>
    <n v="0"/>
    <n v="46862"/>
    <n v="46.862000000000002"/>
    <x v="2"/>
  </r>
  <r>
    <x v="1"/>
    <s v="P42965: TRANS SUB ENG/CONST &amp; MAINTENANCE"/>
    <s v="160926"/>
    <s v="TEP-Bardstown 69kV Cap Bank"/>
    <s v="TEP"/>
    <s v="2020"/>
    <s v="RATE CASE-TYE6-30-22 V2"/>
    <n v="45629"/>
    <n v="51361"/>
    <n v="86074"/>
    <n v="95379"/>
    <n v="54504"/>
    <n v="32139"/>
    <n v="228501"/>
    <n v="120322"/>
    <n v="98976"/>
    <n v="0"/>
    <n v="18971"/>
    <n v="0"/>
    <n v="831856"/>
    <n v="831.85599999999999"/>
    <x v="1"/>
  </r>
  <r>
    <x v="1"/>
    <s v="P42965: TRANS SUB ENG/CONST &amp; MAINTENANCE"/>
    <s v="160964"/>
    <s v="Leb- South Switch Station-Land"/>
    <s v="LAND"/>
    <s v="2020"/>
    <s v="RATE CASE-TYE6-30-22 V2"/>
    <n v="9"/>
    <n v="0"/>
    <n v="0"/>
    <n v="4336"/>
    <n v="0"/>
    <n v="246"/>
    <n v="9583"/>
    <n v="0"/>
    <n v="-9583"/>
    <n v="0"/>
    <n v="0"/>
    <n v="0"/>
    <n v="4591"/>
    <n v="4.5910000000000002"/>
    <x v="0"/>
  </r>
  <r>
    <x v="1"/>
    <s v="P42965: TRANS SUB ENG/CONST &amp; MAINTENANCE"/>
    <s v="161012"/>
    <s v="PAR-Frankfort - Line 613-625"/>
    <s v="PROACTIVE REPLACEMENT"/>
    <s v="2020"/>
    <s v="RATE CASE-TYE6-30-22 V2"/>
    <n v="38"/>
    <n v="0"/>
    <n v="0"/>
    <n v="0"/>
    <n v="0"/>
    <n v="0"/>
    <n v="0"/>
    <n v="0"/>
    <n v="0"/>
    <n v="0"/>
    <n v="0"/>
    <n v="0"/>
    <n v="38"/>
    <n v="3.7999999999999999E-2"/>
    <x v="2"/>
  </r>
  <r>
    <x v="1"/>
    <s v="P42965: TRANS SUB ENG/CONST &amp; MAINTENANCE"/>
    <s v="161020"/>
    <s v="REL-Midway-W Lexington MOS"/>
    <s v="RELIABILITY"/>
    <s v="2020"/>
    <s v="RATE CASE-TYE6-30-22 V2"/>
    <n v="1007"/>
    <n v="8186"/>
    <n v="9191"/>
    <n v="17301"/>
    <n v="9788"/>
    <n v="19767"/>
    <n v="14847"/>
    <n v="8593"/>
    <n v="26272"/>
    <n v="153744"/>
    <n v="452"/>
    <n v="0"/>
    <n v="269148"/>
    <n v="269.14800000000002"/>
    <x v="3"/>
  </r>
  <r>
    <x v="1"/>
    <s v="P42965: TRANS SUB ENG/CONST &amp; MAINTENANCE"/>
    <s v="161038"/>
    <s v="POR-Spare 345kV ABB HMB-8 Mech"/>
    <s v="PROACTIVE REPLACEMENT"/>
    <s v="2020"/>
    <s v="RATE CASE-TYE6-30-22 V2"/>
    <n v="0"/>
    <n v="0"/>
    <n v="0"/>
    <n v="22907"/>
    <n v="543"/>
    <n v="0"/>
    <n v="0"/>
    <n v="-23450"/>
    <n v="23450"/>
    <n v="0"/>
    <n v="0"/>
    <n v="0"/>
    <n v="23450"/>
    <n v="23.45"/>
    <x v="2"/>
  </r>
  <r>
    <x v="1"/>
    <s v="P42965: TRANS SUB ENG/CONST &amp; MAINTENANCE"/>
    <s v="161066"/>
    <s v="Sale of KU Xfmr to LGE"/>
    <s v="INTERCOMPANY TRANSFER"/>
    <s v="2020"/>
    <s v="RATE CASE-TYE6-30-22 V2"/>
    <n v="0"/>
    <n v="0"/>
    <n v="0"/>
    <n v="0"/>
    <n v="0"/>
    <n v="0"/>
    <n v="0"/>
    <n v="0"/>
    <n v="-3507807"/>
    <n v="0"/>
    <n v="0"/>
    <n v="0"/>
    <n v="-3507807"/>
    <n v="-3507.8069999999998"/>
    <x v="0"/>
  </r>
  <r>
    <x v="1"/>
    <s v="P42965: TRANS SUB ENG/CONST &amp; MAINTENANCE"/>
    <s v="161283"/>
    <s v="Loudon Ave Storage Pad"/>
    <s v="PROACTIVE REPLACEMENT"/>
    <s v="2020"/>
    <s v="RATE CASE-TYE6-30-22 V2"/>
    <n v="86123"/>
    <n v="0"/>
    <n v="0"/>
    <n v="0"/>
    <n v="0"/>
    <n v="0"/>
    <n v="0"/>
    <n v="0"/>
    <n v="0"/>
    <n v="0"/>
    <n v="0"/>
    <n v="0"/>
    <n v="86123"/>
    <n v="86.123000000000005"/>
    <x v="2"/>
  </r>
  <r>
    <x v="1"/>
    <s v="P42965: TRANS SUB ENG/CONST &amp; MAINTENANCE"/>
    <s v="161309"/>
    <s v="Lex Plant Void Remediation"/>
    <s v="PROACTIVE REPLACEMENT"/>
    <s v="2020"/>
    <s v="RATE CASE-TYE6-30-22 V2"/>
    <n v="1128"/>
    <n v="42131"/>
    <n v="15246"/>
    <n v="4642"/>
    <n v="13986"/>
    <n v="-13282"/>
    <n v="31837"/>
    <n v="1880"/>
    <n v="-1715"/>
    <n v="0"/>
    <n v="0"/>
    <n v="0"/>
    <n v="95852"/>
    <n v="95.852000000000004"/>
    <x v="2"/>
  </r>
  <r>
    <x v="1"/>
    <s v="P42965: TRANS SUB ENG/CONST &amp; MAINTENANCE"/>
    <s v="161458"/>
    <s v="REL Gorge MOS"/>
    <s v="RELIABILITY"/>
    <s v="2020"/>
    <s v="RATE CASE-TYE6-30-22 V2"/>
    <n v="0"/>
    <n v="0"/>
    <n v="1187"/>
    <n v="17505"/>
    <n v="21399"/>
    <n v="8338"/>
    <n v="21391"/>
    <n v="155643"/>
    <n v="243840"/>
    <n v="198591"/>
    <n v="72581"/>
    <n v="843"/>
    <n v="741317"/>
    <n v="741.31700000000001"/>
    <x v="3"/>
  </r>
  <r>
    <x v="1"/>
    <s v="P42965: TRANS SUB ENG/CONST &amp; MAINTENANCE"/>
    <s v="161458"/>
    <s v="REL Gorge MOS"/>
    <s v="RELIABILITY"/>
    <s v="2021"/>
    <s v="RATE CASE-TYE6-30-22 V2"/>
    <n v="0"/>
    <n v="3760"/>
    <n v="0"/>
    <n v="0"/>
    <n v="0"/>
    <n v="0"/>
    <n v="0"/>
    <n v="0"/>
    <n v="0"/>
    <n v="0"/>
    <n v="0"/>
    <n v="0"/>
    <n v="3760"/>
    <n v="3.76"/>
    <x v="3"/>
  </r>
  <r>
    <x v="1"/>
    <s v="P42965: TRANS SUB ENG/CONST &amp; MAINTENANCE"/>
    <s v="161624"/>
    <s v="Trans P&amp;C Toolkit-KU"/>
    <s v="OPERATIONS SUPPORT"/>
    <s v="2020"/>
    <s v="RATE CASE-TYE6-30-22 V2"/>
    <n v="0"/>
    <n v="54327"/>
    <n v="0"/>
    <n v="0"/>
    <n v="0"/>
    <n v="0"/>
    <n v="0"/>
    <n v="0"/>
    <n v="0"/>
    <n v="0"/>
    <n v="0"/>
    <n v="0"/>
    <n v="54327"/>
    <n v="54.326999999999998"/>
    <x v="0"/>
  </r>
  <r>
    <x v="1"/>
    <s v="P42965: TRANS SUB ENG/CONST &amp; MAINTENANCE"/>
    <s v="161759"/>
    <s v="Trans Subs Forecast Spread"/>
    <s v="PROACTIVE REPLACEMENT"/>
    <s v="2020"/>
    <s v="RATE CASE-TYE6-30-22 V2"/>
    <n v="0"/>
    <n v="0"/>
    <n v="0"/>
    <n v="0"/>
    <n v="0"/>
    <n v="0"/>
    <n v="0"/>
    <n v="0"/>
    <n v="49783"/>
    <n v="0"/>
    <n v="0"/>
    <n v="0"/>
    <n v="49783"/>
    <n v="49.783000000000001"/>
    <x v="2"/>
  </r>
  <r>
    <x v="1"/>
    <s v="P42965: TRANS SUB ENG/CONST &amp; MAINTENANCE"/>
    <s v="162210"/>
    <s v="TEP-TPL-0007 Compliance Work"/>
    <s v="TEP"/>
    <s v="2020"/>
    <s v="RATE CASE-TYE6-30-22 V2"/>
    <n v="0"/>
    <n v="0"/>
    <n v="0"/>
    <n v="0"/>
    <n v="0"/>
    <n v="5558"/>
    <n v="69827"/>
    <n v="10777"/>
    <n v="75099"/>
    <n v="60518"/>
    <n v="97991"/>
    <n v="67731"/>
    <n v="387501"/>
    <n v="387.50099999999998"/>
    <x v="1"/>
  </r>
  <r>
    <x v="1"/>
    <s v="P42965: TRANS SUB ENG/CONST &amp; MAINTENANCE"/>
    <s v="162210"/>
    <s v="TEP-TPL-0007 Compliance Work"/>
    <s v="TEP"/>
    <s v="2021"/>
    <s v="RATE CASE-TYE6-30-22 V2"/>
    <n v="20128"/>
    <n v="15482"/>
    <n v="3096"/>
    <n v="0"/>
    <n v="0"/>
    <n v="0"/>
    <n v="0"/>
    <n v="0"/>
    <n v="0"/>
    <n v="0"/>
    <n v="0"/>
    <n v="0"/>
    <n v="38707"/>
    <n v="38.707000000000001"/>
    <x v="1"/>
  </r>
  <r>
    <x v="1"/>
    <s v="P42965: TRANS SUB ENG/CONST &amp; MAINTENANCE"/>
    <s v="162273"/>
    <s v="Subs Monitors - KU"/>
    <s v="OPERATIONS SUPPORT"/>
    <s v="2020"/>
    <s v="RATE CASE-TYE6-30-22 V2"/>
    <n v="0"/>
    <n v="0"/>
    <n v="0"/>
    <n v="0"/>
    <n v="0"/>
    <n v="0"/>
    <n v="26184"/>
    <n v="1141"/>
    <n v="-1141"/>
    <n v="0"/>
    <n v="0"/>
    <n v="0"/>
    <n v="26184"/>
    <n v="26.184000000000001"/>
    <x v="0"/>
  </r>
  <r>
    <x v="1"/>
    <s v="P42965: TRANS SUB ENG/CONST &amp; MAINTENANCE"/>
    <s v="162601"/>
    <s v="POTH Ghent MOS"/>
    <s v="PROACTIVE REPLACEMENT"/>
    <s v="2020"/>
    <s v="RATE CASE-TYE6-30-22 V2"/>
    <n v="0"/>
    <n v="0"/>
    <n v="0"/>
    <n v="0"/>
    <n v="0"/>
    <n v="0"/>
    <n v="25716"/>
    <n v="4961"/>
    <n v="6122"/>
    <n v="23610"/>
    <n v="7427"/>
    <n v="8098"/>
    <n v="75934"/>
    <n v="75.933999999999997"/>
    <x v="2"/>
  </r>
  <r>
    <x v="1"/>
    <s v="P42965: TRANS SUB ENG/CONST &amp; MAINTENANCE"/>
    <s v="162601"/>
    <s v="POTH Ghent MOS"/>
    <s v="PROACTIVE REPLACEMENT"/>
    <s v="2021"/>
    <s v="RATE CASE-TYE6-30-22 V2"/>
    <n v="9530"/>
    <n v="6489"/>
    <n v="5524"/>
    <n v="19375"/>
    <n v="2070"/>
    <n v="690"/>
    <n v="690"/>
    <n v="0"/>
    <n v="0"/>
    <n v="17306"/>
    <n v="0"/>
    <n v="0"/>
    <n v="61674"/>
    <n v="61.673999999999999"/>
    <x v="2"/>
  </r>
  <r>
    <x v="1"/>
    <s v="P42965: TRANS SUB ENG/CONST &amp; MAINTENANCE"/>
    <s v="162639"/>
    <s v="Subs Bluebeam Revu Software-K"/>
    <s v="OPERATIONS SUPPORT"/>
    <s v="2020"/>
    <s v="RATE CASE-TYE6-30-22 V2"/>
    <n v="0"/>
    <n v="0"/>
    <n v="0"/>
    <n v="0"/>
    <n v="10304"/>
    <n v="0"/>
    <n v="0"/>
    <n v="0"/>
    <n v="0"/>
    <n v="0"/>
    <n v="0"/>
    <n v="0"/>
    <n v="10304"/>
    <n v="10.304"/>
    <x v="0"/>
  </r>
  <r>
    <x v="1"/>
    <s v="P42965: TRANS SUB ENG/CONST &amp; MAINTENANCE"/>
    <s v="163580"/>
    <s v="POR Bonnieville Batteries"/>
    <s v="PROACTIVE REPLACEMENT"/>
    <s v="2020"/>
    <s v="RATE CASE-TYE6-30-22 V2"/>
    <n v="0"/>
    <n v="0"/>
    <n v="0"/>
    <n v="0"/>
    <n v="0"/>
    <n v="0"/>
    <n v="0"/>
    <n v="0"/>
    <n v="0"/>
    <n v="0"/>
    <n v="28576"/>
    <n v="0"/>
    <n v="28576"/>
    <n v="28.576000000000001"/>
    <x v="2"/>
  </r>
  <r>
    <x v="1"/>
    <s v="P42965: TRANS SUB ENG/CONST &amp; MAINTENANCE"/>
    <s v="163619"/>
    <s v="Ohio Co Breaker Retirements"/>
    <s v="TRANSMISSION"/>
    <s v="2020"/>
    <s v="RATE CASE-TYE6-30-22 V2"/>
    <n v="0"/>
    <n v="0"/>
    <n v="0"/>
    <n v="0"/>
    <n v="0"/>
    <n v="0"/>
    <n v="0"/>
    <n v="0"/>
    <n v="25000"/>
    <n v="0"/>
    <n v="0"/>
    <n v="0"/>
    <n v="25000"/>
    <n v="25"/>
    <x v="0"/>
  </r>
  <r>
    <x v="1"/>
    <s v="P42965: TRANS SUB ENG/CONST &amp; MAINTENANCE"/>
    <s v="FUNDING-S"/>
    <s v="Funding for Trans Subs"/>
    <s v="PROACTIVE REPLACEMENT"/>
    <s v="2020"/>
    <s v="RATE CASE-TYE6-30-22 V2"/>
    <n v="0"/>
    <n v="0"/>
    <n v="0"/>
    <n v="0"/>
    <n v="0"/>
    <n v="0"/>
    <n v="0"/>
    <n v="0"/>
    <n v="0"/>
    <n v="0"/>
    <n v="0"/>
    <n v="1"/>
    <n v="1"/>
    <n v="1E-3"/>
    <x v="2"/>
  </r>
  <r>
    <x v="1"/>
    <s v="P42965: TRANS SUB ENG/CONST &amp; MAINTENANCE"/>
    <s v="KOTFAIL17"/>
    <s v="KU-OtherFail-2017"/>
    <s v="EMERGENCY REPLACEMENT"/>
    <s v="2020"/>
    <s v="RATE CASE-TYE6-30-22 V2"/>
    <n v="0"/>
    <n v="0"/>
    <n v="0"/>
    <n v="0"/>
    <n v="0"/>
    <n v="-11701"/>
    <n v="0"/>
    <n v="0"/>
    <n v="0"/>
    <n v="0"/>
    <n v="0"/>
    <n v="0"/>
    <n v="-11701"/>
    <n v="-11.701000000000001"/>
    <x v="0"/>
  </r>
  <r>
    <x v="1"/>
    <s v="P42965: TRANS SUB ENG/CONST &amp; MAINTENANCE"/>
    <s v="KOTFAIL19"/>
    <s v="KU-OtherFail-2019"/>
    <s v="EMERGENCY REPLACEMENT"/>
    <s v="2020"/>
    <s v="RATE CASE-TYE6-30-22 V2"/>
    <n v="-26964"/>
    <n v="4328"/>
    <n v="67554"/>
    <n v="215920"/>
    <n v="17917"/>
    <n v="4988"/>
    <n v="69374"/>
    <n v="61294"/>
    <n v="299140"/>
    <n v="0"/>
    <n v="0"/>
    <n v="0"/>
    <n v="713551"/>
    <n v="713.55100000000004"/>
    <x v="0"/>
  </r>
  <r>
    <x v="1"/>
    <s v="P42965: TRANS SUB ENG/CONST &amp; MAINTENANCE"/>
    <s v="KOTFAIL20"/>
    <s v="KU-OtherFail-2020"/>
    <s v="EMERGENCY REPLACEMENT"/>
    <s v="2020"/>
    <s v="RATE CASE-TYE6-30-22 V2"/>
    <n v="13911"/>
    <n v="43157"/>
    <n v="85372"/>
    <n v="63242"/>
    <n v="312825"/>
    <n v="71499"/>
    <n v="10326"/>
    <n v="76551"/>
    <n v="49786"/>
    <n v="0"/>
    <n v="11051"/>
    <n v="0"/>
    <n v="737721"/>
    <n v="737.721"/>
    <x v="0"/>
  </r>
  <r>
    <x v="1"/>
    <s v="P42965: TRANS SUB ENG/CONST &amp; MAINTENANCE"/>
    <s v="KOTFAIL21"/>
    <s v="KU-OtherFail-2021"/>
    <s v="EMERGENCY REPLACEMENT"/>
    <s v="2021"/>
    <s v="RATE CASE-TYE6-30-22 V2"/>
    <n v="82591"/>
    <n v="82591"/>
    <n v="82591"/>
    <n v="82591"/>
    <n v="82591"/>
    <n v="82591"/>
    <n v="82591"/>
    <n v="82591"/>
    <n v="82591"/>
    <n v="82591"/>
    <n v="82547"/>
    <n v="82591"/>
    <n v="991053"/>
    <n v="991.053"/>
    <x v="0"/>
  </r>
  <r>
    <x v="1"/>
    <s v="P42965: TRANS SUB ENG/CONST &amp; MAINTENANCE"/>
    <s v="SU-000002"/>
    <s v="PCH Middlesboro Cntrl Hse"/>
    <s v="PROACTIVE REPLACEMENT"/>
    <s v="2020"/>
    <s v="RATE CASE-TYE6-30-22 V2"/>
    <n v="67630"/>
    <n v="213726"/>
    <n v="103912"/>
    <n v="144263"/>
    <n v="64651"/>
    <n v="83065"/>
    <n v="-2464"/>
    <n v="455"/>
    <n v="-455"/>
    <n v="0"/>
    <n v="0"/>
    <n v="0"/>
    <n v="674784"/>
    <n v="674.78399999999999"/>
    <x v="2"/>
  </r>
  <r>
    <x v="1"/>
    <s v="P42965: TRANS SUB ENG/CONST &amp; MAINTENANCE"/>
    <s v="SU-000006"/>
    <s v="PBR-Taylor Co (3) 69kV BKR Rpl"/>
    <s v="PROACTIVE REPLACEMENT"/>
    <s v="2020"/>
    <s v="RATE CASE-TYE6-30-22 V2"/>
    <n v="0"/>
    <n v="0"/>
    <n v="0"/>
    <n v="0"/>
    <n v="0"/>
    <n v="0"/>
    <n v="0"/>
    <n v="0"/>
    <n v="81167"/>
    <n v="0"/>
    <n v="0"/>
    <n v="0"/>
    <n v="81167"/>
    <n v="81.167000000000002"/>
    <x v="2"/>
  </r>
  <r>
    <x v="1"/>
    <s v="P42965: TRANS SUB ENG/CONST &amp; MAINTENANCE"/>
    <s v="SU-000009"/>
    <s v="PBR-Bonnieville(3) 69kV BKRRpl"/>
    <s v="PROACTIVE REPLACEMENT"/>
    <s v="2020"/>
    <s v="RATE CASE-TYE6-30-22 V2"/>
    <n v="438"/>
    <n v="438"/>
    <n v="1994"/>
    <n v="0"/>
    <n v="59"/>
    <n v="4180"/>
    <n v="0"/>
    <n v="8081"/>
    <n v="92105"/>
    <n v="112555"/>
    <n v="0"/>
    <n v="4329"/>
    <n v="224177"/>
    <n v="224.17699999999999"/>
    <x v="2"/>
  </r>
  <r>
    <x v="1"/>
    <s v="P42965: TRANS SUB ENG/CONST &amp; MAINTENANCE"/>
    <s v="SU-000010"/>
    <s v="PBR-Carntown (1) 69kV BKR Rpl"/>
    <s v="PROACTIVE REPLACEMENT"/>
    <s v="2020"/>
    <s v="RATE CASE-TYE6-30-22 V2"/>
    <n v="13118"/>
    <n v="0"/>
    <n v="0"/>
    <n v="0"/>
    <n v="0"/>
    <n v="0"/>
    <n v="0"/>
    <n v="0"/>
    <n v="0"/>
    <n v="0"/>
    <n v="0"/>
    <n v="0"/>
    <n v="13118"/>
    <n v="13.118"/>
    <x v="2"/>
  </r>
  <r>
    <x v="1"/>
    <s v="P42965: TRANS SUB ENG/CONST &amp; MAINTENANCE"/>
    <s v="SU-000012"/>
    <s v="PBR-DxDamPlnt (3) 69kV BKR Rpl"/>
    <s v="PROACTIVE REPLACEMENT"/>
    <s v="2020"/>
    <s v="RATE CASE-TYE6-30-22 V2"/>
    <n v="474"/>
    <n v="14"/>
    <n v="4"/>
    <n v="0"/>
    <n v="0"/>
    <n v="0"/>
    <n v="0"/>
    <n v="0"/>
    <n v="0"/>
    <n v="0"/>
    <n v="0"/>
    <n v="0"/>
    <n v="492"/>
    <n v="0.49199999999999999"/>
    <x v="2"/>
  </r>
  <r>
    <x v="1"/>
    <s v="P42965: TRANS SUB ENG/CONST &amp; MAINTENANCE"/>
    <s v="SU-000021"/>
    <s v="PAR-WClff Arsts604,614,624,634"/>
    <s v="PROACTIVE REPLACEMENT"/>
    <s v="2020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1"/>
    <s v="P42965: TRANS SUB ENG/CONST &amp; MAINTENANCE"/>
    <s v="SU-000022"/>
    <s v="PCA-Carrollton CC704, 714, 744"/>
    <s v="PROACTIVE REPLACEMENT"/>
    <s v="2020"/>
    <s v="RATE CASE-TYE6-30-22 V2"/>
    <n v="1856"/>
    <n v="-62"/>
    <n v="104"/>
    <n v="11650"/>
    <n v="104"/>
    <n v="-10"/>
    <n v="0"/>
    <n v="0"/>
    <n v="0"/>
    <n v="0"/>
    <n v="0"/>
    <n v="0"/>
    <n v="13641"/>
    <n v="13.641"/>
    <x v="2"/>
  </r>
  <r>
    <x v="1"/>
    <s v="P42965: TRANS SUB ENG/CONST &amp; MAINTENANCE"/>
    <s v="SU-000022"/>
    <s v="PCA-Carrollton CC704, 714, 744"/>
    <s v="PROACTIVE REPLACEMENT"/>
    <s v="2021"/>
    <s v="RATE CASE-TYE6-30-22 V2"/>
    <n v="0"/>
    <n v="57031"/>
    <n v="155366"/>
    <n v="51248"/>
    <n v="0"/>
    <n v="0"/>
    <n v="0"/>
    <n v="0"/>
    <n v="0"/>
    <n v="0"/>
    <n v="0"/>
    <n v="0"/>
    <n v="263644"/>
    <n v="263.64400000000001"/>
    <x v="2"/>
  </r>
  <r>
    <x v="1"/>
    <s v="P42965: TRANS SUB ENG/CONST &amp; MAINTENANCE"/>
    <s v="SU-000026"/>
    <s v="PPLC-Hardinsburg 704"/>
    <s v="PROACTIVE REPLACEMENT"/>
    <s v="2020"/>
    <s v="RATE CASE-TYE6-30-22 V2"/>
    <n v="0"/>
    <n v="0"/>
    <n v="12288"/>
    <n v="2061"/>
    <n v="49752"/>
    <n v="12436"/>
    <n v="703"/>
    <n v="0"/>
    <n v="0"/>
    <n v="0"/>
    <n v="0"/>
    <n v="0"/>
    <n v="77240"/>
    <n v="77.239999999999995"/>
    <x v="2"/>
  </r>
  <r>
    <x v="1"/>
    <s v="P42965: TRANS SUB ENG/CONST &amp; MAINTENANCE"/>
    <s v="SU-000030"/>
    <s v="PGG-HgbyMill Grnd Grid Enhance"/>
    <s v="PROACTIVE REPLACEMENT"/>
    <s v="2020"/>
    <s v="RATE CASE-TYE6-30-22 V2"/>
    <n v="307"/>
    <n v="561"/>
    <n v="0"/>
    <n v="2168"/>
    <n v="22899"/>
    <n v="17244"/>
    <n v="52116"/>
    <n v="21206"/>
    <n v="20854"/>
    <n v="20938"/>
    <n v="22074"/>
    <n v="11091"/>
    <n v="191457"/>
    <n v="191.45699999999999"/>
    <x v="2"/>
  </r>
  <r>
    <x v="1"/>
    <s v="P42965: TRANS SUB ENG/CONST &amp; MAINTENANCE"/>
    <s v="SU-000030"/>
    <s v="PGG-HgbyMill Grnd Grid Enhance"/>
    <s v="PROACTIVE REPLACEMENT"/>
    <s v="2021"/>
    <s v="RATE CASE-TYE6-30-22 V2"/>
    <n v="3499"/>
    <n v="246676"/>
    <n v="2333"/>
    <n v="1166"/>
    <n v="1166"/>
    <n v="0"/>
    <n v="0"/>
    <n v="0"/>
    <n v="0"/>
    <n v="0"/>
    <n v="0"/>
    <n v="0"/>
    <n v="254840"/>
    <n v="254.84"/>
    <x v="2"/>
  </r>
  <r>
    <x v="1"/>
    <s v="P42965: TRANS SUB ENG/CONST &amp; MAINTENANCE"/>
    <s v="SU-000031"/>
    <s v="PGG-LxPlnt GG Audit/Remdiation"/>
    <s v="PROACTIVE REPLACEMENT"/>
    <s v="2020"/>
    <s v="RATE CASE-TYE6-30-22 V2"/>
    <n v="267"/>
    <n v="412"/>
    <n v="85"/>
    <n v="0"/>
    <n v="0"/>
    <n v="0"/>
    <n v="0"/>
    <n v="0"/>
    <n v="0"/>
    <n v="0"/>
    <n v="0"/>
    <n v="0"/>
    <n v="764"/>
    <n v="0.76400000000000001"/>
    <x v="2"/>
  </r>
  <r>
    <x v="1"/>
    <s v="P42965: TRANS SUB ENG/CONST &amp; MAINTENANCE"/>
    <s v="SU-000043"/>
    <s v="PBR-Delvinta (4) 138kV BKR"/>
    <s v="PROACTIVE REPLACEMENT"/>
    <s v="2020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1"/>
    <s v="P42965: TRANS SUB ENG/CONST &amp; MAINTENANCE"/>
    <s v="SU-000050"/>
    <s v="PBR-London(5) 69kV BKR"/>
    <s v="PROACTIVE REPLACEMENT"/>
    <s v="2020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1"/>
    <s v="P42965: TRANS SUB ENG/CONST &amp; MAINTENANCE"/>
    <s v="SU-000052"/>
    <s v="PBR-Nebo (3) 69kV BKR"/>
    <s v="PROACTIVE REPLACEMENT"/>
    <s v="2020"/>
    <s v="RATE CASE-TYE6-30-22 V2"/>
    <n v="-1641"/>
    <n v="0"/>
    <n v="-3"/>
    <n v="0"/>
    <n v="-98"/>
    <n v="0"/>
    <n v="0"/>
    <n v="0"/>
    <n v="0"/>
    <n v="0"/>
    <n v="0"/>
    <n v="0"/>
    <n v="-1742"/>
    <n v="-1.742"/>
    <x v="2"/>
  </r>
  <r>
    <x v="1"/>
    <s v="P42965: TRANS SUB ENG/CONST &amp; MAINTENANCE"/>
    <s v="SU-000055"/>
    <s v="PCH-Winchester CH,PRLY,PBR,PAR"/>
    <s v="PROACTIVE REPLACEMENT"/>
    <s v="2020"/>
    <s v="RATE CASE-TYE6-30-22 V2"/>
    <n v="46294"/>
    <n v="50880"/>
    <n v="455539"/>
    <n v="285855"/>
    <n v="62761"/>
    <n v="54485"/>
    <n v="248489"/>
    <n v="44135"/>
    <n v="308341"/>
    <n v="222892"/>
    <n v="124277"/>
    <n v="7634"/>
    <n v="1911582"/>
    <n v="1911.5820000000001"/>
    <x v="2"/>
  </r>
  <r>
    <x v="1"/>
    <s v="P42965: TRANS SUB ENG/CONST &amp; MAINTENANCE"/>
    <s v="SU-000056"/>
    <s v="RSC-Pineville Sec Upgr"/>
    <s v="RESILIENCY"/>
    <s v="2020"/>
    <s v="RATE CASE-TYE6-30-22 V2"/>
    <n v="151852"/>
    <n v="278234"/>
    <n v="112893"/>
    <n v="190424"/>
    <n v="311185"/>
    <n v="193008"/>
    <n v="66168"/>
    <n v="-7856"/>
    <n v="33361"/>
    <n v="0"/>
    <n v="0"/>
    <n v="0"/>
    <n v="1329267"/>
    <n v="1329.2670000000001"/>
    <x v="0"/>
  </r>
  <r>
    <x v="1"/>
    <s v="P42965: TRANS SUB ENG/CONST &amp; MAINTENANCE"/>
    <s v="SU-000079"/>
    <s v="REL Bromley 29-605/615/635 MOS"/>
    <s v="RELIABILITY"/>
    <s v="2020"/>
    <s v="RATE CASE-TYE6-30-22 V2"/>
    <n v="-6"/>
    <n v="0"/>
    <n v="0"/>
    <n v="0"/>
    <n v="0"/>
    <n v="0"/>
    <n v="0"/>
    <n v="0"/>
    <n v="0"/>
    <n v="0"/>
    <n v="0"/>
    <n v="0"/>
    <n v="-6"/>
    <n v="-6.0000000000000001E-3"/>
    <x v="3"/>
  </r>
  <r>
    <x v="1"/>
    <s v="P42965: TRANS SUB ENG/CONST &amp; MAINTENANCE"/>
    <s v="SU-000082"/>
    <s v="REL-E Frankfort 69kV Bus Tie"/>
    <s v="RELIABILITY"/>
    <s v="2020"/>
    <s v="RATE CASE-TYE6-30-22 V2"/>
    <n v="6455"/>
    <n v="-1395"/>
    <n v="225"/>
    <n v="0"/>
    <n v="0"/>
    <n v="0"/>
    <n v="0"/>
    <n v="0"/>
    <n v="0"/>
    <n v="0"/>
    <n v="0"/>
    <n v="0"/>
    <n v="5286"/>
    <n v="5.2859999999999996"/>
    <x v="3"/>
  </r>
  <r>
    <x v="1"/>
    <s v="P42965: TRANS SUB ENG/CONST &amp; MAINTENANCE"/>
    <s v="SU-000097"/>
    <s v="REL-Danville East 834-605 MOS"/>
    <s v="RELIABILITY"/>
    <s v="2020"/>
    <s v="RATE CASE-TYE6-30-22 V2"/>
    <n v="0"/>
    <n v="0"/>
    <n v="0"/>
    <n v="0"/>
    <n v="0"/>
    <n v="0"/>
    <n v="0"/>
    <n v="0"/>
    <n v="0"/>
    <n v="0"/>
    <n v="0"/>
    <n v="0"/>
    <n v="0"/>
    <n v="0"/>
    <x v="3"/>
  </r>
  <r>
    <x v="1"/>
    <s v="P42965: TRANS SUB ENG/CONST &amp; MAINTENANCE"/>
    <s v="SU-000179"/>
    <s v="RSC-Pocket N. Security Upgrds"/>
    <s v="RESILIENCY"/>
    <s v="2020"/>
    <s v="RATE CASE-TYE6-30-22 V2"/>
    <n v="2239"/>
    <n v="121"/>
    <n v="121"/>
    <n v="121"/>
    <n v="2205"/>
    <n v="862"/>
    <n v="493"/>
    <n v="5423"/>
    <n v="139462"/>
    <n v="142849"/>
    <n v="142849"/>
    <n v="202961"/>
    <n v="639706"/>
    <n v="639.70600000000002"/>
    <x v="0"/>
  </r>
  <r>
    <x v="1"/>
    <s v="P42965: TRANS SUB ENG/CONST &amp; MAINTENANCE"/>
    <s v="SU-000179"/>
    <s v="RSC-Pocket N. Security Upgrds"/>
    <s v="RESILIENCY"/>
    <s v="2021"/>
    <s v="RATE CASE-TYE6-30-22 V2"/>
    <n v="687020"/>
    <n v="5171"/>
    <n v="5171"/>
    <n v="0"/>
    <n v="0"/>
    <n v="0"/>
    <n v="0"/>
    <n v="0"/>
    <n v="0"/>
    <n v="0"/>
    <n v="0"/>
    <n v="0"/>
    <n v="697362"/>
    <n v="697.36199999999997"/>
    <x v="0"/>
  </r>
  <r>
    <x v="1"/>
    <s v="P42965: TRANS SUB ENG/CONST &amp; MAINTENANCE"/>
    <s v="SU-000194"/>
    <s v="TEP-E Frnkfrt-Tyrne 138kV Brkr"/>
    <s v="TEP"/>
    <s v="2020"/>
    <s v="RATE CASE-TYE6-30-22 V2"/>
    <n v="0"/>
    <n v="0"/>
    <n v="0"/>
    <n v="0"/>
    <n v="0"/>
    <n v="0"/>
    <n v="3550"/>
    <n v="18892"/>
    <n v="11132"/>
    <n v="15918"/>
    <n v="17766"/>
    <n v="6178"/>
    <n v="73436"/>
    <n v="73.436000000000007"/>
    <x v="1"/>
  </r>
  <r>
    <x v="1"/>
    <s v="P42965: TRANS SUB ENG/CONST &amp; MAINTENANCE"/>
    <s v="SU-000194"/>
    <s v="TEP-E Frnkfrt-Tyrne 138kV Brkr"/>
    <s v="TEP"/>
    <s v="2021"/>
    <s v="RATE CASE-TYE6-30-22 V2"/>
    <n v="787"/>
    <n v="1180"/>
    <n v="144334"/>
    <n v="1968"/>
    <n v="2125"/>
    <n v="58776"/>
    <n v="58067"/>
    <n v="393"/>
    <n v="393"/>
    <n v="157"/>
    <n v="0"/>
    <n v="0"/>
    <n v="268181"/>
    <n v="268.18099999999998"/>
    <x v="1"/>
  </r>
  <r>
    <x v="1"/>
    <s v="P42965: TRANS SUB ENG/CONST &amp; MAINTENANCE"/>
    <s v="SU-000200"/>
    <s v="REL-Hardesty 69 RTU"/>
    <s v="RELIABILITY"/>
    <s v="2020"/>
    <s v="RATE CASE-TYE6-30-22 V2"/>
    <n v="386"/>
    <n v="2474"/>
    <n v="21931"/>
    <n v="10424"/>
    <n v="27761"/>
    <n v="4046"/>
    <n v="3691"/>
    <n v="227"/>
    <n v="-227"/>
    <n v="0"/>
    <n v="0"/>
    <n v="0"/>
    <n v="70713"/>
    <n v="70.712999999999994"/>
    <x v="3"/>
  </r>
  <r>
    <x v="1"/>
    <s v="P42965: TRANS SUB ENG/CONST &amp; MAINTENANCE"/>
    <s v="SU-000203"/>
    <s v="TEP-Hardin Co-Etwn 69kV 2 Line"/>
    <s v="TEP"/>
    <s v="2020"/>
    <s v="RATE CASE-TYE6-30-22 V2"/>
    <n v="79132"/>
    <n v="103515"/>
    <n v="57146"/>
    <n v="34575"/>
    <n v="63996"/>
    <n v="80634"/>
    <n v="75233"/>
    <n v="111134"/>
    <n v="1727405"/>
    <n v="79970"/>
    <n v="79970"/>
    <n v="455556"/>
    <n v="2948268"/>
    <n v="2948.268"/>
    <x v="1"/>
  </r>
  <r>
    <x v="1"/>
    <s v="P42965: TRANS SUB ENG/CONST &amp; MAINTENANCE"/>
    <s v="SU-000203"/>
    <s v="TEP-Hardin Co-Etwn 69kV 2 Line"/>
    <s v="TEP"/>
    <s v="2021"/>
    <s v="RATE CASE-TYE6-30-22 V2"/>
    <n v="1664979"/>
    <n v="889236"/>
    <n v="4181688"/>
    <n v="369676"/>
    <n v="240603"/>
    <n v="240603"/>
    <n v="225526"/>
    <n v="420744"/>
    <n v="368162"/>
    <n v="368162"/>
    <n v="368162"/>
    <n v="368162"/>
    <n v="9705702"/>
    <n v="9705.7019999999993"/>
    <x v="1"/>
  </r>
  <r>
    <x v="1"/>
    <s v="P42965: TRANS SUB ENG/CONST &amp; MAINTENANCE"/>
    <s v="SU-000206"/>
    <s v="TEP-Middlesboro 69kV Capacitor"/>
    <s v="TEP"/>
    <s v="2020"/>
    <s v="RATE CASE-TYE6-30-22 V2"/>
    <n v="-3347"/>
    <n v="5992"/>
    <n v="14151"/>
    <n v="27437"/>
    <n v="16613"/>
    <n v="41147"/>
    <n v="36549"/>
    <n v="36857"/>
    <n v="18066"/>
    <n v="0"/>
    <n v="4809"/>
    <n v="18971"/>
    <n v="217246"/>
    <n v="217.24600000000001"/>
    <x v="1"/>
  </r>
  <r>
    <x v="1"/>
    <s v="P42965: TRANS SUB ENG/CONST &amp; MAINTENANCE"/>
    <s v="SU-000206"/>
    <s v="TEP-Middlesboro 69kV Capacitor"/>
    <s v="TEP"/>
    <s v="2021"/>
    <s v="RATE CASE-TYE6-30-22 V2"/>
    <n v="63560"/>
    <n v="69210"/>
    <n v="137453"/>
    <n v="219709"/>
    <n v="0"/>
    <n v="0"/>
    <n v="0"/>
    <n v="0"/>
    <n v="13734"/>
    <n v="291059"/>
    <n v="312901"/>
    <n v="6028"/>
    <n v="1113654"/>
    <n v="1113.654"/>
    <x v="1"/>
  </r>
  <r>
    <x v="1"/>
    <s v="P42965: TRANS SUB ENG/CONST &amp; MAINTENANCE"/>
    <s v="SU-000208"/>
    <s v="REL-Reynolds Breaker Line Prot"/>
    <s v="RELIABILITY"/>
    <s v="2020"/>
    <s v="RATE CASE-TYE6-30-22 V2"/>
    <n v="28"/>
    <n v="0"/>
    <n v="0"/>
    <n v="0"/>
    <n v="0"/>
    <n v="0"/>
    <n v="0"/>
    <n v="0"/>
    <n v="0"/>
    <n v="0"/>
    <n v="0"/>
    <n v="0"/>
    <n v="28"/>
    <n v="2.8000000000000001E-2"/>
    <x v="3"/>
  </r>
  <r>
    <x v="1"/>
    <s v="P42965: TRANS SUB ENG/CONST &amp; MAINTENANCE"/>
    <s v="SU-000209"/>
    <s v="REL-Rumsey 69 RTU"/>
    <s v="RELIABILITY"/>
    <s v="2020"/>
    <s v="RATE CASE-TYE6-30-22 V2"/>
    <n v="22049"/>
    <n v="14221"/>
    <n v="6701"/>
    <n v="-5377"/>
    <n v="4"/>
    <n v="-214"/>
    <n v="0"/>
    <n v="0"/>
    <n v="0"/>
    <n v="0"/>
    <n v="0"/>
    <n v="0"/>
    <n v="37383"/>
    <n v="37.383000000000003"/>
    <x v="3"/>
  </r>
  <r>
    <x v="1"/>
    <s v="P42965: TRANS SUB ENG/CONST &amp; MAINTENANCE"/>
    <s v="SU-000212"/>
    <s v="TEP-Shlbyvll-Shlbyvl E 69kV Sw"/>
    <s v="TEP"/>
    <s v="2021"/>
    <s v="RATE CASE-TYE6-30-22 V2"/>
    <n v="416"/>
    <n v="416"/>
    <n v="416"/>
    <n v="1666"/>
    <n v="1666"/>
    <n v="1666"/>
    <n v="9983"/>
    <n v="11650"/>
    <n v="1249"/>
    <n v="3880"/>
    <n v="0"/>
    <n v="0"/>
    <n v="33009"/>
    <n v="33.009"/>
    <x v="1"/>
  </r>
  <r>
    <x v="1"/>
    <s v="P42965: TRANS SUB ENG/CONST &amp; MAINTENANCE"/>
    <s v="SU-000213"/>
    <s v="REL-Simmons 69 RTU"/>
    <s v="RELIABILITY"/>
    <s v="2020"/>
    <s v="RATE CASE-TYE6-30-22 V2"/>
    <n v="1896"/>
    <n v="899"/>
    <n v="164"/>
    <n v="0"/>
    <n v="0"/>
    <n v="0"/>
    <n v="0"/>
    <n v="0"/>
    <n v="0"/>
    <n v="0"/>
    <n v="0"/>
    <n v="0"/>
    <n v="2959"/>
    <n v="2.9590000000000001"/>
    <x v="3"/>
  </r>
  <r>
    <x v="1"/>
    <s v="P42965: TRANS SUB ENG/CONST &amp; MAINTENANCE"/>
    <s v="SU-000224"/>
    <s v="REL-Oak Hill 69 RTU"/>
    <s v="RELIABILITY"/>
    <s v="2020"/>
    <s v="RATE CASE-TYE6-30-22 V2"/>
    <n v="14770"/>
    <n v="-55"/>
    <n v="11475"/>
    <n v="12801"/>
    <n v="11442"/>
    <n v="-675"/>
    <n v="813"/>
    <n v="0"/>
    <n v="0"/>
    <n v="0"/>
    <n v="0"/>
    <n v="0"/>
    <n v="50570"/>
    <n v="50.57"/>
    <x v="3"/>
  </r>
  <r>
    <x v="1"/>
    <s v="P42965: TRANS SUB ENG/CONST &amp; MAINTENANCE"/>
    <s v="SU-000229"/>
    <s v="REL-Lakeshore (Alt 2A)"/>
    <s v="RELIABILITY"/>
    <s v="2020"/>
    <s v="RATE CASE-TYE6-30-22 V2"/>
    <n v="0"/>
    <n v="521"/>
    <n v="-780"/>
    <n v="0"/>
    <n v="0"/>
    <n v="0"/>
    <n v="0"/>
    <n v="0"/>
    <n v="0"/>
    <n v="0"/>
    <n v="0"/>
    <n v="0"/>
    <n v="-259"/>
    <n v="-0.25900000000000001"/>
    <x v="3"/>
  </r>
  <r>
    <x v="1"/>
    <s v="P42965: TRANS SUB ENG/CONST &amp; MAINTENANCE"/>
    <s v="SU-000230"/>
    <s v="TEP-Bardstwn-Btwn Ind Term Eqp"/>
    <s v="TEP"/>
    <s v="2020"/>
    <s v="RATE CASE-TYE6-30-22 V2"/>
    <n v="0"/>
    <n v="0"/>
    <n v="0"/>
    <n v="0"/>
    <n v="0"/>
    <n v="0"/>
    <n v="399"/>
    <n v="0"/>
    <n v="0"/>
    <n v="0"/>
    <n v="0"/>
    <n v="0"/>
    <n v="399"/>
    <n v="0.39900000000000002"/>
    <x v="1"/>
  </r>
  <r>
    <x v="1"/>
    <s v="P42965: TRANS SUB ENG/CONST &amp; MAINTENANCE"/>
    <s v="SU-000236"/>
    <s v="TEP-Gtown-Lmns Mll 69kV Lne Sw"/>
    <s v="TEP"/>
    <s v="2020"/>
    <s v="RATE CASE-TYE6-30-22 V2"/>
    <n v="1276"/>
    <n v="3113"/>
    <n v="2214"/>
    <n v="0"/>
    <n v="0"/>
    <n v="-422"/>
    <n v="0"/>
    <n v="0"/>
    <n v="0"/>
    <n v="35267"/>
    <n v="0"/>
    <n v="0"/>
    <n v="41448"/>
    <n v="41.448"/>
    <x v="1"/>
  </r>
  <r>
    <x v="1"/>
    <s v="P42965: TRANS SUB ENG/CONST &amp; MAINTENANCE"/>
    <s v="SU-000241"/>
    <s v="REL-IBM 69 RTU"/>
    <s v="RELIABILITY"/>
    <s v="2020"/>
    <s v="RATE CASE-TYE6-30-22 V2"/>
    <n v="0"/>
    <n v="0"/>
    <n v="0"/>
    <n v="0"/>
    <n v="0"/>
    <n v="0"/>
    <n v="0"/>
    <n v="0"/>
    <n v="0"/>
    <n v="0"/>
    <n v="0"/>
    <n v="0"/>
    <n v="0"/>
    <n v="0"/>
    <x v="3"/>
  </r>
  <r>
    <x v="1"/>
    <s v="P42965: TRANS SUB ENG/CONST &amp; MAINTENANCE"/>
    <s v="SU-000243"/>
    <s v="PBR-Wickliffe (4) 69kV BKR Rpl"/>
    <s v="PROACTIVE REPLACEMENT"/>
    <s v="2020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1"/>
    <s v="P42965: TRANS SUB ENG/CONST &amp; MAINTENANCE"/>
    <s v="SU-000244"/>
    <s v="PRLY-Hardinsburg 714"/>
    <s v="PROACTIVE REPLACEMENT"/>
    <s v="2020"/>
    <s v="RATE CASE-TYE6-30-22 V2"/>
    <n v="1056"/>
    <n v="742"/>
    <n v="0"/>
    <n v="296"/>
    <n v="2146"/>
    <n v="0"/>
    <n v="0"/>
    <n v="0"/>
    <n v="0"/>
    <n v="0"/>
    <n v="0"/>
    <n v="0"/>
    <n v="4240"/>
    <n v="4.24"/>
    <x v="2"/>
  </r>
  <r>
    <x v="1"/>
    <s v="P42965: TRANS SUB ENG/CONST &amp; MAINTENANCE"/>
    <s v="SU-000246"/>
    <s v="TEP-Bardstwn 138/69kV Xfmr Rpl"/>
    <s v="TEP"/>
    <s v="2020"/>
    <s v="RATE CASE-TYE6-30-22 V2"/>
    <n v="0"/>
    <n v="0"/>
    <n v="0"/>
    <n v="0"/>
    <n v="0"/>
    <n v="0"/>
    <n v="0"/>
    <n v="0"/>
    <n v="0"/>
    <n v="0"/>
    <n v="0"/>
    <n v="0"/>
    <n v="0"/>
    <n v="0"/>
    <x v="1"/>
  </r>
  <r>
    <x v="1"/>
    <s v="P42965: TRANS SUB ENG/CONST &amp; MAINTENANCE"/>
    <s v="SU-000247"/>
    <s v="LEX UNDRGD-PHASE 1 SUBS"/>
    <s v="PROACTIVE REPLACEMENT"/>
    <s v="2020"/>
    <s v="RATE CASE-TYE6-30-22 V2"/>
    <n v="8781"/>
    <n v="1059"/>
    <n v="8329"/>
    <n v="11684"/>
    <n v="17304"/>
    <n v="89"/>
    <n v="852"/>
    <n v="0"/>
    <n v="0"/>
    <n v="0"/>
    <n v="0"/>
    <n v="0"/>
    <n v="48098"/>
    <n v="48.097999999999999"/>
    <x v="2"/>
  </r>
  <r>
    <x v="1"/>
    <s v="P42965: TRANS SUB ENG/CONST &amp; MAINTENANCE"/>
    <s v="SU-000248"/>
    <s v="TEP-Artemus(1)69kV Brk,PAR,PIN"/>
    <s v="TEP"/>
    <s v="2020"/>
    <s v="RATE CASE-TYE6-30-22 V2"/>
    <n v="-6"/>
    <n v="560"/>
    <n v="-35"/>
    <n v="0"/>
    <n v="-1084"/>
    <n v="0"/>
    <n v="0"/>
    <n v="0"/>
    <n v="0"/>
    <n v="0"/>
    <n v="0"/>
    <n v="0"/>
    <n v="-565"/>
    <n v="-0.56499999999999995"/>
    <x v="1"/>
  </r>
  <r>
    <x v="1"/>
    <s v="P42965: TRANS SUB ENG/CONST &amp; MAINTENANCE"/>
    <s v="SU-000252"/>
    <s v="PCA-East Frankfort Arresters"/>
    <s v="PROACTIVE REPLACEMENT"/>
    <s v="2020"/>
    <s v="RATE CASE-TYE6-30-22 V2"/>
    <n v="-4452"/>
    <n v="10"/>
    <n v="0"/>
    <n v="0"/>
    <n v="0"/>
    <n v="0"/>
    <n v="0"/>
    <n v="0"/>
    <n v="0"/>
    <n v="0"/>
    <n v="0"/>
    <n v="0"/>
    <n v="-4442"/>
    <n v="-4.4420000000000002"/>
    <x v="2"/>
  </r>
  <r>
    <x v="1"/>
    <s v="P42965: TRANS SUB ENG/CONST &amp; MAINTENANCE"/>
    <s v="SU-000258"/>
    <s v="PIN-Millersburg 69kV+"/>
    <s v="PROACTIVE REPLACEMENT"/>
    <s v="2020"/>
    <s v="RATE CASE-TYE6-30-22 V2"/>
    <n v="33961"/>
    <n v="-21792"/>
    <n v="0"/>
    <n v="0"/>
    <n v="0"/>
    <n v="0"/>
    <n v="0"/>
    <n v="0"/>
    <n v="0"/>
    <n v="0"/>
    <n v="0"/>
    <n v="0"/>
    <n v="12169"/>
    <n v="12.169"/>
    <x v="2"/>
  </r>
  <r>
    <x v="1"/>
    <s v="P42965: TRANS SUB ENG/CONST &amp; MAINTENANCE"/>
    <s v="SU-000259"/>
    <s v="REL LaGrange E 897-605 MOS"/>
    <s v="RELIABILITY"/>
    <s v="2020"/>
    <s v="RATE CASE-TYE6-30-22 V2"/>
    <n v="-5954"/>
    <n v="368"/>
    <n v="471"/>
    <n v="59023"/>
    <n v="-58542"/>
    <n v="-1"/>
    <n v="141"/>
    <n v="0"/>
    <n v="161342"/>
    <n v="0"/>
    <n v="0"/>
    <n v="0"/>
    <n v="156848"/>
    <n v="156.84800000000001"/>
    <x v="3"/>
  </r>
  <r>
    <x v="1"/>
    <s v="P42965: TRANS SUB ENG/CONST &amp; MAINTENANCE"/>
    <s v="SU-000305"/>
    <s v="PBR- Bimble (3) 69kV PIN PAR"/>
    <s v="PROACTIVE REPLACEMENT"/>
    <s v="2020"/>
    <s v="RATE CASE-TYE6-30-22 V2"/>
    <n v="0"/>
    <n v="111"/>
    <n v="0"/>
    <n v="0"/>
    <n v="0"/>
    <n v="0"/>
    <n v="0"/>
    <n v="0"/>
    <n v="0"/>
    <n v="0"/>
    <n v="0"/>
    <n v="0"/>
    <n v="111"/>
    <n v="0.111"/>
    <x v="2"/>
  </r>
  <r>
    <x v="1"/>
    <s v="P42965: TRANS SUB ENG/CONST &amp; MAINTENANCE"/>
    <s v="SU-000310"/>
    <s v="RST-Lansdowne SSVT"/>
    <s v="RESILIENCY"/>
    <s v="2020"/>
    <s v="RATE CASE-TYE6-30-22 V2"/>
    <n v="-9415"/>
    <n v="5415"/>
    <n v="89869"/>
    <n v="212"/>
    <n v="3312"/>
    <n v="56106"/>
    <n v="-31449"/>
    <n v="30437"/>
    <n v="-30437"/>
    <n v="0"/>
    <n v="0"/>
    <n v="0"/>
    <n v="114050"/>
    <n v="114.05"/>
    <x v="0"/>
  </r>
  <r>
    <x v="1"/>
    <s v="P42965: TRANS SUB ENG/CONST &amp; MAINTENANCE"/>
    <s v="SU-000316"/>
    <s v="PGG-Taylor Co. Fence"/>
    <s v="PROACTIVE REPLACEMENT"/>
    <s v="2020"/>
    <s v="RATE CASE-TYE6-30-22 V2"/>
    <n v="78"/>
    <n v="0"/>
    <n v="-58"/>
    <n v="0"/>
    <n v="0"/>
    <n v="0"/>
    <n v="0"/>
    <n v="0"/>
    <n v="0"/>
    <n v="0"/>
    <n v="0"/>
    <n v="0"/>
    <n v="20"/>
    <n v="0.02"/>
    <x v="2"/>
  </r>
  <r>
    <x v="1"/>
    <s v="P42965: TRANS SUB ENG/CONST &amp; MAINTENANCE"/>
    <s v="SU-000318"/>
    <s v="PRLY-Green River Steel 724"/>
    <s v="PROACTIVE REPLACEMENT"/>
    <s v="2020"/>
    <s v="RATE CASE-TYE6-30-22 V2"/>
    <n v="155"/>
    <n v="0"/>
    <n v="748"/>
    <n v="1038"/>
    <n v="2750"/>
    <n v="4444"/>
    <n v="10380"/>
    <n v="21060"/>
    <n v="-4328"/>
    <n v="62830"/>
    <n v="29497"/>
    <n v="843"/>
    <n v="129415"/>
    <n v="129.41499999999999"/>
    <x v="2"/>
  </r>
  <r>
    <x v="1"/>
    <s v="P42965: TRANS SUB ENG/CONST &amp; MAINTENANCE"/>
    <s v="SU-000319"/>
    <s v="PRLY-Ohio Co 614"/>
    <s v="PROACTIVE REPLACEMENT"/>
    <s v="2020"/>
    <s v="RATE CASE-TYE6-30-22 V2"/>
    <n v="0"/>
    <n v="0"/>
    <n v="0"/>
    <n v="0"/>
    <n v="0"/>
    <n v="943"/>
    <n v="6931"/>
    <n v="23385"/>
    <n v="-1486"/>
    <n v="11375"/>
    <n v="11502"/>
    <n v="29640"/>
    <n v="82290"/>
    <n v="82.29"/>
    <x v="2"/>
  </r>
  <r>
    <x v="1"/>
    <s v="P42965: TRANS SUB ENG/CONST &amp; MAINTENANCE"/>
    <s v="SU-000319"/>
    <s v="PRLY-Ohio Co 614"/>
    <s v="PROACTIVE REPLACEMENT"/>
    <s v="2021"/>
    <s v="RATE CASE-TYE6-30-22 V2"/>
    <n v="76940"/>
    <n v="52682"/>
    <n v="2596"/>
    <n v="17911"/>
    <n v="0"/>
    <n v="0"/>
    <n v="0"/>
    <n v="0"/>
    <n v="0"/>
    <n v="0"/>
    <n v="0"/>
    <n v="0"/>
    <n v="150130"/>
    <n v="150.13"/>
    <x v="2"/>
  </r>
  <r>
    <x v="1"/>
    <s v="P42965: TRANS SUB ENG/CONST &amp; MAINTENANCE"/>
    <s v="SU-000320"/>
    <s v="PRLY-Bonds Mill 604"/>
    <s v="PROACTIVE REPLACEMENT"/>
    <s v="2020"/>
    <s v="RATE CASE-TYE6-30-22 V2"/>
    <n v="12667"/>
    <n v="8647"/>
    <n v="72725"/>
    <n v="22513"/>
    <n v="5994"/>
    <n v="5441"/>
    <n v="5"/>
    <n v="-2868"/>
    <n v="2868"/>
    <n v="0"/>
    <n v="0"/>
    <n v="0"/>
    <n v="127992"/>
    <n v="127.992"/>
    <x v="2"/>
  </r>
  <r>
    <x v="1"/>
    <s v="P42965: TRANS SUB ENG/CONST &amp; MAINTENANCE"/>
    <s v="SU-000322"/>
    <s v="PCH-St Paul"/>
    <s v="PROACTIVE REPLACEMENT"/>
    <s v="2020"/>
    <s v="RATE CASE-TYE6-30-22 V2"/>
    <n v="0"/>
    <n v="0"/>
    <n v="0"/>
    <n v="0"/>
    <n v="0"/>
    <n v="0"/>
    <n v="0"/>
    <n v="0"/>
    <n v="17076"/>
    <n v="49543"/>
    <n v="49543"/>
    <n v="49543"/>
    <n v="165706"/>
    <n v="165.70599999999999"/>
    <x v="2"/>
  </r>
  <r>
    <x v="1"/>
    <s v="P42965: TRANS SUB ENG/CONST &amp; MAINTENANCE"/>
    <s v="SU-000322"/>
    <s v="PCH-St Paul"/>
    <s v="PROACTIVE REPLACEMENT"/>
    <s v="2021"/>
    <s v="RATE CASE-TYE6-30-22 V2"/>
    <n v="73254"/>
    <n v="91843"/>
    <n v="75217"/>
    <n v="84510"/>
    <n v="84510"/>
    <n v="79588"/>
    <n v="20479"/>
    <n v="21461"/>
    <n v="20479"/>
    <n v="15577"/>
    <n v="24006"/>
    <n v="35381"/>
    <n v="626304"/>
    <n v="626.30399999999997"/>
    <x v="2"/>
  </r>
  <r>
    <x v="1"/>
    <s v="P42965: TRANS SUB ENG/CONST &amp; MAINTENANCE"/>
    <s v="SU-000323"/>
    <s v="PCH, PBR Clark County"/>
    <s v="PROACTIVE REPLACEMENT"/>
    <s v="2020"/>
    <s v="RATE CASE-TYE6-30-22 V2"/>
    <n v="0"/>
    <n v="0"/>
    <n v="0"/>
    <n v="0"/>
    <n v="0"/>
    <n v="0"/>
    <n v="0"/>
    <n v="26502"/>
    <n v="51434"/>
    <n v="63486"/>
    <n v="74689"/>
    <n v="44814"/>
    <n v="260925"/>
    <n v="260.92500000000001"/>
    <x v="2"/>
  </r>
  <r>
    <x v="1"/>
    <s v="P42965: TRANS SUB ENG/CONST &amp; MAINTENANCE"/>
    <s v="SU-000323"/>
    <s v="PCH, PBR Clark County"/>
    <s v="PROACTIVE REPLACEMENT"/>
    <s v="2021"/>
    <s v="RATE CASE-TYE6-30-22 V2"/>
    <n v="10783"/>
    <n v="6967"/>
    <n v="14600"/>
    <n v="3649"/>
    <n v="-19749"/>
    <n v="-19749"/>
    <n v="-19749"/>
    <n v="-19749"/>
    <n v="-19749"/>
    <n v="-19749"/>
    <n v="-19749"/>
    <n v="737224"/>
    <n v="634980"/>
    <n v="634.98"/>
    <x v="2"/>
  </r>
  <r>
    <x v="1"/>
    <s v="P42965: TRANS SUB ENG/CONST &amp; MAINTENANCE"/>
    <s v="SU-000324"/>
    <s v="PCH-Dorchester"/>
    <s v="PROACTIVE REPLACEMENT"/>
    <s v="2020"/>
    <s v="RATE CASE-TYE6-30-22 V2"/>
    <n v="734055"/>
    <n v="-243774"/>
    <n v="308378"/>
    <n v="509865"/>
    <n v="167883"/>
    <n v="582039"/>
    <n v="254215"/>
    <n v="93396"/>
    <n v="430859"/>
    <n v="320684"/>
    <n v="290534"/>
    <n v="110922"/>
    <n v="3559056"/>
    <n v="3559.056"/>
    <x v="2"/>
  </r>
  <r>
    <x v="1"/>
    <s v="P42965: TRANS SUB ENG/CONST &amp; MAINTENANCE"/>
    <s v="SU-000325"/>
    <s v="PCH-Walker"/>
    <s v="PROACTIVE REPLACEMENT"/>
    <s v="2020"/>
    <s v="RATE CASE-TYE6-30-22 V2"/>
    <n v="0"/>
    <n v="0"/>
    <n v="0"/>
    <n v="0"/>
    <n v="0"/>
    <n v="0"/>
    <n v="130"/>
    <n v="13224"/>
    <n v="60091"/>
    <n v="32794"/>
    <n v="32794"/>
    <n v="32794"/>
    <n v="171828"/>
    <n v="171.828"/>
    <x v="2"/>
  </r>
  <r>
    <x v="1"/>
    <s v="P42965: TRANS SUB ENG/CONST &amp; MAINTENANCE"/>
    <s v="SU-000325"/>
    <s v="PCH-Walker"/>
    <s v="PROACTIVE REPLACEMENT"/>
    <s v="2021"/>
    <s v="RATE CASE-TYE6-30-22 V2"/>
    <n v="13807"/>
    <n v="19629"/>
    <n v="20808"/>
    <n v="23166"/>
    <n v="106"/>
    <n v="-2179"/>
    <n v="1360"/>
    <n v="6078"/>
    <n v="16686"/>
    <n v="7407"/>
    <n v="5048"/>
    <n v="739469"/>
    <n v="851385"/>
    <n v="851.38499999999999"/>
    <x v="2"/>
  </r>
  <r>
    <x v="1"/>
    <s v="P42965: TRANS SUB ENG/CONST &amp; MAINTENANCE"/>
    <s v="SU-000326"/>
    <s v="PDFR-Pineville Transmission"/>
    <s v="PROACTIVE REPLACEMENT"/>
    <s v="2020"/>
    <s v="RATE CASE-TYE6-30-22 V2"/>
    <n v="5799"/>
    <n v="9726"/>
    <n v="8752"/>
    <n v="6068"/>
    <n v="3943"/>
    <n v="1552"/>
    <n v="4689"/>
    <n v="11587"/>
    <n v="16994"/>
    <n v="28821"/>
    <n v="186338"/>
    <n v="6541"/>
    <n v="290809"/>
    <n v="290.80900000000003"/>
    <x v="2"/>
  </r>
  <r>
    <x v="1"/>
    <s v="P42965: TRANS SUB ENG/CONST &amp; MAINTENANCE"/>
    <s v="SU-000326"/>
    <s v="PDFR-Pineville Transmission"/>
    <s v="PROACTIVE REPLACEMENT"/>
    <s v="2021"/>
    <s v="RATE CASE-TYE6-30-22 V2"/>
    <n v="54351"/>
    <n v="865"/>
    <n v="0"/>
    <n v="0"/>
    <n v="5482"/>
    <n v="0"/>
    <n v="0"/>
    <n v="0"/>
    <n v="0"/>
    <n v="0"/>
    <n v="0"/>
    <n v="0"/>
    <n v="60698"/>
    <n v="60.698"/>
    <x v="2"/>
  </r>
  <r>
    <x v="1"/>
    <s v="P42965: TRANS SUB ENG/CONST &amp; MAINTENANCE"/>
    <s v="SU-000327"/>
    <s v="PDFR-Brown N"/>
    <s v="PROACTIVE REPLACEMENT"/>
    <s v="2020"/>
    <s v="RATE CASE-TYE6-30-22 V2"/>
    <n v="34127"/>
    <n v="6061"/>
    <n v="18753"/>
    <n v="4028"/>
    <n v="4022"/>
    <n v="60135"/>
    <n v="20242"/>
    <n v="3918"/>
    <n v="1609"/>
    <n v="0"/>
    <n v="0"/>
    <n v="0"/>
    <n v="152896"/>
    <n v="152.89599999999999"/>
    <x v="2"/>
  </r>
  <r>
    <x v="1"/>
    <s v="P42965: TRANS SUB ENG/CONST &amp; MAINTENANCE"/>
    <s v="SU-000327"/>
    <s v="PDFR-Brown N"/>
    <s v="PROACTIVE REPLACEMENT"/>
    <s v="2021"/>
    <s v="RATE CASE-TYE6-30-22 V2"/>
    <n v="0"/>
    <n v="0"/>
    <n v="0"/>
    <n v="54007"/>
    <n v="0"/>
    <n v="0"/>
    <n v="0"/>
    <n v="0"/>
    <n v="0"/>
    <n v="0"/>
    <n v="0"/>
    <n v="0"/>
    <n v="54007"/>
    <n v="54.006999999999998"/>
    <x v="2"/>
  </r>
  <r>
    <x v="1"/>
    <s v="P42965: TRANS SUB ENG/CONST &amp; MAINTENANCE"/>
    <s v="SU-000329"/>
    <s v="PRTU-Murphysville EKP Tie"/>
    <s v="PROACTIVE REPLACEMENT"/>
    <s v="2020"/>
    <s v="RATE CASE-TYE6-30-22 V2"/>
    <n v="56"/>
    <n v="0"/>
    <n v="-13"/>
    <n v="0"/>
    <n v="0"/>
    <n v="0"/>
    <n v="0"/>
    <n v="0"/>
    <n v="0"/>
    <n v="0"/>
    <n v="0"/>
    <n v="0"/>
    <n v="43"/>
    <n v="4.2999999999999997E-2"/>
    <x v="2"/>
  </r>
  <r>
    <x v="1"/>
    <s v="P42965: TRANS SUB ENG/CONST &amp; MAINTENANCE"/>
    <s v="SU-000332"/>
    <s v="PRTU-Garrard KU Load on EKP"/>
    <s v="PROACTIVE REPLACEMENT"/>
    <s v="2020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1"/>
    <s v="P42965: TRANS SUB ENG/CONST &amp; MAINTENANCE"/>
    <s v="SU-000333"/>
    <s v="PRTU-Keoke TVA Load"/>
    <s v="PROACTIVE REPLACEMENT"/>
    <s v="2020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1"/>
    <s v="P42965: TRANS SUB ENG/CONST &amp; MAINTENANCE"/>
    <s v="SU-000334"/>
    <s v="PRTU-Owingsville KU Load on EK"/>
    <s v="PROACTIVE REPLACEMENT"/>
    <s v="2020"/>
    <s v="RATE CASE-TYE6-30-22 V2"/>
    <n v="0"/>
    <n v="0"/>
    <n v="0"/>
    <n v="0"/>
    <n v="0"/>
    <n v="0"/>
    <n v="0"/>
    <n v="0"/>
    <n v="0"/>
    <n v="0"/>
    <n v="0"/>
    <n v="0"/>
    <n v="0"/>
    <n v="0"/>
    <x v="2"/>
  </r>
  <r>
    <x v="1"/>
    <s v="P42965: TRANS SUB ENG/CONST &amp; MAINTENANCE"/>
    <s v="SU-000344"/>
    <s v="TEP-Virginia City Reactor"/>
    <s v="TEP"/>
    <s v="2020"/>
    <s v="RATE CASE-TYE6-30-22 V2"/>
    <n v="5104"/>
    <n v="5471"/>
    <n v="35138"/>
    <n v="22404"/>
    <n v="65860"/>
    <n v="42654"/>
    <n v="50326"/>
    <n v="130329"/>
    <n v="231105"/>
    <n v="66580"/>
    <n v="9751"/>
    <n v="0"/>
    <n v="664721"/>
    <n v="664.721"/>
    <x v="1"/>
  </r>
  <r>
    <x v="1"/>
    <s v="P42965: TRANS SUB ENG/CONST &amp; MAINTENANCE"/>
    <s v="SU-000344"/>
    <s v="TEP-Virginia City Reactor"/>
    <s v="TEP"/>
    <s v="2021"/>
    <s v="RATE CASE-TYE6-30-22 V2"/>
    <n v="0"/>
    <n v="3871"/>
    <n v="0"/>
    <n v="0"/>
    <n v="0"/>
    <n v="0"/>
    <n v="0"/>
    <n v="0"/>
    <n v="0"/>
    <n v="0"/>
    <n v="0"/>
    <n v="0"/>
    <n v="3871"/>
    <n v="3.871"/>
    <x v="1"/>
  </r>
  <r>
    <x v="1"/>
    <s v="P42965: TRANS SUB ENG/CONST &amp; MAINTENANCE"/>
    <s v="SU-000351"/>
    <s v="TEP-Taylorsville 69kV Cap Bank"/>
    <s v="TEP"/>
    <s v="2020"/>
    <s v="RATE CASE-TYE6-30-22 V2"/>
    <n v="0"/>
    <n v="0"/>
    <n v="0"/>
    <n v="0"/>
    <n v="0"/>
    <n v="0"/>
    <n v="-49"/>
    <n v="0"/>
    <n v="49"/>
    <n v="0"/>
    <n v="0"/>
    <n v="0"/>
    <n v="0"/>
    <n v="0"/>
    <x v="1"/>
  </r>
  <r>
    <x v="1"/>
    <s v="P42965: TRANS SUB ENG/CONST &amp; MAINTENANCE"/>
    <s v="SU-000352"/>
    <s v="TEP-Warsaw East Cap Bank"/>
    <s v="TEP"/>
    <s v="2020"/>
    <s v="RATE CASE-TYE6-30-22 V2"/>
    <n v="99634"/>
    <n v="84334"/>
    <n v="22430"/>
    <n v="58607"/>
    <n v="24593"/>
    <n v="26529"/>
    <n v="107160"/>
    <n v="34100"/>
    <n v="373909"/>
    <n v="154625"/>
    <n v="3371"/>
    <n v="3371"/>
    <n v="992662"/>
    <n v="992.66200000000003"/>
    <x v="1"/>
  </r>
  <r>
    <x v="1"/>
    <s v="P42965: TRANS SUB ENG/CONST &amp; MAINTENANCE"/>
    <s v="SU-000352"/>
    <s v="TEP-Warsaw East Cap Bank"/>
    <s v="TEP"/>
    <s v="2021"/>
    <s v="RATE CASE-TYE6-30-22 V2"/>
    <n v="1400"/>
    <n v="1400"/>
    <n v="0"/>
    <n v="0"/>
    <n v="0"/>
    <n v="0"/>
    <n v="0"/>
    <n v="0"/>
    <n v="0"/>
    <n v="0"/>
    <n v="0"/>
    <n v="0"/>
    <n v="2800"/>
    <n v="2.8"/>
    <x v="1"/>
  </r>
  <r>
    <x v="1"/>
    <s v="P42965: TRANS SUB ENG/CONST &amp; MAINTENANCE"/>
    <s v="SU-000364"/>
    <s v="REL-West Hickman Comm"/>
    <s v="RELIABILITY"/>
    <s v="2020"/>
    <s v="RATE CASE-TYE6-30-22 V2"/>
    <n v="0"/>
    <n v="0"/>
    <n v="0"/>
    <n v="6811"/>
    <n v="154"/>
    <n v="9204"/>
    <n v="1757"/>
    <n v="0"/>
    <n v="0"/>
    <n v="0"/>
    <n v="0"/>
    <n v="0"/>
    <n v="17926"/>
    <n v="17.925999999999998"/>
    <x v="3"/>
  </r>
  <r>
    <x v="1"/>
    <s v="P42965: TRANS SUB ENG/CONST &amp; MAINTENANCE"/>
    <s v="SU-000371"/>
    <s v="PBR-Simmons (1) BKR"/>
    <s v="PROACTIVE REPLACEMENT"/>
    <s v="2020"/>
    <s v="RATE CASE-TYE6-30-22 V2"/>
    <n v="1720"/>
    <n v="2208"/>
    <n v="246"/>
    <n v="0"/>
    <n v="0"/>
    <n v="0"/>
    <n v="0"/>
    <n v="0"/>
    <n v="0"/>
    <n v="0"/>
    <n v="0"/>
    <n v="0"/>
    <n v="4174"/>
    <n v="4.1740000000000004"/>
    <x v="2"/>
  </r>
  <r>
    <x v="1"/>
    <s v="P42965: TRANS SUB ENG/CONST &amp; MAINTENANCE"/>
    <s v="SU-000372"/>
    <s v="PBR-Rogersville Sw (3) BKR"/>
    <s v="PROACTIVE REPLACEMENT"/>
    <s v="2020"/>
    <s v="RATE CASE-TYE6-30-22 V2"/>
    <n v="41976"/>
    <n v="41212"/>
    <n v="179265"/>
    <n v="60895"/>
    <n v="3490"/>
    <n v="18138"/>
    <n v="370"/>
    <n v="-2409"/>
    <n v="2409"/>
    <n v="0"/>
    <n v="0"/>
    <n v="0"/>
    <n v="345346"/>
    <n v="345.346"/>
    <x v="2"/>
  </r>
  <r>
    <x v="1"/>
    <s v="P42965: TRANS SUB ENG/CONST &amp; MAINTENANCE"/>
    <s v="SU-000373"/>
    <s v="PBR-S Paducah (4) BKR (PIN)"/>
    <s v="PROACTIVE REPLACEMENT"/>
    <s v="2020"/>
    <s v="RATE CASE-TYE6-30-22 V2"/>
    <n v="21364"/>
    <n v="34557"/>
    <n v="20010"/>
    <n v="780"/>
    <n v="30392"/>
    <n v="30375"/>
    <n v="70511"/>
    <n v="76456"/>
    <n v="145101"/>
    <n v="95106"/>
    <n v="541"/>
    <n v="16856"/>
    <n v="542049"/>
    <n v="542.04899999999998"/>
    <x v="2"/>
  </r>
  <r>
    <x v="1"/>
    <s v="P42965: TRANS SUB ENG/CONST &amp; MAINTENANCE"/>
    <s v="SU-000376"/>
    <s v="PBR-Hillside (3) BKR"/>
    <s v="PROACTIVE REPLACEMENT"/>
    <s v="2020"/>
    <s v="RATE CASE-TYE6-30-22 V2"/>
    <n v="0"/>
    <n v="0"/>
    <n v="0"/>
    <n v="0"/>
    <n v="0"/>
    <n v="0"/>
    <n v="0"/>
    <n v="27133"/>
    <n v="-2571"/>
    <n v="23720"/>
    <n v="24712"/>
    <n v="26696"/>
    <n v="99691"/>
    <n v="99.691000000000003"/>
    <x v="2"/>
  </r>
  <r>
    <x v="1"/>
    <s v="P42965: TRANS SUB ENG/CONST &amp; MAINTENANCE"/>
    <s v="SU-000376"/>
    <s v="PBR-Hillside (3) BKR"/>
    <s v="PROACTIVE REPLACEMENT"/>
    <s v="2021"/>
    <s v="RATE CASE-TYE6-30-22 V2"/>
    <n v="11670"/>
    <n v="6140"/>
    <n v="6546"/>
    <n v="7159"/>
    <n v="7770"/>
    <n v="8177"/>
    <n v="9196"/>
    <n v="100358"/>
    <n v="258018"/>
    <n v="257407"/>
    <n v="5120"/>
    <n v="4509"/>
    <n v="682070"/>
    <n v="682.07"/>
    <x v="2"/>
  </r>
  <r>
    <x v="1"/>
    <s v="P42965: TRANS SUB ENG/CONST &amp; MAINTENANCE"/>
    <s v="SU-000377"/>
    <s v="PBR-Lebanon W (1) BKR"/>
    <s v="PROACTIVE REPLACEMENT"/>
    <s v="2020"/>
    <s v="RATE CASE-TYE6-30-22 V2"/>
    <n v="19119"/>
    <n v="18723"/>
    <n v="8968"/>
    <n v="0"/>
    <n v="0"/>
    <n v="0"/>
    <n v="0"/>
    <n v="0"/>
    <n v="0"/>
    <n v="0"/>
    <n v="0"/>
    <n v="0"/>
    <n v="46811"/>
    <n v="46.811"/>
    <x v="2"/>
  </r>
  <r>
    <x v="1"/>
    <s v="P42965: TRANS SUB ENG/CONST &amp; MAINTENANCE"/>
    <s v="SU-000378"/>
    <s v="PBR-Rumsey (1) BKR"/>
    <s v="PROACTIVE REPLACEMENT"/>
    <s v="2020"/>
    <s v="RATE CASE-TYE6-30-22 V2"/>
    <n v="41684"/>
    <n v="41011"/>
    <n v="21117"/>
    <n v="984"/>
    <n v="1164"/>
    <n v="-5"/>
    <n v="54"/>
    <n v="-1082"/>
    <n v="1082"/>
    <n v="0"/>
    <n v="0"/>
    <n v="0"/>
    <n v="106010"/>
    <n v="106.01"/>
    <x v="2"/>
  </r>
  <r>
    <x v="1"/>
    <s v="P42965: TRANS SUB ENG/CONST &amp; MAINTENANCE"/>
    <s v="SU-000379"/>
    <s v="PBR-Richmond (3) BKR"/>
    <s v="PROACTIVE REPLACEMENT"/>
    <s v="2020"/>
    <s v="RATE CASE-TYE6-30-22 V2"/>
    <n v="0"/>
    <n v="0"/>
    <n v="0"/>
    <n v="0"/>
    <n v="0"/>
    <n v="0"/>
    <n v="0"/>
    <n v="0"/>
    <n v="18307"/>
    <n v="17885"/>
    <n v="17885"/>
    <n v="18457"/>
    <n v="72534"/>
    <n v="72.534000000000006"/>
    <x v="2"/>
  </r>
  <r>
    <x v="1"/>
    <s v="P42965: TRANS SUB ENG/CONST &amp; MAINTENANCE"/>
    <s v="SU-000379"/>
    <s v="PBR-Richmond (3) BKR"/>
    <s v="PROACTIVE REPLACEMENT"/>
    <s v="2021"/>
    <s v="RATE CASE-TYE6-30-22 V2"/>
    <n v="7871"/>
    <n v="6702"/>
    <n v="1172"/>
    <n v="1757"/>
    <n v="2341"/>
    <n v="2928"/>
    <n v="13033"/>
    <n v="139955"/>
    <n v="223440"/>
    <n v="82221"/>
    <n v="585"/>
    <n v="55373"/>
    <n v="537377"/>
    <n v="537.37699999999995"/>
    <x v="2"/>
  </r>
  <r>
    <x v="1"/>
    <s v="P42965: TRANS SUB ENG/CONST &amp; MAINTENANCE"/>
    <s v="SU-000381"/>
    <s v="PBR-Tyrone (3) BKR"/>
    <s v="PROACTIVE REPLACEMENT"/>
    <s v="2021"/>
    <s v="RATE CASE-TYE6-30-22 V2"/>
    <n v="27731"/>
    <n v="27731"/>
    <n v="27731"/>
    <n v="27731"/>
    <n v="27731"/>
    <n v="27731"/>
    <n v="33277"/>
    <n v="44247"/>
    <n v="44370"/>
    <n v="49916"/>
    <n v="49916"/>
    <n v="83192"/>
    <n v="471305"/>
    <n v="471.30500000000001"/>
    <x v="2"/>
  </r>
  <r>
    <x v="1"/>
    <s v="P42965: TRANS SUB ENG/CONST &amp; MAINTENANCE"/>
    <s v="SU-000383"/>
    <s v="IP Connectivity-KU Trans"/>
    <s v="OPERATIONS SUPPORT"/>
    <s v="2021"/>
    <s v="RATE CASE-TYE6-30-22 V2"/>
    <n v="16590"/>
    <n v="153249"/>
    <n v="132843"/>
    <n v="38544"/>
    <n v="38544"/>
    <n v="52503"/>
    <n v="58582"/>
    <n v="0"/>
    <n v="0"/>
    <n v="0"/>
    <n v="0"/>
    <n v="0"/>
    <n v="490854"/>
    <n v="490.85399999999998"/>
    <x v="0"/>
  </r>
  <r>
    <x v="1"/>
    <s v="P42965: TRANS SUB ENG/CONST &amp; MAINTENANCE"/>
    <s v="SU-000389"/>
    <s v="PRLY-Spencer Rd 018-618"/>
    <s v="PROACTIVE REPLACEMENT"/>
    <s v="2020"/>
    <s v="RATE CASE-TYE6-30-22 V2"/>
    <n v="166"/>
    <n v="0"/>
    <n v="0"/>
    <n v="0"/>
    <n v="0"/>
    <n v="0"/>
    <n v="0"/>
    <n v="0"/>
    <n v="0"/>
    <n v="0"/>
    <n v="0"/>
    <n v="0"/>
    <n v="166"/>
    <n v="0.16600000000000001"/>
    <x v="2"/>
  </r>
  <r>
    <x v="1"/>
    <s v="P42965: TRANS SUB ENG/CONST &amp; MAINTENANCE"/>
    <s v="SU-000395"/>
    <s v="RST-Lake Reba SSVT-"/>
    <s v="RESILIENCY"/>
    <s v="2020"/>
    <s v="RATE CASE-TYE6-30-22 V2"/>
    <n v="331"/>
    <n v="6884"/>
    <n v="0"/>
    <n v="11546"/>
    <n v="0"/>
    <n v="0"/>
    <n v="0"/>
    <n v="0"/>
    <n v="0"/>
    <n v="0"/>
    <n v="0"/>
    <n v="0"/>
    <n v="18761"/>
    <n v="18.760999999999999"/>
    <x v="0"/>
  </r>
  <r>
    <x v="1"/>
    <s v="P42965: TRANS SUB ENG/CONST &amp; MAINTENANCE"/>
    <s v="SU-000396"/>
    <s v="PPLC-Arnold PCA"/>
    <s v="PROACTIVE REPLACEMENT"/>
    <s v="2020"/>
    <s v="RATE CASE-TYE6-30-22 V2"/>
    <n v="9096"/>
    <n v="407"/>
    <n v="0"/>
    <n v="436"/>
    <n v="0"/>
    <n v="0"/>
    <n v="0"/>
    <n v="0"/>
    <n v="0"/>
    <n v="0"/>
    <n v="0"/>
    <n v="0"/>
    <n v="9938"/>
    <n v="9.9380000000000006"/>
    <x v="2"/>
  </r>
  <r>
    <x v="1"/>
    <s v="P42965: TRANS SUB ENG/CONST &amp; MAINTENANCE"/>
    <s v="SU-000399"/>
    <s v="PPLC-West Irvine 193-608 DCB"/>
    <s v="PROACTIVE REPLACEMENT"/>
    <s v="2020"/>
    <s v="RATE CASE-TYE6-30-22 V2"/>
    <n v="763"/>
    <n v="0"/>
    <n v="0"/>
    <n v="335"/>
    <n v="84"/>
    <n v="0"/>
    <n v="0"/>
    <n v="0"/>
    <n v="0"/>
    <n v="0"/>
    <n v="0"/>
    <n v="0"/>
    <n v="1182"/>
    <n v="1.1819999999999999"/>
    <x v="2"/>
  </r>
  <r>
    <x v="1"/>
    <s v="P42965: TRANS SUB ENG/CONST &amp; MAINTENANCE"/>
    <s v="SU-000400"/>
    <s v="PPLC-Lake Reba 163-658 DTT"/>
    <s v="PROACTIVE REPLACEMENT"/>
    <s v="2020"/>
    <s v="RATE CASE-TYE6-30-22 V2"/>
    <n v="23341"/>
    <n v="5930"/>
    <n v="-200"/>
    <n v="134"/>
    <n v="222"/>
    <n v="0"/>
    <n v="0"/>
    <n v="0"/>
    <n v="0"/>
    <n v="0"/>
    <n v="0"/>
    <n v="0"/>
    <n v="29427"/>
    <n v="29.427"/>
    <x v="2"/>
  </r>
  <r>
    <x v="1"/>
    <s v="P42965: TRANS SUB ENG/CONST &amp; MAINTENANCE"/>
    <s v="SU-000401"/>
    <s v="PPLC-Lake Reba Tap 162-714 DTT"/>
    <s v="PROACTIVE REPLACEMENT"/>
    <s v="2020"/>
    <s v="RATE CASE-TYE6-30-22 V2"/>
    <n v="398"/>
    <n v="24424"/>
    <n v="-200"/>
    <n v="134"/>
    <n v="84"/>
    <n v="0"/>
    <n v="0"/>
    <n v="0"/>
    <n v="0"/>
    <n v="0"/>
    <n v="0"/>
    <n v="0"/>
    <n v="24840"/>
    <n v="24.84"/>
    <x v="2"/>
  </r>
  <r>
    <x v="1"/>
    <s v="P42965: TRANS SUB ENG/CONST &amp; MAINTENANCE"/>
    <s v="SU-000404"/>
    <s v="RTU-Beattyville"/>
    <s v="PROACTIVE REPLACEMENT"/>
    <s v="2020"/>
    <s v="RATE CASE-TYE6-30-22 V2"/>
    <n v="0"/>
    <n v="1086"/>
    <n v="6138"/>
    <n v="33368"/>
    <n v="18600"/>
    <n v="-394"/>
    <n v="1357"/>
    <n v="0"/>
    <n v="0"/>
    <n v="0"/>
    <n v="0"/>
    <n v="0"/>
    <n v="60155"/>
    <n v="60.155000000000001"/>
    <x v="2"/>
  </r>
  <r>
    <x v="1"/>
    <s v="P42965: TRANS SUB ENG/CONST &amp; MAINTENANCE"/>
    <s v="SU-000405"/>
    <s v="PCH-Lancaster"/>
    <s v="PROACTIVE REPLACEMENT"/>
    <s v="2021"/>
    <s v="RATE CASE-TYE6-30-22 V2"/>
    <n v="0"/>
    <n v="29122"/>
    <n v="29122"/>
    <n v="29122"/>
    <n v="29122"/>
    <n v="58244"/>
    <n v="72805"/>
    <n v="72805"/>
    <n v="87365"/>
    <n v="101926"/>
    <n v="101926"/>
    <n v="131048"/>
    <n v="742608"/>
    <n v="742.60799999999995"/>
    <x v="2"/>
  </r>
  <r>
    <x v="1"/>
    <s v="P42965: TRANS SUB ENG/CONST &amp; MAINTENANCE"/>
    <s v="SU-000407"/>
    <s v="TEP-Lebanon S. 69kV Line"/>
    <s v="TEP"/>
    <s v="2020"/>
    <s v="RATE CASE-TYE6-30-22 V2"/>
    <n v="73"/>
    <n v="4011"/>
    <n v="10703"/>
    <n v="45321"/>
    <n v="-10355"/>
    <n v="1612"/>
    <n v="6"/>
    <n v="-100524"/>
    <n v="-265"/>
    <n v="0"/>
    <n v="0"/>
    <n v="-111464"/>
    <n v="-160882"/>
    <n v="-160.88200000000001"/>
    <x v="1"/>
  </r>
  <r>
    <x v="1"/>
    <s v="P42965: TRANS SUB ENG/CONST &amp; MAINTENANCE"/>
    <s v="SU-000409"/>
    <s v="REL-Hoover 1 MOS"/>
    <s v="RELIABILITY"/>
    <s v="2020"/>
    <s v="RATE CASE-TYE6-30-22 V2"/>
    <n v="0"/>
    <n v="52"/>
    <n v="3091"/>
    <n v="1166"/>
    <n v="1638"/>
    <n v="122"/>
    <n v="0"/>
    <n v="-4447"/>
    <n v="4447"/>
    <n v="0"/>
    <n v="0"/>
    <n v="0"/>
    <n v="6070"/>
    <n v="6.07"/>
    <x v="3"/>
  </r>
  <r>
    <x v="1"/>
    <s v="P42965: TRANS SUB ENG/CONST &amp; MAINTENANCE"/>
    <s v="SU-000412"/>
    <s v="TEP-Farley 161/69kV Bushing CT"/>
    <s v="TEP"/>
    <s v="2020"/>
    <s v="RATE CASE-TYE6-30-22 V2"/>
    <n v="0"/>
    <n v="0"/>
    <n v="0"/>
    <n v="0"/>
    <n v="0"/>
    <n v="4372"/>
    <n v="665"/>
    <n v="-4209"/>
    <n v="-1197"/>
    <n v="0"/>
    <n v="0"/>
    <n v="0"/>
    <n v="-369"/>
    <n v="-0.36899999999999999"/>
    <x v="1"/>
  </r>
  <r>
    <x v="1"/>
    <s v="P42965: TRANS SUB ENG/CONST &amp; MAINTENANCE"/>
    <s v="SU-000413"/>
    <s v="REL-Campbellsville 1 MOS"/>
    <s v="RELIABILITY"/>
    <s v="2020"/>
    <s v="RATE CASE-TYE6-30-22 V2"/>
    <n v="0"/>
    <n v="328"/>
    <n v="156"/>
    <n v="11296"/>
    <n v="7056"/>
    <n v="17571"/>
    <n v="12594"/>
    <n v="-9236"/>
    <n v="60928"/>
    <n v="843"/>
    <n v="4631"/>
    <n v="0"/>
    <n v="106165"/>
    <n v="106.16500000000001"/>
    <x v="3"/>
  </r>
  <r>
    <x v="1"/>
    <s v="P42965: TRANS SUB ENG/CONST &amp; MAINTENANCE"/>
    <s v="SU-000413"/>
    <s v="REL-Campbellsville 1 MOS"/>
    <s v="RELIABILITY"/>
    <s v="2021"/>
    <s v="RATE CASE-TYE6-30-22 V2"/>
    <n v="0"/>
    <n v="0"/>
    <n v="0"/>
    <n v="33706"/>
    <n v="40899"/>
    <n v="0"/>
    <n v="0"/>
    <n v="0"/>
    <n v="0"/>
    <n v="0"/>
    <n v="0"/>
    <n v="0"/>
    <n v="74605"/>
    <n v="74.605000000000004"/>
    <x v="3"/>
  </r>
  <r>
    <x v="1"/>
    <s v="P42965: TRANS SUB ENG/CONST &amp; MAINTENANCE"/>
    <s v="SU-000418"/>
    <s v="REL-WilliamsburgSw 605 635 MOS"/>
    <s v="RELIABILITY"/>
    <s v="2020"/>
    <s v="RATE CASE-TYE6-30-22 V2"/>
    <n v="0"/>
    <n v="0"/>
    <n v="0"/>
    <n v="12340"/>
    <n v="3692"/>
    <n v="2998"/>
    <n v="3308"/>
    <n v="29389"/>
    <n v="-21643"/>
    <n v="843"/>
    <n v="6254"/>
    <n v="843"/>
    <n v="38023"/>
    <n v="38.023000000000003"/>
    <x v="3"/>
  </r>
  <r>
    <x v="1"/>
    <s v="P42965: TRANS SUB ENG/CONST &amp; MAINTENANCE"/>
    <s v="SU-000418"/>
    <s v="REL-WilliamsburgSw 605 635 MOS"/>
    <s v="RELIABILITY"/>
    <s v="2021"/>
    <s v="RATE CASE-TYE6-30-22 V2"/>
    <n v="0"/>
    <n v="0"/>
    <n v="0"/>
    <n v="0"/>
    <n v="0"/>
    <n v="0"/>
    <n v="260800"/>
    <n v="297383"/>
    <n v="301848"/>
    <n v="0"/>
    <n v="0"/>
    <n v="0"/>
    <n v="860031"/>
    <n v="860.03099999999995"/>
    <x v="3"/>
  </r>
  <r>
    <x v="1"/>
    <s v="P42965: TRANS SUB ENG/CONST &amp; MAINTENANCE"/>
    <s v="SU-000419"/>
    <s v="REL-Elizabethtown 5 MOS"/>
    <s v="RELIABILITY"/>
    <s v="2020"/>
    <s v="RATE CASE-TYE6-30-22 V2"/>
    <n v="0"/>
    <n v="0"/>
    <n v="104"/>
    <n v="0"/>
    <n v="13121"/>
    <n v="19150"/>
    <n v="8100"/>
    <n v="4872"/>
    <n v="59096"/>
    <n v="843"/>
    <n v="843"/>
    <n v="843"/>
    <n v="106972"/>
    <n v="106.97199999999999"/>
    <x v="3"/>
  </r>
  <r>
    <x v="1"/>
    <s v="P42965: TRANS SUB ENG/CONST &amp; MAINTENANCE"/>
    <s v="SU-000419"/>
    <s v="REL-Elizabethtown 5 MOS"/>
    <s v="RELIABILITY"/>
    <s v="2021"/>
    <s v="RATE CASE-TYE6-30-22 V2"/>
    <n v="0"/>
    <n v="0"/>
    <n v="133018"/>
    <n v="0"/>
    <n v="0"/>
    <n v="0"/>
    <n v="0"/>
    <n v="0"/>
    <n v="0"/>
    <n v="0"/>
    <n v="0"/>
    <n v="0"/>
    <n v="133018"/>
    <n v="133.018"/>
    <x v="3"/>
  </r>
  <r>
    <x v="1"/>
    <s v="P42965: TRANS SUB ENG/CONST &amp; MAINTENANCE"/>
    <s v="SU-000421"/>
    <s v="REL-Sharon 605, 625 MOS"/>
    <s v="RELIABILITY"/>
    <s v="2020"/>
    <s v="RATE CASE-TYE6-30-22 V2"/>
    <n v="0"/>
    <n v="0"/>
    <n v="156"/>
    <n v="16720"/>
    <n v="13530"/>
    <n v="9347"/>
    <n v="8353"/>
    <n v="4004"/>
    <n v="56309"/>
    <n v="5807"/>
    <n v="5807"/>
    <n v="9926"/>
    <n v="129957"/>
    <n v="129.95699999999999"/>
    <x v="3"/>
  </r>
  <r>
    <x v="1"/>
    <s v="P42965: TRANS SUB ENG/CONST &amp; MAINTENANCE"/>
    <s v="SU-000421"/>
    <s v="REL-Sharon 605, 625 MOS"/>
    <s v="RELIABILITY"/>
    <s v="2021"/>
    <s v="RATE CASE-TYE6-30-22 V2"/>
    <n v="13557"/>
    <n v="4037"/>
    <n v="249311"/>
    <n v="191647"/>
    <n v="865"/>
    <n v="0"/>
    <n v="0"/>
    <n v="0"/>
    <n v="0"/>
    <n v="0"/>
    <n v="0"/>
    <n v="0"/>
    <n v="459418"/>
    <n v="459.41800000000001"/>
    <x v="3"/>
  </r>
  <r>
    <x v="1"/>
    <s v="P42965: TRANS SUB ENG/CONST &amp; MAINTENANCE"/>
    <s v="SU-000425"/>
    <s v="PBR-LebanonBkr,PRLY, PIN, PRTU"/>
    <s v="PROACTIVE REPLACEMENT"/>
    <s v="2020"/>
    <s v="RATE CASE-TYE6-30-22 V2"/>
    <n v="26404"/>
    <n v="19430"/>
    <n v="19789"/>
    <n v="62370"/>
    <n v="93647"/>
    <n v="8732"/>
    <n v="17402"/>
    <n v="83623"/>
    <n v="47472"/>
    <n v="52849"/>
    <n v="54627"/>
    <n v="355184"/>
    <n v="841529"/>
    <n v="841.529"/>
    <x v="2"/>
  </r>
  <r>
    <x v="1"/>
    <s v="P42965: TRANS SUB ENG/CONST &amp; MAINTENANCE"/>
    <s v="SU-000425"/>
    <s v="PBR-LebanonBkr,PRLY, PIN, PRTU"/>
    <s v="PROACTIVE REPLACEMENT"/>
    <s v="2021"/>
    <s v="RATE CASE-TYE6-30-22 V2"/>
    <n v="8485"/>
    <n v="61297"/>
    <n v="63730"/>
    <n v="160885"/>
    <n v="264490"/>
    <n v="412720"/>
    <n v="7268"/>
    <n v="6051"/>
    <n v="4833"/>
    <n v="4226"/>
    <n v="3617"/>
    <n v="3617"/>
    <n v="1001218"/>
    <n v="1001.218"/>
    <x v="2"/>
  </r>
  <r>
    <x v="1"/>
    <s v="P42965: TRANS SUB ENG/CONST &amp; MAINTENANCE"/>
    <s v="SU-000426"/>
    <s v="REL-Boone Ave MOS"/>
    <s v="RELIABILITY"/>
    <s v="2021"/>
    <s v="RATE CASE-TYE6-30-22 V2"/>
    <n v="0"/>
    <n v="0"/>
    <n v="0"/>
    <n v="0"/>
    <n v="5872"/>
    <n v="5872"/>
    <n v="5872"/>
    <n v="5872"/>
    <n v="5872"/>
    <n v="5872"/>
    <n v="8219"/>
    <n v="11742"/>
    <n v="55195"/>
    <n v="55.195"/>
    <x v="3"/>
  </r>
  <r>
    <x v="1"/>
    <s v="P42965: TRANS SUB ENG/CONST &amp; MAINTENANCE"/>
    <s v="SU-000428"/>
    <s v="PBR-Carrlltn PRLY,PDFR,PCA,PAR"/>
    <s v="PROACTIVE REPLACEMENT"/>
    <s v="2020"/>
    <s v="RATE CASE-TYE6-30-22 V2"/>
    <n v="0"/>
    <n v="0"/>
    <n v="0"/>
    <n v="0"/>
    <n v="0"/>
    <n v="0"/>
    <n v="21669"/>
    <n v="41133"/>
    <n v="-8286"/>
    <n v="33569"/>
    <n v="33569"/>
    <n v="34050"/>
    <n v="155705"/>
    <n v="155.70500000000001"/>
    <x v="2"/>
  </r>
  <r>
    <x v="1"/>
    <s v="P42965: TRANS SUB ENG/CONST &amp; MAINTENANCE"/>
    <s v="SU-000428"/>
    <s v="PBR-Carrlltn PRLY,PDFR,PCA,PAR"/>
    <s v="PROACTIVE REPLACEMENT"/>
    <s v="2021"/>
    <s v="RATE CASE-TYE6-30-22 V2"/>
    <n v="361185"/>
    <n v="8370"/>
    <n v="9850"/>
    <n v="224358"/>
    <n v="218701"/>
    <n v="14205"/>
    <n v="26030"/>
    <n v="26029"/>
    <n v="2464"/>
    <n v="493"/>
    <n v="493"/>
    <n v="493"/>
    <n v="892672"/>
    <n v="892.67200000000003"/>
    <x v="2"/>
  </r>
  <r>
    <x v="1"/>
    <s v="P42965: TRANS SUB ENG/CONST &amp; MAINTENANCE"/>
    <s v="SU-000430"/>
    <s v="PBR-Grahamville, PCA"/>
    <s v="PROACTIVE REPLACEMENT"/>
    <s v="2020"/>
    <s v="RATE CASE-TYE6-30-22 V2"/>
    <n v="0"/>
    <n v="0"/>
    <n v="0"/>
    <n v="0"/>
    <n v="0"/>
    <n v="0"/>
    <n v="0"/>
    <n v="0"/>
    <n v="14234"/>
    <n v="14234"/>
    <n v="14234"/>
    <n v="14234"/>
    <n v="56937"/>
    <n v="56.936999999999998"/>
    <x v="2"/>
  </r>
  <r>
    <x v="1"/>
    <s v="P42965: TRANS SUB ENG/CONST &amp; MAINTENANCE"/>
    <s v="SU-000430"/>
    <s v="PBR-Grahamville, PCA"/>
    <s v="PROACTIVE REPLACEMENT"/>
    <s v="2021"/>
    <s v="RATE CASE-TYE6-30-22 V2"/>
    <n v="170"/>
    <n v="170"/>
    <n v="339"/>
    <n v="426"/>
    <n v="595"/>
    <n v="680"/>
    <n v="765"/>
    <n v="1019"/>
    <n v="21466"/>
    <n v="25458"/>
    <n v="30858"/>
    <n v="28173"/>
    <n v="110119"/>
    <n v="110.119"/>
    <x v="2"/>
  </r>
  <r>
    <x v="1"/>
    <s v="P42965: TRANS SUB ENG/CONST &amp; MAINTENANCE"/>
    <s v="SU-000432"/>
    <s v="REL-MOREHEAD 683-605 MOS"/>
    <s v="RELIABILITY"/>
    <s v="2020"/>
    <s v="RATE CASE-TYE6-30-22 V2"/>
    <n v="462"/>
    <n v="1865"/>
    <n v="21116"/>
    <n v="5849"/>
    <n v="23590"/>
    <n v="10433"/>
    <n v="4185"/>
    <n v="5035"/>
    <n v="33729"/>
    <n v="87906"/>
    <n v="20177"/>
    <n v="0"/>
    <n v="214347"/>
    <n v="214.34700000000001"/>
    <x v="3"/>
  </r>
  <r>
    <x v="1"/>
    <s v="P42965: TRANS SUB ENG/CONST &amp; MAINTENANCE"/>
    <s v="SU-000433"/>
    <s v="RST-Danville North PCA,PAR,PIN"/>
    <s v="RESILIENCY"/>
    <s v="2020"/>
    <s v="RATE CASE-TYE6-30-22 V2"/>
    <n v="0"/>
    <n v="539"/>
    <n v="299"/>
    <n v="8691"/>
    <n v="16121"/>
    <n v="27702"/>
    <n v="2344"/>
    <n v="67537"/>
    <n v="-42117"/>
    <n v="74939"/>
    <n v="50578"/>
    <n v="0"/>
    <n v="206633"/>
    <n v="206.63300000000001"/>
    <x v="0"/>
  </r>
  <r>
    <x v="1"/>
    <s v="P42965: TRANS SUB ENG/CONST &amp; MAINTENANCE"/>
    <s v="SU-000434"/>
    <s v="PDFR West Garrard"/>
    <s v="COMPLIANCE"/>
    <s v="2020"/>
    <s v="RATE CASE-TYE6-30-22 V2"/>
    <n v="5394"/>
    <n v="15848"/>
    <n v="8608"/>
    <n v="1330"/>
    <n v="-2436"/>
    <n v="6020"/>
    <n v="0"/>
    <n v="41441"/>
    <n v="798"/>
    <n v="0"/>
    <n v="2360"/>
    <n v="32868"/>
    <n v="112232"/>
    <n v="112.232"/>
    <x v="0"/>
  </r>
  <r>
    <x v="1"/>
    <s v="P42965: TRANS SUB ENG/CONST &amp; MAINTENANCE"/>
    <s v="SU-000435"/>
    <s v="REL-RICHMOND 3 MOS"/>
    <s v="RELIABILITY"/>
    <s v="2020"/>
    <s v="RATE CASE-TYE6-30-22 V2"/>
    <n v="0"/>
    <n v="323"/>
    <n v="8578"/>
    <n v="10346"/>
    <n v="19748"/>
    <n v="8381"/>
    <n v="54943"/>
    <n v="22155"/>
    <n v="111800"/>
    <n v="240840"/>
    <n v="13320"/>
    <n v="0"/>
    <n v="490433"/>
    <n v="490.43299999999999"/>
    <x v="3"/>
  </r>
  <r>
    <x v="1"/>
    <s v="P42965: TRANS SUB ENG/CONST &amp; MAINTENANCE"/>
    <s v="SU-000437"/>
    <s v="REL-Eastland MOS"/>
    <s v="RELIABILITY"/>
    <s v="2021"/>
    <s v="RATE CASE-TYE6-30-22 V2"/>
    <n v="0"/>
    <n v="0"/>
    <n v="0"/>
    <n v="0"/>
    <n v="0"/>
    <n v="0"/>
    <n v="0"/>
    <n v="0"/>
    <n v="0"/>
    <n v="21155"/>
    <n v="21155"/>
    <n v="21155"/>
    <n v="63465"/>
    <n v="63.465000000000003"/>
    <x v="3"/>
  </r>
  <r>
    <x v="1"/>
    <s v="P42965: TRANS SUB ENG/CONST &amp; MAINTENANCE"/>
    <s v="SU-000438"/>
    <s v="REL-Donerail MOS"/>
    <s v="RELIABILITY"/>
    <s v="2020"/>
    <s v="RATE CASE-TYE6-30-22 V2"/>
    <n v="419"/>
    <n v="0"/>
    <n v="26695"/>
    <n v="13228"/>
    <n v="22718"/>
    <n v="72168"/>
    <n v="1716"/>
    <n v="-6256"/>
    <n v="70499"/>
    <n v="95006"/>
    <n v="0"/>
    <n v="0"/>
    <n v="296193"/>
    <n v="296.19299999999998"/>
    <x v="3"/>
  </r>
  <r>
    <x v="1"/>
    <s v="P42965: TRANS SUB ENG/CONST &amp; MAINTENANCE"/>
    <s v="SU-000438"/>
    <s v="REL-Donerail MOS"/>
    <s v="RELIABILITY"/>
    <s v="2021"/>
    <s v="RATE CASE-TYE6-30-22 V2"/>
    <n v="0"/>
    <n v="0"/>
    <n v="1770"/>
    <n v="0"/>
    <n v="0"/>
    <n v="0"/>
    <n v="0"/>
    <n v="0"/>
    <n v="0"/>
    <n v="0"/>
    <n v="0"/>
    <n v="0"/>
    <n v="1770"/>
    <n v="1.77"/>
    <x v="3"/>
  </r>
  <r>
    <x v="1"/>
    <s v="P42965: TRANS SUB ENG/CONST &amp; MAINTENANCE"/>
    <s v="SU-000439"/>
    <s v="TEP-Etown Bay Add"/>
    <s v="TEP"/>
    <s v="2020"/>
    <s v="RATE CASE-TYE6-30-22 V2"/>
    <n v="144"/>
    <n v="322"/>
    <n v="5939"/>
    <n v="1798"/>
    <n v="12721"/>
    <n v="48394"/>
    <n v="74143"/>
    <n v="69446"/>
    <n v="30847"/>
    <n v="46660"/>
    <n v="522141"/>
    <n v="308986"/>
    <n v="1121542"/>
    <n v="1121.5419999999999"/>
    <x v="1"/>
  </r>
  <r>
    <x v="1"/>
    <s v="P42965: TRANS SUB ENG/CONST &amp; MAINTENANCE"/>
    <s v="SU-000439"/>
    <s v="TEP-Etown Bay Add"/>
    <s v="TEP"/>
    <s v="2021"/>
    <s v="RATE CASE-TYE6-30-22 V2"/>
    <n v="815813"/>
    <n v="917565"/>
    <n v="139313"/>
    <n v="117379"/>
    <n v="239143"/>
    <n v="128543"/>
    <n v="180594"/>
    <n v="180594"/>
    <n v="290088"/>
    <n v="252311"/>
    <n v="317698"/>
    <n v="252311"/>
    <n v="3831354"/>
    <n v="3831.3539999999998"/>
    <x v="1"/>
  </r>
  <r>
    <x v="1"/>
    <s v="P42965: TRANS SUB ENG/CONST &amp; MAINTENANCE"/>
    <s v="SU-000440"/>
    <s v="Lebanon 69kV Line"/>
    <s v="TEP"/>
    <s v="2020"/>
    <s v="RATE CASE-TYE6-30-22 V2"/>
    <n v="378"/>
    <n v="26977"/>
    <n v="-369"/>
    <n v="21046"/>
    <n v="22483"/>
    <n v="35152"/>
    <n v="2223"/>
    <n v="48015"/>
    <n v="77402"/>
    <n v="44519"/>
    <n v="37182"/>
    <n v="430131"/>
    <n v="745139"/>
    <n v="745.13900000000001"/>
    <x v="1"/>
  </r>
  <r>
    <x v="1"/>
    <s v="P42965: TRANS SUB ENG/CONST &amp; MAINTENANCE"/>
    <s v="SU-000440"/>
    <s v="Lebanon 69kV Line"/>
    <s v="TEP"/>
    <s v="2021"/>
    <s v="RATE CASE-TYE6-30-22 V2"/>
    <n v="14975"/>
    <n v="125575"/>
    <n v="929299"/>
    <n v="211040"/>
    <n v="263188"/>
    <n v="295204"/>
    <n v="4427"/>
    <n v="4427"/>
    <n v="4427"/>
    <n v="4427"/>
    <n v="4427"/>
    <n v="4427"/>
    <n v="1865844"/>
    <n v="1865.8440000000001"/>
    <x v="1"/>
  </r>
  <r>
    <x v="1"/>
    <s v="P42965: TRANS SUB ENG/CONST &amp; MAINTENANCE"/>
    <s v="SU-000445"/>
    <s v="TEP-Hoover Cap Bank"/>
    <s v="TEP"/>
    <s v="2020"/>
    <s v="RATE CASE-TYE6-30-22 V2"/>
    <n v="29131"/>
    <n v="50295"/>
    <n v="72103"/>
    <n v="63013"/>
    <n v="89364"/>
    <n v="237824"/>
    <n v="139024"/>
    <n v="203304"/>
    <n v="297485"/>
    <n v="148649"/>
    <n v="2783"/>
    <n v="25146"/>
    <n v="1358121"/>
    <n v="1358.1210000000001"/>
    <x v="1"/>
  </r>
  <r>
    <x v="1"/>
    <s v="P42965: TRANS SUB ENG/CONST &amp; MAINTENANCE"/>
    <s v="SU-000445"/>
    <s v="TEP-Hoover Cap Bank"/>
    <s v="TEP"/>
    <s v="2021"/>
    <s v="RATE CASE-TYE6-30-22 V2"/>
    <n v="817"/>
    <n v="817"/>
    <n v="0"/>
    <n v="0"/>
    <n v="0"/>
    <n v="0"/>
    <n v="0"/>
    <n v="0"/>
    <n v="0"/>
    <n v="0"/>
    <n v="0"/>
    <n v="0"/>
    <n v="1634"/>
    <n v="1.6339999999999999"/>
    <x v="1"/>
  </r>
  <r>
    <x v="1"/>
    <s v="P42965: TRANS SUB ENG/CONST &amp; MAINTENANCE"/>
    <s v="SU-000455"/>
    <s v="REL-Shadrack vacuum"/>
    <s v="RELIABILITY"/>
    <s v="2020"/>
    <s v="RATE CASE-TYE6-30-22 V2"/>
    <n v="0"/>
    <n v="0"/>
    <n v="0"/>
    <n v="0"/>
    <n v="0"/>
    <n v="0"/>
    <n v="3647"/>
    <n v="50"/>
    <n v="996"/>
    <n v="1046"/>
    <n v="1046"/>
    <n v="1464"/>
    <n v="8250"/>
    <n v="8.25"/>
    <x v="3"/>
  </r>
  <r>
    <x v="1"/>
    <s v="P42965: TRANS SUB ENG/CONST &amp; MAINTENANCE"/>
    <s v="SU-000455"/>
    <s v="REL-Shadrack vacuum"/>
    <s v="RELIABILITY"/>
    <s v="2021"/>
    <s v="RATE CASE-TYE6-30-22 V2"/>
    <n v="2138"/>
    <n v="2565"/>
    <n v="3207"/>
    <n v="3848"/>
    <n v="4275"/>
    <n v="5132"/>
    <n v="4916"/>
    <n v="3635"/>
    <n v="12409"/>
    <n v="12409"/>
    <n v="427"/>
    <n v="427"/>
    <n v="55388"/>
    <n v="55.387999999999998"/>
    <x v="3"/>
  </r>
  <r>
    <x v="1"/>
    <s v="P42965: TRANS SUB ENG/CONST &amp; MAINTENANCE"/>
    <s v="SU-000456"/>
    <s v="REL-Lockport MOS"/>
    <s v="RELIABILITY"/>
    <s v="2021"/>
    <s v="RATE CASE-TYE6-30-22 V2"/>
    <n v="0"/>
    <n v="0"/>
    <n v="0"/>
    <n v="0"/>
    <n v="0"/>
    <n v="0"/>
    <n v="0"/>
    <n v="0"/>
    <n v="0"/>
    <n v="0"/>
    <n v="0"/>
    <n v="1965"/>
    <n v="1965"/>
    <n v="1.9650000000000001"/>
    <x v="3"/>
  </r>
  <r>
    <x v="1"/>
    <s v="P42965: TRANS SUB ENG/CONST &amp; MAINTENANCE"/>
    <s v="SU-000458"/>
    <s v="TEP-1128-Redun Relay/Protect"/>
    <s v="TEP"/>
    <s v="2020"/>
    <s v="RATE CASE-TYE6-30-22 V2"/>
    <n v="0"/>
    <n v="0"/>
    <n v="0"/>
    <n v="0"/>
    <n v="0"/>
    <n v="14558"/>
    <n v="10166"/>
    <n v="8600"/>
    <n v="34907"/>
    <n v="74028"/>
    <n v="98880"/>
    <n v="18984"/>
    <n v="260123"/>
    <n v="260.12299999999999"/>
    <x v="1"/>
  </r>
  <r>
    <x v="1"/>
    <s v="P42965: TRANS SUB ENG/CONST &amp; MAINTENANCE"/>
    <s v="SU-000458"/>
    <s v="TEP-1128-Redun Relay/Protect"/>
    <s v="TEP"/>
    <s v="2021"/>
    <s v="RATE CASE-TYE6-30-22 V2"/>
    <n v="0"/>
    <n v="2425"/>
    <n v="0"/>
    <n v="0"/>
    <n v="0"/>
    <n v="0"/>
    <n v="0"/>
    <n v="0"/>
    <n v="0"/>
    <n v="0"/>
    <n v="0"/>
    <n v="0"/>
    <n v="2425"/>
    <n v="2.4249999999999998"/>
    <x v="1"/>
  </r>
  <r>
    <x v="1"/>
    <s v="P42965: TRANS SUB ENG/CONST &amp; MAINTENANCE"/>
    <s v="SU-000464"/>
    <s v="REL-Barlow MOS"/>
    <s v="RELIABILITY"/>
    <s v="2021"/>
    <s v="RATE CASE-TYE6-30-22 V2"/>
    <n v="2445"/>
    <n v="2445"/>
    <n v="2445"/>
    <n v="2445"/>
    <n v="2445"/>
    <n v="2445"/>
    <n v="2934"/>
    <n v="3911"/>
    <n v="4400"/>
    <n v="4888"/>
    <n v="5866"/>
    <n v="8312"/>
    <n v="44980"/>
    <n v="44.98"/>
    <x v="3"/>
  </r>
  <r>
    <x v="1"/>
    <s v="P42965: TRANS SUB ENG/CONST &amp; MAINTENANCE"/>
    <s v="SU-000490"/>
    <s v="PLC Spencer Road 018-724**"/>
    <s v="PROACTIVE REPLACEMENT"/>
    <s v="2021"/>
    <s v="RATE CASE-TYE6-30-22 V2"/>
    <n v="0"/>
    <n v="0"/>
    <n v="0"/>
    <n v="0"/>
    <n v="0"/>
    <n v="5072"/>
    <n v="5072"/>
    <n v="5072"/>
    <n v="5072"/>
    <n v="5072"/>
    <n v="5072"/>
    <n v="7101"/>
    <n v="37530"/>
    <n v="37.53"/>
    <x v="2"/>
  </r>
  <r>
    <x v="1"/>
    <s v="P42965: TRANS SUB ENG/CONST &amp; MAINTENANCE"/>
    <s v="SU-000491"/>
    <s v="PLC Rodburn 090-704"/>
    <s v="PROACTIVE REPLACEMENT"/>
    <s v="2020"/>
    <s v="RATE CASE-TYE6-30-22 V2"/>
    <n v="0"/>
    <n v="0"/>
    <n v="0"/>
    <n v="0"/>
    <n v="0"/>
    <n v="0"/>
    <n v="0"/>
    <n v="0"/>
    <n v="2921"/>
    <n v="2921"/>
    <n v="2921"/>
    <n v="5843"/>
    <n v="14606"/>
    <n v="14.606"/>
    <x v="2"/>
  </r>
  <r>
    <x v="1"/>
    <s v="P42965: TRANS SUB ENG/CONST &amp; MAINTENANCE"/>
    <s v="SU-000491"/>
    <s v="PLC Rodburn 090-704"/>
    <s v="PROACTIVE REPLACEMENT"/>
    <s v="2021"/>
    <s v="RATE CASE-TYE6-30-22 V2"/>
    <n v="11941"/>
    <n v="5971"/>
    <n v="5971"/>
    <n v="8956"/>
    <n v="11941"/>
    <n v="14927"/>
    <n v="17116"/>
    <n v="12937"/>
    <n v="19271"/>
    <n v="15689"/>
    <n v="2985"/>
    <n v="17089"/>
    <n v="144796"/>
    <n v="144.79599999999999"/>
    <x v="2"/>
  </r>
  <r>
    <x v="1"/>
    <s v="P42965: TRANS SUB ENG/CONST &amp; MAINTENANCE"/>
    <s v="SU-000493"/>
    <s v="PLC IBM N 658-703"/>
    <s v="PROACTIVE REPLACEMENT"/>
    <s v="2020"/>
    <s v="RATE CASE-TYE6-30-22 V2"/>
    <n v="0"/>
    <n v="0"/>
    <n v="0"/>
    <n v="0"/>
    <n v="0"/>
    <n v="0"/>
    <n v="0"/>
    <n v="0"/>
    <n v="3166"/>
    <n v="3166"/>
    <n v="3166"/>
    <n v="6333"/>
    <n v="15830"/>
    <n v="15.83"/>
    <x v="2"/>
  </r>
  <r>
    <x v="1"/>
    <s v="P42965: TRANS SUB ENG/CONST &amp; MAINTENANCE"/>
    <s v="SU-000493"/>
    <s v="PLC IBM N 658-703"/>
    <s v="PROACTIVE REPLACEMENT"/>
    <s v="2021"/>
    <s v="RATE CASE-TYE6-30-22 V2"/>
    <n v="12948"/>
    <n v="6475"/>
    <n v="6475"/>
    <n v="9710"/>
    <n v="12948"/>
    <n v="16185"/>
    <n v="18475"/>
    <n v="13944"/>
    <n v="19824"/>
    <n v="15941"/>
    <n v="3237"/>
    <n v="16715"/>
    <n v="152880"/>
    <n v="152.88"/>
    <x v="2"/>
  </r>
  <r>
    <x v="1"/>
    <s v="P42965: TRANS SUB ENG/CONST &amp; MAINTENANCE"/>
    <s v="SU-000498"/>
    <s v="IP-Connectivity KU IT"/>
    <s v="OPERATIONS SUPPORT"/>
    <s v="2021"/>
    <s v="RATE CASE-TYE6-30-22 V2"/>
    <n v="0"/>
    <n v="288557"/>
    <n v="288557"/>
    <n v="0"/>
    <n v="0"/>
    <n v="0"/>
    <n v="47652"/>
    <n v="0"/>
    <n v="0"/>
    <n v="0"/>
    <n v="0"/>
    <n v="0"/>
    <n v="624767"/>
    <n v="624.76700000000005"/>
    <x v="0"/>
  </r>
  <r>
    <x v="1"/>
    <s v="P42970: TRANS LINES"/>
    <s v="127111"/>
    <s v="CR KY Dam to S.Paducah 69kv"/>
    <s v="PROACTIVE REPLACEMENT"/>
    <s v="2020"/>
    <s v="RATE CASE-TYE6-30-22 V2"/>
    <n v="0"/>
    <n v="0"/>
    <n v="0"/>
    <n v="-26602"/>
    <n v="-7041"/>
    <n v="5599"/>
    <n v="-6277"/>
    <n v="678"/>
    <n v="0"/>
    <n v="0"/>
    <n v="0"/>
    <n v="0"/>
    <n v="-33642"/>
    <n v="-33.642000000000003"/>
    <x v="2"/>
  </r>
  <r>
    <x v="1"/>
    <s v="P42970: TRANS LINES"/>
    <s v="134256"/>
    <s v="DSP VERSAILLES SUB"/>
    <s v="NATIVE LOAD"/>
    <s v="2020"/>
    <s v="RATE CASE-TYE6-30-22 V2"/>
    <n v="1279"/>
    <n v="11177"/>
    <n v="7292"/>
    <n v="7074"/>
    <n v="1825"/>
    <n v="12043"/>
    <n v="20016"/>
    <n v="467"/>
    <n v="347314"/>
    <n v="272413"/>
    <n v="247011"/>
    <n v="244757"/>
    <n v="1172668"/>
    <n v="1172.6679999999999"/>
    <x v="0"/>
  </r>
  <r>
    <x v="1"/>
    <s v="P42970: TRANS LINES"/>
    <s v="138842"/>
    <s v="Grn Rvr Plnt-Hllsd 69kV Relo"/>
    <s v="RESILIENCY"/>
    <s v="2020"/>
    <s v="RATE CASE-TYE6-30-22 V2"/>
    <n v="41"/>
    <n v="0"/>
    <n v="0"/>
    <n v="0"/>
    <n v="0"/>
    <n v="0"/>
    <n v="0"/>
    <n v="330"/>
    <n v="-330"/>
    <n v="0"/>
    <n v="0"/>
    <n v="0"/>
    <n v="41"/>
    <n v="4.1000000000000002E-2"/>
    <x v="0"/>
  </r>
  <r>
    <x v="1"/>
    <s v="P42970: TRANS LINES"/>
    <s v="139696"/>
    <s v="LEX UNDRGD-PHASE 1"/>
    <s v="PROACTIVE REPLACEMENT"/>
    <s v="2020"/>
    <s v="RATE CASE-TYE6-30-22 V2"/>
    <n v="185049"/>
    <n v="269467"/>
    <n v="254937"/>
    <n v="29159"/>
    <n v="45496"/>
    <n v="14688"/>
    <n v="26052"/>
    <n v="0"/>
    <n v="0"/>
    <n v="0"/>
    <n v="0"/>
    <n v="0"/>
    <n v="824847"/>
    <n v="824.84699999999998"/>
    <x v="2"/>
  </r>
  <r>
    <x v="1"/>
    <s v="P42970: TRANS LINES"/>
    <s v="139958"/>
    <s v="CR MLRSBRG-MRPHYVL"/>
    <s v="PROACTIVE REPLACEMENT"/>
    <s v="2020"/>
    <s v="RATE CASE-TYE6-30-22 V2"/>
    <n v="3755"/>
    <n v="33330"/>
    <n v="2489"/>
    <n v="42452"/>
    <n v="11816"/>
    <n v="-2304"/>
    <n v="123494"/>
    <n v="-7448"/>
    <n v="50737"/>
    <n v="0"/>
    <n v="153839"/>
    <n v="548518"/>
    <n v="960679"/>
    <n v="960.67899999999997"/>
    <x v="2"/>
  </r>
  <r>
    <x v="1"/>
    <s v="P42970: TRANS LINES"/>
    <s v="139958"/>
    <s v="CR MLRSBRG-MRPHYVL"/>
    <s v="PROACTIVE REPLACEMENT"/>
    <s v="2021"/>
    <s v="RATE CASE-TYE6-30-22 V2"/>
    <n v="803887"/>
    <n v="1002392"/>
    <n v="1002392"/>
    <n v="1002392"/>
    <n v="1002392"/>
    <n v="1002392"/>
    <n v="1002392"/>
    <n v="1002392"/>
    <n v="1002392"/>
    <n v="1002392"/>
    <n v="1002392"/>
    <n v="1002392"/>
    <n v="11830195"/>
    <n v="11830.195"/>
    <x v="2"/>
  </r>
  <r>
    <x v="1"/>
    <s v="P42970: TRANS LINES"/>
    <s v="140284"/>
    <s v="COMP-RELATED-EQUIP-KU-2021"/>
    <s v="OPERATIONS SUPPORT"/>
    <s v="2021"/>
    <s v="RATE CASE-TYE6-30-22 V2"/>
    <n v="7692"/>
    <n v="7692"/>
    <n v="7692"/>
    <n v="7692"/>
    <n v="7692"/>
    <n v="7692"/>
    <n v="7692"/>
    <n v="7692"/>
    <n v="7692"/>
    <n v="7692"/>
    <n v="7692"/>
    <n v="7692"/>
    <n v="92300"/>
    <n v="92.3"/>
    <x v="0"/>
  </r>
  <r>
    <x v="1"/>
    <s v="P42970: TRANS LINES"/>
    <s v="144070"/>
    <s v="TEP-MOT-ETOWN-ETOWN#2"/>
    <s v="TEP"/>
    <s v="2020"/>
    <s v="RATE CASE-TYE6-30-22 V2"/>
    <n v="1"/>
    <n v="1"/>
    <n v="1"/>
    <n v="1"/>
    <n v="656"/>
    <n v="1"/>
    <n v="1"/>
    <n v="1"/>
    <n v="0"/>
    <n v="243639"/>
    <n v="12140"/>
    <n v="34276"/>
    <n v="290717"/>
    <n v="290.71699999999998"/>
    <x v="1"/>
  </r>
  <r>
    <x v="1"/>
    <s v="P42970: TRANS LINES"/>
    <s v="144070"/>
    <s v="TEP-MOT-ETOWN-ETOWN#2"/>
    <s v="TEP"/>
    <s v="2021"/>
    <s v="RATE CASE-TYE6-30-22 V2"/>
    <n v="0"/>
    <n v="0"/>
    <n v="103216"/>
    <n v="243126"/>
    <n v="243126"/>
    <n v="118365"/>
    <n v="0"/>
    <n v="0"/>
    <n v="0"/>
    <n v="0"/>
    <n v="0"/>
    <n v="0"/>
    <n v="707833"/>
    <n v="707.83299999999997"/>
    <x v="1"/>
  </r>
  <r>
    <x v="1"/>
    <s v="P42970: TRANS LINES"/>
    <s v="144975"/>
    <s v="REL CLAYS MILL MOS"/>
    <s v="RELIABILITY"/>
    <s v="2020"/>
    <s v="RATE CASE-TYE6-30-22 V2"/>
    <n v="0"/>
    <n v="0"/>
    <n v="0"/>
    <n v="0"/>
    <n v="0"/>
    <n v="0"/>
    <n v="8383"/>
    <n v="12060"/>
    <n v="211559"/>
    <n v="461770"/>
    <n v="110095"/>
    <n v="48154"/>
    <n v="852021"/>
    <n v="852.02099999999996"/>
    <x v="3"/>
  </r>
  <r>
    <x v="1"/>
    <s v="P42970: TRANS LINES"/>
    <s v="145803"/>
    <s v="TEP-CR-CLAY VLG TP-SHBVLL E"/>
    <s v="TEP"/>
    <s v="2020"/>
    <s v="RATE CASE-TYE6-30-22 V2"/>
    <n v="951406"/>
    <n v="7768"/>
    <n v="1405"/>
    <n v="404274"/>
    <n v="470598"/>
    <n v="563788"/>
    <n v="353612"/>
    <n v="124894"/>
    <n v="-51919"/>
    <n v="0"/>
    <n v="0"/>
    <n v="0"/>
    <n v="2825825"/>
    <n v="2825.8249999999998"/>
    <x v="1"/>
  </r>
  <r>
    <x v="1"/>
    <s v="P42970: TRANS LINES"/>
    <s v="146868"/>
    <s v="KEN AMERICA RELOCATION"/>
    <s v="THIRD PARTY REQUESTS"/>
    <s v="2020"/>
    <s v="RATE CASE-TYE6-30-22 V2"/>
    <n v="38"/>
    <n v="0"/>
    <n v="0"/>
    <n v="0"/>
    <n v="56637"/>
    <n v="0"/>
    <n v="0"/>
    <n v="0"/>
    <n v="0"/>
    <n v="0"/>
    <n v="0"/>
    <n v="0"/>
    <n v="56675"/>
    <n v="56.674999999999997"/>
    <x v="0"/>
  </r>
  <r>
    <x v="1"/>
    <s v="P42970: TRANS LINES"/>
    <s v="147494"/>
    <s v="REL Paint Lick Switch"/>
    <s v="RELIABILITY"/>
    <s v="2020"/>
    <s v="RATE CASE-TYE6-30-22 V2"/>
    <n v="12"/>
    <n v="0"/>
    <n v="0"/>
    <n v="0"/>
    <n v="0"/>
    <n v="0"/>
    <n v="0"/>
    <n v="0"/>
    <n v="0"/>
    <n v="0"/>
    <n v="0"/>
    <n v="0"/>
    <n v="12"/>
    <n v="1.2E-2"/>
    <x v="3"/>
  </r>
  <r>
    <x v="1"/>
    <s v="P42970: TRANS LINES"/>
    <s v="147496"/>
    <s v="REL McKee Road Switch"/>
    <s v="RELIABILITY"/>
    <s v="2020"/>
    <s v="RATE CASE-TYE6-30-22 V2"/>
    <n v="1019"/>
    <n v="0"/>
    <n v="-84"/>
    <n v="0"/>
    <n v="0"/>
    <n v="-4"/>
    <n v="0"/>
    <n v="0"/>
    <n v="0"/>
    <n v="0"/>
    <n v="0"/>
    <n v="0"/>
    <n v="930"/>
    <n v="0.93"/>
    <x v="3"/>
  </r>
  <r>
    <x v="1"/>
    <s v="P42970: TRANS LINES"/>
    <s v="147498"/>
    <s v="REL Bardstown Ind Switch"/>
    <s v="RELIABILITY"/>
    <s v="2020"/>
    <s v="RATE CASE-TYE6-30-22 V2"/>
    <n v="35"/>
    <n v="0"/>
    <n v="0"/>
    <n v="0"/>
    <n v="0"/>
    <n v="0"/>
    <n v="0"/>
    <n v="0"/>
    <n v="0"/>
    <n v="0"/>
    <n v="0"/>
    <n v="0"/>
    <n v="35"/>
    <n v="3.5000000000000003E-2"/>
    <x v="3"/>
  </r>
  <r>
    <x v="1"/>
    <s v="P42970: TRANS LINES"/>
    <s v="147499"/>
    <s v="REL Four Mile Switch"/>
    <s v="RELIABILITY"/>
    <s v="2020"/>
    <s v="RATE CASE-TYE6-30-22 V2"/>
    <n v="10"/>
    <n v="0"/>
    <n v="0"/>
    <n v="0"/>
    <n v="0"/>
    <n v="0"/>
    <n v="0"/>
    <n v="0"/>
    <n v="0"/>
    <n v="0"/>
    <n v="0"/>
    <n v="0"/>
    <n v="10"/>
    <n v="0.01"/>
    <x v="3"/>
  </r>
  <r>
    <x v="1"/>
    <s v="P42970: TRANS LINES"/>
    <s v="147502"/>
    <s v="REL Bens Branch Switch"/>
    <s v="RELIABILITY"/>
    <s v="2020"/>
    <s v="RATE CASE-TYE6-30-22 V2"/>
    <n v="-7924"/>
    <n v="7273"/>
    <n v="2115"/>
    <n v="197"/>
    <n v="542"/>
    <n v="22241"/>
    <n v="-492"/>
    <n v="-653"/>
    <n v="653"/>
    <n v="32507"/>
    <n v="29455"/>
    <n v="0"/>
    <n v="85913"/>
    <n v="85.912999999999997"/>
    <x v="3"/>
  </r>
  <r>
    <x v="1"/>
    <s v="P42970: TRANS LINES"/>
    <s v="147503"/>
    <s v="REL Nelson Switch"/>
    <s v="RELIABILITY"/>
    <s v="2020"/>
    <s v="RATE CASE-TYE6-30-22 V2"/>
    <n v="-12662"/>
    <n v="0"/>
    <n v="0"/>
    <n v="0"/>
    <n v="0"/>
    <n v="0"/>
    <n v="0"/>
    <n v="0"/>
    <n v="0"/>
    <n v="0"/>
    <n v="0"/>
    <n v="0"/>
    <n v="-12662"/>
    <n v="-12.662000000000001"/>
    <x v="3"/>
  </r>
  <r>
    <x v="1"/>
    <s v="P42970: TRANS LINES"/>
    <s v="147504"/>
    <s v="REL Madisonville North MOS"/>
    <s v="RELIABILITY"/>
    <s v="2020"/>
    <s v="RATE CASE-TYE6-30-22 V2"/>
    <n v="29041"/>
    <n v="21816"/>
    <n v="129666"/>
    <n v="8669"/>
    <n v="-63"/>
    <n v="1679"/>
    <n v="0"/>
    <n v="0"/>
    <n v="0"/>
    <n v="0"/>
    <n v="0"/>
    <n v="0"/>
    <n v="190808"/>
    <n v="190.80799999999999"/>
    <x v="3"/>
  </r>
  <r>
    <x v="1"/>
    <s v="P42970: TRANS LINES"/>
    <s v="147506"/>
    <s v="REL Woodlawn Switch MOS"/>
    <s v="RELIABILITY"/>
    <s v="2020"/>
    <s v="RATE CASE-TYE6-30-22 V2"/>
    <n v="699"/>
    <n v="43569"/>
    <n v="59625"/>
    <n v="8885"/>
    <n v="28360"/>
    <n v="963"/>
    <n v="-23"/>
    <n v="0"/>
    <n v="0"/>
    <n v="200186"/>
    <n v="112628"/>
    <n v="34606"/>
    <n v="489498"/>
    <n v="489.49799999999999"/>
    <x v="3"/>
  </r>
  <r>
    <x v="1"/>
    <s v="P42970: TRANS LINES"/>
    <s v="147508"/>
    <s v="REL Corbin East MOS"/>
    <s v="RELIABILITY"/>
    <s v="2020"/>
    <s v="RATE CASE-TYE6-30-22 V2"/>
    <n v="0"/>
    <n v="537"/>
    <n v="1251"/>
    <n v="100243"/>
    <n v="25644"/>
    <n v="1165"/>
    <n v="3401"/>
    <n v="2699"/>
    <n v="-2699"/>
    <n v="0"/>
    <n v="0"/>
    <n v="0"/>
    <n v="132242"/>
    <n v="132.24199999999999"/>
    <x v="3"/>
  </r>
  <r>
    <x v="1"/>
    <s v="P42970: TRANS LINES"/>
    <s v="147509"/>
    <s v="REL Taylorsville MOS"/>
    <s v="RELIABILITY"/>
    <s v="2020"/>
    <s v="RATE CASE-TYE6-30-22 V2"/>
    <n v="80146"/>
    <n v="-16520"/>
    <n v="1736"/>
    <n v="34"/>
    <n v="0"/>
    <n v="0"/>
    <n v="0"/>
    <n v="0"/>
    <n v="0"/>
    <n v="0"/>
    <n v="0"/>
    <n v="0"/>
    <n v="65396"/>
    <n v="65.396000000000001"/>
    <x v="3"/>
  </r>
  <r>
    <x v="1"/>
    <s v="P42970: TRANS LINES"/>
    <s v="147510"/>
    <s v="REL Wise Tap MOS"/>
    <s v="RELIABILITY"/>
    <s v="2020"/>
    <s v="RATE CASE-TYE6-30-22 V2"/>
    <n v="0"/>
    <n v="0"/>
    <n v="0"/>
    <n v="0"/>
    <n v="0"/>
    <n v="0"/>
    <n v="0"/>
    <n v="0"/>
    <n v="32487"/>
    <n v="245279"/>
    <n v="99911"/>
    <n v="0"/>
    <n v="377678"/>
    <n v="377.678"/>
    <x v="3"/>
  </r>
  <r>
    <x v="1"/>
    <s v="P42970: TRANS LINES"/>
    <s v="147511"/>
    <s v="REL Manitou Switch"/>
    <s v="RELIABILITY"/>
    <s v="2020"/>
    <s v="RATE CASE-TYE6-30-22 V2"/>
    <n v="0"/>
    <n v="8356"/>
    <n v="1797"/>
    <n v="1907"/>
    <n v="1531"/>
    <n v="1883"/>
    <n v="32939"/>
    <n v="19829"/>
    <n v="276747"/>
    <n v="142571"/>
    <n v="57900"/>
    <n v="0"/>
    <n v="545460"/>
    <n v="545.46"/>
    <x v="3"/>
  </r>
  <r>
    <x v="1"/>
    <s v="P42970: TRANS LINES"/>
    <s v="147512"/>
    <s v="REL Nicholasville MOS"/>
    <s v="RELIABILITY"/>
    <s v="2020"/>
    <s v="RATE CASE-TYE6-30-22 V2"/>
    <n v="0"/>
    <n v="528"/>
    <n v="148823"/>
    <n v="7008"/>
    <n v="37644"/>
    <n v="74077"/>
    <n v="6136"/>
    <n v="746"/>
    <n v="-746"/>
    <n v="0"/>
    <n v="0"/>
    <n v="0"/>
    <n v="274217"/>
    <n v="274.21699999999998"/>
    <x v="3"/>
  </r>
  <r>
    <x v="1"/>
    <s v="P42970: TRANS LINES"/>
    <s v="147513"/>
    <s v="REL Camp Breckenridge Switch"/>
    <s v="RELIABILITY"/>
    <s v="2020"/>
    <s v="RATE CASE-TYE6-30-22 V2"/>
    <n v="0"/>
    <n v="0"/>
    <n v="0"/>
    <n v="0"/>
    <n v="0"/>
    <n v="0"/>
    <n v="0"/>
    <n v="0"/>
    <n v="58012"/>
    <n v="16856"/>
    <n v="0"/>
    <n v="0"/>
    <n v="74867"/>
    <n v="74.867000000000004"/>
    <x v="3"/>
  </r>
  <r>
    <x v="1"/>
    <s v="P42970: TRANS LINES"/>
    <s v="147515"/>
    <s v="REL Lebanon W31 Switch"/>
    <s v="RELIABILITY"/>
    <s v="2020"/>
    <s v="RATE CASE-TYE6-30-22 V2"/>
    <n v="0"/>
    <n v="0"/>
    <n v="0"/>
    <n v="0"/>
    <n v="0"/>
    <n v="0"/>
    <n v="0"/>
    <n v="0"/>
    <n v="0"/>
    <n v="6432"/>
    <n v="0"/>
    <n v="0"/>
    <n v="6432"/>
    <n v="6.4320000000000004"/>
    <x v="3"/>
  </r>
  <r>
    <x v="1"/>
    <s v="P42970: TRANS LINES"/>
    <s v="147515"/>
    <s v="REL Lebanon W31 Switch"/>
    <s v="RELIABILITY"/>
    <s v="2021"/>
    <s v="RATE CASE-TYE6-30-22 V2"/>
    <n v="33911"/>
    <n v="33911"/>
    <n v="137365"/>
    <n v="34455"/>
    <n v="61909"/>
    <n v="0"/>
    <n v="0"/>
    <n v="0"/>
    <n v="0"/>
    <n v="0"/>
    <n v="0"/>
    <n v="0"/>
    <n v="301551"/>
    <n v="301.55099999999999"/>
    <x v="3"/>
  </r>
  <r>
    <x v="1"/>
    <s v="P42970: TRANS LINES"/>
    <s v="147516"/>
    <s v="REL Paris City Switch"/>
    <s v="RELIABILITY"/>
    <s v="2021"/>
    <s v="RATE CASE-TYE6-30-22 V2"/>
    <n v="0"/>
    <n v="0"/>
    <n v="0"/>
    <n v="0"/>
    <n v="173902"/>
    <n v="72537"/>
    <n v="0"/>
    <n v="0"/>
    <n v="0"/>
    <n v="0"/>
    <n v="0"/>
    <n v="0"/>
    <n v="246439"/>
    <n v="246.43899999999999"/>
    <x v="3"/>
  </r>
  <r>
    <x v="1"/>
    <s v="P42970: TRANS LINES"/>
    <s v="147521"/>
    <s v="REL Spindletop 823 Switch"/>
    <s v="RELIABILITY"/>
    <s v="2020"/>
    <s v="RATE CASE-TYE6-30-22 V2"/>
    <n v="0"/>
    <n v="0"/>
    <n v="0"/>
    <n v="0"/>
    <n v="0"/>
    <n v="29930"/>
    <n v="32547"/>
    <n v="110433"/>
    <n v="39700"/>
    <n v="233499"/>
    <n v="122924"/>
    <n v="0"/>
    <n v="569032"/>
    <n v="569.03200000000004"/>
    <x v="3"/>
  </r>
  <r>
    <x v="1"/>
    <s v="P42970: TRANS LINES"/>
    <s v="147528"/>
    <s v="REL Christian 458 Switch"/>
    <s v="RELIABILITY"/>
    <s v="2020"/>
    <s v="RATE CASE-TYE6-30-22 V2"/>
    <n v="75020"/>
    <n v="109523"/>
    <n v="3219"/>
    <n v="941"/>
    <n v="0"/>
    <n v="0"/>
    <n v="0"/>
    <n v="0"/>
    <n v="0"/>
    <n v="0"/>
    <n v="0"/>
    <n v="0"/>
    <n v="188703"/>
    <n v="188.703"/>
    <x v="3"/>
  </r>
  <r>
    <x v="1"/>
    <s v="P42970: TRANS LINES"/>
    <s v="147529"/>
    <s v="REL Diamond Switch"/>
    <s v="RELIABILITY"/>
    <s v="2020"/>
    <s v="RATE CASE-TYE6-30-22 V2"/>
    <n v="40674"/>
    <n v="167519"/>
    <n v="28721"/>
    <n v="-507"/>
    <n v="-1180"/>
    <n v="-5489"/>
    <n v="1801"/>
    <n v="8259"/>
    <n v="2563"/>
    <n v="0"/>
    <n v="0"/>
    <n v="0"/>
    <n v="242362"/>
    <n v="242.36199999999999"/>
    <x v="3"/>
  </r>
  <r>
    <x v="1"/>
    <s v="P42970: TRANS LINES"/>
    <s v="147531"/>
    <s v="REL Picadome Switch"/>
    <s v="RELIABILITY"/>
    <s v="2020"/>
    <s v="RATE CASE-TYE6-30-22 V2"/>
    <n v="-1582"/>
    <n v="0"/>
    <n v="0"/>
    <n v="0"/>
    <n v="0"/>
    <n v="0"/>
    <n v="0"/>
    <n v="0"/>
    <n v="0"/>
    <n v="0"/>
    <n v="0"/>
    <n v="0"/>
    <n v="-1582"/>
    <n v="-1.5820000000000001"/>
    <x v="3"/>
  </r>
  <r>
    <x v="1"/>
    <s v="P42970: TRANS LINES"/>
    <s v="147539"/>
    <s v="REL Saint Charles Switch"/>
    <s v="RELIABILITY"/>
    <s v="2020"/>
    <s v="RATE CASE-TYE6-30-22 V2"/>
    <n v="0"/>
    <n v="0"/>
    <n v="0"/>
    <n v="22068"/>
    <n v="2198"/>
    <n v="-60"/>
    <n v="133293"/>
    <n v="-1"/>
    <n v="0"/>
    <n v="474265"/>
    <n v="470327"/>
    <n v="0"/>
    <n v="1102090"/>
    <n v="1102.0899999999999"/>
    <x v="3"/>
  </r>
  <r>
    <x v="1"/>
    <s v="P42970: TRANS LINES"/>
    <s v="147818"/>
    <s v="FP-SPIR Projects KU"/>
    <s v="PROACTIVE REPLACEMENT"/>
    <s v="2020"/>
    <s v="RATE CASE-TYE6-30-22 V2"/>
    <n v="0"/>
    <n v="0"/>
    <n v="0"/>
    <n v="0"/>
    <n v="0"/>
    <n v="0"/>
    <n v="0"/>
    <n v="0"/>
    <n v="0"/>
    <n v="106718"/>
    <n v="207836"/>
    <n v="72558"/>
    <n v="387112"/>
    <n v="387.11200000000002"/>
    <x v="2"/>
  </r>
  <r>
    <x v="1"/>
    <s v="P42970: TRANS LINES"/>
    <s v="147818"/>
    <s v="FP-SPIR Projects KU"/>
    <s v="PROACTIVE REPLACEMENT"/>
    <s v="2021"/>
    <s v="RATE CASE-TYE6-30-22 V2"/>
    <n v="212546"/>
    <n v="212546"/>
    <n v="212546"/>
    <n v="212546"/>
    <n v="212546"/>
    <n v="212546"/>
    <n v="212546"/>
    <n v="212546"/>
    <n v="212546"/>
    <n v="212546"/>
    <n v="212546"/>
    <n v="212546"/>
    <n v="2550547"/>
    <n v="2550.547"/>
    <x v="2"/>
  </r>
  <r>
    <x v="1"/>
    <s v="P42970: TRANS LINES"/>
    <s v="148823"/>
    <s v="Earlington No-GRS 69kV Rbld"/>
    <s v="PROACTIVE REPLACEMENT"/>
    <s v="2020"/>
    <s v="RATE CASE-TYE6-30-22 V2"/>
    <n v="1598245"/>
    <n v="773098"/>
    <n v="617311"/>
    <n v="741042"/>
    <n v="821884"/>
    <n v="750759"/>
    <n v="992686"/>
    <n v="1014437"/>
    <n v="309891"/>
    <n v="-236771"/>
    <n v="0"/>
    <n v="0"/>
    <n v="7382580"/>
    <n v="7382.58"/>
    <x v="2"/>
  </r>
  <r>
    <x v="1"/>
    <s v="P42970: TRANS LINES"/>
    <s v="148847"/>
    <s v="CR Wofford-KU Park-GC Phase I"/>
    <s v="PROACTIVE REPLACEMENT"/>
    <s v="2020"/>
    <s v="RATE CASE-TYE6-30-22 V2"/>
    <n v="0"/>
    <n v="0"/>
    <n v="0"/>
    <n v="0"/>
    <n v="0"/>
    <n v="0"/>
    <n v="26972"/>
    <n v="91434"/>
    <n v="0"/>
    <n v="354254"/>
    <n v="86224"/>
    <n v="78864"/>
    <n v="637749"/>
    <n v="637.74900000000002"/>
    <x v="2"/>
  </r>
  <r>
    <x v="1"/>
    <s v="P42970: TRANS LINES"/>
    <s v="148847"/>
    <s v="CR Wofford-KU Park-GC Phase I"/>
    <s v="PROACTIVE REPLACEMENT"/>
    <s v="2021"/>
    <s v="RATE CASE-TYE6-30-22 V2"/>
    <n v="15938"/>
    <n v="15938"/>
    <n v="15938"/>
    <n v="15938"/>
    <n v="15938"/>
    <n v="15938"/>
    <n v="15938"/>
    <n v="15938"/>
    <n v="15938"/>
    <n v="15938"/>
    <n v="15938"/>
    <n v="15938"/>
    <n v="191260"/>
    <n v="191.26"/>
    <x v="2"/>
  </r>
  <r>
    <x v="1"/>
    <s v="P42970: TRANS LINES"/>
    <s v="148851"/>
    <s v="CR Mrgnfld-Ovrlnd No 69kV Rbld"/>
    <s v="PROACTIVE REPLACEMENT"/>
    <s v="2020"/>
    <s v="RATE CASE-TYE6-30-22 V2"/>
    <n v="-2424"/>
    <n v="-9526"/>
    <n v="-3155"/>
    <n v="9109"/>
    <n v="0"/>
    <n v="-2297"/>
    <n v="0"/>
    <n v="7593"/>
    <n v="-7593"/>
    <n v="0"/>
    <n v="0"/>
    <n v="0"/>
    <n v="-8294"/>
    <n v="-8.2940000000000005"/>
    <x v="2"/>
  </r>
  <r>
    <x v="1"/>
    <s v="P42970: TRANS LINES"/>
    <s v="148854"/>
    <s v="SR Morganfield-Nebo 69kV"/>
    <s v="PROACTIVE REPLACEMENT"/>
    <s v="2020"/>
    <s v="RATE CASE-TYE6-30-22 V2"/>
    <n v="40"/>
    <n v="2495"/>
    <n v="243424"/>
    <n v="4365"/>
    <n v="5521"/>
    <n v="-153395"/>
    <n v="12397"/>
    <n v="225223"/>
    <n v="292443"/>
    <n v="406858"/>
    <n v="266440"/>
    <n v="164232"/>
    <n v="1470043"/>
    <n v="1470.0429999999999"/>
    <x v="2"/>
  </r>
  <r>
    <x v="1"/>
    <s v="P42970: TRANS LINES"/>
    <s v="148854"/>
    <s v="SR Morganfield-Nebo 69kV"/>
    <s v="PROACTIVE REPLACEMENT"/>
    <s v="2021"/>
    <s v="RATE CASE-TYE6-30-22 V2"/>
    <n v="689817"/>
    <n v="690370"/>
    <n v="690592"/>
    <n v="690592"/>
    <n v="469392"/>
    <n v="483238"/>
    <n v="0"/>
    <n v="0"/>
    <n v="0"/>
    <n v="0"/>
    <n v="0"/>
    <n v="0"/>
    <n v="3714000"/>
    <n v="3714"/>
    <x v="2"/>
  </r>
  <r>
    <x v="1"/>
    <s v="P42970: TRANS LINES"/>
    <s v="151608"/>
    <s v="DSP Versailles Bypass"/>
    <s v="NATIVE LOAD"/>
    <s v="2020"/>
    <s v="RATE CASE-TYE6-30-22 V2"/>
    <n v="91957"/>
    <n v="130881"/>
    <n v="186114"/>
    <n v="10914"/>
    <n v="16549"/>
    <n v="215"/>
    <n v="22621"/>
    <n v="0"/>
    <n v="0"/>
    <n v="780537"/>
    <n v="362547"/>
    <n v="108223"/>
    <n v="1710558"/>
    <n v="1710.558"/>
    <x v="0"/>
  </r>
  <r>
    <x v="1"/>
    <s v="P42970: TRANS LINES"/>
    <s v="151812"/>
    <s v="REL Lemons Mill MOS"/>
    <s v="RELIABILITY"/>
    <s v="2020"/>
    <s v="RATE CASE-TYE6-30-22 V2"/>
    <n v="11232"/>
    <n v="-5662"/>
    <n v="0"/>
    <n v="0"/>
    <n v="10778"/>
    <n v="798"/>
    <n v="541"/>
    <n v="0"/>
    <n v="0"/>
    <n v="0"/>
    <n v="0"/>
    <n v="0"/>
    <n v="17687"/>
    <n v="17.687000000000001"/>
    <x v="3"/>
  </r>
  <r>
    <x v="1"/>
    <s v="P42970: TRANS LINES"/>
    <s v="152706"/>
    <s v="CR Farmers-Spencer Road"/>
    <s v="PROACTIVE REPLACEMENT"/>
    <s v="2020"/>
    <s v="RATE CASE-TYE6-30-22 V2"/>
    <n v="562765"/>
    <n v="1274103"/>
    <n v="455854"/>
    <n v="1256695"/>
    <n v="444054"/>
    <n v="595934"/>
    <n v="911471"/>
    <n v="599230"/>
    <n v="392478"/>
    <n v="426772"/>
    <n v="194092"/>
    <n v="65309"/>
    <n v="7178757"/>
    <n v="7178.7569999999996"/>
    <x v="2"/>
  </r>
  <r>
    <x v="1"/>
    <s v="P42970: TRANS LINES"/>
    <s v="152706"/>
    <s v="CR Farmers-Spencer Road"/>
    <s v="PROACTIVE REPLACEMENT"/>
    <s v="2021"/>
    <s v="RATE CASE-TYE6-30-22 V2"/>
    <n v="550399"/>
    <n v="663600"/>
    <n v="662952"/>
    <n v="387100"/>
    <n v="378089"/>
    <n v="174903"/>
    <n v="0"/>
    <n v="0"/>
    <n v="0"/>
    <n v="0"/>
    <n v="0"/>
    <n v="0"/>
    <n v="2817043"/>
    <n v="2817.0430000000001"/>
    <x v="2"/>
  </r>
  <r>
    <x v="1"/>
    <s v="P42970: TRANS LINES"/>
    <s v="152941"/>
    <s v="New Circle Widening Hwy Relo"/>
    <s v="THIRD PARTY REQUESTS"/>
    <s v="2020"/>
    <s v="RATE CASE-TYE6-30-22 V2"/>
    <n v="12872"/>
    <n v="780"/>
    <n v="-13506"/>
    <n v="-17"/>
    <n v="12928"/>
    <n v="-116"/>
    <n v="1795"/>
    <n v="-1794"/>
    <n v="9238"/>
    <n v="-5776"/>
    <n v="-1668"/>
    <n v="-1861"/>
    <n v="12875"/>
    <n v="12.875"/>
    <x v="0"/>
  </r>
  <r>
    <x v="1"/>
    <s v="P42970: TRANS LINES"/>
    <s v="152941"/>
    <s v="New Circle Widening Hwy Relo"/>
    <s v="THIRD PARTY REQUESTS"/>
    <s v="2021"/>
    <s v="RATE CASE-TYE6-30-22 V2"/>
    <n v="0"/>
    <n v="0"/>
    <n v="0"/>
    <n v="0"/>
    <n v="0"/>
    <n v="0"/>
    <n v="0"/>
    <n v="0"/>
    <n v="0"/>
    <n v="0"/>
    <n v="0"/>
    <n v="0"/>
    <n v="0"/>
    <n v="0"/>
    <x v="0"/>
  </r>
  <r>
    <x v="1"/>
    <s v="P42970: TRANS LINES"/>
    <s v="153073"/>
    <s v="REL Cynthiana S MOS 569-605"/>
    <s v="RELIABILITY"/>
    <s v="2020"/>
    <s v="RATE CASE-TYE6-30-22 V2"/>
    <n v="0"/>
    <n v="0"/>
    <n v="0"/>
    <n v="0"/>
    <n v="0"/>
    <n v="0"/>
    <n v="0"/>
    <n v="-1341"/>
    <n v="1341"/>
    <n v="0"/>
    <n v="0"/>
    <n v="0"/>
    <n v="0"/>
    <n v="0"/>
    <x v="3"/>
  </r>
  <r>
    <x v="1"/>
    <s v="P42970: TRANS LINES"/>
    <s v="153080"/>
    <s v="REL Newtown MOS Add"/>
    <s v="RELIABILITY"/>
    <s v="2020"/>
    <s v="RATE CASE-TYE6-30-22 V2"/>
    <n v="1735"/>
    <n v="59"/>
    <n v="0"/>
    <n v="0"/>
    <n v="0"/>
    <n v="0"/>
    <n v="0"/>
    <n v="0"/>
    <n v="0"/>
    <n v="0"/>
    <n v="0"/>
    <n v="0"/>
    <n v="1794"/>
    <n v="1.794"/>
    <x v="3"/>
  </r>
  <r>
    <x v="1"/>
    <s v="P42970: TRANS LINES"/>
    <s v="153081"/>
    <s v="REL Waitsboro MOS Add"/>
    <s v="RELIABILITY"/>
    <s v="2020"/>
    <s v="RATE CASE-TYE6-30-22 V2"/>
    <n v="-3"/>
    <n v="0"/>
    <n v="0"/>
    <n v="0"/>
    <n v="0"/>
    <n v="0"/>
    <n v="0"/>
    <n v="0"/>
    <n v="0"/>
    <n v="0"/>
    <n v="0"/>
    <n v="0"/>
    <n v="-3"/>
    <n v="-3.0000000000000001E-3"/>
    <x v="3"/>
  </r>
  <r>
    <x v="1"/>
    <s v="P42970: TRANS LINES"/>
    <s v="153351"/>
    <s v="PR Adams-Millersburg"/>
    <s v="PROACTIVE REPLACEMENT"/>
    <s v="2020"/>
    <s v="RATE CASE-TYE6-30-22 V2"/>
    <n v="-462"/>
    <n v="0"/>
    <n v="0"/>
    <n v="0"/>
    <n v="0"/>
    <n v="0"/>
    <n v="0"/>
    <n v="0"/>
    <n v="0"/>
    <n v="0"/>
    <n v="0"/>
    <n v="0"/>
    <n v="-462"/>
    <n v="-0.46200000000000002"/>
    <x v="2"/>
  </r>
  <r>
    <x v="1"/>
    <s v="P42970: TRANS LINES"/>
    <s v="154178"/>
    <s v="PR Lake Reba 162-Delvinta"/>
    <s v="PROACTIVE REPLACEMENT"/>
    <s v="2020"/>
    <s v="RATE CASE-TYE6-30-22 V2"/>
    <n v="0"/>
    <n v="0"/>
    <n v="-4413"/>
    <n v="0"/>
    <n v="0"/>
    <n v="0"/>
    <n v="0"/>
    <n v="0"/>
    <n v="0"/>
    <n v="0"/>
    <n v="0"/>
    <n v="0"/>
    <n v="-4413"/>
    <n v="-4.4130000000000003"/>
    <x v="2"/>
  </r>
  <r>
    <x v="1"/>
    <s v="P42970: TRANS LINES"/>
    <s v="154216"/>
    <s v="DSP Lonesome Pine-ROW"/>
    <s v="LAND"/>
    <s v="2020"/>
    <s v="RATE CASE-TYE6-30-22 V2"/>
    <n v="0"/>
    <n v="0"/>
    <n v="0"/>
    <n v="100"/>
    <n v="0"/>
    <n v="0"/>
    <n v="0"/>
    <n v="0"/>
    <n v="0"/>
    <n v="37445"/>
    <n v="70886"/>
    <n v="86146"/>
    <n v="194577"/>
    <n v="194.577"/>
    <x v="0"/>
  </r>
  <r>
    <x v="1"/>
    <s v="P42970: TRANS LINES"/>
    <s v="154511"/>
    <s v="DSP Barton Sub"/>
    <s v="NATIVE LOAD"/>
    <s v="2020"/>
    <s v="RATE CASE-TYE6-30-22 V2"/>
    <n v="26973"/>
    <n v="1409"/>
    <n v="1383"/>
    <n v="101410"/>
    <n v="2481"/>
    <n v="-2808"/>
    <n v="3712"/>
    <n v="168"/>
    <n v="18727"/>
    <n v="0"/>
    <n v="0"/>
    <n v="0"/>
    <n v="153454"/>
    <n v="153.45400000000001"/>
    <x v="0"/>
  </r>
  <r>
    <x v="1"/>
    <s v="P42970: TRANS LINES"/>
    <s v="154585"/>
    <s v="CR Clay Village-West Frankfort"/>
    <s v="PROACTIVE REPLACEMENT"/>
    <s v="2020"/>
    <s v="RATE CASE-TYE6-30-22 V2"/>
    <n v="450002"/>
    <n v="584252"/>
    <n v="415352"/>
    <n v="564461"/>
    <n v="34089"/>
    <n v="-16267"/>
    <n v="2655"/>
    <n v="21669"/>
    <n v="21711"/>
    <n v="0"/>
    <n v="0"/>
    <n v="0"/>
    <n v="2077924"/>
    <n v="2077.924"/>
    <x v="2"/>
  </r>
  <r>
    <x v="1"/>
    <s v="P42970: TRANS LINES"/>
    <s v="155206"/>
    <s v="PR Rosine-Leitchfield"/>
    <s v="PROACTIVE REPLACEMENT"/>
    <s v="2020"/>
    <s v="RATE CASE-TYE6-30-22 V2"/>
    <n v="955"/>
    <n v="-54"/>
    <n v="0"/>
    <n v="0"/>
    <n v="0"/>
    <n v="0"/>
    <n v="0"/>
    <n v="0"/>
    <n v="0"/>
    <n v="0"/>
    <n v="0"/>
    <n v="0"/>
    <n v="901"/>
    <n v="0.90100000000000002"/>
    <x v="2"/>
  </r>
  <r>
    <x v="1"/>
    <s v="P42970: TRANS LINES"/>
    <s v="156370"/>
    <s v="New Circle Hwy Relo ROW"/>
    <s v="LAND"/>
    <s v="2020"/>
    <s v="RATE CASE-TYE6-30-22 V2"/>
    <n v="0"/>
    <n v="0"/>
    <n v="1"/>
    <n v="-1"/>
    <n v="1"/>
    <n v="1"/>
    <n v="-1"/>
    <n v="0"/>
    <n v="0"/>
    <n v="0"/>
    <n v="0"/>
    <n v="0"/>
    <n v="0"/>
    <n v="0"/>
    <x v="0"/>
  </r>
  <r>
    <x v="1"/>
    <s v="P42970: TRANS LINES"/>
    <s v="156687"/>
    <s v="PR Carrollton-Clifty Creek"/>
    <s v="PROACTIVE REPLACEMENT"/>
    <s v="2020"/>
    <s v="RATE CASE-TYE6-30-22 V2"/>
    <n v="319"/>
    <n v="0"/>
    <n v="0"/>
    <n v="0"/>
    <n v="0"/>
    <n v="0"/>
    <n v="0"/>
    <n v="0"/>
    <n v="0"/>
    <n v="0"/>
    <n v="0"/>
    <n v="0"/>
    <n v="319"/>
    <n v="0.31900000000000001"/>
    <x v="2"/>
  </r>
  <r>
    <x v="1"/>
    <s v="P42970: TRANS LINES"/>
    <s v="156688"/>
    <s v="PR Adams-Innovation Drive"/>
    <s v="PROACTIVE REPLACEMENT"/>
    <s v="2020"/>
    <s v="RATE CASE-TYE6-30-22 V2"/>
    <n v="120"/>
    <n v="0"/>
    <n v="0"/>
    <n v="0"/>
    <n v="0"/>
    <n v="0"/>
    <n v="0"/>
    <n v="0"/>
    <n v="0"/>
    <n v="0"/>
    <n v="0"/>
    <n v="0"/>
    <n v="120"/>
    <n v="0.12"/>
    <x v="2"/>
  </r>
  <r>
    <x v="1"/>
    <s v="P42970: TRANS LINES"/>
    <s v="156689"/>
    <s v="PR Earlington NO-G River"/>
    <s v="PROACTIVE REPLACEMENT"/>
    <s v="2020"/>
    <s v="RATE CASE-TYE6-30-22 V2"/>
    <n v="19749"/>
    <n v="32375"/>
    <n v="16266"/>
    <n v="19548"/>
    <n v="26435"/>
    <n v="33058"/>
    <n v="1658"/>
    <n v="15233"/>
    <n v="10524"/>
    <n v="0"/>
    <n v="0"/>
    <n v="0"/>
    <n v="174846"/>
    <n v="174.846"/>
    <x v="2"/>
  </r>
  <r>
    <x v="1"/>
    <s v="P42970: TRANS LINES"/>
    <s v="156689"/>
    <s v="PR Earlington NO-G River"/>
    <s v="PROACTIVE REPLACEMENT"/>
    <s v="2021"/>
    <s v="RATE CASE-TYE6-30-22 V2"/>
    <n v="0"/>
    <n v="414843"/>
    <n v="202524"/>
    <n v="202524"/>
    <n v="202524"/>
    <n v="202524"/>
    <n v="0"/>
    <n v="0"/>
    <n v="0"/>
    <n v="0"/>
    <n v="0"/>
    <n v="0"/>
    <n v="1224938"/>
    <n v="1224.9380000000001"/>
    <x v="2"/>
  </r>
  <r>
    <x v="1"/>
    <s v="P42970: TRANS LINES"/>
    <s v="156690"/>
    <s v="PR Paducah Primary-So Pad"/>
    <s v="PROACTIVE REPLACEMENT"/>
    <s v="2020"/>
    <s v="RATE CASE-TYE6-30-22 V2"/>
    <n v="58"/>
    <n v="0"/>
    <n v="0"/>
    <n v="0"/>
    <n v="0"/>
    <n v="0"/>
    <n v="0"/>
    <n v="0"/>
    <n v="0"/>
    <n v="0"/>
    <n v="0"/>
    <n v="0"/>
    <n v="58"/>
    <n v="5.8000000000000003E-2"/>
    <x v="2"/>
  </r>
  <r>
    <x v="1"/>
    <s v="P42970: TRANS LINES"/>
    <s v="156691"/>
    <s v="PR Grahamville-Pad Primary"/>
    <s v="PROACTIVE REPLACEMENT"/>
    <s v="2020"/>
    <s v="RATE CASE-TYE6-30-22 V2"/>
    <n v="1261"/>
    <n v="0"/>
    <n v="0"/>
    <n v="0"/>
    <n v="0"/>
    <n v="0"/>
    <n v="0"/>
    <n v="0"/>
    <n v="0"/>
    <n v="0"/>
    <n v="0"/>
    <n v="0"/>
    <n v="1261"/>
    <n v="1.2609999999999999"/>
    <x v="2"/>
  </r>
  <r>
    <x v="1"/>
    <s v="P42970: TRANS LINES"/>
    <s v="156692"/>
    <s v="PR Earlington N-Rumsey-GRS"/>
    <s v="PROACTIVE REPLACEMENT"/>
    <s v="2020"/>
    <s v="RATE CASE-TYE6-30-22 V2"/>
    <n v="30"/>
    <n v="0"/>
    <n v="44280"/>
    <n v="46657"/>
    <n v="-18096"/>
    <n v="45769"/>
    <n v="2160"/>
    <n v="6901"/>
    <n v="4809"/>
    <n v="90682"/>
    <n v="0"/>
    <n v="0"/>
    <n v="223192"/>
    <n v="223.19200000000001"/>
    <x v="2"/>
  </r>
  <r>
    <x v="1"/>
    <s v="P42970: TRANS LINES"/>
    <s v="156693"/>
    <s v="PR Green River-Armstrong Dock"/>
    <s v="PROACTIVE REPLACEMENT"/>
    <s v="2020"/>
    <s v="RATE CASE-TYE6-30-22 V2"/>
    <n v="12"/>
    <n v="0"/>
    <n v="0"/>
    <n v="0"/>
    <n v="0"/>
    <n v="0"/>
    <n v="0"/>
    <n v="0"/>
    <n v="0"/>
    <n v="0"/>
    <n v="0"/>
    <n v="0"/>
    <n v="12"/>
    <n v="1.2E-2"/>
    <x v="2"/>
  </r>
  <r>
    <x v="1"/>
    <s v="P42970: TRANS LINES"/>
    <s v="156694"/>
    <s v="PR Hillside-Green River"/>
    <s v="PROACTIVE REPLACEMENT"/>
    <s v="2020"/>
    <s v="RATE CASE-TYE6-30-22 V2"/>
    <n v="191"/>
    <n v="0"/>
    <n v="0"/>
    <n v="0"/>
    <n v="0"/>
    <n v="0"/>
    <n v="0"/>
    <n v="0"/>
    <n v="0"/>
    <n v="0"/>
    <n v="0"/>
    <n v="0"/>
    <n v="191"/>
    <n v="0.191"/>
    <x v="2"/>
  </r>
  <r>
    <x v="1"/>
    <s v="P42970: TRANS LINES"/>
    <s v="156696"/>
    <s v="PR Eastwood-Shelbyville"/>
    <s v="PROACTIVE REPLACEMENT"/>
    <s v="2020"/>
    <s v="RATE CASE-TYE6-30-22 V2"/>
    <n v="-11285"/>
    <n v="1230"/>
    <n v="0"/>
    <n v="0"/>
    <n v="10543"/>
    <n v="0"/>
    <n v="0"/>
    <n v="0"/>
    <n v="0"/>
    <n v="0"/>
    <n v="0"/>
    <n v="0"/>
    <n v="488"/>
    <n v="0.48799999999999999"/>
    <x v="2"/>
  </r>
  <r>
    <x v="1"/>
    <s v="P42970: TRANS LINES"/>
    <s v="156697"/>
    <s v="PR Green River-Indian Hill"/>
    <s v="PROACTIVE REPLACEMENT"/>
    <s v="2020"/>
    <s v="RATE CASE-TYE6-30-22 V2"/>
    <n v="60751"/>
    <n v="-4778"/>
    <n v="-418"/>
    <n v="1066"/>
    <n v="374"/>
    <n v="0"/>
    <n v="0"/>
    <n v="3247"/>
    <n v="7576"/>
    <n v="0"/>
    <n v="0"/>
    <n v="0"/>
    <n v="67818"/>
    <n v="67.817999999999998"/>
    <x v="2"/>
  </r>
  <r>
    <x v="1"/>
    <s v="P42970: TRANS LINES"/>
    <s v="156698"/>
    <s v="PR Loudon-Rockwell-Winch"/>
    <s v="PROACTIVE REPLACEMENT"/>
    <s v="2020"/>
    <s v="RATE CASE-TYE6-30-22 V2"/>
    <n v="16429"/>
    <n v="-2755"/>
    <n v="2054"/>
    <n v="585"/>
    <n v="0"/>
    <n v="4643"/>
    <n v="0"/>
    <n v="0"/>
    <n v="0"/>
    <n v="0"/>
    <n v="0"/>
    <n v="0"/>
    <n v="20956"/>
    <n v="20.956"/>
    <x v="2"/>
  </r>
  <r>
    <x v="1"/>
    <s v="P42970: TRANS LINES"/>
    <s v="157154"/>
    <s v="REL Detroit Harvester MOS"/>
    <s v="RELIABILITY"/>
    <s v="2020"/>
    <s v="RATE CASE-TYE6-30-22 V2"/>
    <n v="0"/>
    <n v="0"/>
    <n v="0"/>
    <n v="0"/>
    <n v="0"/>
    <n v="0"/>
    <n v="0"/>
    <n v="5328"/>
    <n v="5628"/>
    <n v="89709"/>
    <n v="340850"/>
    <n v="413053"/>
    <n v="854568"/>
    <n v="854.56799999999998"/>
    <x v="3"/>
  </r>
  <r>
    <x v="1"/>
    <s v="P42970: TRANS LINES"/>
    <s v="157158"/>
    <s v="REL EKPC Carpenter MOS"/>
    <s v="RELIABILITY"/>
    <s v="2020"/>
    <s v="RATE CASE-TYE6-30-22 V2"/>
    <n v="5048"/>
    <n v="-290"/>
    <n v="39151"/>
    <n v="4980"/>
    <n v="7615"/>
    <n v="163720"/>
    <n v="45978"/>
    <n v="6221"/>
    <n v="4125"/>
    <n v="0"/>
    <n v="0"/>
    <n v="0"/>
    <n v="276548"/>
    <n v="276.548"/>
    <x v="3"/>
  </r>
  <r>
    <x v="1"/>
    <s v="P42970: TRANS LINES"/>
    <s v="157161"/>
    <s v="REL Greenville West MOS-A"/>
    <s v="RELIABILITY"/>
    <s v="2020"/>
    <s v="RATE CASE-TYE6-30-22 V2"/>
    <n v="391465"/>
    <n v="-13210"/>
    <n v="13512"/>
    <n v="4286"/>
    <n v="1401"/>
    <n v="-261"/>
    <n v="8742"/>
    <n v="0"/>
    <n v="0"/>
    <n v="0"/>
    <n v="0"/>
    <n v="0"/>
    <n v="405936"/>
    <n v="405.93599999999998"/>
    <x v="3"/>
  </r>
  <r>
    <x v="1"/>
    <s v="P42970: TRANS LINES"/>
    <s v="157175"/>
    <s v="REL Rineyville MOS"/>
    <s v="RELIABILITY"/>
    <s v="2020"/>
    <s v="RATE CASE-TYE6-30-22 V2"/>
    <n v="49331"/>
    <n v="-6279"/>
    <n v="211"/>
    <n v="34"/>
    <n v="0"/>
    <n v="0"/>
    <n v="0"/>
    <n v="0"/>
    <n v="0"/>
    <n v="0"/>
    <n v="0"/>
    <n v="0"/>
    <n v="43297"/>
    <n v="43.296999999999997"/>
    <x v="3"/>
  </r>
  <r>
    <x v="1"/>
    <s v="P42970: TRANS LINES"/>
    <s v="157211"/>
    <s v="TEP-NL-Lebanon-Lebanon South"/>
    <s v="TEP"/>
    <s v="2020"/>
    <s v="RATE CASE-TYE6-30-22 V2"/>
    <n v="4826"/>
    <n v="14017"/>
    <n v="75230"/>
    <n v="8638"/>
    <n v="1523"/>
    <n v="10588"/>
    <n v="-7087"/>
    <n v="18822"/>
    <n v="0"/>
    <n v="6001"/>
    <n v="44497"/>
    <n v="51720"/>
    <n v="228773"/>
    <n v="228.773"/>
    <x v="1"/>
  </r>
  <r>
    <x v="1"/>
    <s v="P42970: TRANS LINES"/>
    <s v="157211"/>
    <s v="TEP-NL-Lebanon-Lebanon South"/>
    <s v="TEP"/>
    <s v="2021"/>
    <s v="RATE CASE-TYE6-30-22 V2"/>
    <n v="252057"/>
    <n v="252057"/>
    <n v="252057"/>
    <n v="252057"/>
    <n v="263326"/>
    <n v="1334890"/>
    <n v="252057"/>
    <n v="252057"/>
    <n v="262180"/>
    <n v="273315"/>
    <n v="273508"/>
    <n v="273543"/>
    <n v="4193101"/>
    <n v="4193.1009999999997"/>
    <x v="1"/>
  </r>
  <r>
    <x v="1"/>
    <s v="P42970: TRANS LINES"/>
    <s v="157315"/>
    <s v="DSP N1DT Wilson Downing"/>
    <s v="NATIVE LOAD"/>
    <s v="2020"/>
    <s v="RATE CASE-TYE6-30-22 V2"/>
    <n v="37768"/>
    <n v="11995"/>
    <n v="13505"/>
    <n v="6841"/>
    <n v="4602"/>
    <n v="269724"/>
    <n v="62058"/>
    <n v="7033"/>
    <n v="27119"/>
    <n v="0"/>
    <n v="0"/>
    <n v="0"/>
    <n v="440645"/>
    <n v="440.64499999999998"/>
    <x v="0"/>
  </r>
  <r>
    <x v="1"/>
    <s v="P42970: TRANS LINES"/>
    <s v="157348"/>
    <s v="REL Belt Line MOS"/>
    <s v="RELIABILITY"/>
    <s v="2020"/>
    <s v="RATE CASE-TYE6-30-22 V2"/>
    <n v="0"/>
    <n v="0"/>
    <n v="0"/>
    <n v="0"/>
    <n v="0"/>
    <n v="0"/>
    <n v="0"/>
    <n v="0"/>
    <n v="0"/>
    <n v="34857"/>
    <n v="36194"/>
    <n v="46966"/>
    <n v="118018"/>
    <n v="118.018"/>
    <x v="3"/>
  </r>
  <r>
    <x v="1"/>
    <s v="P42970: TRANS LINES"/>
    <s v="157635"/>
    <s v="PR Nebo-Wheatcroft"/>
    <s v="PROACTIVE REPLACEMENT"/>
    <s v="2020"/>
    <s v="RATE CASE-TYE6-30-22 V2"/>
    <n v="0"/>
    <n v="160978"/>
    <n v="1121558"/>
    <n v="1276052"/>
    <n v="194472"/>
    <n v="24554"/>
    <n v="184168"/>
    <n v="98059"/>
    <n v="79751"/>
    <n v="91990"/>
    <n v="0"/>
    <n v="0"/>
    <n v="3231582"/>
    <n v="3231.5819999999999"/>
    <x v="2"/>
  </r>
  <r>
    <x v="1"/>
    <s v="P42970: TRANS LINES"/>
    <s v="157636"/>
    <s v="PR Dorchester-St Paul"/>
    <s v="PROACTIVE REPLACEMENT"/>
    <s v="2020"/>
    <s v="RATE CASE-TYE6-30-22 V2"/>
    <n v="0"/>
    <n v="0"/>
    <n v="0"/>
    <n v="0"/>
    <n v="1867"/>
    <n v="0"/>
    <n v="0"/>
    <n v="2060"/>
    <n v="6321"/>
    <n v="83584"/>
    <n v="48099"/>
    <n v="73043"/>
    <n v="214975"/>
    <n v="214.97499999999999"/>
    <x v="2"/>
  </r>
  <r>
    <x v="1"/>
    <s v="P42970: TRANS LINES"/>
    <s v="157636"/>
    <s v="PR Dorchester-St Paul"/>
    <s v="PROACTIVE REPLACEMENT"/>
    <s v="2021"/>
    <s v="RATE CASE-TYE6-30-22 V2"/>
    <n v="1675995"/>
    <n v="0"/>
    <n v="475020"/>
    <n v="475020"/>
    <n v="475020"/>
    <n v="475020"/>
    <n v="481656"/>
    <n v="499888"/>
    <n v="474450"/>
    <n v="475020"/>
    <n v="0"/>
    <n v="0"/>
    <n v="5507091"/>
    <n v="5507.0910000000003"/>
    <x v="2"/>
  </r>
  <r>
    <x v="1"/>
    <s v="P42970: TRANS LINES"/>
    <s v="157637"/>
    <s v="PR Hillside-River Queen"/>
    <s v="PROACTIVE REPLACEMENT"/>
    <s v="2020"/>
    <s v="RATE CASE-TYE6-30-22 V2"/>
    <n v="913531"/>
    <n v="589029"/>
    <n v="189995"/>
    <n v="14980"/>
    <n v="-5080"/>
    <n v="2441"/>
    <n v="0"/>
    <n v="0"/>
    <n v="0"/>
    <n v="0"/>
    <n v="0"/>
    <n v="0"/>
    <n v="1704896"/>
    <n v="1704.896"/>
    <x v="2"/>
  </r>
  <r>
    <x v="1"/>
    <s v="P42970: TRANS LINES"/>
    <s v="157638"/>
    <s v="PR Bond-Dorchester"/>
    <s v="PROACTIVE REPLACEMENT"/>
    <s v="2020"/>
    <s v="RATE CASE-TYE6-30-22 V2"/>
    <n v="872225"/>
    <n v="51192"/>
    <n v="-43486"/>
    <n v="150160"/>
    <n v="0"/>
    <n v="1169"/>
    <n v="2884"/>
    <n v="65042"/>
    <n v="42849"/>
    <n v="69540"/>
    <n v="57879"/>
    <n v="470191"/>
    <n v="1739645"/>
    <n v="1739.645"/>
    <x v="2"/>
  </r>
  <r>
    <x v="1"/>
    <s v="P42970: TRANS LINES"/>
    <s v="157638"/>
    <s v="PR Bond-Dorchester"/>
    <s v="PROACTIVE REPLACEMENT"/>
    <s v="2021"/>
    <s v="RATE CASE-TYE6-30-22 V2"/>
    <n v="201058"/>
    <n v="732476"/>
    <n v="732476"/>
    <n v="732476"/>
    <n v="0"/>
    <n v="0"/>
    <n v="0"/>
    <n v="0"/>
    <n v="0"/>
    <n v="0"/>
    <n v="0"/>
    <n v="0"/>
    <n v="2398487"/>
    <n v="2398.4870000000001"/>
    <x v="2"/>
  </r>
  <r>
    <x v="1"/>
    <s v="P42970: TRANS LINES"/>
    <s v="157639"/>
    <s v="PR Corydon-Grn River Steel"/>
    <s v="PROACTIVE REPLACEMENT"/>
    <s v="2020"/>
    <s v="RATE CASE-TYE6-30-22 V2"/>
    <n v="0"/>
    <n v="54842"/>
    <n v="50460"/>
    <n v="51772"/>
    <n v="1722415"/>
    <n v="525557"/>
    <n v="507573"/>
    <n v="486886"/>
    <n v="102812"/>
    <n v="238091"/>
    <n v="232679"/>
    <n v="199965"/>
    <n v="4173053"/>
    <n v="4173.0529999999999"/>
    <x v="2"/>
  </r>
  <r>
    <x v="1"/>
    <s v="P42970: TRANS LINES"/>
    <s v="157639"/>
    <s v="PR Corydon-Grn River Steel"/>
    <s v="PROACTIVE REPLACEMENT"/>
    <s v="2021"/>
    <s v="RATE CASE-TYE6-30-22 V2"/>
    <n v="258804"/>
    <n v="248850"/>
    <n v="0"/>
    <n v="0"/>
    <n v="0"/>
    <n v="0"/>
    <n v="0"/>
    <n v="0"/>
    <n v="0"/>
    <n v="0"/>
    <n v="0"/>
    <n v="0"/>
    <n v="507654"/>
    <n v="507.654"/>
    <x v="2"/>
  </r>
  <r>
    <x v="1"/>
    <s v="P42970: TRANS LINES"/>
    <s v="157640"/>
    <s v="PR Carrollton-E Frankfort"/>
    <s v="PROACTIVE REPLACEMENT"/>
    <s v="2020"/>
    <s v="RATE CASE-TYE6-30-22 V2"/>
    <n v="346417"/>
    <n v="168050"/>
    <n v="6969"/>
    <n v="-4729"/>
    <n v="0"/>
    <n v="0"/>
    <n v="424"/>
    <n v="0"/>
    <n v="0"/>
    <n v="0"/>
    <n v="0"/>
    <n v="0"/>
    <n v="517130"/>
    <n v="517.13"/>
    <x v="2"/>
  </r>
  <r>
    <x v="1"/>
    <s v="P42970: TRANS LINES"/>
    <s v="157641"/>
    <s v="PR Bimble-London 69kV"/>
    <s v="PROACTIVE REPLACEMENT"/>
    <s v="2020"/>
    <s v="RATE CASE-TYE6-30-22 V2"/>
    <n v="936061"/>
    <n v="213526"/>
    <n v="233680"/>
    <n v="399647"/>
    <n v="63359"/>
    <n v="219884"/>
    <n v="248853"/>
    <n v="637"/>
    <n v="168852"/>
    <n v="0"/>
    <n v="0"/>
    <n v="0"/>
    <n v="2484500"/>
    <n v="2484.5"/>
    <x v="2"/>
  </r>
  <r>
    <x v="1"/>
    <s v="P42970: TRANS LINES"/>
    <s v="157642"/>
    <s v="PR Imboden-Gorge-Dorchester"/>
    <s v="PROACTIVE REPLACEMENT"/>
    <s v="2020"/>
    <s v="RATE CASE-TYE6-30-22 V2"/>
    <n v="512903"/>
    <n v="77375"/>
    <n v="37135"/>
    <n v="770"/>
    <n v="6250"/>
    <n v="45930"/>
    <n v="137097"/>
    <n v="-30493"/>
    <n v="129841"/>
    <n v="342239"/>
    <n v="539234"/>
    <n v="745814"/>
    <n v="2544094"/>
    <n v="2544.0940000000001"/>
    <x v="2"/>
  </r>
  <r>
    <x v="1"/>
    <s v="P42970: TRANS LINES"/>
    <s v="157642"/>
    <s v="PR Imboden-Gorge-Dorchester"/>
    <s v="PROACTIVE REPLACEMENT"/>
    <s v="2021"/>
    <s v="RATE CASE-TYE6-30-22 V2"/>
    <n v="111643"/>
    <n v="111643"/>
    <n v="100583"/>
    <n v="100583"/>
    <n v="100583"/>
    <n v="193796"/>
    <n v="0"/>
    <n v="0"/>
    <n v="0"/>
    <n v="0"/>
    <n v="0"/>
    <n v="0"/>
    <n v="718832"/>
    <n v="718.83199999999999"/>
    <x v="2"/>
  </r>
  <r>
    <x v="1"/>
    <s v="P42970: TRANS LINES"/>
    <s v="157645"/>
    <s v="PR Adams-Haefling"/>
    <s v="PROACTIVE REPLACEMENT"/>
    <s v="2020"/>
    <s v="RATE CASE-TYE6-30-22 V2"/>
    <n v="0"/>
    <n v="0"/>
    <n v="0"/>
    <n v="22478"/>
    <n v="22116"/>
    <n v="28452"/>
    <n v="8851"/>
    <n v="497140"/>
    <n v="259412"/>
    <n v="169291"/>
    <n v="169291"/>
    <n v="491227"/>
    <n v="1668259"/>
    <n v="1668.259"/>
    <x v="2"/>
  </r>
  <r>
    <x v="1"/>
    <s v="P42970: TRANS LINES"/>
    <s v="157660"/>
    <s v="DSP White Sulphur Sub"/>
    <s v="NATIVE LOAD"/>
    <s v="2020"/>
    <s v="RATE CASE-TYE6-30-22 V2"/>
    <n v="78"/>
    <n v="9644"/>
    <n v="-219"/>
    <n v="5534"/>
    <n v="18020"/>
    <n v="78"/>
    <n v="14094"/>
    <n v="155544"/>
    <n v="0"/>
    <n v="178502"/>
    <n v="151886"/>
    <n v="0"/>
    <n v="533161"/>
    <n v="533.16099999999994"/>
    <x v="0"/>
  </r>
  <r>
    <x v="1"/>
    <s v="P42970: TRANS LINES"/>
    <s v="157694"/>
    <s v="PR Dorchester-St Paul 69kV"/>
    <s v="PROACTIVE REPLACEMENT"/>
    <s v="2020"/>
    <s v="RATE CASE-TYE6-30-22 V2"/>
    <n v="31048"/>
    <n v="-736"/>
    <n v="-152"/>
    <n v="0"/>
    <n v="0"/>
    <n v="0"/>
    <n v="16827"/>
    <n v="0"/>
    <n v="0"/>
    <n v="0"/>
    <n v="0"/>
    <n v="0"/>
    <n v="46986"/>
    <n v="46.985999999999997"/>
    <x v="2"/>
  </r>
  <r>
    <x v="1"/>
    <s v="P42970: TRANS LINES"/>
    <s v="157708"/>
    <s v="ESR Ashland Oil-Cty of Paducah"/>
    <s v="PROACTIVE REPLACEMENT"/>
    <s v="2020"/>
    <s v="RATE CASE-TYE6-30-22 V2"/>
    <n v="61202"/>
    <n v="141543"/>
    <n v="-21357"/>
    <n v="0"/>
    <n v="5033"/>
    <n v="-53"/>
    <n v="0"/>
    <n v="0"/>
    <n v="0"/>
    <n v="0"/>
    <n v="0"/>
    <n v="0"/>
    <n v="186368"/>
    <n v="186.36799999999999"/>
    <x v="2"/>
  </r>
  <r>
    <x v="1"/>
    <s v="P42970: TRANS LINES"/>
    <s v="157709"/>
    <s v="ESR Campground-Jksn Co REA"/>
    <s v="PROACTIVE REPLACEMENT"/>
    <s v="2020"/>
    <s v="RATE CASE-TYE6-30-22 V2"/>
    <n v="84697"/>
    <n v="128714"/>
    <n v="31201"/>
    <n v="42135"/>
    <n v="7957"/>
    <n v="3229"/>
    <n v="25351"/>
    <n v="20221"/>
    <n v="-20221"/>
    <n v="0"/>
    <n v="0"/>
    <n v="0"/>
    <n v="323286"/>
    <n v="323.286"/>
    <x v="2"/>
  </r>
  <r>
    <x v="1"/>
    <s v="P42970: TRANS LINES"/>
    <s v="157710"/>
    <s v="ESR Haley 667-615"/>
    <s v="PROACTIVE REPLACEMENT"/>
    <s v="2020"/>
    <s v="RATE CASE-TYE6-30-22 V2"/>
    <n v="6596"/>
    <n v="3868"/>
    <n v="224"/>
    <n v="0"/>
    <n v="0"/>
    <n v="0"/>
    <n v="0"/>
    <n v="0"/>
    <n v="0"/>
    <n v="0"/>
    <n v="0"/>
    <n v="0"/>
    <n v="10688"/>
    <n v="10.688000000000001"/>
    <x v="2"/>
  </r>
  <r>
    <x v="1"/>
    <s v="P42970: TRANS LINES"/>
    <s v="157711"/>
    <s v="ESR Mid Valley Clarkson"/>
    <s v="PROACTIVE REPLACEMENT"/>
    <s v="2020"/>
    <s v="RATE CASE-TYE6-30-22 V2"/>
    <n v="0"/>
    <n v="0"/>
    <n v="0"/>
    <n v="0"/>
    <n v="0"/>
    <n v="0"/>
    <n v="7900"/>
    <n v="226"/>
    <n v="15541"/>
    <n v="0"/>
    <n v="0"/>
    <n v="0"/>
    <n v="23667"/>
    <n v="23.667000000000002"/>
    <x v="2"/>
  </r>
  <r>
    <x v="1"/>
    <s v="P42970: TRANS LINES"/>
    <s v="157711"/>
    <s v="ESR Mid Valley Clarkson"/>
    <s v="PROACTIVE REPLACEMENT"/>
    <s v="2021"/>
    <s v="RATE CASE-TYE6-30-22 V2"/>
    <n v="0"/>
    <n v="0"/>
    <n v="0"/>
    <n v="165757"/>
    <n v="216386"/>
    <n v="265325"/>
    <n v="0"/>
    <n v="0"/>
    <n v="0"/>
    <n v="0"/>
    <n v="0"/>
    <n v="0"/>
    <n v="647468"/>
    <n v="647.46799999999996"/>
    <x v="2"/>
  </r>
  <r>
    <x v="1"/>
    <s v="P42970: TRANS LINES"/>
    <s v="157712"/>
    <s v="REL Millers Creek REA MOS"/>
    <s v="RELIABILITY"/>
    <s v="2021"/>
    <s v="RATE CASE-TYE6-30-22 V2"/>
    <n v="0"/>
    <n v="0"/>
    <n v="0"/>
    <n v="0"/>
    <n v="0"/>
    <n v="0"/>
    <n v="553073"/>
    <n v="163430"/>
    <n v="163430"/>
    <n v="163430"/>
    <n v="163430"/>
    <n v="298096"/>
    <n v="1504890"/>
    <n v="1504.89"/>
    <x v="3"/>
  </r>
  <r>
    <x v="1"/>
    <s v="P42970: TRANS LINES"/>
    <s v="157716"/>
    <s v="ESR Onton 447-615-625"/>
    <s v="PROACTIVE REPLACEMENT"/>
    <s v="2020"/>
    <s v="RATE CASE-TYE6-30-22 V2"/>
    <n v="146097"/>
    <n v="32677"/>
    <n v="-14147"/>
    <n v="1825"/>
    <n v="0"/>
    <n v="-2"/>
    <n v="0"/>
    <n v="0"/>
    <n v="0"/>
    <n v="0"/>
    <n v="0"/>
    <n v="0"/>
    <n v="166450"/>
    <n v="166.45"/>
    <x v="2"/>
  </r>
  <r>
    <x v="1"/>
    <s v="P42970: TRANS LINES"/>
    <s v="157718"/>
    <s v="ESR Mt Victory-South KY REA"/>
    <s v="PROACTIVE REPLACEMENT"/>
    <s v="2021"/>
    <s v="RATE CASE-TYE6-30-22 V2"/>
    <n v="0"/>
    <n v="0"/>
    <n v="0"/>
    <n v="0"/>
    <n v="0"/>
    <n v="0"/>
    <n v="0"/>
    <n v="0"/>
    <n v="0"/>
    <n v="506232"/>
    <n v="0"/>
    <n v="0"/>
    <n v="506232"/>
    <n v="506.23200000000003"/>
    <x v="2"/>
  </r>
  <r>
    <x v="1"/>
    <s v="P42970: TRANS LINES"/>
    <s v="157719"/>
    <s v="ESR Shun Pike 449-605-615"/>
    <s v="PROACTIVE REPLACEMENT"/>
    <s v="2021"/>
    <s v="RATE CASE-TYE6-30-22 V2"/>
    <n v="0"/>
    <n v="145355"/>
    <n v="138823"/>
    <n v="219254"/>
    <n v="0"/>
    <n v="0"/>
    <n v="0"/>
    <n v="0"/>
    <n v="0"/>
    <n v="0"/>
    <n v="0"/>
    <n v="0"/>
    <n v="503432"/>
    <n v="503.43200000000002"/>
    <x v="2"/>
  </r>
  <r>
    <x v="1"/>
    <s v="P42970: TRANS LINES"/>
    <s v="157720"/>
    <s v="ESR Salt Lick 727-615"/>
    <s v="PROACTIVE REPLACEMENT"/>
    <s v="2021"/>
    <s v="RATE CASE-TYE6-30-22 V2"/>
    <n v="0"/>
    <n v="203318"/>
    <n v="92965"/>
    <n v="131889"/>
    <n v="0"/>
    <n v="0"/>
    <n v="0"/>
    <n v="0"/>
    <n v="0"/>
    <n v="0"/>
    <n v="0"/>
    <n v="0"/>
    <n v="428172"/>
    <n v="428.17200000000003"/>
    <x v="2"/>
  </r>
  <r>
    <x v="1"/>
    <s v="P42970: TRANS LINES"/>
    <s v="157722"/>
    <s v="ESR Kawneer 885-605"/>
    <s v="PROACTIVE REPLACEMENT"/>
    <s v="2020"/>
    <s v="RATE CASE-TYE6-30-22 V2"/>
    <n v="0"/>
    <n v="0"/>
    <n v="0"/>
    <n v="48277"/>
    <n v="0"/>
    <n v="0"/>
    <n v="188756"/>
    <n v="13392"/>
    <n v="44090"/>
    <n v="0"/>
    <n v="0"/>
    <n v="0"/>
    <n v="294515"/>
    <n v="294.51499999999999"/>
    <x v="2"/>
  </r>
  <r>
    <x v="1"/>
    <s v="P42970: TRANS LINES"/>
    <s v="157736"/>
    <s v="TEP-MOT-Adams-Georgetown"/>
    <s v="TEP"/>
    <s v="2020"/>
    <s v="RATE CASE-TYE6-30-22 V2"/>
    <n v="15"/>
    <n v="0"/>
    <n v="0"/>
    <n v="0"/>
    <n v="0"/>
    <n v="0"/>
    <n v="0"/>
    <n v="0"/>
    <n v="0"/>
    <n v="0"/>
    <n v="0"/>
    <n v="0"/>
    <n v="15"/>
    <n v="1.4999999999999999E-2"/>
    <x v="1"/>
  </r>
  <r>
    <x v="1"/>
    <s v="P42970: TRANS LINES"/>
    <s v="157806"/>
    <s v="TEP Hardin Co Line Work"/>
    <s v="TEP"/>
    <s v="2020"/>
    <s v="RATE CASE-TYE6-30-22 V2"/>
    <n v="33"/>
    <n v="33"/>
    <n v="33"/>
    <n v="33"/>
    <n v="688"/>
    <n v="33"/>
    <n v="33"/>
    <n v="33"/>
    <n v="-33"/>
    <n v="0"/>
    <n v="0"/>
    <n v="0"/>
    <n v="887"/>
    <n v="0.88700000000000001"/>
    <x v="1"/>
  </r>
  <r>
    <x v="1"/>
    <s v="P42970: TRANS LINES"/>
    <s v="157806"/>
    <s v="TEP Hardin Co Line Work"/>
    <s v="TEP"/>
    <s v="2021"/>
    <s v="RATE CASE-TYE6-30-22 V2"/>
    <n v="0"/>
    <n v="0"/>
    <n v="0"/>
    <n v="0"/>
    <n v="0"/>
    <n v="0"/>
    <n v="0"/>
    <n v="0"/>
    <n v="151964"/>
    <n v="153070"/>
    <n v="153733"/>
    <n v="414212"/>
    <n v="872979"/>
    <n v="872.97900000000004"/>
    <x v="1"/>
  </r>
  <r>
    <x v="1"/>
    <s v="P42970: TRANS LINES"/>
    <s v="157872"/>
    <s v="PR Dorchester-Bond"/>
    <s v="PROACTIVE REPLACEMENT"/>
    <s v="2020"/>
    <s v="RATE CASE-TYE6-30-22 V2"/>
    <n v="287401"/>
    <n v="245475"/>
    <n v="47801"/>
    <n v="103380"/>
    <n v="35807"/>
    <n v="6462"/>
    <n v="10399"/>
    <n v="0"/>
    <n v="-480000"/>
    <n v="0"/>
    <n v="0"/>
    <n v="0"/>
    <n v="256725"/>
    <n v="256.72500000000002"/>
    <x v="2"/>
  </r>
  <r>
    <x v="1"/>
    <s v="P42970: TRANS LINES"/>
    <s v="157999"/>
    <s v="PR KU Park-Middlesboro"/>
    <s v="PROACTIVE REPLACEMENT"/>
    <s v="2020"/>
    <s v="RATE CASE-TYE6-30-22 V2"/>
    <n v="3862"/>
    <n v="3861"/>
    <n v="3740"/>
    <n v="0"/>
    <n v="0"/>
    <n v="0"/>
    <n v="0"/>
    <n v="0"/>
    <n v="0"/>
    <n v="0"/>
    <n v="0"/>
    <n v="0"/>
    <n v="11463"/>
    <n v="11.462999999999999"/>
    <x v="2"/>
  </r>
  <r>
    <x v="1"/>
    <s v="P42970: TRANS LINES"/>
    <s v="158818"/>
    <s v="OMU Lines Intrcnt GR-GRS"/>
    <s v="THIRD PARTY REQUESTS"/>
    <s v="2020"/>
    <s v="RATE CASE-TYE6-30-22 V2"/>
    <n v="-58362"/>
    <n v="15889"/>
    <n v="-15983"/>
    <n v="0"/>
    <n v="0"/>
    <n v="0"/>
    <n v="0"/>
    <n v="0"/>
    <n v="0"/>
    <n v="0"/>
    <n v="0"/>
    <n v="0"/>
    <n v="-58456"/>
    <n v="-58.456000000000003"/>
    <x v="0"/>
  </r>
  <r>
    <x v="1"/>
    <s v="P42970: TRANS LINES"/>
    <s v="158952"/>
    <s v="TL Comp Rel Hardware_KU"/>
    <s v="OPERATIONS SUPPORT"/>
    <s v="2020"/>
    <s v="RATE CASE-TYE6-30-22 V2"/>
    <n v="-1145"/>
    <n v="82"/>
    <n v="0"/>
    <n v="0"/>
    <n v="0"/>
    <n v="0"/>
    <n v="0"/>
    <n v="0"/>
    <n v="0"/>
    <n v="0"/>
    <n v="0"/>
    <n v="0"/>
    <n v="-1063"/>
    <n v="-1.0629999999999999"/>
    <x v="0"/>
  </r>
  <r>
    <x v="1"/>
    <s v="P42970: TRANS LINES"/>
    <s v="158961"/>
    <s v="EKPC to KU W Shlby Intrcn-Line"/>
    <s v="THIRD PARTY REQUESTS"/>
    <s v="2020"/>
    <s v="RATE CASE-TYE6-30-22 V2"/>
    <n v="2"/>
    <n v="369"/>
    <n v="-372"/>
    <n v="0"/>
    <n v="0"/>
    <n v="0"/>
    <n v="0"/>
    <n v="0"/>
    <n v="0"/>
    <n v="0"/>
    <n v="0"/>
    <n v="0"/>
    <n v="-1"/>
    <n v="-1E-3"/>
    <x v="0"/>
  </r>
  <r>
    <x v="1"/>
    <s v="P42970: TRANS LINES"/>
    <s v="FUNDING-L"/>
    <s v="Funding for Trans Lines"/>
    <s v="PROACTIVE REPLACEMENT"/>
    <s v="2020"/>
    <s v="RATE CASE-TYE6-30-22 V2"/>
    <n v="0"/>
    <n v="0"/>
    <n v="0"/>
    <n v="0"/>
    <n v="0"/>
    <n v="0"/>
    <n v="0"/>
    <n v="0"/>
    <n v="1"/>
    <n v="0"/>
    <n v="0"/>
    <n v="1"/>
    <n v="2"/>
    <n v="2E-3"/>
    <x v="2"/>
  </r>
  <r>
    <x v="1"/>
    <s v="P42970: TRANS LINES"/>
    <s v="K8-2020"/>
    <s v="Storm Damage T-Line KU 2020"/>
    <s v="EMERGENCY REPLACEMENT"/>
    <s v="2020"/>
    <s v="RATE CASE-TYE6-30-22 V2"/>
    <n v="87824"/>
    <n v="13422"/>
    <n v="-932"/>
    <n v="405055"/>
    <n v="9703"/>
    <n v="154446"/>
    <n v="2522"/>
    <n v="0"/>
    <n v="89748"/>
    <n v="0"/>
    <n v="0"/>
    <n v="0"/>
    <n v="761789"/>
    <n v="761.78899999999999"/>
    <x v="0"/>
  </r>
  <r>
    <x v="1"/>
    <s v="P42970: TRANS LINES"/>
    <s v="K8-2021"/>
    <s v="Storm Damage T-Line KU 2021"/>
    <s v="EMERGENCY REPLACEMENT"/>
    <s v="2021"/>
    <s v="RATE CASE-TYE6-30-22 V2"/>
    <n v="72251"/>
    <n v="72251"/>
    <n v="72251"/>
    <n v="72251"/>
    <n v="72251"/>
    <n v="72251"/>
    <n v="72251"/>
    <n v="72251"/>
    <n v="72251"/>
    <n v="72251"/>
    <n v="72251"/>
    <n v="72251"/>
    <n v="867010"/>
    <n v="867.01"/>
    <x v="0"/>
  </r>
  <r>
    <x v="1"/>
    <s v="P42970: TRANS LINES"/>
    <s v="K9-2017"/>
    <s v="Priority Repl T-Lines KU"/>
    <s v="PROACTIVE REPLACEMENT"/>
    <s v="2020"/>
    <s v="RATE CASE-TYE6-30-22 V2"/>
    <n v="-55"/>
    <n v="0"/>
    <n v="0"/>
    <n v="0"/>
    <n v="0"/>
    <n v="0"/>
    <n v="0"/>
    <n v="0"/>
    <n v="0"/>
    <n v="0"/>
    <n v="0"/>
    <n v="0"/>
    <n v="-55"/>
    <n v="-5.5E-2"/>
    <x v="2"/>
  </r>
  <r>
    <x v="1"/>
    <s v="P42970: TRANS LINES"/>
    <s v="K9-2018"/>
    <s v="Priority Repl T-Lines KU 2018"/>
    <s v="PROACTIVE REPLACEMENT"/>
    <s v="2020"/>
    <s v="RATE CASE-TYE6-30-22 V2"/>
    <n v="132377"/>
    <n v="35208"/>
    <n v="-1057411"/>
    <n v="82170"/>
    <n v="-5466"/>
    <n v="-238"/>
    <n v="0"/>
    <n v="-128"/>
    <n v="480128"/>
    <n v="0"/>
    <n v="0"/>
    <n v="0"/>
    <n v="-333360"/>
    <n v="-333.36"/>
    <x v="2"/>
  </r>
  <r>
    <x v="1"/>
    <s v="P42970: TRANS LINES"/>
    <s v="K9-2019"/>
    <s v="Priority Repl T-Lines KU 2019"/>
    <s v="PROACTIVE REPLACEMENT"/>
    <s v="2020"/>
    <s v="RATE CASE-TYE6-30-22 V2"/>
    <n v="122912"/>
    <n v="-135896"/>
    <n v="10266"/>
    <n v="5872"/>
    <n v="2052"/>
    <n v="154080"/>
    <n v="97661"/>
    <n v="-2992"/>
    <n v="2992"/>
    <n v="0"/>
    <n v="0"/>
    <n v="0"/>
    <n v="256946"/>
    <n v="256.94600000000003"/>
    <x v="2"/>
  </r>
  <r>
    <x v="1"/>
    <s v="P42970: TRANS LINES"/>
    <s v="K9-2020"/>
    <s v="Priority Repl T-Lines KU 2020"/>
    <s v="PROACTIVE REPLACEMENT"/>
    <s v="2020"/>
    <s v="RATE CASE-TYE6-30-22 V2"/>
    <n v="203325"/>
    <n v="552481"/>
    <n v="817794"/>
    <n v="1217616"/>
    <n v="935750"/>
    <n v="1549847"/>
    <n v="1182948"/>
    <n v="774018"/>
    <n v="446028"/>
    <n v="0"/>
    <n v="0"/>
    <n v="-900000"/>
    <n v="6779806"/>
    <n v="6779.8059999999996"/>
    <x v="2"/>
  </r>
  <r>
    <x v="1"/>
    <s v="P42970: TRANS LINES"/>
    <s v="K9-2021"/>
    <s v="Priority Repl T-Lines KU 2021"/>
    <s v="PROACTIVE REPLACEMENT"/>
    <s v="2021"/>
    <s v="RATE CASE-TYE6-30-22 V2"/>
    <n v="74967"/>
    <n v="74967"/>
    <n v="74967"/>
    <n v="74967"/>
    <n v="74967"/>
    <n v="74967"/>
    <n v="74967"/>
    <n v="74967"/>
    <n v="74967"/>
    <n v="74967"/>
    <n v="74967"/>
    <n v="74967"/>
    <n v="899608"/>
    <n v="899.60799999999995"/>
    <x v="2"/>
  </r>
  <r>
    <x v="1"/>
    <s v="P42970: TRANS LINES"/>
    <s v="KARM-2019"/>
    <s v="Priority Repl X-Arms KU 2019"/>
    <s v="PROACTIVE REPLACEMENT"/>
    <s v="2020"/>
    <s v="RATE CASE-TYE6-30-22 V2"/>
    <n v="13491"/>
    <n v="5443"/>
    <n v="-170"/>
    <n v="0"/>
    <n v="0"/>
    <n v="0"/>
    <n v="0"/>
    <n v="0"/>
    <n v="0"/>
    <n v="0"/>
    <n v="0"/>
    <n v="0"/>
    <n v="18764"/>
    <n v="18.763999999999999"/>
    <x v="2"/>
  </r>
  <r>
    <x v="1"/>
    <s v="P42970: TRANS LINES"/>
    <s v="KARM-2020"/>
    <s v="Priority Repl X-Arms KU 2020"/>
    <s v="PROACTIVE REPLACEMENT"/>
    <s v="2020"/>
    <s v="RATE CASE-TYE6-30-22 V2"/>
    <n v="0"/>
    <n v="10072"/>
    <n v="-7168"/>
    <n v="8323"/>
    <n v="95455"/>
    <n v="25564"/>
    <n v="32381"/>
    <n v="65782"/>
    <n v="-65782"/>
    <n v="0"/>
    <n v="0"/>
    <n v="0"/>
    <n v="164628"/>
    <n v="164.62799999999999"/>
    <x v="2"/>
  </r>
  <r>
    <x v="1"/>
    <s v="P42970: TRANS LINES"/>
    <s v="KARM-2021"/>
    <s v="Priority Repl X-Arms KU 2021"/>
    <s v="PROACTIVE REPLACEMENT"/>
    <s v="2021"/>
    <s v="RATE CASE-TYE6-30-22 V2"/>
    <n v="8586"/>
    <n v="8586"/>
    <n v="8586"/>
    <n v="8586"/>
    <n v="8586"/>
    <n v="8586"/>
    <n v="8586"/>
    <n v="8586"/>
    <n v="8586"/>
    <n v="8586"/>
    <n v="8586"/>
    <n v="8586"/>
    <n v="103029"/>
    <n v="103.029"/>
    <x v="2"/>
  </r>
  <r>
    <x v="1"/>
    <s v="P42970: TRANS LINES"/>
    <s v="KINS-2019"/>
    <s v="Priority Repl Insltrs KU 2019"/>
    <s v="PROACTIVE REPLACEMENT"/>
    <s v="2020"/>
    <s v="RATE CASE-TYE6-30-22 V2"/>
    <n v="1690"/>
    <n v="0"/>
    <n v="0"/>
    <n v="-31762"/>
    <n v="11587"/>
    <n v="99528"/>
    <n v="3996"/>
    <n v="0"/>
    <n v="0"/>
    <n v="0"/>
    <n v="0"/>
    <n v="0"/>
    <n v="85041"/>
    <n v="85.040999999999997"/>
    <x v="2"/>
  </r>
  <r>
    <x v="1"/>
    <s v="P42970: TRANS LINES"/>
    <s v="KINS-2020"/>
    <s v="Priority Repl Insltrs KU 2020"/>
    <s v="PROACTIVE REPLACEMENT"/>
    <s v="2020"/>
    <s v="RATE CASE-TYE6-30-22 V2"/>
    <n v="0"/>
    <n v="0"/>
    <n v="16981"/>
    <n v="2497"/>
    <n v="10186"/>
    <n v="6312"/>
    <n v="6859"/>
    <n v="2786"/>
    <n v="0"/>
    <n v="24900"/>
    <n v="4055"/>
    <n v="3946"/>
    <n v="78520"/>
    <n v="78.52"/>
    <x v="2"/>
  </r>
  <r>
    <x v="1"/>
    <s v="P42970: TRANS LINES"/>
    <s v="KINS-2021"/>
    <s v="Priority Repl Insltrs KU 2021"/>
    <s v="PROACTIVE REPLACEMENT"/>
    <s v="2021"/>
    <s v="RATE CASE-TYE6-30-22 V2"/>
    <n v="4242"/>
    <n v="4242"/>
    <n v="4242"/>
    <n v="4242"/>
    <n v="4242"/>
    <n v="4242"/>
    <n v="4242"/>
    <n v="4242"/>
    <n v="4242"/>
    <n v="4242"/>
    <n v="4242"/>
    <n v="4242"/>
    <n v="50901"/>
    <n v="50.901000000000003"/>
    <x v="2"/>
  </r>
  <r>
    <x v="1"/>
    <s v="P42970: TRANS LINES"/>
    <s v="KOTH-2018"/>
    <s v="Priority Repl Other KU 2018"/>
    <s v="PROACTIVE REPLACEMENT"/>
    <s v="2020"/>
    <s v="RATE CASE-TYE6-30-22 V2"/>
    <n v="0"/>
    <n v="0"/>
    <n v="0"/>
    <n v="0"/>
    <n v="71213"/>
    <n v="0"/>
    <n v="-4500"/>
    <n v="0"/>
    <n v="0"/>
    <n v="0"/>
    <n v="0"/>
    <n v="0"/>
    <n v="66713"/>
    <n v="66.712999999999994"/>
    <x v="2"/>
  </r>
  <r>
    <x v="1"/>
    <s v="P42970: TRANS LINES"/>
    <s v="KOTH-2019"/>
    <s v="Priority Repl Other KU 2019"/>
    <s v="PROACTIVE REPLACEMENT"/>
    <s v="2020"/>
    <s v="RATE CASE-TYE6-30-22 V2"/>
    <n v="277510"/>
    <n v="-45806"/>
    <n v="654"/>
    <n v="2348"/>
    <n v="34614"/>
    <n v="53911"/>
    <n v="-18120"/>
    <n v="7622"/>
    <n v="-7622"/>
    <n v="0"/>
    <n v="0"/>
    <n v="0"/>
    <n v="305111"/>
    <n v="305.11099999999999"/>
    <x v="2"/>
  </r>
  <r>
    <x v="1"/>
    <s v="P42970: TRANS LINES"/>
    <s v="KOTH-2020"/>
    <s v="Priority Repl Other KU 2020"/>
    <s v="PROACTIVE REPLACEMENT"/>
    <s v="2020"/>
    <s v="RATE CASE-TYE6-30-22 V2"/>
    <n v="165578"/>
    <n v="162514"/>
    <n v="146250"/>
    <n v="219198"/>
    <n v="183296"/>
    <n v="688767"/>
    <n v="315790"/>
    <n v="549703"/>
    <n v="-258805"/>
    <n v="0"/>
    <n v="0"/>
    <n v="0"/>
    <n v="2172291"/>
    <n v="2172.2910000000002"/>
    <x v="2"/>
  </r>
  <r>
    <x v="1"/>
    <s v="P42970: TRANS LINES"/>
    <s v="KOTH-2021"/>
    <s v="Priority Repl Other KU 2021"/>
    <s v="PROACTIVE REPLACEMENT"/>
    <s v="2021"/>
    <s v="RATE CASE-TYE6-30-22 V2"/>
    <n v="65642"/>
    <n v="65642"/>
    <n v="65642"/>
    <n v="65642"/>
    <n v="65642"/>
    <n v="65642"/>
    <n v="65642"/>
    <n v="65642"/>
    <n v="65642"/>
    <n v="65642"/>
    <n v="65642"/>
    <n v="65643"/>
    <n v="787709"/>
    <n v="787.70899999999995"/>
    <x v="2"/>
  </r>
  <r>
    <x v="1"/>
    <s v="P42970: TRANS LINES"/>
    <s v="LI-000004"/>
    <s v="PR Carrollton-Warsaw"/>
    <s v="PROACTIVE REPLACEMENT"/>
    <s v="2020"/>
    <s v="RATE CASE-TYE6-30-22 V2"/>
    <n v="0"/>
    <n v="-23649"/>
    <n v="0"/>
    <n v="0"/>
    <n v="0"/>
    <n v="0"/>
    <n v="0"/>
    <n v="0"/>
    <n v="0"/>
    <n v="0"/>
    <n v="0"/>
    <n v="0"/>
    <n v="-23649"/>
    <n v="-23.649000000000001"/>
    <x v="2"/>
  </r>
  <r>
    <x v="1"/>
    <s v="P42970: TRANS LINES"/>
    <s v="LI-000006"/>
    <s v="PR Beattyville-West Irvine"/>
    <s v="PROACTIVE REPLACEMENT"/>
    <s v="2020"/>
    <s v="RATE CASE-TYE6-30-22 V2"/>
    <n v="0"/>
    <n v="8393"/>
    <n v="0"/>
    <n v="0"/>
    <n v="0"/>
    <n v="0"/>
    <n v="0"/>
    <n v="0"/>
    <n v="0"/>
    <n v="0"/>
    <n v="0"/>
    <n v="0"/>
    <n v="8393"/>
    <n v="8.3930000000000007"/>
    <x v="2"/>
  </r>
  <r>
    <x v="1"/>
    <s v="P42970: TRANS LINES"/>
    <s v="LI-000016"/>
    <s v="PR Tyrone-Higby Mill"/>
    <s v="PROACTIVE REPLACEMENT"/>
    <s v="2020"/>
    <s v="RATE CASE-TYE6-30-22 V2"/>
    <n v="0"/>
    <n v="-3732"/>
    <n v="0"/>
    <n v="0"/>
    <n v="0"/>
    <n v="0"/>
    <n v="0"/>
    <n v="0"/>
    <n v="0"/>
    <n v="0"/>
    <n v="0"/>
    <n v="0"/>
    <n v="-3732"/>
    <n v="-3.7320000000000002"/>
    <x v="2"/>
  </r>
  <r>
    <x v="1"/>
    <s v="P42970: TRANS LINES"/>
    <s v="LI-000017"/>
    <s v="PR Middlesboro-Pineville"/>
    <s v="PROACTIVE REPLACEMENT"/>
    <s v="2020"/>
    <s v="RATE CASE-TYE6-30-22 V2"/>
    <n v="161386"/>
    <n v="-174538"/>
    <n v="16487"/>
    <n v="-10527"/>
    <n v="30779"/>
    <n v="7298"/>
    <n v="-6710"/>
    <n v="0"/>
    <n v="0"/>
    <n v="0"/>
    <n v="0"/>
    <n v="0"/>
    <n v="24176"/>
    <n v="24.175999999999998"/>
    <x v="2"/>
  </r>
  <r>
    <x v="1"/>
    <s v="P42970: TRANS LINES"/>
    <s v="LI-000020"/>
    <s v="PR Dix Dam-Lancaster"/>
    <s v="PROACTIVE REPLACEMENT"/>
    <s v="2020"/>
    <s v="RATE CASE-TYE6-30-22 V2"/>
    <n v="1"/>
    <n v="0"/>
    <n v="0"/>
    <n v="0"/>
    <n v="0"/>
    <n v="0"/>
    <n v="0"/>
    <n v="0"/>
    <n v="0"/>
    <n v="0"/>
    <n v="0"/>
    <n v="0"/>
    <n v="1"/>
    <n v="1E-3"/>
    <x v="2"/>
  </r>
  <r>
    <x v="1"/>
    <s v="P42970: TRANS LINES"/>
    <s v="LI-000024"/>
    <s v="PR Green River-Green Rvr Stl"/>
    <s v="PROACTIVE REPLACEMENT"/>
    <s v="2020"/>
    <s v="RATE CASE-TYE6-30-22 V2"/>
    <n v="6602"/>
    <n v="888"/>
    <n v="679"/>
    <n v="0"/>
    <n v="0"/>
    <n v="0"/>
    <n v="0"/>
    <n v="0"/>
    <n v="0"/>
    <n v="0"/>
    <n v="0"/>
    <n v="0"/>
    <n v="8170"/>
    <n v="8.17"/>
    <x v="2"/>
  </r>
  <r>
    <x v="1"/>
    <s v="P42970: TRANS LINES"/>
    <s v="LI-000025"/>
    <s v="PR Harlan Y-Pineville"/>
    <s v="PROACTIVE REPLACEMENT"/>
    <s v="2020"/>
    <s v="RATE CASE-TYE6-30-22 V2"/>
    <n v="1029"/>
    <n v="934"/>
    <n v="5759"/>
    <n v="2716"/>
    <n v="934"/>
    <n v="934"/>
    <n v="28900"/>
    <n v="254120"/>
    <n v="154996"/>
    <n v="43250"/>
    <n v="106331"/>
    <n v="0"/>
    <n v="599902"/>
    <n v="599.90200000000004"/>
    <x v="2"/>
  </r>
  <r>
    <x v="1"/>
    <s v="P42970: TRANS LINES"/>
    <s v="LI-000030"/>
    <s v="PR Lancaster-Danville E"/>
    <s v="PROACTIVE REPLACEMENT"/>
    <s v="2020"/>
    <s v="RATE CASE-TYE6-30-22 V2"/>
    <n v="241"/>
    <n v="0"/>
    <n v="0"/>
    <n v="0"/>
    <n v="0"/>
    <n v="0"/>
    <n v="0"/>
    <n v="0"/>
    <n v="0"/>
    <n v="0"/>
    <n v="0"/>
    <n v="0"/>
    <n v="241"/>
    <n v="0.24099999999999999"/>
    <x v="2"/>
  </r>
  <r>
    <x v="1"/>
    <s v="P42970: TRANS LINES"/>
    <s v="LI-000034"/>
    <s v="PR Middlesboro 127-Midsbro 780"/>
    <s v="PROACTIVE REPLACEMENT"/>
    <s v="2020"/>
    <s v="RATE CASE-TYE6-30-22 V2"/>
    <n v="100"/>
    <n v="0"/>
    <n v="0"/>
    <n v="0"/>
    <n v="0"/>
    <n v="0"/>
    <n v="0"/>
    <n v="0"/>
    <n v="0"/>
    <n v="0"/>
    <n v="0"/>
    <n v="0"/>
    <n v="100"/>
    <n v="0.1"/>
    <x v="2"/>
  </r>
  <r>
    <x v="1"/>
    <s v="P42970: TRANS LINES"/>
    <s v="LI-000036"/>
    <s v="PR Pineville-Rocky Branch"/>
    <s v="PROACTIVE REPLACEMENT"/>
    <s v="2020"/>
    <s v="RATE CASE-TYE6-30-22 V2"/>
    <n v="148242"/>
    <n v="367273"/>
    <n v="26657"/>
    <n v="122721"/>
    <n v="178396"/>
    <n v="136434"/>
    <n v="367299"/>
    <n v="304111"/>
    <n v="168409"/>
    <n v="171807"/>
    <n v="165713"/>
    <n v="165713"/>
    <n v="2322775"/>
    <n v="2322.7750000000001"/>
    <x v="2"/>
  </r>
  <r>
    <x v="1"/>
    <s v="P42970: TRANS LINES"/>
    <s v="LI-000042"/>
    <s v="ESR Campbllsvle Tay Co 768-605"/>
    <s v="PROACTIVE REPLACEMENT"/>
    <s v="2020"/>
    <s v="RATE CASE-TYE6-30-22 V2"/>
    <n v="4"/>
    <n v="0"/>
    <n v="0"/>
    <n v="0"/>
    <n v="0"/>
    <n v="0"/>
    <n v="0"/>
    <n v="0"/>
    <n v="0"/>
    <n v="0"/>
    <n v="0"/>
    <n v="0"/>
    <n v="4"/>
    <n v="4.0000000000000001E-3"/>
    <x v="2"/>
  </r>
  <r>
    <x v="1"/>
    <s v="P42970: TRANS LINES"/>
    <s v="LI-000047"/>
    <s v="ESR Paris City 3 021-605 &amp; 615"/>
    <s v="PROACTIVE REPLACEMENT"/>
    <s v="2020"/>
    <s v="RATE CASE-TYE6-30-22 V2"/>
    <n v="17"/>
    <n v="0"/>
    <n v="0"/>
    <n v="0"/>
    <n v="0"/>
    <n v="0"/>
    <n v="0"/>
    <n v="0"/>
    <n v="0"/>
    <n v="0"/>
    <n v="0"/>
    <n v="0"/>
    <n v="17"/>
    <n v="1.7000000000000001E-2"/>
    <x v="2"/>
  </r>
  <r>
    <x v="1"/>
    <s v="P42970: TRANS LINES"/>
    <s v="LI-000047"/>
    <s v="ESR Paris City 3 021-605 &amp; 615"/>
    <s v="PROACTIVE REPLACEMENT"/>
    <s v="2021"/>
    <s v="RATE CASE-TYE6-30-22 V2"/>
    <n v="0"/>
    <n v="0"/>
    <n v="0"/>
    <n v="112928"/>
    <n v="157768"/>
    <n v="0"/>
    <n v="0"/>
    <n v="0"/>
    <n v="0"/>
    <n v="0"/>
    <n v="0"/>
    <n v="0"/>
    <n v="270695"/>
    <n v="270.69499999999999"/>
    <x v="2"/>
  </r>
  <r>
    <x v="1"/>
    <s v="P42970: TRANS LINES"/>
    <s v="LI-000048"/>
    <s v="ESR River Queen Tap 107-605"/>
    <s v="PROACTIVE REPLACEMENT"/>
    <s v="2020"/>
    <s v="RATE CASE-TYE6-30-22 V2"/>
    <n v="6"/>
    <n v="1293"/>
    <n v="0"/>
    <n v="0"/>
    <n v="0"/>
    <n v="0"/>
    <n v="0"/>
    <n v="0"/>
    <n v="0"/>
    <n v="0"/>
    <n v="0"/>
    <n v="0"/>
    <n v="1299"/>
    <n v="1.2989999999999999"/>
    <x v="2"/>
  </r>
  <r>
    <x v="1"/>
    <s v="P42970: TRANS LINES"/>
    <s v="LI-000049"/>
    <s v="ESR Owen Co 145-715"/>
    <s v="PROACTIVE REPLACEMENT"/>
    <s v="2020"/>
    <s v="RATE CASE-TYE6-30-22 V2"/>
    <n v="40"/>
    <n v="0"/>
    <n v="0"/>
    <n v="0"/>
    <n v="0"/>
    <n v="0"/>
    <n v="0"/>
    <n v="0"/>
    <n v="0"/>
    <n v="0"/>
    <n v="0"/>
    <n v="0"/>
    <n v="40"/>
    <n v="0.04"/>
    <x v="2"/>
  </r>
  <r>
    <x v="1"/>
    <s v="P42970: TRANS LINES"/>
    <s v="LI-000050"/>
    <s v="ESR Brush Creek 517-605 &amp; 615"/>
    <s v="PROACTIVE REPLACEMENT"/>
    <s v="2020"/>
    <s v="RATE CASE-TYE6-30-22 V2"/>
    <n v="-3659"/>
    <n v="0"/>
    <n v="0"/>
    <n v="0"/>
    <n v="0"/>
    <n v="0"/>
    <n v="0"/>
    <n v="0"/>
    <n v="0"/>
    <n v="0"/>
    <n v="0"/>
    <n v="0"/>
    <n v="-3659"/>
    <n v="-3.6589999999999998"/>
    <x v="2"/>
  </r>
  <r>
    <x v="1"/>
    <s v="P42970: TRANS LINES"/>
    <s v="LI-000051"/>
    <s v="ESR Wheatcroft Tap 112-615"/>
    <s v="PROACTIVE REPLACEMENT"/>
    <s v="2020"/>
    <s v="RATE CASE-TYE6-30-22 V2"/>
    <n v="3"/>
    <n v="0"/>
    <n v="0"/>
    <n v="0"/>
    <n v="0"/>
    <n v="0"/>
    <n v="0"/>
    <n v="0"/>
    <n v="0"/>
    <n v="0"/>
    <n v="0"/>
    <n v="0"/>
    <n v="3"/>
    <n v="3.0000000000000001E-3"/>
    <x v="2"/>
  </r>
  <r>
    <x v="1"/>
    <s v="P42970: TRANS LINES"/>
    <s v="LI-000055"/>
    <s v="MOS Rivr Queen Tap 167-805-815"/>
    <s v="PROACTIVE REPLACEMENT"/>
    <s v="2020"/>
    <s v="RATE CASE-TYE6-30-22 V2"/>
    <n v="-5730"/>
    <n v="0"/>
    <n v="0"/>
    <n v="0"/>
    <n v="0"/>
    <n v="0"/>
    <n v="0"/>
    <n v="0"/>
    <n v="0"/>
    <n v="0"/>
    <n v="0"/>
    <n v="0"/>
    <n v="-5730"/>
    <n v="-5.73"/>
    <x v="2"/>
  </r>
  <r>
    <x v="1"/>
    <s v="P42970: TRANS LINES"/>
    <s v="LI-000059"/>
    <s v="REL Vrslles ByPass 838-605-615"/>
    <s v="RELIABILITY"/>
    <s v="2020"/>
    <s v="RATE CASE-TYE6-30-22 V2"/>
    <n v="4945"/>
    <n v="427"/>
    <n v="3185"/>
    <n v="15604"/>
    <n v="51"/>
    <n v="-130"/>
    <n v="524"/>
    <n v="319"/>
    <n v="31379"/>
    <n v="10401"/>
    <n v="23253"/>
    <n v="0"/>
    <n v="89956"/>
    <n v="89.956000000000003"/>
    <x v="3"/>
  </r>
  <r>
    <x v="1"/>
    <s v="P42970: TRANS LINES"/>
    <s v="LI-000060"/>
    <s v="REL Bromley 29-615"/>
    <s v="RELIABILITY"/>
    <s v="2020"/>
    <s v="RATE CASE-TYE6-30-22 V2"/>
    <n v="-7"/>
    <n v="0"/>
    <n v="0"/>
    <n v="0"/>
    <n v="0"/>
    <n v="0"/>
    <n v="0"/>
    <n v="0"/>
    <n v="0"/>
    <n v="0"/>
    <n v="0"/>
    <n v="0"/>
    <n v="-7"/>
    <n v="-7.0000000000000001E-3"/>
    <x v="3"/>
  </r>
  <r>
    <x v="1"/>
    <s v="P42970: TRANS LINES"/>
    <s v="LI-000063"/>
    <s v="REL Shavers Chapel 439-605 MOS"/>
    <s v="RELIABILITY"/>
    <s v="2020"/>
    <s v="RATE CASE-TYE6-30-22 V2"/>
    <n v="142"/>
    <n v="0"/>
    <n v="-42"/>
    <n v="0"/>
    <n v="0"/>
    <n v="-2"/>
    <n v="0"/>
    <n v="0"/>
    <n v="0"/>
    <n v="0"/>
    <n v="0"/>
    <n v="0"/>
    <n v="97"/>
    <n v="9.7000000000000003E-2"/>
    <x v="3"/>
  </r>
  <r>
    <x v="1"/>
    <s v="P42970: TRANS LINES"/>
    <s v="LI-000066"/>
    <s v="REL Lawrncbrg 639-605-625 MOS"/>
    <s v="RELIABILITY"/>
    <s v="2020"/>
    <s v="RATE CASE-TYE6-30-22 V2"/>
    <n v="-3"/>
    <n v="0"/>
    <n v="0"/>
    <n v="0"/>
    <n v="0"/>
    <n v="0"/>
    <n v="0"/>
    <n v="0"/>
    <n v="0"/>
    <n v="0"/>
    <n v="0"/>
    <n v="0"/>
    <n v="-3"/>
    <n v="-3.0000000000000001E-3"/>
    <x v="3"/>
  </r>
  <r>
    <x v="1"/>
    <s v="P42970: TRANS LINES"/>
    <s v="LI-000068"/>
    <s v="REL Liberty Rd 529-605-615 MOS"/>
    <s v="RELIABILITY"/>
    <s v="2020"/>
    <s v="RATE CASE-TYE6-30-22 V2"/>
    <n v="1428"/>
    <n v="0"/>
    <n v="0"/>
    <n v="0"/>
    <n v="0"/>
    <n v="0"/>
    <n v="0"/>
    <n v="0"/>
    <n v="0"/>
    <n v="0"/>
    <n v="0"/>
    <n v="0"/>
    <n v="1428"/>
    <n v="1.4279999999999999"/>
    <x v="3"/>
  </r>
  <r>
    <x v="1"/>
    <s v="P42970: TRANS LINES"/>
    <s v="LI-000083"/>
    <s v="TEP-CR-Loudon Ave-Hume Road"/>
    <s v="TEP"/>
    <s v="2020"/>
    <s v="RATE CASE-TYE6-30-22 V2"/>
    <n v="158728"/>
    <n v="-30190"/>
    <n v="2299"/>
    <n v="21662"/>
    <n v="8917"/>
    <n v="-5225"/>
    <n v="138"/>
    <n v="13631"/>
    <n v="329342"/>
    <n v="123463"/>
    <n v="-39637"/>
    <n v="4332"/>
    <n v="587457"/>
    <n v="587.45699999999999"/>
    <x v="1"/>
  </r>
  <r>
    <x v="1"/>
    <s v="P42970: TRANS LINES"/>
    <s v="LI-000085"/>
    <s v="TEP-MOT-Greensburg-Camp EKPC"/>
    <s v="TEP"/>
    <s v="2020"/>
    <s v="RATE CASE-TYE6-30-22 V2"/>
    <n v="408"/>
    <n v="0"/>
    <n v="0"/>
    <n v="0"/>
    <n v="0"/>
    <n v="0"/>
    <n v="0"/>
    <n v="0"/>
    <n v="0"/>
    <n v="0"/>
    <n v="0"/>
    <n v="0"/>
    <n v="408"/>
    <n v="0.40799999999999997"/>
    <x v="1"/>
  </r>
  <r>
    <x v="1"/>
    <s v="P42970: TRANS LINES"/>
    <s v="LI-000091"/>
    <s v="TEP-MOT-Green Rvr-Shvrs Chapel"/>
    <s v="TEP"/>
    <s v="2020"/>
    <s v="RATE CASE-TYE6-30-22 V2"/>
    <n v="335"/>
    <n v="0"/>
    <n v="0"/>
    <n v="0"/>
    <n v="0"/>
    <n v="0"/>
    <n v="0"/>
    <n v="0"/>
    <n v="0"/>
    <n v="0"/>
    <n v="0"/>
    <n v="0"/>
    <n v="335"/>
    <n v="0.33500000000000002"/>
    <x v="1"/>
  </r>
  <r>
    <x v="1"/>
    <s v="P42970: TRANS LINES"/>
    <s v="LI-000092"/>
    <s v="TEP-MOT-Morganfield-Wheatcrft"/>
    <s v="TEP"/>
    <s v="2020"/>
    <s v="RATE CASE-TYE6-30-22 V2"/>
    <n v="137"/>
    <n v="0"/>
    <n v="0"/>
    <n v="0"/>
    <n v="0"/>
    <n v="0"/>
    <n v="0"/>
    <n v="0"/>
    <n v="0"/>
    <n v="0"/>
    <n v="0"/>
    <n v="0"/>
    <n v="137"/>
    <n v="0.13700000000000001"/>
    <x v="1"/>
  </r>
  <r>
    <x v="1"/>
    <s v="P42970: TRANS LINES"/>
    <s v="LI-000093"/>
    <s v="TEP-MOT-Floyd-Waynesburg"/>
    <s v="TEP"/>
    <s v="2020"/>
    <s v="RATE CASE-TYE6-30-22 V2"/>
    <n v="3"/>
    <n v="0"/>
    <n v="0"/>
    <n v="0"/>
    <n v="0"/>
    <n v="0"/>
    <n v="0"/>
    <n v="0"/>
    <n v="0"/>
    <n v="0"/>
    <n v="0"/>
    <n v="0"/>
    <n v="3"/>
    <n v="3.0000000000000001E-3"/>
    <x v="1"/>
  </r>
  <r>
    <x v="1"/>
    <s v="P42970: TRANS LINES"/>
    <s v="LI-000095"/>
    <s v="TEP-MOT-KU Park-Stinking Creek"/>
    <s v="TEP"/>
    <s v="2020"/>
    <s v="RATE CASE-TYE6-30-22 V2"/>
    <n v="0"/>
    <n v="1570"/>
    <n v="-49"/>
    <n v="0"/>
    <n v="50576"/>
    <n v="3289"/>
    <n v="658"/>
    <n v="0"/>
    <n v="0"/>
    <n v="0"/>
    <n v="0"/>
    <n v="0"/>
    <n v="56043"/>
    <n v="56.042999999999999"/>
    <x v="1"/>
  </r>
  <r>
    <x v="1"/>
    <s v="P42970: TRANS LINES"/>
    <s v="LI-000098"/>
    <s v="TEP-MOT-Hinkle-Stinking Creek"/>
    <s v="TEP"/>
    <s v="2020"/>
    <s v="RATE CASE-TYE6-30-22 V2"/>
    <n v="0"/>
    <n v="715"/>
    <n v="0"/>
    <n v="0"/>
    <n v="67335"/>
    <n v="110040"/>
    <n v="3390"/>
    <n v="219"/>
    <n v="-219"/>
    <n v="0"/>
    <n v="0"/>
    <n v="0"/>
    <n v="181479"/>
    <n v="181.47900000000001"/>
    <x v="1"/>
  </r>
  <r>
    <x v="1"/>
    <s v="P42970: TRANS LINES"/>
    <s v="LI-000100"/>
    <s v="TEP-MOT-Etown-Nelson Co"/>
    <s v="TEP"/>
    <s v="2020"/>
    <s v="RATE CASE-TYE6-30-22 V2"/>
    <n v="0"/>
    <n v="0"/>
    <n v="0"/>
    <n v="0"/>
    <n v="0"/>
    <n v="-349"/>
    <n v="0"/>
    <n v="0"/>
    <n v="0"/>
    <n v="0"/>
    <n v="0"/>
    <n v="0"/>
    <n v="-349"/>
    <n v="-0.34899999999999998"/>
    <x v="1"/>
  </r>
  <r>
    <x v="1"/>
    <s v="P42970: TRANS LINES"/>
    <s v="LI-000102"/>
    <s v="TEP-NL-Hardin Co-Etown New 2nd"/>
    <s v="TEP"/>
    <s v="2020"/>
    <s v="RATE CASE-TYE6-30-22 V2"/>
    <n v="8"/>
    <n v="44"/>
    <n v="4724"/>
    <n v="8"/>
    <n v="-2865"/>
    <n v="7543"/>
    <n v="2766"/>
    <n v="4401"/>
    <n v="-4401"/>
    <n v="240446"/>
    <n v="0"/>
    <n v="0"/>
    <n v="252673"/>
    <n v="252.673"/>
    <x v="1"/>
  </r>
  <r>
    <x v="1"/>
    <s v="P42970: TRANS LINES"/>
    <s v="LI-000102"/>
    <s v="TEP-NL-Hardin Co-Etown New 2nd"/>
    <s v="TEP"/>
    <s v="2021"/>
    <s v="RATE CASE-TYE6-30-22 V2"/>
    <n v="542350"/>
    <n v="94745"/>
    <n v="94745"/>
    <n v="94745"/>
    <n v="94745"/>
    <n v="94745"/>
    <n v="94745"/>
    <n v="94745"/>
    <n v="94745"/>
    <n v="94745"/>
    <n v="94745"/>
    <n v="94745"/>
    <n v="1584541"/>
    <n v="1584.5409999999999"/>
    <x v="1"/>
  </r>
  <r>
    <x v="1"/>
    <s v="P42970: TRANS LINES"/>
    <s v="LI-158321"/>
    <s v="Midland Avenue Relo"/>
    <s v="THIRD PARTY REQUESTS"/>
    <s v="2020"/>
    <s v="RATE CASE-TYE6-30-22 V2"/>
    <n v="13"/>
    <n v="0"/>
    <n v="0"/>
    <n v="0"/>
    <n v="0"/>
    <n v="0"/>
    <n v="0"/>
    <n v="0"/>
    <n v="0"/>
    <n v="0"/>
    <n v="0"/>
    <n v="0"/>
    <n v="13"/>
    <n v="1.2999999999999999E-2"/>
    <x v="0"/>
  </r>
  <r>
    <x v="1"/>
    <s v="P42970: TRANS LINES"/>
    <s v="LI-158662"/>
    <s v="REL Eddyville MOS"/>
    <s v="RELIABILITY"/>
    <s v="2020"/>
    <s v="RATE CASE-TYE6-30-22 V2"/>
    <n v="5718"/>
    <n v="0"/>
    <n v="0"/>
    <n v="0"/>
    <n v="0"/>
    <n v="0"/>
    <n v="0"/>
    <n v="0"/>
    <n v="0"/>
    <n v="0"/>
    <n v="0"/>
    <n v="0"/>
    <n v="5718"/>
    <n v="5.718"/>
    <x v="3"/>
  </r>
  <r>
    <x v="1"/>
    <s v="P42970: TRANS LINES"/>
    <s v="LI-158691"/>
    <s v="PR Harlan Y-Pocket"/>
    <s v="PROACTIVE REPLACEMENT"/>
    <s v="2020"/>
    <s v="RATE CASE-TYE6-30-22 V2"/>
    <n v="373736"/>
    <n v="21947"/>
    <n v="34119"/>
    <n v="57777"/>
    <n v="-15000"/>
    <n v="0"/>
    <n v="2221"/>
    <n v="0"/>
    <n v="0"/>
    <n v="0"/>
    <n v="0"/>
    <n v="0"/>
    <n v="474799"/>
    <n v="474.79899999999998"/>
    <x v="2"/>
  </r>
  <r>
    <x v="1"/>
    <s v="P42970: TRANS LINES"/>
    <s v="LI-158816"/>
    <s v="LTG Pineville-Rocky Branch"/>
    <s v="PROACTIVE REPLACEMENT"/>
    <s v="2020"/>
    <s v="RATE CASE-TYE6-30-22 V2"/>
    <n v="39"/>
    <n v="0"/>
    <n v="0"/>
    <n v="0"/>
    <n v="0"/>
    <n v="0"/>
    <n v="0"/>
    <n v="0"/>
    <n v="0"/>
    <n v="0"/>
    <n v="0"/>
    <n v="0"/>
    <n v="39"/>
    <n v="3.9E-2"/>
    <x v="2"/>
  </r>
  <r>
    <x v="1"/>
    <s v="P42970: TRANS LINES"/>
    <s v="LI-158880"/>
    <s v="PR Corydon-Rumsey"/>
    <s v="PROACTIVE REPLACEMENT"/>
    <s v="2020"/>
    <s v="RATE CASE-TYE6-30-22 V2"/>
    <n v="2418637"/>
    <n v="1183366"/>
    <n v="845027"/>
    <n v="610217"/>
    <n v="437707"/>
    <n v="-25469"/>
    <n v="73449"/>
    <n v="126223"/>
    <n v="25072"/>
    <n v="21645"/>
    <n v="0"/>
    <n v="0"/>
    <n v="5715874"/>
    <n v="5715.8739999999998"/>
    <x v="2"/>
  </r>
  <r>
    <x v="1"/>
    <s v="P42970: TRANS LINES"/>
    <s v="LI-158881"/>
    <s v="PR Harlan Y-Pocket 69kV"/>
    <s v="PROACTIVE REPLACEMENT"/>
    <s v="2020"/>
    <s v="RATE CASE-TYE6-30-22 V2"/>
    <n v="0"/>
    <n v="0"/>
    <n v="11925"/>
    <n v="26748"/>
    <n v="511119"/>
    <n v="772089"/>
    <n v="962502"/>
    <n v="476728"/>
    <n v="364784"/>
    <n v="464823"/>
    <n v="177645"/>
    <n v="15170"/>
    <n v="3783532"/>
    <n v="3783.5320000000002"/>
    <x v="2"/>
  </r>
  <r>
    <x v="1"/>
    <s v="P42970: TRANS LINES"/>
    <s v="LI-158881"/>
    <s v="PR Harlan Y-Pocket 69kV"/>
    <s v="PROACTIVE REPLACEMENT"/>
    <s v="2021"/>
    <s v="RATE CASE-TYE6-30-22 V2"/>
    <n v="285944"/>
    <n v="344894"/>
    <n v="356728"/>
    <n v="431936"/>
    <n v="564656"/>
    <n v="564656"/>
    <n v="0"/>
    <n v="0"/>
    <n v="0"/>
    <n v="0"/>
    <n v="0"/>
    <n v="0"/>
    <n v="2548816"/>
    <n v="2548.8159999999998"/>
    <x v="2"/>
  </r>
  <r>
    <x v="1"/>
    <s v="P42970: TRANS LINES"/>
    <s v="LI-158882"/>
    <s v="PR Dorchester-Arnold"/>
    <s v="PROACTIVE REPLACEMENT"/>
    <s v="2020"/>
    <s v="RATE CASE-TYE6-30-22 V2"/>
    <n v="0"/>
    <n v="0"/>
    <n v="0"/>
    <n v="0"/>
    <n v="0"/>
    <n v="0"/>
    <n v="1626"/>
    <n v="0"/>
    <n v="3606"/>
    <n v="5232"/>
    <n v="6583"/>
    <n v="7760"/>
    <n v="24807"/>
    <n v="24.806999999999999"/>
    <x v="2"/>
  </r>
  <r>
    <x v="1"/>
    <s v="P42970: TRANS LINES"/>
    <s v="LI-158882"/>
    <s v="PR Dorchester-Arnold"/>
    <s v="PROACTIVE REPLACEMENT"/>
    <s v="2021"/>
    <s v="RATE CASE-TYE6-30-22 V2"/>
    <n v="893867"/>
    <n v="63715"/>
    <n v="386287"/>
    <n v="386287"/>
    <n v="274355"/>
    <n v="444810"/>
    <n v="416965"/>
    <n v="222405"/>
    <n v="222405"/>
    <n v="574836"/>
    <n v="0"/>
    <n v="0"/>
    <n v="3885931"/>
    <n v="3885.931"/>
    <x v="2"/>
  </r>
  <r>
    <x v="1"/>
    <s v="P42970: TRANS LINES"/>
    <s v="LI-158883"/>
    <s v="PR Dorchester-Pocket North"/>
    <s v="PROACTIVE REPLACEMENT"/>
    <s v="2020"/>
    <s v="RATE CASE-TYE6-30-22 V2"/>
    <n v="9100"/>
    <n v="43193"/>
    <n v="55806"/>
    <n v="63222"/>
    <n v="41560"/>
    <n v="11882"/>
    <n v="28661"/>
    <n v="112818"/>
    <n v="6996"/>
    <n v="82455"/>
    <n v="66232"/>
    <n v="66232"/>
    <n v="588159"/>
    <n v="588.15899999999999"/>
    <x v="2"/>
  </r>
  <r>
    <x v="1"/>
    <s v="P42970: TRANS LINES"/>
    <s v="LI-158883"/>
    <s v="PR Dorchester-Pocket North"/>
    <s v="PROACTIVE REPLACEMENT"/>
    <s v="2021"/>
    <s v="RATE CASE-TYE6-30-22 V2"/>
    <n v="410484"/>
    <n v="410484"/>
    <n v="410484"/>
    <n v="410484"/>
    <n v="410484"/>
    <n v="410484"/>
    <n v="410484"/>
    <n v="410484"/>
    <n v="410484"/>
    <n v="410484"/>
    <n v="410484"/>
    <n v="410484"/>
    <n v="4925812"/>
    <n v="4925.8119999999999"/>
    <x v="2"/>
  </r>
  <r>
    <x v="1"/>
    <s v="P42970: TRANS LINES"/>
    <s v="LI-158884"/>
    <s v="PR Harlan Y-Arnold"/>
    <s v="PROACTIVE REPLACEMENT"/>
    <s v="2021"/>
    <s v="RATE CASE-TYE6-30-22 V2"/>
    <n v="0"/>
    <n v="0"/>
    <n v="0"/>
    <n v="0"/>
    <n v="0"/>
    <n v="0"/>
    <n v="0"/>
    <n v="74364"/>
    <n v="572358"/>
    <n v="1568346"/>
    <n v="1568346"/>
    <n v="1568346"/>
    <n v="5351760"/>
    <n v="5351.76"/>
    <x v="2"/>
  </r>
  <r>
    <x v="1"/>
    <s v="P42970: TRANS LINES"/>
    <s v="LI-158885"/>
    <s v="PR Bond-Virginia City"/>
    <s v="PROACTIVE REPLACEMENT"/>
    <s v="2020"/>
    <s v="RATE CASE-TYE6-30-22 V2"/>
    <n v="348562"/>
    <n v="188483"/>
    <n v="-66588"/>
    <n v="23283"/>
    <n v="136916"/>
    <n v="142293"/>
    <n v="117205"/>
    <n v="116601"/>
    <n v="-65455"/>
    <n v="0"/>
    <n v="0"/>
    <n v="0"/>
    <n v="941300"/>
    <n v="941.3"/>
    <x v="2"/>
  </r>
  <r>
    <x v="1"/>
    <s v="P42970: TRANS LINES"/>
    <s v="LI-158887"/>
    <s v="PR Dorchester-Dixiana"/>
    <s v="PROACTIVE REPLACEMENT"/>
    <s v="2020"/>
    <s v="RATE CASE-TYE6-30-22 V2"/>
    <n v="0"/>
    <n v="0"/>
    <n v="0"/>
    <n v="0"/>
    <n v="0"/>
    <n v="0"/>
    <n v="0"/>
    <n v="15310"/>
    <n v="0"/>
    <n v="36259"/>
    <n v="34423"/>
    <n v="0"/>
    <n v="85993"/>
    <n v="85.992999999999995"/>
    <x v="2"/>
  </r>
  <r>
    <x v="1"/>
    <s v="P42970: TRANS LINES"/>
    <s v="LI-158887"/>
    <s v="PR Dorchester-Dixiana"/>
    <s v="PROACTIVE REPLACEMENT"/>
    <s v="2021"/>
    <s v="RATE CASE-TYE6-30-22 V2"/>
    <n v="0"/>
    <n v="0"/>
    <n v="0"/>
    <n v="0"/>
    <n v="0"/>
    <n v="0"/>
    <n v="1470890"/>
    <n v="654282"/>
    <n v="654282"/>
    <n v="654282"/>
    <n v="654282"/>
    <n v="1129026"/>
    <n v="5217046"/>
    <n v="5217.0460000000003"/>
    <x v="2"/>
  </r>
  <r>
    <x v="1"/>
    <s v="P42970: TRANS LINES"/>
    <s v="LI-158888"/>
    <s v="PR Middlesboro-Harrogate TVA"/>
    <s v="PROACTIVE REPLACEMENT"/>
    <s v="2020"/>
    <s v="RATE CASE-TYE6-30-22 V2"/>
    <n v="2378"/>
    <n v="26013"/>
    <n v="456339"/>
    <n v="89137"/>
    <n v="61555"/>
    <n v="39015"/>
    <n v="52496"/>
    <n v="5820"/>
    <n v="-5820"/>
    <n v="0"/>
    <n v="0"/>
    <n v="0"/>
    <n v="726932"/>
    <n v="726.93200000000002"/>
    <x v="2"/>
  </r>
  <r>
    <x v="1"/>
    <s v="P42970: TRANS LINES"/>
    <s v="LI-158889"/>
    <s v="REL Providence MOS"/>
    <s v="RELIABILITY"/>
    <s v="2020"/>
    <s v="RATE CASE-TYE6-30-22 V2"/>
    <n v="25209"/>
    <n v="134765"/>
    <n v="180484"/>
    <n v="30114"/>
    <n v="1168"/>
    <n v="2848"/>
    <n v="385"/>
    <n v="187"/>
    <n v="-187"/>
    <n v="0"/>
    <n v="0"/>
    <n v="0"/>
    <n v="374972"/>
    <n v="374.97199999999998"/>
    <x v="3"/>
  </r>
  <r>
    <x v="1"/>
    <s v="P42970: TRANS LINES"/>
    <s v="LI-158946"/>
    <s v="CR Nebo-Providence East"/>
    <s v="PROACTIVE REPLACEMENT"/>
    <s v="2021"/>
    <s v="RATE CASE-TYE6-30-22 V2"/>
    <n v="0"/>
    <n v="0"/>
    <n v="0"/>
    <n v="0"/>
    <n v="390843"/>
    <n v="756024"/>
    <n v="378134"/>
    <n v="378134"/>
    <n v="378134"/>
    <n v="350839"/>
    <n v="228016"/>
    <n v="536829"/>
    <n v="3396952"/>
    <n v="3396.9520000000002"/>
    <x v="2"/>
  </r>
  <r>
    <x v="1"/>
    <s v="P42970: TRANS LINES"/>
    <s v="LI-158947"/>
    <s v="LTG KU Park-Wofford"/>
    <s v="PROACTIVE REPLACEMENT"/>
    <s v="2020"/>
    <s v="RATE CASE-TYE6-30-22 V2"/>
    <n v="3"/>
    <n v="0"/>
    <n v="0"/>
    <n v="0"/>
    <n v="0"/>
    <n v="0"/>
    <n v="0"/>
    <n v="0"/>
    <n v="0"/>
    <n v="0"/>
    <n v="0"/>
    <n v="0"/>
    <n v="3"/>
    <n v="3.0000000000000001E-3"/>
    <x v="2"/>
  </r>
  <r>
    <x v="1"/>
    <s v="P42970: TRANS LINES"/>
    <s v="LI-159067"/>
    <s v="REL Hartford-Big Rivers Interc"/>
    <s v="RELIABILITY"/>
    <s v="2020"/>
    <s v="RATE CASE-TYE6-30-22 V2"/>
    <n v="-62536"/>
    <n v="83279"/>
    <n v="7988"/>
    <n v="18912"/>
    <n v="22776"/>
    <n v="38958"/>
    <n v="161625"/>
    <n v="567034"/>
    <n v="-105975"/>
    <n v="200280"/>
    <n v="166185"/>
    <n v="176709"/>
    <n v="1275235"/>
    <n v="1275.2349999999999"/>
    <x v="3"/>
  </r>
  <r>
    <x v="1"/>
    <s v="P42970: TRANS LINES"/>
    <s v="LI-159067"/>
    <s v="REL Hartford-Big Rivers Interc"/>
    <s v="RELIABILITY"/>
    <s v="2021"/>
    <s v="RATE CASE-TYE6-30-22 V2"/>
    <n v="238668"/>
    <n v="118093"/>
    <n v="118093"/>
    <n v="118093"/>
    <n v="118093"/>
    <n v="118093"/>
    <n v="0"/>
    <n v="0"/>
    <n v="0"/>
    <n v="0"/>
    <n v="0"/>
    <n v="0"/>
    <n v="829131"/>
    <n v="829.13099999999997"/>
    <x v="3"/>
  </r>
  <r>
    <x v="1"/>
    <s v="P42970: TRANS LINES"/>
    <s v="LI-159072"/>
    <s v="REL Shannon Run MOS"/>
    <s v="RELIABILITY"/>
    <s v="2020"/>
    <s v="RATE CASE-TYE6-30-22 V2"/>
    <n v="0"/>
    <n v="0"/>
    <n v="0"/>
    <n v="0"/>
    <n v="9388"/>
    <n v="835"/>
    <n v="43913"/>
    <n v="4289"/>
    <n v="56149"/>
    <n v="33711"/>
    <n v="0"/>
    <n v="0"/>
    <n v="148286"/>
    <n v="148.286"/>
    <x v="3"/>
  </r>
  <r>
    <x v="1"/>
    <s v="P42970: TRANS LINES"/>
    <s v="LI-159178"/>
    <s v="PR Nebo-Wheatcroft Crt"/>
    <s v="PROACTIVE REPLACEMENT"/>
    <s v="2020"/>
    <s v="RATE CASE-TYE6-30-22 V2"/>
    <n v="11666"/>
    <n v="4158"/>
    <n v="-6989"/>
    <n v="38492"/>
    <n v="160343"/>
    <n v="307888"/>
    <n v="328011"/>
    <n v="-22212"/>
    <n v="108790"/>
    <n v="0"/>
    <n v="0"/>
    <n v="0"/>
    <n v="930148"/>
    <n v="930.14800000000002"/>
    <x v="2"/>
  </r>
  <r>
    <x v="1"/>
    <s v="P42970: TRANS LINES"/>
    <s v="LI-159181"/>
    <s v="PR KU Park-GC-Bimble"/>
    <s v="PROACTIVE REPLACEMENT"/>
    <s v="2020"/>
    <s v="RATE CASE-TYE6-30-22 V2"/>
    <n v="377431"/>
    <n v="778"/>
    <n v="21704"/>
    <n v="778"/>
    <n v="1266"/>
    <n v="5390"/>
    <n v="50375"/>
    <n v="303020"/>
    <n v="226769"/>
    <n v="228186"/>
    <n v="0"/>
    <n v="0"/>
    <n v="1215697"/>
    <n v="1215.6969999999999"/>
    <x v="2"/>
  </r>
  <r>
    <x v="1"/>
    <s v="P42970: TRANS LINES"/>
    <s v="LI-159220"/>
    <s v="PR Morganfield-Nebo"/>
    <s v="PROACTIVE REPLACEMENT"/>
    <s v="2021"/>
    <s v="RATE CASE-TYE6-30-22 V2"/>
    <n v="0"/>
    <n v="0"/>
    <n v="0"/>
    <n v="0"/>
    <n v="0"/>
    <n v="765715"/>
    <n v="300865"/>
    <n v="300865"/>
    <n v="300865"/>
    <n v="494355"/>
    <n v="0"/>
    <n v="0"/>
    <n v="2162666"/>
    <n v="2162.6660000000002"/>
    <x v="2"/>
  </r>
  <r>
    <x v="1"/>
    <s v="P42970: TRANS LINES"/>
    <s v="LI-159227"/>
    <s v="PR Daviess County-Smith OMU"/>
    <s v="PROACTIVE REPLACEMENT"/>
    <s v="2020"/>
    <s v="RATE CASE-TYE6-30-22 V2"/>
    <n v="0"/>
    <n v="0"/>
    <n v="0"/>
    <n v="0"/>
    <n v="0"/>
    <n v="0"/>
    <n v="0"/>
    <n v="0"/>
    <n v="0"/>
    <n v="0"/>
    <n v="62539"/>
    <n v="62539"/>
    <n v="125079"/>
    <n v="125.07899999999999"/>
    <x v="2"/>
  </r>
  <r>
    <x v="1"/>
    <s v="P42970: TRANS LINES"/>
    <s v="LI-159227"/>
    <s v="PR Daviess County-Smith OMU"/>
    <s v="PROACTIVE REPLACEMENT"/>
    <s v="2021"/>
    <s v="RATE CASE-TYE6-30-22 V2"/>
    <n v="191082"/>
    <n v="135782"/>
    <n v="108132"/>
    <n v="108132"/>
    <n v="108132"/>
    <n v="108132"/>
    <n v="108132"/>
    <n v="875372"/>
    <n v="274032"/>
    <n v="274032"/>
    <n v="274032"/>
    <n v="436048"/>
    <n v="3001038"/>
    <n v="3001.038"/>
    <x v="2"/>
  </r>
  <r>
    <x v="1"/>
    <s v="P42970: TRANS LINES"/>
    <s v="LI-159243"/>
    <s v="TEP-CR-Mid Valley-Finchville"/>
    <s v="TEP"/>
    <s v="2020"/>
    <s v="RATE CASE-TYE6-30-22 V2"/>
    <n v="676058"/>
    <n v="836075"/>
    <n v="483705"/>
    <n v="665481"/>
    <n v="524503"/>
    <n v="658927"/>
    <n v="447464"/>
    <n v="150165"/>
    <n v="-45226"/>
    <n v="0"/>
    <n v="0"/>
    <n v="0"/>
    <n v="4397152"/>
    <n v="4397.152"/>
    <x v="1"/>
  </r>
  <r>
    <x v="1"/>
    <s v="P42970: TRANS LINES"/>
    <s v="LI-159246"/>
    <s v="TEP-MOT-Earl No-Mad Tap"/>
    <s v="TEP"/>
    <s v="2021"/>
    <s v="RATE CASE-TYE6-30-22 V2"/>
    <n v="0"/>
    <n v="70184"/>
    <n v="26756"/>
    <n v="114636"/>
    <n v="0"/>
    <n v="0"/>
    <n v="0"/>
    <n v="0"/>
    <n v="0"/>
    <n v="0"/>
    <n v="0"/>
    <n v="0"/>
    <n v="211576"/>
    <n v="211.57599999999999"/>
    <x v="1"/>
  </r>
  <r>
    <x v="1"/>
    <s v="P42970: TRANS LINES"/>
    <s v="LI-159248"/>
    <s v="TEP-MOT-Elizabethtown-Etown 5"/>
    <s v="TEP"/>
    <s v="2020"/>
    <s v="RATE CASE-TYE6-30-22 V2"/>
    <n v="0"/>
    <n v="0"/>
    <n v="0"/>
    <n v="0"/>
    <n v="0"/>
    <n v="0"/>
    <n v="0"/>
    <n v="0"/>
    <n v="0"/>
    <n v="20153"/>
    <n v="24072"/>
    <n v="42974"/>
    <n v="87199"/>
    <n v="87.198999999999998"/>
    <x v="1"/>
  </r>
  <r>
    <x v="1"/>
    <s v="P42970: TRANS LINES"/>
    <s v="LI-159248"/>
    <s v="TEP-MOT-Elizabethtown-Etown 5"/>
    <s v="TEP"/>
    <s v="2021"/>
    <s v="RATE CASE-TYE6-30-22 V2"/>
    <n v="203950"/>
    <n v="203950"/>
    <n v="203950"/>
    <n v="708305"/>
    <n v="203950"/>
    <n v="203950"/>
    <n v="203950"/>
    <n v="203950"/>
    <n v="387981"/>
    <n v="0"/>
    <n v="0"/>
    <n v="0"/>
    <n v="2523935"/>
    <n v="2523.9349999999999"/>
    <x v="1"/>
  </r>
  <r>
    <x v="1"/>
    <s v="P42970: TRANS LINES"/>
    <s v="LI-159249"/>
    <s v="TEP-CR-EWood-Simpsonville 69kV"/>
    <s v="TEP"/>
    <s v="2020"/>
    <s v="RATE CASE-TYE6-30-22 V2"/>
    <n v="0"/>
    <n v="0"/>
    <n v="0"/>
    <n v="0"/>
    <n v="0"/>
    <n v="2371"/>
    <n v="26312"/>
    <n v="8686"/>
    <n v="0"/>
    <n v="51781"/>
    <n v="60467"/>
    <n v="96785"/>
    <n v="246402"/>
    <n v="246.40199999999999"/>
    <x v="1"/>
  </r>
  <r>
    <x v="1"/>
    <s v="P42970: TRANS LINES"/>
    <s v="LI-159249"/>
    <s v="TEP-CR-EWood-Simpsonville 69kV"/>
    <s v="TEP"/>
    <s v="2021"/>
    <s v="RATE CASE-TYE6-30-22 V2"/>
    <n v="870486"/>
    <n v="117367"/>
    <n v="117367"/>
    <n v="117367"/>
    <n v="117367"/>
    <n v="117367"/>
    <n v="117367"/>
    <n v="117367"/>
    <n v="117367"/>
    <n v="117367"/>
    <n v="117367"/>
    <n v="117367"/>
    <n v="2161522"/>
    <n v="2161.5219999999999"/>
    <x v="1"/>
  </r>
  <r>
    <x v="1"/>
    <s v="P42970: TRANS LINES"/>
    <s v="LI-159251"/>
    <s v="TEP-MOT-Brush Creek-KU Park"/>
    <s v="TEP"/>
    <s v="2020"/>
    <s v="RATE CASE-TYE6-30-22 V2"/>
    <n v="0"/>
    <n v="0"/>
    <n v="0"/>
    <n v="0"/>
    <n v="0"/>
    <n v="0"/>
    <n v="0"/>
    <n v="25682"/>
    <n v="-25682"/>
    <n v="0"/>
    <n v="0"/>
    <n v="0"/>
    <n v="0"/>
    <n v="0"/>
    <x v="1"/>
  </r>
  <r>
    <x v="1"/>
    <s v="P42970: TRANS LINES"/>
    <s v="LI-159251"/>
    <s v="TEP-MOT-Brush Creek-KU Park"/>
    <s v="TEP"/>
    <s v="2021"/>
    <s v="RATE CASE-TYE6-30-22 V2"/>
    <n v="15396"/>
    <n v="49733"/>
    <n v="49779"/>
    <n v="0"/>
    <n v="0"/>
    <n v="0"/>
    <n v="0"/>
    <n v="0"/>
    <n v="0"/>
    <n v="0"/>
    <n v="0"/>
    <n v="0"/>
    <n v="114908"/>
    <n v="114.908"/>
    <x v="1"/>
  </r>
  <r>
    <x v="1"/>
    <s v="P42970: TRANS LINES"/>
    <s v="LI-159256"/>
    <s v="REL Simpsonville MOS"/>
    <s v="RELIABILITY"/>
    <s v="2020"/>
    <s v="RATE CASE-TYE6-30-22 V2"/>
    <n v="0"/>
    <n v="0"/>
    <n v="7416"/>
    <n v="0"/>
    <n v="2082"/>
    <n v="1496"/>
    <n v="3408"/>
    <n v="541"/>
    <n v="42189"/>
    <n v="31026"/>
    <n v="0"/>
    <n v="0"/>
    <n v="88160"/>
    <n v="88.16"/>
    <x v="3"/>
  </r>
  <r>
    <x v="1"/>
    <s v="P42970: TRANS LINES"/>
    <s v="LI-159257"/>
    <s v="REL McKee Road MOS"/>
    <s v="RELIABILITY"/>
    <s v="2020"/>
    <s v="RATE CASE-TYE6-30-22 V2"/>
    <n v="0"/>
    <n v="0"/>
    <n v="0"/>
    <n v="0"/>
    <n v="32974"/>
    <n v="1004"/>
    <n v="6181"/>
    <n v="827"/>
    <n v="48547"/>
    <n v="41747"/>
    <n v="0"/>
    <n v="0"/>
    <n v="131281"/>
    <n v="131.28100000000001"/>
    <x v="3"/>
  </r>
  <r>
    <x v="1"/>
    <s v="P42970: TRANS LINES"/>
    <s v="LI-159258"/>
    <s v="REL Bens Branch MOS"/>
    <s v="RELIABILITY"/>
    <s v="2020"/>
    <s v="RATE CASE-TYE6-30-22 V2"/>
    <n v="0"/>
    <n v="0"/>
    <n v="0"/>
    <n v="0"/>
    <n v="2634"/>
    <n v="-521"/>
    <n v="1986"/>
    <n v="-130"/>
    <n v="130"/>
    <n v="0"/>
    <n v="115927"/>
    <n v="25189"/>
    <n v="145215"/>
    <n v="145.215"/>
    <x v="3"/>
  </r>
  <r>
    <x v="1"/>
    <s v="P42970: TRANS LINES"/>
    <s v="LI-159258"/>
    <s v="REL Bens Branch MOS"/>
    <s v="RELIABILITY"/>
    <s v="2021"/>
    <s v="RATE CASE-TYE6-30-22 V2"/>
    <n v="123520"/>
    <n v="0"/>
    <n v="0"/>
    <n v="0"/>
    <n v="0"/>
    <n v="0"/>
    <n v="0"/>
    <n v="0"/>
    <n v="0"/>
    <n v="0"/>
    <n v="0"/>
    <n v="0"/>
    <n v="123520"/>
    <n v="123.52"/>
    <x v="3"/>
  </r>
  <r>
    <x v="1"/>
    <s v="P42970: TRANS LINES"/>
    <s v="LI-159260"/>
    <s v="REL-NL-Big Stone Gap"/>
    <s v="RELIABILITY"/>
    <s v="2020"/>
    <s v="RATE CASE-TYE6-30-22 V2"/>
    <n v="0"/>
    <n v="0"/>
    <n v="27754"/>
    <n v="15707"/>
    <n v="0"/>
    <n v="0"/>
    <n v="0"/>
    <n v="0"/>
    <n v="0"/>
    <n v="0"/>
    <n v="0"/>
    <n v="0"/>
    <n v="43461"/>
    <n v="43.460999999999999"/>
    <x v="3"/>
  </r>
  <r>
    <x v="1"/>
    <s v="P42970: TRANS LINES"/>
    <s v="LI-159260"/>
    <s v="REL-NL-Big Stone Gap"/>
    <s v="RELIABILITY"/>
    <s v="2021"/>
    <s v="RATE CASE-TYE6-30-22 V2"/>
    <n v="25758"/>
    <n v="67896"/>
    <n v="1865869"/>
    <n v="7066"/>
    <n v="7066"/>
    <n v="7066"/>
    <n v="53726"/>
    <n v="62366"/>
    <n v="62366"/>
    <n v="62366"/>
    <n v="62366"/>
    <n v="570984"/>
    <n v="2854898"/>
    <n v="2854.8980000000001"/>
    <x v="3"/>
  </r>
  <r>
    <x v="1"/>
    <s v="P42970: TRANS LINES"/>
    <s v="LI-159262"/>
    <s v="REL Bardstown Industrial MOS"/>
    <s v="RELIABILITY"/>
    <s v="2020"/>
    <s v="RATE CASE-TYE6-30-22 V2"/>
    <n v="0"/>
    <n v="0"/>
    <n v="0"/>
    <n v="0"/>
    <n v="0"/>
    <n v="0"/>
    <n v="2448"/>
    <n v="677"/>
    <n v="29718"/>
    <n v="40412"/>
    <n v="37135"/>
    <n v="0"/>
    <n v="110390"/>
    <n v="110.39"/>
    <x v="3"/>
  </r>
  <r>
    <x v="1"/>
    <s v="P42970: TRANS LINES"/>
    <s v="LI-159264"/>
    <s v="REL Trim Masters MOS"/>
    <s v="RELIABILITY"/>
    <s v="2020"/>
    <s v="RATE CASE-TYE6-30-22 V2"/>
    <n v="0"/>
    <n v="0"/>
    <n v="0"/>
    <n v="0"/>
    <n v="0"/>
    <n v="26249"/>
    <n v="5167"/>
    <n v="2252"/>
    <n v="-2252"/>
    <n v="75652"/>
    <n v="6618"/>
    <n v="0"/>
    <n v="113687"/>
    <n v="113.687"/>
    <x v="3"/>
  </r>
  <r>
    <x v="1"/>
    <s v="P42970: TRANS LINES"/>
    <s v="LI-159265"/>
    <s v="REL Wilmore MOS"/>
    <s v="RELIABILITY"/>
    <s v="2020"/>
    <s v="RATE CASE-TYE6-30-22 V2"/>
    <n v="0"/>
    <n v="0"/>
    <n v="0"/>
    <n v="0"/>
    <n v="0"/>
    <n v="0"/>
    <n v="4015"/>
    <n v="4800"/>
    <n v="-4800"/>
    <n v="24029"/>
    <n v="23349"/>
    <n v="0"/>
    <n v="51393"/>
    <n v="51.393000000000001"/>
    <x v="3"/>
  </r>
  <r>
    <x v="1"/>
    <s v="P42970: TRANS LINES"/>
    <s v="LI-159266"/>
    <s v="REL Clinch Valley MOS"/>
    <s v="RELIABILITY"/>
    <s v="2020"/>
    <s v="RATE CASE-TYE6-30-22 V2"/>
    <n v="0"/>
    <n v="0"/>
    <n v="0"/>
    <n v="0"/>
    <n v="660"/>
    <n v="29784"/>
    <n v="2535"/>
    <n v="6008"/>
    <n v="11125"/>
    <n v="66239"/>
    <n v="28807"/>
    <n v="0"/>
    <n v="145157"/>
    <n v="145.15700000000001"/>
    <x v="3"/>
  </r>
  <r>
    <x v="1"/>
    <s v="P42970: TRANS LINES"/>
    <s v="LI-159268"/>
    <s v="REL Pineville MOS"/>
    <s v="RELIABILITY"/>
    <s v="2020"/>
    <s v="RATE CASE-TYE6-30-22 V2"/>
    <n v="0"/>
    <n v="0"/>
    <n v="0"/>
    <n v="0"/>
    <n v="0"/>
    <n v="0"/>
    <n v="0"/>
    <n v="455"/>
    <n v="0"/>
    <n v="66958"/>
    <n v="30384"/>
    <n v="39881"/>
    <n v="137678"/>
    <n v="137.678"/>
    <x v="3"/>
  </r>
  <r>
    <x v="1"/>
    <s v="P42970: TRANS LINES"/>
    <s v="LI-159270"/>
    <s v="REL Hopewell MOS"/>
    <s v="RELIABILITY"/>
    <s v="2020"/>
    <s v="RATE CASE-TYE6-30-22 V2"/>
    <n v="0"/>
    <n v="0"/>
    <n v="0"/>
    <n v="0"/>
    <n v="0"/>
    <n v="0"/>
    <n v="0"/>
    <n v="4262"/>
    <n v="-4262"/>
    <n v="0"/>
    <n v="0"/>
    <n v="0"/>
    <n v="0"/>
    <n v="0"/>
    <x v="3"/>
  </r>
  <r>
    <x v="1"/>
    <s v="P42970: TRANS LINES"/>
    <s v="LI-159270"/>
    <s v="REL Hopewell MOS"/>
    <s v="RELIABILITY"/>
    <s v="2021"/>
    <s v="RATE CASE-TYE6-30-22 V2"/>
    <n v="0"/>
    <n v="66012"/>
    <n v="63182"/>
    <n v="0"/>
    <n v="0"/>
    <n v="0"/>
    <n v="0"/>
    <n v="0"/>
    <n v="0"/>
    <n v="0"/>
    <n v="0"/>
    <n v="0"/>
    <n v="129194"/>
    <n v="129.19399999999999"/>
    <x v="3"/>
  </r>
  <r>
    <x v="1"/>
    <s v="P42970: TRANS LINES"/>
    <s v="LI-159272"/>
    <s v="REL Oxford MOS"/>
    <s v="RELIABILITY"/>
    <s v="2021"/>
    <s v="RATE CASE-TYE6-30-22 V2"/>
    <n v="0"/>
    <n v="72930"/>
    <n v="50489"/>
    <n v="0"/>
    <n v="0"/>
    <n v="0"/>
    <n v="0"/>
    <n v="0"/>
    <n v="0"/>
    <n v="0"/>
    <n v="0"/>
    <n v="0"/>
    <n v="123419"/>
    <n v="123.419"/>
    <x v="3"/>
  </r>
  <r>
    <x v="1"/>
    <s v="P42970: TRANS LINES"/>
    <s v="LI-159273"/>
    <s v="REL Campbellsville MOS"/>
    <s v="RELIABILITY"/>
    <s v="2021"/>
    <s v="RATE CASE-TYE6-30-22 V2"/>
    <n v="0"/>
    <n v="70710"/>
    <n v="40257"/>
    <n v="0"/>
    <n v="0"/>
    <n v="0"/>
    <n v="0"/>
    <n v="0"/>
    <n v="0"/>
    <n v="0"/>
    <n v="0"/>
    <n v="0"/>
    <n v="110967"/>
    <n v="110.967"/>
    <x v="3"/>
  </r>
  <r>
    <x v="1"/>
    <s v="P42970: TRANS LINES"/>
    <s v="LI-159276"/>
    <s v="REL Pine Hill MOS"/>
    <s v="RELIABILITY"/>
    <s v="2020"/>
    <s v="RATE CASE-TYE6-30-22 V2"/>
    <n v="0"/>
    <n v="0"/>
    <n v="0"/>
    <n v="0"/>
    <n v="0"/>
    <n v="0"/>
    <n v="0"/>
    <n v="845"/>
    <n v="0"/>
    <n v="15042"/>
    <n v="18119"/>
    <n v="30885"/>
    <n v="64892"/>
    <n v="64.891999999999996"/>
    <x v="3"/>
  </r>
  <r>
    <x v="1"/>
    <s v="P42970: TRANS LINES"/>
    <s v="LI-159277"/>
    <s v="REL Trafton Avenue MOS"/>
    <s v="RELIABILITY"/>
    <s v="2021"/>
    <s v="RATE CASE-TYE6-30-22 V2"/>
    <n v="82986"/>
    <n v="65655"/>
    <n v="0"/>
    <n v="0"/>
    <n v="0"/>
    <n v="0"/>
    <n v="0"/>
    <n v="0"/>
    <n v="0"/>
    <n v="0"/>
    <n v="0"/>
    <n v="0"/>
    <n v="148642"/>
    <n v="148.642"/>
    <x v="3"/>
  </r>
  <r>
    <x v="1"/>
    <s v="P42970: TRANS LINES"/>
    <s v="LI-159278"/>
    <s v="REL Mile Lane LFI"/>
    <s v="RELIABILITY"/>
    <s v="2021"/>
    <s v="RATE CASE-TYE6-30-22 V2"/>
    <n v="28461"/>
    <n v="32086"/>
    <n v="0"/>
    <n v="0"/>
    <n v="0"/>
    <n v="0"/>
    <n v="0"/>
    <n v="0"/>
    <n v="0"/>
    <n v="0"/>
    <n v="0"/>
    <n v="0"/>
    <n v="60547"/>
    <n v="60.546999999999997"/>
    <x v="3"/>
  </r>
  <r>
    <x v="1"/>
    <s v="P42970: TRANS LINES"/>
    <s v="LI-159436"/>
    <s v="DSP Corporate Drive Sub Upg"/>
    <s v="NATIVE LOAD"/>
    <s v="2020"/>
    <s v="RATE CASE-TYE6-30-22 V2"/>
    <n v="69"/>
    <n v="71"/>
    <n v="66976"/>
    <n v="61366"/>
    <n v="12726"/>
    <n v="1152"/>
    <n v="8708"/>
    <n v="2726"/>
    <n v="-2726"/>
    <n v="0"/>
    <n v="0"/>
    <n v="0"/>
    <n v="151068"/>
    <n v="151.06800000000001"/>
    <x v="0"/>
  </r>
  <r>
    <x v="1"/>
    <s v="P42970: TRANS LINES"/>
    <s v="LI-159700"/>
    <s v="TEP Rogers Gap Dist Station"/>
    <s v="TEP"/>
    <s v="2020"/>
    <s v="RATE CASE-TYE6-30-22 V2"/>
    <n v="288"/>
    <n v="0"/>
    <n v="0"/>
    <n v="652"/>
    <n v="0"/>
    <n v="-652"/>
    <n v="43517"/>
    <n v="4914"/>
    <n v="-4914"/>
    <n v="0"/>
    <n v="0"/>
    <n v="0"/>
    <n v="43805"/>
    <n v="43.805"/>
    <x v="1"/>
  </r>
  <r>
    <x v="1"/>
    <s v="P42970: TRANS LINES"/>
    <s v="LI-159700"/>
    <s v="TEP Rogers Gap Dist Station"/>
    <s v="TEP"/>
    <s v="2021"/>
    <s v="RATE CASE-TYE6-30-22 V2"/>
    <n v="0"/>
    <n v="0"/>
    <n v="0"/>
    <n v="0"/>
    <n v="490400"/>
    <n v="250104"/>
    <n v="366707"/>
    <n v="366707"/>
    <n v="557459"/>
    <n v="0"/>
    <n v="0"/>
    <n v="0"/>
    <n v="2031377"/>
    <n v="2031.377"/>
    <x v="1"/>
  </r>
  <r>
    <x v="1"/>
    <s v="P42970: TRANS LINES"/>
    <s v="LI-159789"/>
    <s v="PR Harlan Y-Pineville 161kV"/>
    <s v="PROACTIVE REPLACEMENT"/>
    <s v="2020"/>
    <s v="RATE CASE-TYE6-30-22 V2"/>
    <n v="32"/>
    <n v="0"/>
    <n v="0"/>
    <n v="0"/>
    <n v="0"/>
    <n v="0"/>
    <n v="0"/>
    <n v="0"/>
    <n v="0"/>
    <n v="0"/>
    <n v="0"/>
    <n v="0"/>
    <n v="32"/>
    <n v="3.2000000000000001E-2"/>
    <x v="2"/>
  </r>
  <r>
    <x v="1"/>
    <s v="P42970: TRANS LINES"/>
    <s v="LI-159846"/>
    <s v="DSP Uniontown Substation Upg"/>
    <s v="NATIVE LOAD"/>
    <s v="2021"/>
    <s v="RATE CASE-TYE6-30-22 V2"/>
    <n v="0"/>
    <n v="0"/>
    <n v="0"/>
    <n v="0"/>
    <n v="0"/>
    <n v="109983"/>
    <n v="103799"/>
    <n v="0"/>
    <n v="0"/>
    <n v="0"/>
    <n v="0"/>
    <n v="0"/>
    <n v="213781"/>
    <n v="213.78100000000001"/>
    <x v="0"/>
  </r>
  <r>
    <x v="1"/>
    <s v="P42970: TRANS LINES"/>
    <s v="LI-159847"/>
    <s v="PR Uniontown-Ovld N Retirement"/>
    <s v="PROACTIVE REPLACEMENT"/>
    <s v="2021"/>
    <s v="RATE CASE-TYE6-30-22 V2"/>
    <n v="0"/>
    <n v="0"/>
    <n v="0"/>
    <n v="0"/>
    <n v="255428"/>
    <n v="255428"/>
    <n v="332057"/>
    <n v="0"/>
    <n v="0"/>
    <n v="0"/>
    <n v="0"/>
    <n v="0"/>
    <n v="842913"/>
    <n v="842.91300000000001"/>
    <x v="2"/>
  </r>
  <r>
    <x v="1"/>
    <s v="P42970: TRANS LINES"/>
    <s v="LI-160017"/>
    <s v="DSP CMWA Paris"/>
    <s v="NATIVE LOAD"/>
    <s v="2020"/>
    <s v="RATE CASE-TYE6-30-22 V2"/>
    <n v="79289"/>
    <n v="-18645"/>
    <n v="9231"/>
    <n v="113090"/>
    <n v="40130"/>
    <n v="3519"/>
    <n v="10141"/>
    <n v="793"/>
    <n v="-793"/>
    <n v="0"/>
    <n v="0"/>
    <n v="0"/>
    <n v="236754"/>
    <n v="236.75399999999999"/>
    <x v="0"/>
  </r>
  <r>
    <x v="1"/>
    <s v="P42970: TRANS LINES"/>
    <s v="LI-160056"/>
    <s v="CR Owingsville Tap"/>
    <s v="PROACTIVE REPLACEMENT"/>
    <s v="2020"/>
    <s v="RATE CASE-TYE6-30-22 V2"/>
    <n v="0"/>
    <n v="0"/>
    <n v="0"/>
    <n v="0"/>
    <n v="0"/>
    <n v="0"/>
    <n v="493"/>
    <n v="0"/>
    <n v="0"/>
    <n v="11158"/>
    <n v="11652"/>
    <n v="11652"/>
    <n v="34955"/>
    <n v="34.954999999999998"/>
    <x v="2"/>
  </r>
  <r>
    <x v="1"/>
    <s v="P42970: TRANS LINES"/>
    <s v="LI-160056"/>
    <s v="CR Owingsville Tap"/>
    <s v="PROACTIVE REPLACEMENT"/>
    <s v="2021"/>
    <s v="RATE CASE-TYE6-30-22 V2"/>
    <n v="49332"/>
    <n v="58401"/>
    <n v="16152"/>
    <n v="16152"/>
    <n v="458669"/>
    <n v="138788"/>
    <n v="243606"/>
    <n v="243606"/>
    <n v="243606"/>
    <n v="298906"/>
    <n v="202375"/>
    <n v="498502"/>
    <n v="2468093"/>
    <n v="2468.0929999999998"/>
    <x v="2"/>
  </r>
  <r>
    <x v="1"/>
    <s v="P42970: TRANS LINES"/>
    <s v="LI-160059"/>
    <s v="CR Crab Orchard Tap"/>
    <s v="PROACTIVE REPLACEMENT"/>
    <s v="2020"/>
    <s v="RATE CASE-TYE6-30-22 V2"/>
    <n v="0"/>
    <n v="0"/>
    <n v="0"/>
    <n v="0"/>
    <n v="0"/>
    <n v="0"/>
    <n v="0"/>
    <n v="10118"/>
    <n v="0"/>
    <n v="81167"/>
    <n v="152217"/>
    <n v="64934"/>
    <n v="308436"/>
    <n v="308.43599999999998"/>
    <x v="2"/>
  </r>
  <r>
    <x v="1"/>
    <s v="P42970: TRANS LINES"/>
    <s v="LI-160059"/>
    <s v="CR Crab Orchard Tap"/>
    <s v="PROACTIVE REPLACEMENT"/>
    <s v="2021"/>
    <s v="RATE CASE-TYE6-30-22 V2"/>
    <n v="12524"/>
    <n v="398331"/>
    <n v="38902"/>
    <n v="286515"/>
    <n v="312893"/>
    <n v="312893"/>
    <n v="162709"/>
    <n v="162709"/>
    <n v="162709"/>
    <n v="162709"/>
    <n v="162709"/>
    <n v="522666"/>
    <n v="2698267"/>
    <n v="2698.2669999999998"/>
    <x v="2"/>
  </r>
  <r>
    <x v="1"/>
    <s v="P42970: TRANS LINES"/>
    <s v="LI-160075"/>
    <s v="PR Harlan Y-Pocket N VA"/>
    <s v="PROACTIVE REPLACEMENT"/>
    <s v="2020"/>
    <s v="RATE CASE-TYE6-30-22 V2"/>
    <n v="0"/>
    <n v="0"/>
    <n v="0"/>
    <n v="0"/>
    <n v="26833"/>
    <n v="11389"/>
    <n v="18782"/>
    <n v="0"/>
    <n v="4690"/>
    <n v="1686"/>
    <n v="1686"/>
    <n v="1686"/>
    <n v="66751"/>
    <n v="66.751000000000005"/>
    <x v="2"/>
  </r>
  <r>
    <x v="1"/>
    <s v="P42970: TRANS LINES"/>
    <s v="LI-160075"/>
    <s v="PR Harlan Y-Pocket N VA"/>
    <s v="PROACTIVE REPLACEMENT"/>
    <s v="2021"/>
    <s v="RATE CASE-TYE6-30-22 V2"/>
    <n v="144299"/>
    <n v="144299"/>
    <n v="144299"/>
    <n v="144299"/>
    <n v="144299"/>
    <n v="144299"/>
    <n v="144299"/>
    <n v="491818"/>
    <n v="144299"/>
    <n v="144299"/>
    <n v="144299"/>
    <n v="358884"/>
    <n v="2293687"/>
    <n v="2293.6869999999999"/>
    <x v="2"/>
  </r>
  <r>
    <x v="1"/>
    <s v="P42970: TRANS LINES"/>
    <s v="LI-160112"/>
    <s v="Georgetown ByPass Relocation"/>
    <s v="THIRD PARTY REQUESTS"/>
    <s v="2020"/>
    <s v="RATE CASE-TYE6-30-22 V2"/>
    <n v="1928"/>
    <n v="0"/>
    <n v="-1911"/>
    <n v="0"/>
    <n v="1911"/>
    <n v="0"/>
    <n v="0"/>
    <n v="0"/>
    <n v="0"/>
    <n v="0"/>
    <n v="0"/>
    <n v="0"/>
    <n v="1928"/>
    <n v="1.9279999999999999"/>
    <x v="0"/>
  </r>
  <r>
    <x v="1"/>
    <s v="P42970: TRANS LINES"/>
    <s v="LI-160137"/>
    <s v="DSP Detroit Harvester 743-2"/>
    <s v="NATIVE LOAD"/>
    <s v="2021"/>
    <s v="RATE CASE-TYE6-30-22 V2"/>
    <n v="0"/>
    <n v="0"/>
    <n v="0"/>
    <n v="0"/>
    <n v="153938"/>
    <n v="99769"/>
    <n v="134503"/>
    <n v="0"/>
    <n v="0"/>
    <n v="0"/>
    <n v="0"/>
    <n v="0"/>
    <n v="388210"/>
    <n v="388.21"/>
    <x v="0"/>
  </r>
  <r>
    <x v="1"/>
    <s v="P42970: TRANS LINES"/>
    <s v="LI-160138"/>
    <s v="PR Columbia EKPC-Columbia"/>
    <s v="PROACTIVE REPLACEMENT"/>
    <s v="2020"/>
    <s v="RATE CASE-TYE6-30-22 V2"/>
    <n v="0"/>
    <n v="0"/>
    <n v="0"/>
    <n v="30887"/>
    <n v="204533"/>
    <n v="-38744"/>
    <n v="541"/>
    <n v="0"/>
    <n v="0"/>
    <n v="382483"/>
    <n v="102703"/>
    <n v="118585"/>
    <n v="800988"/>
    <n v="800.98800000000006"/>
    <x v="2"/>
  </r>
  <r>
    <x v="1"/>
    <s v="P42970: TRANS LINES"/>
    <s v="LI-160364"/>
    <s v="PR Arnold-Delvinta"/>
    <s v="PROACTIVE REPLACEMENT"/>
    <s v="2020"/>
    <s v="RATE CASE-TYE6-30-22 V2"/>
    <n v="0"/>
    <n v="0"/>
    <n v="0"/>
    <n v="0"/>
    <n v="0"/>
    <n v="0"/>
    <n v="21404"/>
    <n v="91602"/>
    <n v="0"/>
    <n v="640618"/>
    <n v="354942"/>
    <n v="397178"/>
    <n v="1505744"/>
    <n v="1505.7439999999999"/>
    <x v="2"/>
  </r>
  <r>
    <x v="1"/>
    <s v="P42970: TRANS LINES"/>
    <s v="LI-160379"/>
    <s v="REL Hartford-Big Rvrs Int ROW"/>
    <s v="LAND"/>
    <s v="2020"/>
    <s v="RATE CASE-TYE6-30-22 V2"/>
    <n v="77838"/>
    <n v="40978"/>
    <n v="15346"/>
    <n v="3936"/>
    <n v="54208"/>
    <n v="146967"/>
    <n v="21218"/>
    <n v="615"/>
    <n v="-615"/>
    <n v="0"/>
    <n v="0"/>
    <n v="0"/>
    <n v="360492"/>
    <n v="360.49200000000002"/>
    <x v="0"/>
  </r>
  <r>
    <x v="1"/>
    <s v="P42970: TRANS LINES"/>
    <s v="LI-160438"/>
    <s v="CR Ky Dam-So Paducah Phase I"/>
    <s v="PROACTIVE REPLACEMENT"/>
    <s v="2020"/>
    <s v="RATE CASE-TYE6-30-22 V2"/>
    <n v="1586431"/>
    <n v="1238192"/>
    <n v="966001"/>
    <n v="1011529"/>
    <n v="676727"/>
    <n v="1467129"/>
    <n v="1843594"/>
    <n v="582194"/>
    <n v="503887"/>
    <n v="10279"/>
    <n v="0"/>
    <n v="0"/>
    <n v="9885963"/>
    <n v="9885.9629999999997"/>
    <x v="2"/>
  </r>
  <r>
    <x v="1"/>
    <s v="P42970: TRANS LINES"/>
    <s v="LI-160439"/>
    <s v="CR Ky Dam-So Paducah Phase II"/>
    <s v="PROACTIVE REPLACEMENT"/>
    <s v="2020"/>
    <s v="RATE CASE-TYE6-30-22 V2"/>
    <n v="1"/>
    <n v="1"/>
    <n v="1"/>
    <n v="1"/>
    <n v="-12501"/>
    <n v="1"/>
    <n v="96201"/>
    <n v="214194"/>
    <n v="1049165"/>
    <n v="66016"/>
    <n v="0"/>
    <n v="0"/>
    <n v="1413077"/>
    <n v="1413.077"/>
    <x v="2"/>
  </r>
  <r>
    <x v="1"/>
    <s v="P42970: TRANS LINES"/>
    <s v="LI-160440"/>
    <s v="CR Elihu-Wofford Phase I"/>
    <s v="PROACTIVE REPLACEMENT"/>
    <s v="2020"/>
    <s v="RATE CASE-TYE6-30-22 V2"/>
    <n v="5372"/>
    <n v="16841"/>
    <n v="32804"/>
    <n v="78396"/>
    <n v="24774"/>
    <n v="26769"/>
    <n v="11085"/>
    <n v="86372"/>
    <n v="38960"/>
    <n v="8658"/>
    <n v="253827"/>
    <n v="0"/>
    <n v="583856"/>
    <n v="583.85599999999999"/>
    <x v="2"/>
  </r>
  <r>
    <x v="1"/>
    <s v="P42970: TRANS LINES"/>
    <s v="LI-160440"/>
    <s v="CR Elihu-Wofford Phase I"/>
    <s v="PROACTIVE REPLACEMENT"/>
    <s v="2021"/>
    <s v="RATE CASE-TYE6-30-22 V2"/>
    <n v="460559"/>
    <n v="2896621"/>
    <n v="649372"/>
    <n v="486203"/>
    <n v="486203"/>
    <n v="486203"/>
    <n v="486203"/>
    <n v="486203"/>
    <n v="486203"/>
    <n v="486203"/>
    <n v="486203"/>
    <n v="141668"/>
    <n v="8037843"/>
    <n v="8037.8429999999998"/>
    <x v="2"/>
  </r>
  <r>
    <x v="1"/>
    <s v="P42970: TRANS LINES"/>
    <s v="LI-160441"/>
    <s v="CR Elihu-Wofford Phase II"/>
    <s v="PROACTIVE REPLACEMENT"/>
    <s v="2020"/>
    <s v="RATE CASE-TYE6-30-22 V2"/>
    <n v="6"/>
    <n v="2274"/>
    <n v="6"/>
    <n v="6"/>
    <n v="6"/>
    <n v="6"/>
    <n v="6"/>
    <n v="6"/>
    <n v="-6"/>
    <n v="20036"/>
    <n v="83334"/>
    <n v="73463"/>
    <n v="179144"/>
    <n v="179.14400000000001"/>
    <x v="2"/>
  </r>
  <r>
    <x v="1"/>
    <s v="P42970: TRANS LINES"/>
    <s v="LI-160441"/>
    <s v="CR Elihu-Wofford Phase II"/>
    <s v="PROACTIVE REPLACEMENT"/>
    <s v="2021"/>
    <s v="RATE CASE-TYE6-30-22 V2"/>
    <n v="0"/>
    <n v="0"/>
    <n v="5530"/>
    <n v="5530"/>
    <n v="4645"/>
    <n v="0"/>
    <n v="0"/>
    <n v="0"/>
    <n v="0"/>
    <n v="0"/>
    <n v="153250"/>
    <n v="0"/>
    <n v="168955"/>
    <n v="168.95500000000001"/>
    <x v="2"/>
  </r>
  <r>
    <x v="1"/>
    <s v="P42970: TRANS LINES"/>
    <s v="LI-160442"/>
    <s v="CR Elihu-Wofford Phase III"/>
    <s v="PROACTIVE REPLACEMENT"/>
    <s v="2020"/>
    <s v="RATE CASE-TYE6-30-22 V2"/>
    <n v="0"/>
    <n v="0"/>
    <n v="0"/>
    <n v="0"/>
    <n v="0"/>
    <n v="0"/>
    <n v="0"/>
    <n v="0"/>
    <n v="0"/>
    <n v="0"/>
    <n v="63731"/>
    <n v="73351"/>
    <n v="137082"/>
    <n v="137.08199999999999"/>
    <x v="2"/>
  </r>
  <r>
    <x v="1"/>
    <s v="P42970: TRANS LINES"/>
    <s v="LI-160442"/>
    <s v="CR Elihu-Wofford Phase III"/>
    <s v="PROACTIVE REPLACEMENT"/>
    <s v="2021"/>
    <s v="RATE CASE-TYE6-30-22 V2"/>
    <n v="0"/>
    <n v="0"/>
    <n v="0"/>
    <n v="0"/>
    <n v="0"/>
    <n v="0"/>
    <n v="0"/>
    <n v="0"/>
    <n v="0"/>
    <n v="0"/>
    <n v="0"/>
    <n v="-1000"/>
    <n v="-1000"/>
    <n v="-1"/>
    <x v="2"/>
  </r>
  <r>
    <x v="1"/>
    <s v="P42970: TRANS LINES"/>
    <s v="LI-160502"/>
    <s v="TEP Paint Lick Cap"/>
    <s v="TEP"/>
    <s v="2020"/>
    <s v="RATE CASE-TYE6-30-22 V2"/>
    <n v="0"/>
    <n v="0"/>
    <n v="0"/>
    <n v="25408"/>
    <n v="48408"/>
    <n v="6118"/>
    <n v="58"/>
    <n v="0"/>
    <n v="0"/>
    <n v="0"/>
    <n v="0"/>
    <n v="0"/>
    <n v="79992"/>
    <n v="79.992000000000004"/>
    <x v="1"/>
  </r>
  <r>
    <x v="1"/>
    <s v="P42970: TRANS LINES"/>
    <s v="LI-160527"/>
    <s v="TEP Hoover Capacitor Bank"/>
    <s v="TEP"/>
    <s v="2020"/>
    <s v="RATE CASE-TYE6-30-22 V2"/>
    <n v="0"/>
    <n v="0"/>
    <n v="0"/>
    <n v="0"/>
    <n v="0"/>
    <n v="0"/>
    <n v="0"/>
    <n v="95338"/>
    <n v="99066"/>
    <n v="213701"/>
    <n v="0"/>
    <n v="0"/>
    <n v="408105"/>
    <n v="408.10500000000002"/>
    <x v="1"/>
  </r>
  <r>
    <x v="1"/>
    <s v="P42970: TRANS LINES"/>
    <s v="LI-160529"/>
    <s v="TEP Warsaw East Capacitor Bank"/>
    <s v="TEP"/>
    <s v="2020"/>
    <s v="RATE CASE-TYE6-30-22 V2"/>
    <n v="0"/>
    <n v="0"/>
    <n v="0"/>
    <n v="0"/>
    <n v="0"/>
    <n v="0"/>
    <n v="0"/>
    <n v="15188"/>
    <n v="68297"/>
    <n v="67319"/>
    <n v="67319"/>
    <n v="63948"/>
    <n v="282072"/>
    <n v="282.072"/>
    <x v="1"/>
  </r>
  <r>
    <x v="1"/>
    <s v="P42970: TRANS LINES"/>
    <s v="LI-160666"/>
    <s v="PR Lake Reba-Okonite"/>
    <s v="PROACTIVE REPLACEMENT"/>
    <s v="2021"/>
    <s v="RATE CASE-TYE6-30-22 V2"/>
    <n v="0"/>
    <n v="0"/>
    <n v="0"/>
    <n v="0"/>
    <n v="0"/>
    <n v="0"/>
    <n v="0"/>
    <n v="0"/>
    <n v="0"/>
    <n v="101971"/>
    <n v="101971"/>
    <n v="101971"/>
    <n v="305913"/>
    <n v="305.91300000000001"/>
    <x v="2"/>
  </r>
  <r>
    <x v="1"/>
    <s v="P42970: TRANS LINES"/>
    <s v="LI-160901"/>
    <s v="PR Bardstown-Hogenville EKPC"/>
    <s v="PROACTIVE REPLACEMENT"/>
    <s v="2021"/>
    <s v="RATE CASE-TYE6-30-22 V2"/>
    <n v="0"/>
    <n v="0"/>
    <n v="2099290"/>
    <n v="464854"/>
    <n v="472193"/>
    <n v="461133"/>
    <n v="460293"/>
    <n v="398467"/>
    <n v="319760"/>
    <n v="319760"/>
    <n v="319760"/>
    <n v="319760"/>
    <n v="5635270"/>
    <n v="5635.27"/>
    <x v="2"/>
  </r>
  <r>
    <x v="1"/>
    <s v="P42970: TRANS LINES"/>
    <s v="LI-160922"/>
    <s v="PR Elizabethtown-Etown 2"/>
    <s v="PROACTIVE REPLACEMENT"/>
    <s v="2020"/>
    <s v="RATE CASE-TYE6-30-22 V2"/>
    <n v="0"/>
    <n v="0"/>
    <n v="0"/>
    <n v="0"/>
    <n v="0"/>
    <n v="0"/>
    <n v="0"/>
    <n v="0"/>
    <n v="0"/>
    <n v="12508"/>
    <n v="12508"/>
    <n v="25016"/>
    <n v="50031"/>
    <n v="50.030999999999999"/>
    <x v="2"/>
  </r>
  <r>
    <x v="1"/>
    <s v="P42970: TRANS LINES"/>
    <s v="LI-160922"/>
    <s v="PR Elizabethtown-Etown 2"/>
    <s v="PROACTIVE REPLACEMENT"/>
    <s v="2021"/>
    <s v="RATE CASE-TYE6-30-22 V2"/>
    <n v="0"/>
    <n v="0"/>
    <n v="0"/>
    <n v="0"/>
    <n v="0"/>
    <n v="0"/>
    <n v="855685"/>
    <n v="244809"/>
    <n v="244809"/>
    <n v="244809"/>
    <n v="244809"/>
    <n v="399129"/>
    <n v="2234050"/>
    <n v="2234.0500000000002"/>
    <x v="2"/>
  </r>
  <r>
    <x v="1"/>
    <s v="P42970: TRANS LINES"/>
    <s v="LI-160928"/>
    <s v="TEP-NL-Lebanon-Leb So ROW"/>
    <s v="LAND"/>
    <s v="2020"/>
    <s v="RATE CASE-TYE6-30-22 V2"/>
    <n v="18"/>
    <n v="8936"/>
    <n v="135658"/>
    <n v="26468"/>
    <n v="34301"/>
    <n v="64227"/>
    <n v="11719"/>
    <n v="6172"/>
    <n v="70890"/>
    <n v="108427"/>
    <n v="0"/>
    <n v="0"/>
    <n v="466816"/>
    <n v="466.81599999999997"/>
    <x v="0"/>
  </r>
  <r>
    <x v="1"/>
    <s v="P42970: TRANS LINES"/>
    <s v="LI-160930"/>
    <s v="REL Newtown LFI"/>
    <s v="RELIABILITY"/>
    <s v="2021"/>
    <s v="RATE CASE-TYE6-30-22 V2"/>
    <n v="0"/>
    <n v="0"/>
    <n v="0"/>
    <n v="0"/>
    <n v="0"/>
    <n v="0"/>
    <n v="0"/>
    <n v="0"/>
    <n v="0"/>
    <n v="0"/>
    <n v="88900"/>
    <n v="0"/>
    <n v="88900"/>
    <n v="88.9"/>
    <x v="3"/>
  </r>
  <r>
    <x v="1"/>
    <s v="P42970: TRANS LINES"/>
    <s v="LI-161041"/>
    <s v="TEP-NL-Hardin Co-Etown ROW"/>
    <s v="LAND"/>
    <s v="2020"/>
    <s v="RATE CASE-TYE6-30-22 V2"/>
    <n v="0"/>
    <n v="7982"/>
    <n v="0"/>
    <n v="0"/>
    <n v="0"/>
    <n v="0"/>
    <n v="0"/>
    <n v="0"/>
    <n v="0"/>
    <n v="0"/>
    <n v="0"/>
    <n v="0"/>
    <n v="7982"/>
    <n v="7.9820000000000002"/>
    <x v="0"/>
  </r>
  <r>
    <x v="1"/>
    <s v="P42970: TRANS LINES"/>
    <s v="LI-161117"/>
    <s v="PR Imboden-Gorge-Dorch Rev"/>
    <s v="PROACTIVE REPLACEMENT"/>
    <s v="2020"/>
    <s v="RATE CASE-TYE6-30-22 V2"/>
    <n v="0"/>
    <n v="0"/>
    <n v="1145557"/>
    <n v="0"/>
    <n v="0"/>
    <n v="0"/>
    <n v="0"/>
    <n v="0"/>
    <n v="105852"/>
    <n v="0"/>
    <n v="0"/>
    <n v="0"/>
    <n v="1251409"/>
    <n v="1251.4090000000001"/>
    <x v="2"/>
  </r>
  <r>
    <x v="1"/>
    <s v="P42970: TRANS LINES"/>
    <s v="LI-161151"/>
    <s v="PR Danville North-Harrodsburg"/>
    <s v="PROACTIVE REPLACEMENT"/>
    <s v="2021"/>
    <s v="RATE CASE-TYE6-30-22 V2"/>
    <n v="0"/>
    <n v="0"/>
    <n v="0"/>
    <n v="0"/>
    <n v="0"/>
    <n v="0"/>
    <n v="0"/>
    <n v="0"/>
    <n v="0"/>
    <n v="1731"/>
    <n v="200097"/>
    <n v="1731"/>
    <n v="203558"/>
    <n v="203.55799999999999"/>
    <x v="2"/>
  </r>
  <r>
    <x v="1"/>
    <s v="P42970: TRANS LINES"/>
    <s v="LI-161152"/>
    <s v="LTG Hamer Tap"/>
    <s v="PROACTIVE REPLACEMENT"/>
    <s v="2020"/>
    <s v="RATE CASE-TYE6-30-22 V2"/>
    <n v="0"/>
    <n v="0"/>
    <n v="0"/>
    <n v="0"/>
    <n v="0"/>
    <n v="0"/>
    <n v="0"/>
    <n v="0"/>
    <n v="0"/>
    <n v="518601"/>
    <n v="342234"/>
    <n v="466583"/>
    <n v="1327419"/>
    <n v="1327.4190000000001"/>
    <x v="2"/>
  </r>
  <r>
    <x v="1"/>
    <s v="P42970: TRANS LINES"/>
    <s v="LI-161260"/>
    <s v="PR Grahamville-Barlow-Wckliffe"/>
    <s v="PROACTIVE REPLACEMENT"/>
    <s v="2020"/>
    <s v="RATE CASE-TYE6-30-22 V2"/>
    <n v="0"/>
    <n v="0"/>
    <n v="0"/>
    <n v="0"/>
    <n v="0"/>
    <n v="0"/>
    <n v="0"/>
    <n v="0"/>
    <n v="1686"/>
    <n v="1686"/>
    <n v="1686"/>
    <n v="44975"/>
    <n v="50031"/>
    <n v="50.030999999999999"/>
    <x v="2"/>
  </r>
  <r>
    <x v="1"/>
    <s v="P42970: TRANS LINES"/>
    <s v="LI-161260"/>
    <s v="PR Grahamville-Barlow-Wckliffe"/>
    <s v="PROACTIVE REPLACEMENT"/>
    <s v="2021"/>
    <s v="RATE CASE-TYE6-30-22 V2"/>
    <n v="0"/>
    <n v="0"/>
    <n v="0"/>
    <n v="1313320"/>
    <n v="458906"/>
    <n v="293006"/>
    <n v="293006"/>
    <n v="293006"/>
    <n v="293006"/>
    <n v="293006"/>
    <n v="293006"/>
    <n v="674843"/>
    <n v="4205104"/>
    <n v="4205.1040000000003"/>
    <x v="2"/>
  </r>
  <r>
    <x v="1"/>
    <s v="P42970: TRANS LINES"/>
    <s v="LI-161288"/>
    <s v="REL Versailles West MOS"/>
    <s v="RELIABILITY"/>
    <s v="2021"/>
    <s v="RATE CASE-TYE6-30-22 V2"/>
    <n v="0"/>
    <n v="114516"/>
    <n v="100232"/>
    <n v="0"/>
    <n v="0"/>
    <n v="0"/>
    <n v="0"/>
    <n v="0"/>
    <n v="0"/>
    <n v="0"/>
    <n v="0"/>
    <n v="0"/>
    <n v="214748"/>
    <n v="214.74799999999999"/>
    <x v="3"/>
  </r>
  <r>
    <x v="1"/>
    <s v="P42970: TRANS LINES"/>
    <s v="LI-161289"/>
    <s v="REL Harlan Y-Catrons Creek LFI"/>
    <s v="RELIABILITY"/>
    <s v="2020"/>
    <s v="RATE CASE-TYE6-30-22 V2"/>
    <n v="0"/>
    <n v="0"/>
    <n v="0"/>
    <n v="0"/>
    <n v="0"/>
    <n v="0"/>
    <n v="0"/>
    <n v="0"/>
    <n v="8416"/>
    <n v="9447"/>
    <n v="20936"/>
    <n v="0"/>
    <n v="38798"/>
    <n v="38.798000000000002"/>
    <x v="3"/>
  </r>
  <r>
    <x v="1"/>
    <s v="P42970: TRANS LINES"/>
    <s v="LI-161291"/>
    <s v="REL Shun Pike MOS"/>
    <s v="RELIABILITY"/>
    <s v="2021"/>
    <s v="RATE CASE-TYE6-30-22 V2"/>
    <n v="0"/>
    <n v="0"/>
    <n v="60504"/>
    <n v="41526"/>
    <n v="0"/>
    <n v="0"/>
    <n v="0"/>
    <n v="0"/>
    <n v="0"/>
    <n v="0"/>
    <n v="0"/>
    <n v="0"/>
    <n v="102030"/>
    <n v="102.03"/>
    <x v="3"/>
  </r>
  <r>
    <x v="1"/>
    <s v="P42970: TRANS LINES"/>
    <s v="LI-161475"/>
    <s v="REL Union Underwear MOS"/>
    <s v="RELIABILITY"/>
    <s v="2021"/>
    <s v="RATE CASE-TYE6-30-22 V2"/>
    <n v="0"/>
    <n v="68449"/>
    <n v="54055"/>
    <n v="0"/>
    <n v="0"/>
    <n v="0"/>
    <n v="0"/>
    <n v="0"/>
    <n v="0"/>
    <n v="0"/>
    <n v="0"/>
    <n v="0"/>
    <n v="122504"/>
    <n v="122.504"/>
    <x v="3"/>
  </r>
  <r>
    <x v="1"/>
    <s v="P42970: TRANS LINES"/>
    <s v="LI-161639"/>
    <s v="PR Princeton-Hardesty-Walker"/>
    <s v="PROACTIVE REPLACEMENT"/>
    <s v="2021"/>
    <s v="RATE CASE-TYE6-30-22 V2"/>
    <n v="0"/>
    <n v="0"/>
    <n v="0"/>
    <n v="0"/>
    <n v="0"/>
    <n v="400445"/>
    <n v="141340"/>
    <n v="141340"/>
    <n v="141340"/>
    <n v="141340"/>
    <n v="141340"/>
    <n v="267646"/>
    <n v="1374790"/>
    <n v="1374.79"/>
    <x v="2"/>
  </r>
  <r>
    <x v="1"/>
    <s v="P42970: TRANS LINES"/>
    <s v="LI-161669"/>
    <s v="TEP-MOT-Eddyville Pr-Princeton"/>
    <s v="TEP"/>
    <s v="2021"/>
    <s v="RATE CASE-TYE6-30-22 V2"/>
    <n v="0"/>
    <n v="0"/>
    <n v="0"/>
    <n v="0"/>
    <n v="0"/>
    <n v="0"/>
    <n v="0"/>
    <n v="0"/>
    <n v="254192"/>
    <n v="254192"/>
    <n v="254192"/>
    <n v="254192"/>
    <n v="1016768"/>
    <n v="1016.768"/>
    <x v="1"/>
  </r>
  <r>
    <x v="1"/>
    <s v="P42970: TRANS LINES"/>
    <s v="LI-161674"/>
    <s v="TEP-MOT-Eddyville Prison-KYD"/>
    <s v="TEP"/>
    <s v="2021"/>
    <s v="RATE CASE-TYE6-30-22 V2"/>
    <n v="0"/>
    <n v="0"/>
    <n v="0"/>
    <n v="0"/>
    <n v="0"/>
    <n v="0"/>
    <n v="0"/>
    <n v="0"/>
    <n v="0"/>
    <n v="361264"/>
    <n v="361264"/>
    <n v="361264"/>
    <n v="1083793"/>
    <n v="1083.7929999999999"/>
    <x v="1"/>
  </r>
  <r>
    <x v="1"/>
    <s v="P42970: TRANS LINES"/>
    <s v="LI-161683"/>
    <s v="EKPC Lancaster Relocation"/>
    <s v="THIRD PARTY REQUESTS"/>
    <s v="2020"/>
    <s v="RATE CASE-TYE6-30-22 V2"/>
    <n v="0"/>
    <n v="0"/>
    <n v="0"/>
    <n v="0"/>
    <n v="0"/>
    <n v="0"/>
    <n v="36"/>
    <n v="128"/>
    <n v="-128"/>
    <n v="0"/>
    <n v="-36"/>
    <n v="0"/>
    <n v="0"/>
    <n v="0"/>
    <x v="0"/>
  </r>
  <r>
    <x v="1"/>
    <s v="P42970: TRANS LINES"/>
    <s v="LI-161686"/>
    <s v="TEP-MOT-LaGrange East-Penal T"/>
    <s v="TEP"/>
    <s v="2021"/>
    <s v="RATE CASE-TYE6-30-22 V2"/>
    <n v="0"/>
    <n v="0"/>
    <n v="0"/>
    <n v="0"/>
    <n v="0"/>
    <n v="0"/>
    <n v="0"/>
    <n v="182658"/>
    <n v="182658"/>
    <n v="182658"/>
    <n v="182658"/>
    <n v="182658"/>
    <n v="913291"/>
    <n v="913.29100000000005"/>
    <x v="1"/>
  </r>
  <r>
    <x v="1"/>
    <s v="P42970: TRANS LINES"/>
    <s v="LI-161687"/>
    <s v="TEP-MOT-Fredonia-Mexico"/>
    <s v="TEP"/>
    <s v="2021"/>
    <s v="RATE CASE-TYE6-30-22 V2"/>
    <n v="0"/>
    <n v="0"/>
    <n v="0"/>
    <n v="0"/>
    <n v="0"/>
    <n v="0"/>
    <n v="0"/>
    <n v="0"/>
    <n v="0"/>
    <n v="11352"/>
    <n v="10942"/>
    <n v="10579"/>
    <n v="32872"/>
    <n v="32.872"/>
    <x v="1"/>
  </r>
  <r>
    <x v="1"/>
    <s v="P42970: TRANS LINES"/>
    <s v="LI-161693"/>
    <s v="TEP-MOT-Dycusburg-Kuttawa"/>
    <s v="TEP"/>
    <s v="2021"/>
    <s v="RATE CASE-TYE6-30-22 V2"/>
    <n v="0"/>
    <n v="0"/>
    <n v="0"/>
    <n v="0"/>
    <n v="0"/>
    <n v="0"/>
    <n v="0"/>
    <n v="0"/>
    <n v="0"/>
    <n v="95171"/>
    <n v="95171"/>
    <n v="196699"/>
    <n v="387040"/>
    <n v="387.04"/>
    <x v="1"/>
  </r>
  <r>
    <x v="1"/>
    <s v="P42970: TRANS LINES"/>
    <s v="LI-161696"/>
    <s v="TL Computer Rel Hware-KU"/>
    <s v="OPERATIONS SUPPORT"/>
    <s v="2020"/>
    <s v="RATE CASE-TYE6-30-22 V2"/>
    <n v="0"/>
    <n v="0"/>
    <n v="0"/>
    <n v="0"/>
    <n v="0"/>
    <n v="0"/>
    <n v="0"/>
    <n v="0"/>
    <n v="0"/>
    <n v="54128"/>
    <n v="0"/>
    <n v="0"/>
    <n v="54128"/>
    <n v="54.128"/>
    <x v="0"/>
  </r>
  <r>
    <x v="1"/>
    <s v="P42970: TRANS LINES"/>
    <s v="LI-161704"/>
    <s v="Pineville-Rocky Branch ROW"/>
    <s v="LAND"/>
    <s v="2020"/>
    <s v="RATE CASE-TYE6-30-22 V2"/>
    <n v="0"/>
    <n v="0"/>
    <n v="0"/>
    <n v="64"/>
    <n v="55201"/>
    <n v="0"/>
    <n v="15216"/>
    <n v="1150"/>
    <n v="67613"/>
    <n v="186957"/>
    <n v="179119"/>
    <n v="179118"/>
    <n v="684438"/>
    <n v="684.43799999999999"/>
    <x v="0"/>
  </r>
  <r>
    <x v="1"/>
    <s v="P42970: TRANS LINES"/>
    <s v="LI-161704"/>
    <s v="Pineville-Rocky Branch ROW"/>
    <s v="LAND"/>
    <s v="2021"/>
    <s v="RATE CASE-TYE6-30-22 V2"/>
    <n v="183069"/>
    <n v="183069"/>
    <n v="231871"/>
    <n v="150625"/>
    <n v="150625"/>
    <n v="150625"/>
    <n v="150625"/>
    <n v="159804"/>
    <n v="150625"/>
    <n v="150625"/>
    <n v="665420"/>
    <n v="0"/>
    <n v="2326982"/>
    <n v="2326.982"/>
    <x v="0"/>
  </r>
  <r>
    <x v="1"/>
    <s v="P42970: TRANS LINES"/>
    <s v="LI-161721"/>
    <s v="PR Lebanon-Taylor County"/>
    <s v="PROACTIVE REPLACEMENT"/>
    <s v="2020"/>
    <s v="RATE CASE-TYE6-30-22 V2"/>
    <n v="0"/>
    <n v="0"/>
    <n v="0"/>
    <n v="0"/>
    <n v="0"/>
    <n v="0"/>
    <n v="0"/>
    <n v="2336"/>
    <n v="0"/>
    <n v="13819"/>
    <n v="16078"/>
    <n v="16116"/>
    <n v="48348"/>
    <n v="48.347999999999999"/>
    <x v="2"/>
  </r>
  <r>
    <x v="1"/>
    <s v="P42970: TRANS LINES"/>
    <s v="LI-161721"/>
    <s v="PR Lebanon-Taylor County"/>
    <s v="PROACTIVE REPLACEMENT"/>
    <s v="2021"/>
    <s v="RATE CASE-TYE6-30-22 V2"/>
    <n v="2146929"/>
    <n v="612666"/>
    <n v="612666"/>
    <n v="612666"/>
    <n v="612666"/>
    <n v="1138526"/>
    <n v="0"/>
    <n v="0"/>
    <n v="0"/>
    <n v="0"/>
    <n v="0"/>
    <n v="0"/>
    <n v="5736121"/>
    <n v="5736.1210000000001"/>
    <x v="2"/>
  </r>
  <r>
    <x v="1"/>
    <s v="P42970: TRANS LINES"/>
    <s v="LI-161735"/>
    <s v="PR Ebenezer Tap Retirement"/>
    <s v="PROACTIVE REPLACEMENT"/>
    <s v="2020"/>
    <s v="RATE CASE-TYE6-30-22 V2"/>
    <n v="0"/>
    <n v="0"/>
    <n v="0"/>
    <n v="0"/>
    <n v="0"/>
    <n v="0"/>
    <n v="0"/>
    <n v="43588"/>
    <n v="255623"/>
    <n v="75474"/>
    <n v="0"/>
    <n v="0"/>
    <n v="374685"/>
    <n v="374.685"/>
    <x v="2"/>
  </r>
  <r>
    <x v="1"/>
    <s v="P42970: TRANS LINES"/>
    <s v="LI-161753"/>
    <s v="REL Lockport MOS"/>
    <s v="RELIABILITY"/>
    <s v="2021"/>
    <s v="RATE CASE-TYE6-30-22 V2"/>
    <n v="0"/>
    <n v="0"/>
    <n v="0"/>
    <n v="0"/>
    <n v="0"/>
    <n v="0"/>
    <n v="11857"/>
    <n v="22861"/>
    <n v="30689"/>
    <n v="0"/>
    <n v="0"/>
    <n v="0"/>
    <n v="65406"/>
    <n v="65.406000000000006"/>
    <x v="3"/>
  </r>
  <r>
    <x v="1"/>
    <s v="P42970: TRANS LINES"/>
    <s v="LI-161811"/>
    <s v="REL Lebanon City MOS"/>
    <s v="RELIABILITY"/>
    <s v="2021"/>
    <s v="RATE CASE-TYE6-30-22 V2"/>
    <n v="0"/>
    <n v="0"/>
    <n v="0"/>
    <n v="0"/>
    <n v="0"/>
    <n v="68030"/>
    <n v="50526"/>
    <n v="0"/>
    <n v="0"/>
    <n v="0"/>
    <n v="0"/>
    <n v="0"/>
    <n v="118556"/>
    <n v="118.556"/>
    <x v="3"/>
  </r>
  <r>
    <x v="1"/>
    <s v="P42970: TRANS LINES"/>
    <s v="LI-161860"/>
    <s v="PR Corydon-Green Rvr Steel"/>
    <s v="PROACTIVE REPLACEMENT"/>
    <s v="2020"/>
    <s v="RATE CASE-TYE6-30-22 V2"/>
    <n v="0"/>
    <n v="0"/>
    <n v="0"/>
    <n v="0"/>
    <n v="0"/>
    <n v="0"/>
    <n v="0"/>
    <n v="11567"/>
    <n v="0"/>
    <n v="0"/>
    <n v="47956"/>
    <n v="91990"/>
    <n v="151512"/>
    <n v="151.512"/>
    <x v="2"/>
  </r>
  <r>
    <x v="1"/>
    <s v="P42970: TRANS LINES"/>
    <s v="LI-161860"/>
    <s v="PR Corydon-Green Rvr Steel"/>
    <s v="PROACTIVE REPLACEMENT"/>
    <s v="2021"/>
    <s v="RATE CASE-TYE6-30-22 V2"/>
    <n v="625028"/>
    <n v="761250"/>
    <n v="426219"/>
    <n v="147512"/>
    <n v="400017"/>
    <n v="400017"/>
    <n v="408669"/>
    <n v="408669"/>
    <n v="400017"/>
    <n v="268973"/>
    <n v="156214"/>
    <n v="519648"/>
    <n v="4922231"/>
    <n v="4922.2309999999998"/>
    <x v="2"/>
  </r>
  <r>
    <x v="1"/>
    <s v="P42970: TRANS LINES"/>
    <s v="LI-161911"/>
    <s v="REL Providence East MOS"/>
    <s v="RELIABILITY"/>
    <s v="2020"/>
    <s v="RATE CASE-TYE6-30-22 V2"/>
    <n v="0"/>
    <n v="0"/>
    <n v="0"/>
    <n v="0"/>
    <n v="2342"/>
    <n v="29611"/>
    <n v="585"/>
    <n v="581"/>
    <n v="16275"/>
    <n v="0"/>
    <n v="0"/>
    <n v="0"/>
    <n v="49393"/>
    <n v="49.393000000000001"/>
    <x v="3"/>
  </r>
  <r>
    <x v="1"/>
    <s v="P42970: TRANS LINES"/>
    <s v="LI-162349"/>
    <s v="KU Park-Bimble ROW"/>
    <s v="LAND"/>
    <s v="2020"/>
    <s v="RATE CASE-TYE6-30-22 V2"/>
    <n v="0"/>
    <n v="0"/>
    <n v="0"/>
    <n v="0"/>
    <n v="0"/>
    <n v="0"/>
    <n v="5118"/>
    <n v="66"/>
    <n v="88094"/>
    <n v="5899"/>
    <n v="0"/>
    <n v="0"/>
    <n v="99177"/>
    <n v="99.177000000000007"/>
    <x v="0"/>
  </r>
  <r>
    <x v="1"/>
    <s v="P42970: TRANS LINES"/>
    <s v="LI-162349"/>
    <s v="KU Park-Bimble ROW"/>
    <s v="LAND"/>
    <s v="2021"/>
    <s v="RATE CASE-TYE6-30-22 V2"/>
    <n v="27650"/>
    <n v="27650"/>
    <n v="110331"/>
    <n v="103540"/>
    <n v="103540"/>
    <n v="103540"/>
    <n v="103540"/>
    <n v="141005"/>
    <n v="75890"/>
    <n v="74504"/>
    <n v="74504"/>
    <n v="74504"/>
    <n v="1020195"/>
    <n v="1020.1950000000001"/>
    <x v="0"/>
  </r>
  <r>
    <x v="1"/>
    <s v="P42970: TRANS LINES"/>
    <s v="LI-162350"/>
    <s v="KU Park-Middlesboro ROW"/>
    <s v="LAND"/>
    <s v="2020"/>
    <s v="RATE CASE-TYE6-30-22 V2"/>
    <n v="0"/>
    <n v="0"/>
    <n v="0"/>
    <n v="0"/>
    <n v="0"/>
    <n v="0"/>
    <n v="0"/>
    <n v="0"/>
    <n v="45480"/>
    <n v="8543"/>
    <n v="45154"/>
    <n v="0"/>
    <n v="99177"/>
    <n v="99.177000000000007"/>
    <x v="0"/>
  </r>
  <r>
    <x v="1"/>
    <s v="P42970: TRANS LINES"/>
    <s v="LI-162350"/>
    <s v="KU Park-Middlesboro ROW"/>
    <s v="LAND"/>
    <s v="2021"/>
    <s v="RATE CASE-TYE6-30-22 V2"/>
    <n v="119860"/>
    <n v="119860"/>
    <n v="119860"/>
    <n v="119860"/>
    <n v="119860"/>
    <n v="86976"/>
    <n v="86035"/>
    <n v="86035"/>
    <n v="86035"/>
    <n v="86035"/>
    <n v="86035"/>
    <n v="86035"/>
    <n v="1202487"/>
    <n v="1202.4870000000001"/>
    <x v="0"/>
  </r>
  <r>
    <x v="1"/>
    <s v="P42970: TRANS LINES"/>
    <s v="LI-162625"/>
    <s v="ESR Clarkson"/>
    <s v="PROACTIVE REPLACEMENT"/>
    <s v="2021"/>
    <s v="RATE CASE-TYE6-30-22 V2"/>
    <n v="0"/>
    <n v="0"/>
    <n v="0"/>
    <n v="0"/>
    <n v="0"/>
    <n v="0"/>
    <n v="0"/>
    <n v="159525"/>
    <n v="98361"/>
    <n v="133370"/>
    <n v="0"/>
    <n v="0"/>
    <n v="391256"/>
    <n v="391.25599999999997"/>
    <x v="2"/>
  </r>
  <r>
    <x v="1"/>
    <s v="P42970: TRANS LINES"/>
    <s v="LI-162640"/>
    <s v="PR Harlan Y-Pineville Tower"/>
    <s v="PROACTIVE REPLACEMENT"/>
    <s v="2020"/>
    <s v="RATE CASE-TYE6-30-22 V2"/>
    <n v="0"/>
    <n v="0"/>
    <n v="0"/>
    <n v="0"/>
    <n v="121"/>
    <n v="9968"/>
    <n v="1394"/>
    <n v="247"/>
    <n v="310005"/>
    <n v="124404"/>
    <n v="150980"/>
    <n v="153631"/>
    <n v="750750"/>
    <n v="750.75"/>
    <x v="2"/>
  </r>
  <r>
    <x v="1"/>
    <s v="P42970: TRANS LINES"/>
    <s v="LI-162663"/>
    <s v="REL-NL-Big Stone Gap ROW"/>
    <s v="LAND"/>
    <s v="2020"/>
    <s v="RATE CASE-TYE6-30-22 V2"/>
    <n v="0"/>
    <n v="0"/>
    <n v="0"/>
    <n v="0"/>
    <n v="0"/>
    <n v="0"/>
    <n v="0"/>
    <n v="0"/>
    <n v="0"/>
    <n v="59117"/>
    <n v="46350"/>
    <n v="0"/>
    <n v="105468"/>
    <n v="105.468"/>
    <x v="0"/>
  </r>
  <r>
    <x v="1"/>
    <s v="P42970: TRANS LINES"/>
    <s v="LI-162663"/>
    <s v="REL-NL-Big Stone Gap ROW"/>
    <s v="LAND"/>
    <s v="2021"/>
    <s v="RATE CASE-TYE6-30-22 V2"/>
    <n v="141905"/>
    <n v="166006"/>
    <n v="176222"/>
    <n v="0"/>
    <n v="0"/>
    <n v="0"/>
    <n v="0"/>
    <n v="0"/>
    <n v="0"/>
    <n v="0"/>
    <n v="0"/>
    <n v="0"/>
    <n v="484133"/>
    <n v="484.13299999999998"/>
    <x v="0"/>
  </r>
  <r>
    <x v="1"/>
    <s v="P42970: TRANS LINES"/>
    <s v="LI-162867"/>
    <s v="Hardin Memorial Hospital Relo"/>
    <s v="THIRD PARTY REQUESTS"/>
    <s v="2020"/>
    <s v="RATE CASE-TYE6-30-22 V2"/>
    <n v="0"/>
    <n v="0"/>
    <n v="0"/>
    <n v="0"/>
    <n v="0"/>
    <n v="0"/>
    <n v="942"/>
    <n v="-927"/>
    <n v="927"/>
    <n v="0"/>
    <n v="0"/>
    <n v="-942"/>
    <n v="0"/>
    <n v="0"/>
    <x v="0"/>
  </r>
  <r>
    <x v="1"/>
    <s v="P42970: TRANS LINES"/>
    <s v="LI-162867"/>
    <s v="Hardin Memorial Hospital Relo"/>
    <s v="THIRD PARTY REQUESTS"/>
    <s v="2021"/>
    <s v="RATE CASE-TYE6-30-22 V2"/>
    <n v="0"/>
    <n v="0"/>
    <n v="0"/>
    <n v="0"/>
    <n v="0"/>
    <n v="0"/>
    <n v="0"/>
    <n v="0"/>
    <n v="0"/>
    <n v="0"/>
    <n v="0"/>
    <n v="0"/>
    <n v="0"/>
    <n v="0"/>
    <x v="0"/>
  </r>
  <r>
    <x v="1"/>
    <s v="P42970: TRANS LINES"/>
    <s v="LI-162875"/>
    <s v="REL Millers Creek REA MOS ROW"/>
    <s v="LAND"/>
    <s v="2020"/>
    <s v="RATE CASE-TYE6-30-22 V2"/>
    <n v="0"/>
    <n v="0"/>
    <n v="0"/>
    <n v="0"/>
    <n v="0"/>
    <n v="0"/>
    <n v="0"/>
    <n v="0"/>
    <n v="0"/>
    <n v="0"/>
    <n v="0"/>
    <n v="20447"/>
    <n v="20447"/>
    <n v="20.446999999999999"/>
    <x v="0"/>
  </r>
  <r>
    <x v="1"/>
    <s v="P42970: TRANS LINES"/>
    <s v="LI-162875"/>
    <s v="REL Millers Creek REA MOS ROW"/>
    <s v="LAND"/>
    <s v="2021"/>
    <s v="RATE CASE-TYE6-30-22 V2"/>
    <n v="91557"/>
    <n v="27650"/>
    <n v="44064"/>
    <n v="0"/>
    <n v="0"/>
    <n v="0"/>
    <n v="0"/>
    <n v="0"/>
    <n v="0"/>
    <n v="0"/>
    <n v="0"/>
    <n v="0"/>
    <n v="163271"/>
    <n v="163.2709999999999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E44034-86DE-4CF4-B048-2C8C00ADBA8F}" name="PivotTable4" cacheId="0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>
  <location ref="A3:D9" firstHeaderRow="1" firstDataRow="2" firstDataCol="1"/>
  <pivotFields count="22">
    <pivotField axis="axisCol" multipleItemSelectionAllowed="1" showAll="0">
      <items count="4">
        <item h="1" m="1" x="2"/>
        <item n="KU" x="1"/>
        <item n="LG&amp;E" x="0"/>
        <item t="default"/>
      </items>
    </pivotField>
    <pivotField showAll="0"/>
    <pivotField showAll="0"/>
    <pivotField showAll="0"/>
    <pivotField showAll="0"/>
    <pivotField showAll="0"/>
    <pivotField showAll="0"/>
    <pivotField numFmtId="6" showAll="0"/>
    <pivotField numFmtId="6" showAll="0"/>
    <pivotField numFmtId="6" showAll="0"/>
    <pivotField numFmtId="6" showAll="0"/>
    <pivotField numFmtId="6" showAll="0"/>
    <pivotField numFmtId="6" showAll="0"/>
    <pivotField numFmtId="6" showAll="0"/>
    <pivotField numFmtId="6" showAll="0"/>
    <pivotField numFmtId="6" showAll="0"/>
    <pivotField numFmtId="6" showAll="0"/>
    <pivotField numFmtId="6" showAll="0"/>
    <pivotField numFmtId="6" showAll="0"/>
    <pivotField numFmtId="6" showAll="0"/>
    <pivotField dataField="1" numFmtId="6" showAll="0"/>
    <pivotField axis="axisRow" showAll="0">
      <items count="6">
        <item m="1" x="4"/>
        <item x="2"/>
        <item x="3"/>
        <item x="1"/>
        <item x="0"/>
        <item t="default"/>
      </items>
    </pivotField>
  </pivotFields>
  <rowFields count="1">
    <field x="21"/>
  </rowFields>
  <rowItems count="5">
    <i>
      <x v="1"/>
    </i>
    <i>
      <x v="2"/>
    </i>
    <i>
      <x v="3"/>
    </i>
    <i>
      <x v="4"/>
    </i>
    <i t="grand">
      <x/>
    </i>
  </rowItems>
  <colFields count="1">
    <field x="0"/>
  </colFields>
  <colItems count="3">
    <i>
      <x v="1"/>
    </i>
    <i>
      <x v="2"/>
    </i>
    <i t="grand">
      <x/>
    </i>
  </colItems>
  <dataFields count="1">
    <dataField name=" Mid Point" fld="20" baseField="0" baseItem="0"/>
  </dataFields>
  <formats count="5">
    <format dxfId="28">
      <pivotArea outline="0" collapsedLevelsAreSubtotals="1" fieldPosition="0"/>
    </format>
    <format dxfId="27">
      <pivotArea outline="0" collapsedLevelsAreSubtotals="1" fieldPosition="0"/>
    </format>
    <format dxfId="2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5">
      <pivotArea outline="0" collapsedLevelsAreSubtotals="1" fieldPosition="0"/>
    </format>
    <format dxfId="24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93F4AE3-E03C-46DF-88C7-F6137FF1838E}" name="DataTable" displayName="DataTable" ref="A3:V1338" totalsRowShown="0" headerRowDxfId="23">
  <autoFilter ref="A3:V1338" xr:uid="{E9BB2105-7BC3-479E-9019-AC93D3FCE5D4}"/>
  <tableColumns count="22">
    <tableColumn id="1" xr3:uid="{72F2DD47-9689-47C4-BE70-2037F136629C}" name="Company" dataDxfId="22"/>
    <tableColumn id="2" xr3:uid="{C8198425-92FB-4DE2-B88F-78A1C2DB3C74}" name="SP 16 Dept" dataDxfId="21"/>
    <tableColumn id="4" xr3:uid="{C923C081-AB29-4FCB-895C-A36F09245154}" name="Project" dataDxfId="20"/>
    <tableColumn id="5" xr3:uid="{1BCF0FBF-6C64-4EC5-9CE4-40AB8FE77F00}" name="Bud Description" dataDxfId="19"/>
    <tableColumn id="6" xr3:uid="{EE81EB4D-FF75-45C9-9241-89AB704F3B1A}" name="Category" dataDxfId="18"/>
    <tableColumn id="9" xr3:uid="{DF634C22-A321-47FD-9958-95FF08FDFCB9}" name="Year" dataDxfId="17"/>
    <tableColumn id="10" xr3:uid="{5F84C293-3CC3-4AA4-A2CE-AA88EA10F9CC}" name="Budget Version" dataDxfId="16"/>
    <tableColumn id="11" xr3:uid="{C5A99B38-C942-4121-AD38-F0A7D768F22C}" name="Jan" dataDxfId="15"/>
    <tableColumn id="12" xr3:uid="{7FDBFBDF-8298-4B4C-81C3-6E776736AF72}" name="Feb" dataDxfId="14"/>
    <tableColumn id="13" xr3:uid="{3B085732-41BB-449F-8FD1-6A62DC8E31FB}" name="Mar" dataDxfId="13"/>
    <tableColumn id="14" xr3:uid="{D62A8CA8-D308-4728-83C4-ABF4FBA420BD}" name="Apr" dataDxfId="12"/>
    <tableColumn id="15" xr3:uid="{65DC97B2-30FF-4684-8866-D956FE060382}" name="May" dataDxfId="11"/>
    <tableColumn id="16" xr3:uid="{3B297F1F-4EDF-4006-9269-F36ED33C0D44}" name="Jun" dataDxfId="10"/>
    <tableColumn id="17" xr3:uid="{A00BD53D-D515-4D73-8528-5CAD9068FD9E}" name="Jul" dataDxfId="9"/>
    <tableColumn id="18" xr3:uid="{07455516-CE62-4BFE-9E66-2E7D9A597853}" name="Aug" dataDxfId="8"/>
    <tableColumn id="19" xr3:uid="{FEFF23E0-7395-4B12-A639-2C0C23182092}" name="Sep" dataDxfId="7"/>
    <tableColumn id="20" xr3:uid="{B4423C72-B7A6-438C-9C16-439DBC302344}" name="Oct" dataDxfId="6"/>
    <tableColumn id="21" xr3:uid="{E9277315-0585-4557-B0CF-417C593E0749}" name="Nov" dataDxfId="5"/>
    <tableColumn id="22" xr3:uid="{94AB02D8-A810-4CF7-8DF3-0B94E354CCE4}" name="Dec" dataDxfId="4"/>
    <tableColumn id="23" xr3:uid="{0B6063FB-90E9-4BA0-82B3-5D25492DEAD0}" name="Total" dataDxfId="3"/>
    <tableColumn id="24" xr3:uid="{B7EC4D78-BB66-428E-9AFB-7B171EC12766}" name="Mid Point" dataDxfId="2">
      <calculatedColumnFormula>IF(DataTable[[#This Row],[Year]]="2019",SUM(DataTable[[#This Row],[Nov]:[Dec]]),IF(OR(DataTable[[#This Row],[Year]]="2020",DataTable[[#This Row],[Year]]="2021"),DataTable[[#This Row],[Total]],0))/1000</calculatedColumnFormula>
    </tableColumn>
    <tableColumn id="34" xr3:uid="{BC4464FC-4130-40FC-857A-BCB634E9DB9B}" name="Summary Category" dataDxfId="1">
      <calculatedColumnFormula>_xlfn.IFNA(VLOOKUP(DataTable[[#This Row],[Category]],Table2[#All],2,FALSE),"")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3460159-03D1-4378-BE48-95C067B41CA9}" name="Table2" displayName="Table2" ref="B8:C21" totalsRowShown="0">
  <autoFilter ref="B8:C21" xr:uid="{9164015C-EE7C-4FDA-BE2C-BB66B47A86BC}"/>
  <tableColumns count="2">
    <tableColumn id="1" xr3:uid="{FECDD90E-74E7-4EDF-BE7C-FAF62B6BE670}" name="Category" dataDxfId="0"/>
    <tableColumn id="2" xr3:uid="{8CC7D41F-7D6E-4E11-B1D5-777B035FF700}" name="Summar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227F6-08D0-4727-92A2-50C1AF266293}">
  <sheetPr>
    <pageSetUpPr fitToPage="1"/>
  </sheetPr>
  <dimension ref="A1:H9"/>
  <sheetViews>
    <sheetView tabSelected="1" workbookViewId="0"/>
  </sheetViews>
  <sheetFormatPr defaultRowHeight="14.5" x14ac:dyDescent="0.35"/>
  <cols>
    <col min="1" max="1" width="26.81640625" bestFit="1" customWidth="1"/>
    <col min="4" max="4" width="11.26953125" bestFit="1" customWidth="1"/>
  </cols>
  <sheetData>
    <row r="1" spans="1:8" x14ac:dyDescent="0.35">
      <c r="A1" t="s">
        <v>1807</v>
      </c>
    </row>
    <row r="3" spans="1:8" x14ac:dyDescent="0.35">
      <c r="A3" s="6" t="s">
        <v>1795</v>
      </c>
      <c r="B3" s="6" t="s">
        <v>1804</v>
      </c>
      <c r="F3" t="s">
        <v>1805</v>
      </c>
    </row>
    <row r="4" spans="1:8" x14ac:dyDescent="0.35">
      <c r="A4" s="6" t="s">
        <v>1793</v>
      </c>
      <c r="B4" s="8" t="s">
        <v>1796</v>
      </c>
      <c r="C4" s="8" t="s">
        <v>1797</v>
      </c>
      <c r="D4" t="s">
        <v>1794</v>
      </c>
      <c r="F4" s="10" t="s">
        <v>1796</v>
      </c>
      <c r="G4" s="10" t="s">
        <v>1797</v>
      </c>
      <c r="H4" s="10" t="s">
        <v>6</v>
      </c>
    </row>
    <row r="5" spans="1:8" x14ac:dyDescent="0.35">
      <c r="A5" s="7" t="s">
        <v>1799</v>
      </c>
      <c r="B5" s="9">
        <v>242243.30699999983</v>
      </c>
      <c r="C5" s="9">
        <v>63212.651000000005</v>
      </c>
      <c r="D5" s="9">
        <v>305455.95799999981</v>
      </c>
      <c r="F5" s="11">
        <f>ROUND(B5/1000,1)</f>
        <v>242.2</v>
      </c>
      <c r="G5" s="11">
        <f t="shared" ref="G5" si="0">ROUND(C5/1000,1)</f>
        <v>63.2</v>
      </c>
      <c r="H5" s="11">
        <f>SUM(F5:G5)</f>
        <v>305.39999999999998</v>
      </c>
    </row>
    <row r="6" spans="1:8" x14ac:dyDescent="0.35">
      <c r="A6" s="7" t="s">
        <v>1800</v>
      </c>
      <c r="B6" s="9">
        <v>23143.886999999999</v>
      </c>
      <c r="C6" s="9">
        <v>5447.5179999999991</v>
      </c>
      <c r="D6" s="9">
        <v>28591.404999999999</v>
      </c>
      <c r="F6" s="11">
        <f t="shared" ref="F6:F8" si="1">ROUND(B6/1000,1)</f>
        <v>23.1</v>
      </c>
      <c r="G6" s="11">
        <f t="shared" ref="G6:G8" si="2">ROUND(C6/1000,1)</f>
        <v>5.4</v>
      </c>
      <c r="H6" s="11">
        <f t="shared" ref="H6:H8" si="3">SUM(F6:G6)</f>
        <v>28.5</v>
      </c>
    </row>
    <row r="7" spans="1:8" x14ac:dyDescent="0.35">
      <c r="A7" s="7" t="s">
        <v>1801</v>
      </c>
      <c r="B7" s="9">
        <v>61655.466</v>
      </c>
      <c r="C7" s="9">
        <v>14570.319000000001</v>
      </c>
      <c r="D7" s="9">
        <v>76225.785000000003</v>
      </c>
      <c r="F7" s="11">
        <f t="shared" si="1"/>
        <v>61.7</v>
      </c>
      <c r="G7" s="11">
        <f t="shared" si="2"/>
        <v>14.6</v>
      </c>
      <c r="H7" s="11">
        <f t="shared" si="3"/>
        <v>76.3</v>
      </c>
    </row>
    <row r="8" spans="1:8" x14ac:dyDescent="0.35">
      <c r="A8" s="7" t="s">
        <v>1798</v>
      </c>
      <c r="B8" s="9">
        <v>26995.945999999996</v>
      </c>
      <c r="C8" s="9">
        <v>10469.407999999998</v>
      </c>
      <c r="D8" s="9">
        <v>37465.353999999992</v>
      </c>
      <c r="F8" s="11">
        <f t="shared" si="1"/>
        <v>27</v>
      </c>
      <c r="G8" s="11">
        <f t="shared" si="2"/>
        <v>10.5</v>
      </c>
      <c r="H8" s="11">
        <f t="shared" si="3"/>
        <v>37.5</v>
      </c>
    </row>
    <row r="9" spans="1:8" x14ac:dyDescent="0.35">
      <c r="A9" s="7" t="s">
        <v>1794</v>
      </c>
      <c r="B9" s="9">
        <v>354038.60599999985</v>
      </c>
      <c r="C9" s="9">
        <v>93699.896000000008</v>
      </c>
      <c r="D9" s="9">
        <v>447738.5019999998</v>
      </c>
      <c r="F9" s="12">
        <f>SUM(F5:F8)</f>
        <v>354</v>
      </c>
      <c r="G9" s="12">
        <f t="shared" ref="G9:H9" si="4">SUM(G5:G8)</f>
        <v>93.7</v>
      </c>
      <c r="H9" s="12">
        <f t="shared" si="4"/>
        <v>447.7</v>
      </c>
    </row>
  </sheetData>
  <pageMargins left="0.7" right="0.7" top="0.75" bottom="0.75" header="0.3" footer="0.3"/>
  <pageSetup fitToHeight="0" orientation="landscape" r:id="rId2"/>
  <headerFooter>
    <oddFooter>&amp;R&amp;"Times New Roman,Bold"&amp;12Case  No. 2020-00349&amp;"-,Regular"&amp;11
&amp;"Times New Roman,Bold"&amp;12Attachment to Response to AG-KIUC-1 Question No. 244
Page &amp;P of  &amp;N
Bellar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DC730-F71D-4109-9065-F7FB973F2B93}">
  <sheetPr>
    <pageSetUpPr fitToPage="1"/>
  </sheetPr>
  <dimension ref="A3:V1338"/>
  <sheetViews>
    <sheetView workbookViewId="0"/>
  </sheetViews>
  <sheetFormatPr defaultRowHeight="14.5" x14ac:dyDescent="0.35"/>
  <cols>
    <col min="1" max="1" width="11.453125" customWidth="1"/>
    <col min="2" max="2" width="12.453125" customWidth="1"/>
    <col min="3" max="3" width="9.453125" customWidth="1"/>
    <col min="4" max="4" width="17.1796875" customWidth="1"/>
    <col min="5" max="5" width="11" customWidth="1"/>
    <col min="7" max="7" width="16.7265625" customWidth="1"/>
    <col min="8" max="8" width="14.81640625" customWidth="1"/>
    <col min="9" max="9" width="15.26953125" customWidth="1"/>
    <col min="10" max="10" width="15.54296875" customWidth="1"/>
    <col min="11" max="11" width="15.1796875" customWidth="1"/>
    <col min="12" max="12" width="15.81640625" customWidth="1"/>
    <col min="13" max="13" width="15" customWidth="1"/>
    <col min="14" max="14" width="14.453125" customWidth="1"/>
    <col min="15" max="15" width="15.453125" customWidth="1"/>
    <col min="16" max="16" width="15.26953125" customWidth="1"/>
    <col min="17" max="17" width="15" customWidth="1"/>
    <col min="18" max="18" width="15.54296875" customWidth="1"/>
    <col min="19" max="19" width="15.26953125" customWidth="1"/>
    <col min="20" max="20" width="11.81640625" bestFit="1" customWidth="1"/>
    <col min="21" max="21" width="12" style="14" bestFit="1" customWidth="1"/>
    <col min="22" max="22" width="26.81640625" style="14" bestFit="1" customWidth="1"/>
  </cols>
  <sheetData>
    <row r="3" spans="1:22" x14ac:dyDescent="0.35">
      <c r="A3" s="1" t="s">
        <v>1</v>
      </c>
      <c r="B3" s="1" t="s">
        <v>1760</v>
      </c>
      <c r="C3" s="1" t="s">
        <v>2</v>
      </c>
      <c r="D3" s="1" t="s">
        <v>0</v>
      </c>
      <c r="E3" s="1" t="s">
        <v>3</v>
      </c>
      <c r="F3" s="1" t="s">
        <v>4</v>
      </c>
      <c r="G3" s="1" t="s">
        <v>5</v>
      </c>
      <c r="H3" s="5" t="s">
        <v>1769</v>
      </c>
      <c r="I3" s="5" t="s">
        <v>1770</v>
      </c>
      <c r="J3" s="5" t="s">
        <v>1771</v>
      </c>
      <c r="K3" s="5" t="s">
        <v>1772</v>
      </c>
      <c r="L3" s="5" t="s">
        <v>1773</v>
      </c>
      <c r="M3" s="5" t="s">
        <v>1774</v>
      </c>
      <c r="N3" s="5" t="s">
        <v>1775</v>
      </c>
      <c r="O3" s="5" t="s">
        <v>1776</v>
      </c>
      <c r="P3" s="5" t="s">
        <v>1777</v>
      </c>
      <c r="Q3" s="5" t="s">
        <v>1778</v>
      </c>
      <c r="R3" s="5" t="s">
        <v>1779</v>
      </c>
      <c r="S3" s="5" t="s">
        <v>1780</v>
      </c>
      <c r="T3" s="2" t="s">
        <v>6</v>
      </c>
      <c r="U3" s="15" t="s">
        <v>1759</v>
      </c>
      <c r="V3" s="16" t="s">
        <v>1803</v>
      </c>
    </row>
    <row r="4" spans="1:22" x14ac:dyDescent="0.35">
      <c r="A4" s="3" t="s">
        <v>9</v>
      </c>
      <c r="B4" s="3" t="s">
        <v>10</v>
      </c>
      <c r="C4" s="3" t="s">
        <v>39</v>
      </c>
      <c r="D4" s="3" t="s">
        <v>38</v>
      </c>
      <c r="E4" s="3" t="s">
        <v>8</v>
      </c>
      <c r="F4" s="3" t="s">
        <v>1761</v>
      </c>
      <c r="G4" s="3" t="s">
        <v>1762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301</v>
      </c>
      <c r="P4" s="4">
        <v>0</v>
      </c>
      <c r="Q4" s="4">
        <v>0</v>
      </c>
      <c r="R4" s="4">
        <v>15068</v>
      </c>
      <c r="S4" s="4">
        <v>0</v>
      </c>
      <c r="T4" s="4">
        <v>15369</v>
      </c>
      <c r="U4" s="13">
        <f>IF(DataTable[[#This Row],[Year]]="2019",SUM(DataTable[[#This Row],[Nov]:[Dec]]),IF(OR(DataTable[[#This Row],[Year]]="2020",DataTable[[#This Row],[Year]]="2021"),DataTable[[#This Row],[Total]],0))/1000</f>
        <v>15.068</v>
      </c>
      <c r="V4" s="13" t="str">
        <f>_xlfn.IFNA(VLOOKUP(DataTable[[#This Row],[Category]],Table2[#All],2,FALSE),"")</f>
        <v>All Other</v>
      </c>
    </row>
    <row r="5" spans="1:22" x14ac:dyDescent="0.35">
      <c r="A5" s="3" t="s">
        <v>9</v>
      </c>
      <c r="B5" s="3" t="s">
        <v>10</v>
      </c>
      <c r="C5" s="3" t="s">
        <v>49</v>
      </c>
      <c r="D5" s="3" t="s">
        <v>48</v>
      </c>
      <c r="E5" s="3" t="s">
        <v>17</v>
      </c>
      <c r="F5" s="3" t="s">
        <v>1761</v>
      </c>
      <c r="G5" s="3" t="s">
        <v>1762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63</v>
      </c>
      <c r="S5" s="4">
        <v>24157</v>
      </c>
      <c r="T5" s="4">
        <v>24220</v>
      </c>
      <c r="U5" s="13">
        <f>IF(DataTable[[#This Row],[Year]]="2019",SUM(DataTable[[#This Row],[Nov]:[Dec]]),IF(OR(DataTable[[#This Row],[Year]]="2020",DataTable[[#This Row],[Year]]="2021"),DataTable[[#This Row],[Total]],0))/1000</f>
        <v>24.22</v>
      </c>
      <c r="V5" s="13" t="str">
        <f>_xlfn.IFNA(VLOOKUP(DataTable[[#This Row],[Category]],Table2[#All],2,FALSE),"")</f>
        <v>All Other</v>
      </c>
    </row>
    <row r="6" spans="1:22" x14ac:dyDescent="0.35">
      <c r="A6" s="3" t="s">
        <v>9</v>
      </c>
      <c r="B6" s="3" t="s">
        <v>10</v>
      </c>
      <c r="C6" s="3" t="s">
        <v>29</v>
      </c>
      <c r="D6" s="3" t="s">
        <v>28</v>
      </c>
      <c r="E6" s="3" t="s">
        <v>8</v>
      </c>
      <c r="F6" s="3" t="s">
        <v>1761</v>
      </c>
      <c r="G6" s="3" t="s">
        <v>1762</v>
      </c>
      <c r="H6" s="4">
        <v>1396</v>
      </c>
      <c r="I6" s="4">
        <v>0</v>
      </c>
      <c r="J6" s="4">
        <v>-715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682</v>
      </c>
      <c r="U6" s="13">
        <f>IF(DataTable[[#This Row],[Year]]="2019",SUM(DataTable[[#This Row],[Nov]:[Dec]]),IF(OR(DataTable[[#This Row],[Year]]="2020",DataTable[[#This Row],[Year]]="2021"),DataTable[[#This Row],[Total]],0))/1000</f>
        <v>0</v>
      </c>
      <c r="V6" s="13" t="str">
        <f>_xlfn.IFNA(VLOOKUP(DataTable[[#This Row],[Category]],Table2[#All],2,FALSE),"")</f>
        <v>All Other</v>
      </c>
    </row>
    <row r="7" spans="1:22" x14ac:dyDescent="0.35">
      <c r="A7" s="3" t="s">
        <v>9</v>
      </c>
      <c r="B7" s="3" t="s">
        <v>10</v>
      </c>
      <c r="C7" s="3" t="s">
        <v>31</v>
      </c>
      <c r="D7" s="3" t="s">
        <v>30</v>
      </c>
      <c r="E7" s="3" t="s">
        <v>8</v>
      </c>
      <c r="F7" s="3" t="s">
        <v>1761</v>
      </c>
      <c r="G7" s="3" t="s">
        <v>1762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6827</v>
      </c>
      <c r="N7" s="4">
        <v>0</v>
      </c>
      <c r="O7" s="4">
        <v>0</v>
      </c>
      <c r="P7" s="4">
        <v>0</v>
      </c>
      <c r="Q7" s="4">
        <v>0</v>
      </c>
      <c r="R7" s="4">
        <v>7250</v>
      </c>
      <c r="S7" s="4">
        <v>0</v>
      </c>
      <c r="T7" s="4">
        <v>14077</v>
      </c>
      <c r="U7" s="13">
        <f>IF(DataTable[[#This Row],[Year]]="2019",SUM(DataTable[[#This Row],[Nov]:[Dec]]),IF(OR(DataTable[[#This Row],[Year]]="2020",DataTable[[#This Row],[Year]]="2021"),DataTable[[#This Row],[Total]],0))/1000</f>
        <v>7.25</v>
      </c>
      <c r="V7" s="13" t="str">
        <f>_xlfn.IFNA(VLOOKUP(DataTable[[#This Row],[Category]],Table2[#All],2,FALSE),"")</f>
        <v>All Other</v>
      </c>
    </row>
    <row r="8" spans="1:22" x14ac:dyDescent="0.35">
      <c r="A8" s="3" t="s">
        <v>9</v>
      </c>
      <c r="B8" s="3" t="s">
        <v>81</v>
      </c>
      <c r="C8" s="3" t="s">
        <v>83</v>
      </c>
      <c r="D8" s="3" t="s">
        <v>82</v>
      </c>
      <c r="E8" s="3" t="s">
        <v>17</v>
      </c>
      <c r="F8" s="3" t="s">
        <v>1761</v>
      </c>
      <c r="G8" s="3" t="s">
        <v>1762</v>
      </c>
      <c r="H8" s="4">
        <v>11727</v>
      </c>
      <c r="I8" s="4">
        <v>8528</v>
      </c>
      <c r="J8" s="4">
        <v>176</v>
      </c>
      <c r="K8" s="4">
        <v>1041</v>
      </c>
      <c r="L8" s="4">
        <v>318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21790</v>
      </c>
      <c r="U8" s="13">
        <f>IF(DataTable[[#This Row],[Year]]="2019",SUM(DataTable[[#This Row],[Nov]:[Dec]]),IF(OR(DataTable[[#This Row],[Year]]="2020",DataTable[[#This Row],[Year]]="2021"),DataTable[[#This Row],[Total]],0))/1000</f>
        <v>0</v>
      </c>
      <c r="V8" s="13" t="str">
        <f>_xlfn.IFNA(VLOOKUP(DataTable[[#This Row],[Category]],Table2[#All],2,FALSE),"")</f>
        <v>All Other</v>
      </c>
    </row>
    <row r="9" spans="1:22" x14ac:dyDescent="0.35">
      <c r="A9" s="3" t="s">
        <v>9</v>
      </c>
      <c r="B9" s="3" t="s">
        <v>81</v>
      </c>
      <c r="C9" s="3" t="s">
        <v>85</v>
      </c>
      <c r="D9" s="3" t="s">
        <v>84</v>
      </c>
      <c r="E9" s="3" t="s">
        <v>17</v>
      </c>
      <c r="F9" s="3" t="s">
        <v>1761</v>
      </c>
      <c r="G9" s="3" t="s">
        <v>1762</v>
      </c>
      <c r="H9" s="4">
        <v>72420</v>
      </c>
      <c r="I9" s="4">
        <v>29930</v>
      </c>
      <c r="J9" s="4">
        <v>46236</v>
      </c>
      <c r="K9" s="4">
        <v>35263</v>
      </c>
      <c r="L9" s="4">
        <v>33516</v>
      </c>
      <c r="M9" s="4">
        <v>22027</v>
      </c>
      <c r="N9" s="4">
        <v>3128</v>
      </c>
      <c r="O9" s="4">
        <v>0</v>
      </c>
      <c r="P9" s="4">
        <v>0</v>
      </c>
      <c r="Q9" s="4">
        <v>0</v>
      </c>
      <c r="R9" s="4">
        <v>0</v>
      </c>
      <c r="S9" s="4">
        <v>4693</v>
      </c>
      <c r="T9" s="4">
        <v>247213</v>
      </c>
      <c r="U9" s="13">
        <f>IF(DataTable[[#This Row],[Year]]="2019",SUM(DataTable[[#This Row],[Nov]:[Dec]]),IF(OR(DataTable[[#This Row],[Year]]="2020",DataTable[[#This Row],[Year]]="2021"),DataTable[[#This Row],[Total]],0))/1000</f>
        <v>4.6929999999999996</v>
      </c>
      <c r="V9" s="13" t="str">
        <f>_xlfn.IFNA(VLOOKUP(DataTable[[#This Row],[Category]],Table2[#All],2,FALSE),"")</f>
        <v>All Other</v>
      </c>
    </row>
    <row r="10" spans="1:22" x14ac:dyDescent="0.35">
      <c r="A10" s="3" t="s">
        <v>9</v>
      </c>
      <c r="B10" s="3" t="s">
        <v>81</v>
      </c>
      <c r="C10" s="3" t="s">
        <v>123</v>
      </c>
      <c r="D10" s="3" t="s">
        <v>122</v>
      </c>
      <c r="E10" s="3" t="s">
        <v>124</v>
      </c>
      <c r="F10" s="3" t="s">
        <v>1761</v>
      </c>
      <c r="G10" s="3" t="s">
        <v>1762</v>
      </c>
      <c r="H10" s="4">
        <v>4841</v>
      </c>
      <c r="I10" s="4">
        <v>-352</v>
      </c>
      <c r="J10" s="4">
        <v>197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4685</v>
      </c>
      <c r="U10" s="13">
        <f>IF(DataTable[[#This Row],[Year]]="2019",SUM(DataTable[[#This Row],[Nov]:[Dec]]),IF(OR(DataTable[[#This Row],[Year]]="2020",DataTable[[#This Row],[Year]]="2021"),DataTable[[#This Row],[Total]],0))/1000</f>
        <v>0</v>
      </c>
      <c r="V10" s="13" t="str">
        <f>_xlfn.IFNA(VLOOKUP(DataTable[[#This Row],[Category]],Table2[#All],2,FALSE),"")</f>
        <v>Transmission Expansion plan</v>
      </c>
    </row>
    <row r="11" spans="1:22" x14ac:dyDescent="0.35">
      <c r="A11" s="3" t="s">
        <v>9</v>
      </c>
      <c r="B11" s="3" t="s">
        <v>81</v>
      </c>
      <c r="C11" s="3" t="s">
        <v>157</v>
      </c>
      <c r="D11" s="3" t="s">
        <v>156</v>
      </c>
      <c r="E11" s="3" t="s">
        <v>88</v>
      </c>
      <c r="F11" s="3" t="s">
        <v>1761</v>
      </c>
      <c r="G11" s="3" t="s">
        <v>1762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5593</v>
      </c>
      <c r="R11" s="4">
        <v>0</v>
      </c>
      <c r="S11" s="4">
        <v>0</v>
      </c>
      <c r="T11" s="4">
        <v>5593</v>
      </c>
      <c r="U11" s="13">
        <f>IF(DataTable[[#This Row],[Year]]="2019",SUM(DataTable[[#This Row],[Nov]:[Dec]]),IF(OR(DataTable[[#This Row],[Year]]="2020",DataTable[[#This Row],[Year]]="2021"),DataTable[[#This Row],[Total]],0))/1000</f>
        <v>0</v>
      </c>
      <c r="V11" s="13" t="str">
        <f>_xlfn.IFNA(VLOOKUP(DataTable[[#This Row],[Category]],Table2[#All],2,FALSE),"")</f>
        <v>Proactive Replacement</v>
      </c>
    </row>
    <row r="12" spans="1:22" x14ac:dyDescent="0.35">
      <c r="A12" s="3" t="s">
        <v>9</v>
      </c>
      <c r="B12" s="3" t="s">
        <v>81</v>
      </c>
      <c r="C12" s="3" t="s">
        <v>266</v>
      </c>
      <c r="D12" s="3" t="s">
        <v>265</v>
      </c>
      <c r="E12" s="3" t="s">
        <v>88</v>
      </c>
      <c r="F12" s="3" t="s">
        <v>1761</v>
      </c>
      <c r="G12" s="3" t="s">
        <v>1762</v>
      </c>
      <c r="H12" s="4">
        <v>10134</v>
      </c>
      <c r="I12" s="4">
        <v>25522</v>
      </c>
      <c r="J12" s="4">
        <v>767</v>
      </c>
      <c r="K12" s="4">
        <v>663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60730</v>
      </c>
      <c r="R12" s="4">
        <v>0</v>
      </c>
      <c r="S12" s="4">
        <v>0</v>
      </c>
      <c r="T12" s="4">
        <v>97816</v>
      </c>
      <c r="U12" s="13">
        <f>IF(DataTable[[#This Row],[Year]]="2019",SUM(DataTable[[#This Row],[Nov]:[Dec]]),IF(OR(DataTable[[#This Row],[Year]]="2020",DataTable[[#This Row],[Year]]="2021"),DataTable[[#This Row],[Total]],0))/1000</f>
        <v>0</v>
      </c>
      <c r="V12" s="13" t="str">
        <f>_xlfn.IFNA(VLOOKUP(DataTable[[#This Row],[Category]],Table2[#All],2,FALSE),"")</f>
        <v>Proactive Replacement</v>
      </c>
    </row>
    <row r="13" spans="1:22" x14ac:dyDescent="0.35">
      <c r="A13" s="3" t="s">
        <v>9</v>
      </c>
      <c r="B13" s="3" t="s">
        <v>81</v>
      </c>
      <c r="C13" s="3" t="s">
        <v>119</v>
      </c>
      <c r="D13" s="3" t="s">
        <v>118</v>
      </c>
      <c r="E13" s="3" t="s">
        <v>88</v>
      </c>
      <c r="F13" s="3" t="s">
        <v>1761</v>
      </c>
      <c r="G13" s="3" t="s">
        <v>1762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311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311</v>
      </c>
      <c r="U13" s="13">
        <f>IF(DataTable[[#This Row],[Year]]="2019",SUM(DataTable[[#This Row],[Nov]:[Dec]]),IF(OR(DataTable[[#This Row],[Year]]="2020",DataTable[[#This Row],[Year]]="2021"),DataTable[[#This Row],[Total]],0))/1000</f>
        <v>0</v>
      </c>
      <c r="V13" s="13" t="str">
        <f>_xlfn.IFNA(VLOOKUP(DataTable[[#This Row],[Category]],Table2[#All],2,FALSE),"")</f>
        <v>Proactive Replacement</v>
      </c>
    </row>
    <row r="14" spans="1:22" x14ac:dyDescent="0.35">
      <c r="A14" s="3" t="s">
        <v>9</v>
      </c>
      <c r="B14" s="3" t="s">
        <v>81</v>
      </c>
      <c r="C14" s="3" t="s">
        <v>207</v>
      </c>
      <c r="D14" s="3" t="s">
        <v>206</v>
      </c>
      <c r="E14" s="3" t="s">
        <v>88</v>
      </c>
      <c r="F14" s="3" t="s">
        <v>1761</v>
      </c>
      <c r="G14" s="3" t="s">
        <v>1762</v>
      </c>
      <c r="H14" s="4">
        <v>48703</v>
      </c>
      <c r="I14" s="4">
        <v>95608</v>
      </c>
      <c r="J14" s="4">
        <v>39785</v>
      </c>
      <c r="K14" s="4">
        <v>310</v>
      </c>
      <c r="L14" s="4">
        <v>47303</v>
      </c>
      <c r="M14" s="4">
        <v>532</v>
      </c>
      <c r="N14" s="4">
        <v>56698</v>
      </c>
      <c r="O14" s="4">
        <v>13250</v>
      </c>
      <c r="P14" s="4">
        <v>0</v>
      </c>
      <c r="Q14" s="4">
        <v>30155</v>
      </c>
      <c r="R14" s="4">
        <v>26620</v>
      </c>
      <c r="S14" s="4">
        <v>16864</v>
      </c>
      <c r="T14" s="4">
        <v>375828</v>
      </c>
      <c r="U14" s="13">
        <f>IF(DataTable[[#This Row],[Year]]="2019",SUM(DataTable[[#This Row],[Nov]:[Dec]]),IF(OR(DataTable[[#This Row],[Year]]="2020",DataTable[[#This Row],[Year]]="2021"),DataTable[[#This Row],[Total]],0))/1000</f>
        <v>43.484000000000002</v>
      </c>
      <c r="V14" s="13" t="str">
        <f>_xlfn.IFNA(VLOOKUP(DataTable[[#This Row],[Category]],Table2[#All],2,FALSE),"")</f>
        <v>Proactive Replacement</v>
      </c>
    </row>
    <row r="15" spans="1:22" x14ac:dyDescent="0.35">
      <c r="A15" s="3" t="s">
        <v>9</v>
      </c>
      <c r="B15" s="3" t="s">
        <v>81</v>
      </c>
      <c r="C15" s="3" t="s">
        <v>201</v>
      </c>
      <c r="D15" s="3" t="s">
        <v>200</v>
      </c>
      <c r="E15" s="3" t="s">
        <v>88</v>
      </c>
      <c r="F15" s="3" t="s">
        <v>1761</v>
      </c>
      <c r="G15" s="3" t="s">
        <v>1762</v>
      </c>
      <c r="H15" s="4">
        <v>11208</v>
      </c>
      <c r="I15" s="4">
        <v>86028</v>
      </c>
      <c r="J15" s="4">
        <v>-17075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80161</v>
      </c>
      <c r="U15" s="13">
        <f>IF(DataTable[[#This Row],[Year]]="2019",SUM(DataTable[[#This Row],[Nov]:[Dec]]),IF(OR(DataTable[[#This Row],[Year]]="2020",DataTable[[#This Row],[Year]]="2021"),DataTable[[#This Row],[Total]],0))/1000</f>
        <v>0</v>
      </c>
      <c r="V15" s="13" t="str">
        <f>_xlfn.IFNA(VLOOKUP(DataTable[[#This Row],[Category]],Table2[#All],2,FALSE),"")</f>
        <v>Proactive Replacement</v>
      </c>
    </row>
    <row r="16" spans="1:22" x14ac:dyDescent="0.35">
      <c r="A16" s="3" t="s">
        <v>9</v>
      </c>
      <c r="B16" s="3" t="s">
        <v>81</v>
      </c>
      <c r="C16" s="3" t="s">
        <v>193</v>
      </c>
      <c r="D16" s="3" t="s">
        <v>192</v>
      </c>
      <c r="E16" s="3" t="s">
        <v>88</v>
      </c>
      <c r="F16" s="3" t="s">
        <v>1761</v>
      </c>
      <c r="G16" s="3" t="s">
        <v>1762</v>
      </c>
      <c r="H16" s="4">
        <v>232</v>
      </c>
      <c r="I16" s="4">
        <v>99</v>
      </c>
      <c r="J16" s="4">
        <v>0</v>
      </c>
      <c r="K16" s="4">
        <v>2034</v>
      </c>
      <c r="L16" s="4">
        <v>547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2911</v>
      </c>
      <c r="U16" s="13">
        <f>IF(DataTable[[#This Row],[Year]]="2019",SUM(DataTable[[#This Row],[Nov]:[Dec]]),IF(OR(DataTable[[#This Row],[Year]]="2020",DataTable[[#This Row],[Year]]="2021"),DataTable[[#This Row],[Total]],0))/1000</f>
        <v>0</v>
      </c>
      <c r="V16" s="13" t="str">
        <f>_xlfn.IFNA(VLOOKUP(DataTable[[#This Row],[Category]],Table2[#All],2,FALSE),"")</f>
        <v>Proactive Replacement</v>
      </c>
    </row>
    <row r="17" spans="1:22" x14ac:dyDescent="0.35">
      <c r="A17" s="3" t="s">
        <v>9</v>
      </c>
      <c r="B17" s="3" t="s">
        <v>81</v>
      </c>
      <c r="C17" s="3" t="s">
        <v>215</v>
      </c>
      <c r="D17" s="3" t="s">
        <v>214</v>
      </c>
      <c r="E17" s="3" t="s">
        <v>88</v>
      </c>
      <c r="F17" s="3" t="s">
        <v>1761</v>
      </c>
      <c r="G17" s="3" t="s">
        <v>1762</v>
      </c>
      <c r="H17" s="4">
        <v>82894</v>
      </c>
      <c r="I17" s="4">
        <v>28075</v>
      </c>
      <c r="J17" s="4">
        <v>6451</v>
      </c>
      <c r="K17" s="4">
        <v>28780</v>
      </c>
      <c r="L17" s="4">
        <v>-3031</v>
      </c>
      <c r="M17" s="4">
        <v>499</v>
      </c>
      <c r="N17" s="4">
        <v>0</v>
      </c>
      <c r="O17" s="4">
        <v>16539</v>
      </c>
      <c r="P17" s="4">
        <v>0</v>
      </c>
      <c r="Q17" s="4">
        <v>17387</v>
      </c>
      <c r="R17" s="4">
        <v>-1130</v>
      </c>
      <c r="S17" s="4">
        <v>-15</v>
      </c>
      <c r="T17" s="4">
        <v>176450</v>
      </c>
      <c r="U17" s="13">
        <f>IF(DataTable[[#This Row],[Year]]="2019",SUM(DataTable[[#This Row],[Nov]:[Dec]]),IF(OR(DataTable[[#This Row],[Year]]="2020",DataTable[[#This Row],[Year]]="2021"),DataTable[[#This Row],[Total]],0))/1000</f>
        <v>-1.145</v>
      </c>
      <c r="V17" s="13" t="str">
        <f>_xlfn.IFNA(VLOOKUP(DataTable[[#This Row],[Category]],Table2[#All],2,FALSE),"")</f>
        <v>Proactive Replacement</v>
      </c>
    </row>
    <row r="18" spans="1:22" x14ac:dyDescent="0.35">
      <c r="A18" s="3" t="s">
        <v>9</v>
      </c>
      <c r="B18" s="3" t="s">
        <v>81</v>
      </c>
      <c r="C18" s="3" t="s">
        <v>213</v>
      </c>
      <c r="D18" s="3" t="s">
        <v>212</v>
      </c>
      <c r="E18" s="3" t="s">
        <v>88</v>
      </c>
      <c r="F18" s="3" t="s">
        <v>1761</v>
      </c>
      <c r="G18" s="3" t="s">
        <v>1762</v>
      </c>
      <c r="H18" s="4">
        <v>128070</v>
      </c>
      <c r="I18" s="4">
        <v>554455</v>
      </c>
      <c r="J18" s="4">
        <v>148481</v>
      </c>
      <c r="K18" s="4">
        <v>260203</v>
      </c>
      <c r="L18" s="4">
        <v>431671</v>
      </c>
      <c r="M18" s="4">
        <v>12244</v>
      </c>
      <c r="N18" s="4">
        <v>-103538</v>
      </c>
      <c r="O18" s="4">
        <v>8569</v>
      </c>
      <c r="P18" s="4">
        <v>14569</v>
      </c>
      <c r="Q18" s="4">
        <v>387</v>
      </c>
      <c r="R18" s="4">
        <v>0</v>
      </c>
      <c r="S18" s="4">
        <v>-38226</v>
      </c>
      <c r="T18" s="4">
        <v>1416886</v>
      </c>
      <c r="U18" s="13">
        <f>IF(DataTable[[#This Row],[Year]]="2019",SUM(DataTable[[#This Row],[Nov]:[Dec]]),IF(OR(DataTable[[#This Row],[Year]]="2020",DataTable[[#This Row],[Year]]="2021"),DataTable[[#This Row],[Total]],0))/1000</f>
        <v>-38.225999999999999</v>
      </c>
      <c r="V18" s="13" t="str">
        <f>_xlfn.IFNA(VLOOKUP(DataTable[[#This Row],[Category]],Table2[#All],2,FALSE),"")</f>
        <v>Proactive Replacement</v>
      </c>
    </row>
    <row r="19" spans="1:22" x14ac:dyDescent="0.35">
      <c r="A19" s="3" t="s">
        <v>9</v>
      </c>
      <c r="B19" s="3" t="s">
        <v>81</v>
      </c>
      <c r="C19" s="3" t="s">
        <v>205</v>
      </c>
      <c r="D19" s="3" t="s">
        <v>204</v>
      </c>
      <c r="E19" s="3" t="s">
        <v>88</v>
      </c>
      <c r="F19" s="3" t="s">
        <v>1761</v>
      </c>
      <c r="G19" s="3" t="s">
        <v>1762</v>
      </c>
      <c r="H19" s="4">
        <v>181724</v>
      </c>
      <c r="I19" s="4">
        <v>109839</v>
      </c>
      <c r="J19" s="4">
        <v>211446</v>
      </c>
      <c r="K19" s="4">
        <v>82022</v>
      </c>
      <c r="L19" s="4">
        <v>17249</v>
      </c>
      <c r="M19" s="4">
        <v>175494</v>
      </c>
      <c r="N19" s="4">
        <v>18895</v>
      </c>
      <c r="O19" s="4">
        <v>20695</v>
      </c>
      <c r="P19" s="4">
        <v>25106</v>
      </c>
      <c r="Q19" s="4">
        <v>-1527</v>
      </c>
      <c r="R19" s="4">
        <v>178378</v>
      </c>
      <c r="S19" s="4">
        <v>62873</v>
      </c>
      <c r="T19" s="4">
        <v>1082193</v>
      </c>
      <c r="U19" s="13">
        <f>IF(DataTable[[#This Row],[Year]]="2019",SUM(DataTable[[#This Row],[Nov]:[Dec]]),IF(OR(DataTable[[#This Row],[Year]]="2020",DataTable[[#This Row],[Year]]="2021"),DataTable[[#This Row],[Total]],0))/1000</f>
        <v>241.251</v>
      </c>
      <c r="V19" s="13" t="str">
        <f>_xlfn.IFNA(VLOOKUP(DataTable[[#This Row],[Category]],Table2[#All],2,FALSE),"")</f>
        <v>Proactive Replacement</v>
      </c>
    </row>
    <row r="20" spans="1:22" x14ac:dyDescent="0.35">
      <c r="A20" s="3" t="s">
        <v>9</v>
      </c>
      <c r="B20" s="3" t="s">
        <v>81</v>
      </c>
      <c r="C20" s="3" t="s">
        <v>195</v>
      </c>
      <c r="D20" s="3" t="s">
        <v>194</v>
      </c>
      <c r="E20" s="3" t="s">
        <v>88</v>
      </c>
      <c r="F20" s="3" t="s">
        <v>1761</v>
      </c>
      <c r="G20" s="3" t="s">
        <v>1762</v>
      </c>
      <c r="H20" s="4">
        <v>32883</v>
      </c>
      <c r="I20" s="4">
        <v>799</v>
      </c>
      <c r="J20" s="4">
        <v>0</v>
      </c>
      <c r="K20" s="4">
        <v>1797</v>
      </c>
      <c r="L20" s="4">
        <v>236</v>
      </c>
      <c r="M20" s="4">
        <v>0</v>
      </c>
      <c r="N20" s="4">
        <v>155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35871</v>
      </c>
      <c r="U20" s="13">
        <f>IF(DataTable[[#This Row],[Year]]="2019",SUM(DataTable[[#This Row],[Nov]:[Dec]]),IF(OR(DataTable[[#This Row],[Year]]="2020",DataTable[[#This Row],[Year]]="2021"),DataTable[[#This Row],[Total]],0))/1000</f>
        <v>0</v>
      </c>
      <c r="V20" s="13" t="str">
        <f>_xlfn.IFNA(VLOOKUP(DataTable[[#This Row],[Category]],Table2[#All],2,FALSE),"")</f>
        <v>Proactive Replacement</v>
      </c>
    </row>
    <row r="21" spans="1:22" x14ac:dyDescent="0.35">
      <c r="A21" s="3" t="s">
        <v>9</v>
      </c>
      <c r="B21" s="3" t="s">
        <v>81</v>
      </c>
      <c r="C21" s="3" t="s">
        <v>197</v>
      </c>
      <c r="D21" s="3" t="s">
        <v>196</v>
      </c>
      <c r="E21" s="3" t="s">
        <v>88</v>
      </c>
      <c r="F21" s="3" t="s">
        <v>1761</v>
      </c>
      <c r="G21" s="3" t="s">
        <v>1762</v>
      </c>
      <c r="H21" s="4">
        <v>0</v>
      </c>
      <c r="I21" s="4">
        <v>2536</v>
      </c>
      <c r="J21" s="4">
        <v>1413</v>
      </c>
      <c r="K21" s="4">
        <v>329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4278</v>
      </c>
      <c r="U21" s="13">
        <f>IF(DataTable[[#This Row],[Year]]="2019",SUM(DataTable[[#This Row],[Nov]:[Dec]]),IF(OR(DataTable[[#This Row],[Year]]="2020",DataTable[[#This Row],[Year]]="2021"),DataTable[[#This Row],[Total]],0))/1000</f>
        <v>0</v>
      </c>
      <c r="V21" s="13" t="str">
        <f>_xlfn.IFNA(VLOOKUP(DataTable[[#This Row],[Category]],Table2[#All],2,FALSE),"")</f>
        <v>Proactive Replacement</v>
      </c>
    </row>
    <row r="22" spans="1:22" x14ac:dyDescent="0.35">
      <c r="A22" s="3" t="s">
        <v>9</v>
      </c>
      <c r="B22" s="3" t="s">
        <v>81</v>
      </c>
      <c r="C22" s="3" t="s">
        <v>203</v>
      </c>
      <c r="D22" s="3" t="s">
        <v>202</v>
      </c>
      <c r="E22" s="3" t="s">
        <v>88</v>
      </c>
      <c r="F22" s="3" t="s">
        <v>1761</v>
      </c>
      <c r="G22" s="3" t="s">
        <v>1762</v>
      </c>
      <c r="H22" s="4">
        <v>0</v>
      </c>
      <c r="I22" s="4">
        <v>1137</v>
      </c>
      <c r="J22" s="4">
        <v>0</v>
      </c>
      <c r="K22" s="4">
        <v>0</v>
      </c>
      <c r="L22" s="4">
        <v>7368</v>
      </c>
      <c r="M22" s="4">
        <v>11592</v>
      </c>
      <c r="N22" s="4">
        <v>28133</v>
      </c>
      <c r="O22" s="4">
        <v>19028</v>
      </c>
      <c r="P22" s="4">
        <v>51687</v>
      </c>
      <c r="Q22" s="4">
        <v>133398</v>
      </c>
      <c r="R22" s="4">
        <v>8379</v>
      </c>
      <c r="S22" s="4">
        <v>2479</v>
      </c>
      <c r="T22" s="4">
        <v>263201</v>
      </c>
      <c r="U22" s="13">
        <f>IF(DataTable[[#This Row],[Year]]="2019",SUM(DataTable[[#This Row],[Nov]:[Dec]]),IF(OR(DataTable[[#This Row],[Year]]="2020",DataTable[[#This Row],[Year]]="2021"),DataTable[[#This Row],[Total]],0))/1000</f>
        <v>10.858000000000001</v>
      </c>
      <c r="V22" s="13" t="str">
        <f>_xlfn.IFNA(VLOOKUP(DataTable[[#This Row],[Category]],Table2[#All],2,FALSE),"")</f>
        <v>Proactive Replacement</v>
      </c>
    </row>
    <row r="23" spans="1:22" x14ac:dyDescent="0.35">
      <c r="A23" s="3" t="s">
        <v>9</v>
      </c>
      <c r="B23" s="3" t="s">
        <v>81</v>
      </c>
      <c r="C23" s="3" t="s">
        <v>129</v>
      </c>
      <c r="D23" s="3" t="s">
        <v>128</v>
      </c>
      <c r="E23" s="3" t="s">
        <v>88</v>
      </c>
      <c r="F23" s="3" t="s">
        <v>1761</v>
      </c>
      <c r="G23" s="3" t="s">
        <v>1762</v>
      </c>
      <c r="H23" s="4">
        <v>1521</v>
      </c>
      <c r="I23" s="4">
        <v>8049</v>
      </c>
      <c r="J23" s="4">
        <v>59756</v>
      </c>
      <c r="K23" s="4">
        <v>80118</v>
      </c>
      <c r="L23" s="4">
        <v>121744</v>
      </c>
      <c r="M23" s="4">
        <v>73916</v>
      </c>
      <c r="N23" s="4">
        <v>95892</v>
      </c>
      <c r="O23" s="4">
        <v>1503</v>
      </c>
      <c r="P23" s="4">
        <v>4691</v>
      </c>
      <c r="Q23" s="4">
        <v>7678</v>
      </c>
      <c r="R23" s="4">
        <v>9960</v>
      </c>
      <c r="S23" s="4">
        <v>30100</v>
      </c>
      <c r="T23" s="4">
        <v>494928</v>
      </c>
      <c r="U23" s="13">
        <f>IF(DataTable[[#This Row],[Year]]="2019",SUM(DataTable[[#This Row],[Nov]:[Dec]]),IF(OR(DataTable[[#This Row],[Year]]="2020",DataTable[[#This Row],[Year]]="2021"),DataTable[[#This Row],[Total]],0))/1000</f>
        <v>40.06</v>
      </c>
      <c r="V23" s="13" t="str">
        <f>_xlfn.IFNA(VLOOKUP(DataTable[[#This Row],[Category]],Table2[#All],2,FALSE),"")</f>
        <v>Proactive Replacement</v>
      </c>
    </row>
    <row r="24" spans="1:22" x14ac:dyDescent="0.35">
      <c r="A24" s="3" t="s">
        <v>9</v>
      </c>
      <c r="B24" s="3" t="s">
        <v>81</v>
      </c>
      <c r="C24" s="3" t="s">
        <v>145</v>
      </c>
      <c r="D24" s="3" t="s">
        <v>144</v>
      </c>
      <c r="E24" s="3" t="s">
        <v>88</v>
      </c>
      <c r="F24" s="3" t="s">
        <v>1761</v>
      </c>
      <c r="G24" s="3" t="s">
        <v>1762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2015</v>
      </c>
      <c r="S24" s="4">
        <v>1504</v>
      </c>
      <c r="T24" s="4">
        <v>3518</v>
      </c>
      <c r="U24" s="13">
        <f>IF(DataTable[[#This Row],[Year]]="2019",SUM(DataTable[[#This Row],[Nov]:[Dec]]),IF(OR(DataTable[[#This Row],[Year]]="2020",DataTable[[#This Row],[Year]]="2021"),DataTable[[#This Row],[Total]],0))/1000</f>
        <v>3.5190000000000001</v>
      </c>
      <c r="V24" s="13" t="str">
        <f>_xlfn.IFNA(VLOOKUP(DataTable[[#This Row],[Category]],Table2[#All],2,FALSE),"")</f>
        <v>Proactive Replacement</v>
      </c>
    </row>
    <row r="25" spans="1:22" x14ac:dyDescent="0.35">
      <c r="A25" s="3" t="s">
        <v>9</v>
      </c>
      <c r="B25" s="3" t="s">
        <v>81</v>
      </c>
      <c r="C25" s="3" t="s">
        <v>143</v>
      </c>
      <c r="D25" s="3" t="s">
        <v>142</v>
      </c>
      <c r="E25" s="3" t="s">
        <v>88</v>
      </c>
      <c r="F25" s="3" t="s">
        <v>1761</v>
      </c>
      <c r="G25" s="3" t="s">
        <v>1762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21443</v>
      </c>
      <c r="S25" s="4">
        <v>18318</v>
      </c>
      <c r="T25" s="4">
        <v>39761</v>
      </c>
      <c r="U25" s="13">
        <f>IF(DataTable[[#This Row],[Year]]="2019",SUM(DataTable[[#This Row],[Nov]:[Dec]]),IF(OR(DataTable[[#This Row],[Year]]="2020",DataTable[[#This Row],[Year]]="2021"),DataTable[[#This Row],[Total]],0))/1000</f>
        <v>39.761000000000003</v>
      </c>
      <c r="V25" s="13" t="str">
        <f>_xlfn.IFNA(VLOOKUP(DataTable[[#This Row],[Category]],Table2[#All],2,FALSE),"")</f>
        <v>Proactive Replacement</v>
      </c>
    </row>
    <row r="26" spans="1:22" x14ac:dyDescent="0.35">
      <c r="A26" s="3" t="s">
        <v>9</v>
      </c>
      <c r="B26" s="3" t="s">
        <v>81</v>
      </c>
      <c r="C26" s="3" t="s">
        <v>139</v>
      </c>
      <c r="D26" s="3" t="s">
        <v>138</v>
      </c>
      <c r="E26" s="3" t="s">
        <v>88</v>
      </c>
      <c r="F26" s="3" t="s">
        <v>1761</v>
      </c>
      <c r="G26" s="3" t="s">
        <v>1762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1210</v>
      </c>
      <c r="S26" s="4">
        <v>13339</v>
      </c>
      <c r="T26" s="4">
        <v>14549</v>
      </c>
      <c r="U26" s="13">
        <f>IF(DataTable[[#This Row],[Year]]="2019",SUM(DataTable[[#This Row],[Nov]:[Dec]]),IF(OR(DataTable[[#This Row],[Year]]="2020",DataTable[[#This Row],[Year]]="2021"),DataTable[[#This Row],[Total]],0))/1000</f>
        <v>14.548999999999999</v>
      </c>
      <c r="V26" s="13" t="str">
        <f>_xlfn.IFNA(VLOOKUP(DataTable[[#This Row],[Category]],Table2[#All],2,FALSE),"")</f>
        <v>Proactive Replacement</v>
      </c>
    </row>
    <row r="27" spans="1:22" x14ac:dyDescent="0.35">
      <c r="A27" s="3" t="s">
        <v>9</v>
      </c>
      <c r="B27" s="3" t="s">
        <v>81</v>
      </c>
      <c r="C27" s="3" t="s">
        <v>189</v>
      </c>
      <c r="D27" s="3" t="s">
        <v>188</v>
      </c>
      <c r="E27" s="3" t="s">
        <v>88</v>
      </c>
      <c r="F27" s="3" t="s">
        <v>1761</v>
      </c>
      <c r="G27" s="3" t="s">
        <v>1762</v>
      </c>
      <c r="H27" s="4">
        <v>0</v>
      </c>
      <c r="I27" s="4">
        <v>2341</v>
      </c>
      <c r="J27" s="4">
        <v>26141</v>
      </c>
      <c r="K27" s="4">
        <v>107523</v>
      </c>
      <c r="L27" s="4">
        <v>73862</v>
      </c>
      <c r="M27" s="4">
        <v>84281</v>
      </c>
      <c r="N27" s="4">
        <v>45429</v>
      </c>
      <c r="O27" s="4">
        <v>119247</v>
      </c>
      <c r="P27" s="4">
        <v>13713</v>
      </c>
      <c r="Q27" s="4">
        <v>51271</v>
      </c>
      <c r="R27" s="4">
        <v>184379</v>
      </c>
      <c r="S27" s="4">
        <v>-55212</v>
      </c>
      <c r="T27" s="4">
        <v>652975</v>
      </c>
      <c r="U27" s="13">
        <f>IF(DataTable[[#This Row],[Year]]="2019",SUM(DataTable[[#This Row],[Nov]:[Dec]]),IF(OR(DataTable[[#This Row],[Year]]="2020",DataTable[[#This Row],[Year]]="2021"),DataTable[[#This Row],[Total]],0))/1000</f>
        <v>129.167</v>
      </c>
      <c r="V27" s="13" t="str">
        <f>_xlfn.IFNA(VLOOKUP(DataTable[[#This Row],[Category]],Table2[#All],2,FALSE),"")</f>
        <v>Proactive Replacement</v>
      </c>
    </row>
    <row r="28" spans="1:22" x14ac:dyDescent="0.35">
      <c r="A28" s="3" t="s">
        <v>9</v>
      </c>
      <c r="B28" s="3" t="s">
        <v>81</v>
      </c>
      <c r="C28" s="3" t="s">
        <v>181</v>
      </c>
      <c r="D28" s="3" t="s">
        <v>180</v>
      </c>
      <c r="E28" s="3" t="s">
        <v>88</v>
      </c>
      <c r="F28" s="3" t="s">
        <v>1761</v>
      </c>
      <c r="G28" s="3" t="s">
        <v>1762</v>
      </c>
      <c r="H28" s="4">
        <v>57274</v>
      </c>
      <c r="I28" s="4">
        <v>76181</v>
      </c>
      <c r="J28" s="4">
        <v>106525</v>
      </c>
      <c r="K28" s="4">
        <v>68274</v>
      </c>
      <c r="L28" s="4">
        <v>159062</v>
      </c>
      <c r="M28" s="4">
        <v>5361</v>
      </c>
      <c r="N28" s="4">
        <v>1197</v>
      </c>
      <c r="O28" s="4">
        <v>1508</v>
      </c>
      <c r="P28" s="4">
        <v>77851</v>
      </c>
      <c r="Q28" s="4">
        <v>134989</v>
      </c>
      <c r="R28" s="4">
        <v>54146</v>
      </c>
      <c r="S28" s="4">
        <v>13555</v>
      </c>
      <c r="T28" s="4">
        <v>755923</v>
      </c>
      <c r="U28" s="13">
        <f>IF(DataTable[[#This Row],[Year]]="2019",SUM(DataTable[[#This Row],[Nov]:[Dec]]),IF(OR(DataTable[[#This Row],[Year]]="2020",DataTable[[#This Row],[Year]]="2021"),DataTable[[#This Row],[Total]],0))/1000</f>
        <v>67.700999999999993</v>
      </c>
      <c r="V28" s="13" t="str">
        <f>_xlfn.IFNA(VLOOKUP(DataTable[[#This Row],[Category]],Table2[#All],2,FALSE),"")</f>
        <v>Proactive Replacement</v>
      </c>
    </row>
    <row r="29" spans="1:22" x14ac:dyDescent="0.35">
      <c r="A29" s="3" t="s">
        <v>9</v>
      </c>
      <c r="B29" s="3" t="s">
        <v>81</v>
      </c>
      <c r="C29" s="3" t="s">
        <v>199</v>
      </c>
      <c r="D29" s="3" t="s">
        <v>198</v>
      </c>
      <c r="E29" s="3" t="s">
        <v>88</v>
      </c>
      <c r="F29" s="3" t="s">
        <v>1761</v>
      </c>
      <c r="G29" s="3" t="s">
        <v>1762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1048</v>
      </c>
      <c r="N29" s="4">
        <v>2045</v>
      </c>
      <c r="O29" s="4">
        <v>64951</v>
      </c>
      <c r="P29" s="4">
        <v>183667</v>
      </c>
      <c r="Q29" s="4">
        <v>157265</v>
      </c>
      <c r="R29" s="4">
        <v>303410</v>
      </c>
      <c r="S29" s="4">
        <v>34995</v>
      </c>
      <c r="T29" s="4">
        <v>747382</v>
      </c>
      <c r="U29" s="13">
        <f>IF(DataTable[[#This Row],[Year]]="2019",SUM(DataTable[[#This Row],[Nov]:[Dec]]),IF(OR(DataTable[[#This Row],[Year]]="2020",DataTable[[#This Row],[Year]]="2021"),DataTable[[#This Row],[Total]],0))/1000</f>
        <v>338.40499999999997</v>
      </c>
      <c r="V29" s="13" t="str">
        <f>_xlfn.IFNA(VLOOKUP(DataTable[[#This Row],[Category]],Table2[#All],2,FALSE),"")</f>
        <v>Proactive Replacement</v>
      </c>
    </row>
    <row r="30" spans="1:22" x14ac:dyDescent="0.35">
      <c r="A30" s="3" t="s">
        <v>9</v>
      </c>
      <c r="B30" s="3" t="s">
        <v>81</v>
      </c>
      <c r="C30" s="3" t="s">
        <v>183</v>
      </c>
      <c r="D30" s="3" t="s">
        <v>182</v>
      </c>
      <c r="E30" s="3" t="s">
        <v>88</v>
      </c>
      <c r="F30" s="3" t="s">
        <v>1761</v>
      </c>
      <c r="G30" s="3" t="s">
        <v>1762</v>
      </c>
      <c r="H30" s="4">
        <v>74262</v>
      </c>
      <c r="I30" s="4">
        <v>4017</v>
      </c>
      <c r="J30" s="4">
        <v>12878</v>
      </c>
      <c r="K30" s="4">
        <v>3247</v>
      </c>
      <c r="L30" s="4">
        <v>9453</v>
      </c>
      <c r="M30" s="4">
        <v>29413</v>
      </c>
      <c r="N30" s="4">
        <v>5484</v>
      </c>
      <c r="O30" s="4">
        <v>1175</v>
      </c>
      <c r="P30" s="4">
        <v>-19</v>
      </c>
      <c r="Q30" s="4">
        <v>0</v>
      </c>
      <c r="R30" s="4">
        <v>0</v>
      </c>
      <c r="S30" s="4">
        <v>1254</v>
      </c>
      <c r="T30" s="4">
        <v>141163</v>
      </c>
      <c r="U30" s="13">
        <f>IF(DataTable[[#This Row],[Year]]="2019",SUM(DataTable[[#This Row],[Nov]:[Dec]]),IF(OR(DataTable[[#This Row],[Year]]="2020",DataTable[[#This Row],[Year]]="2021"),DataTable[[#This Row],[Total]],0))/1000</f>
        <v>1.254</v>
      </c>
      <c r="V30" s="13" t="str">
        <f>_xlfn.IFNA(VLOOKUP(DataTable[[#This Row],[Category]],Table2[#All],2,FALSE),"")</f>
        <v>Proactive Replacement</v>
      </c>
    </row>
    <row r="31" spans="1:22" x14ac:dyDescent="0.35">
      <c r="A31" s="3" t="s">
        <v>9</v>
      </c>
      <c r="B31" s="3" t="s">
        <v>81</v>
      </c>
      <c r="C31" s="3" t="s">
        <v>175</v>
      </c>
      <c r="D31" s="3" t="s">
        <v>174</v>
      </c>
      <c r="E31" s="3" t="s">
        <v>88</v>
      </c>
      <c r="F31" s="3" t="s">
        <v>1761</v>
      </c>
      <c r="G31" s="3" t="s">
        <v>1762</v>
      </c>
      <c r="H31" s="4">
        <v>103405</v>
      </c>
      <c r="I31" s="4">
        <v>78315</v>
      </c>
      <c r="J31" s="4">
        <v>82299</v>
      </c>
      <c r="K31" s="4">
        <v>23448</v>
      </c>
      <c r="L31" s="4">
        <v>35603</v>
      </c>
      <c r="M31" s="4">
        <v>158093</v>
      </c>
      <c r="N31" s="4">
        <v>-21727</v>
      </c>
      <c r="O31" s="4">
        <v>252</v>
      </c>
      <c r="P31" s="4">
        <v>-321</v>
      </c>
      <c r="Q31" s="4">
        <v>12</v>
      </c>
      <c r="R31" s="4">
        <v>0</v>
      </c>
      <c r="S31" s="4">
        <v>0</v>
      </c>
      <c r="T31" s="4">
        <v>459378</v>
      </c>
      <c r="U31" s="13">
        <f>IF(DataTable[[#This Row],[Year]]="2019",SUM(DataTable[[#This Row],[Nov]:[Dec]]),IF(OR(DataTable[[#This Row],[Year]]="2020",DataTable[[#This Row],[Year]]="2021"),DataTable[[#This Row],[Total]],0))/1000</f>
        <v>0</v>
      </c>
      <c r="V31" s="13" t="str">
        <f>_xlfn.IFNA(VLOOKUP(DataTable[[#This Row],[Category]],Table2[#All],2,FALSE),"")</f>
        <v>Proactive Replacement</v>
      </c>
    </row>
    <row r="32" spans="1:22" x14ac:dyDescent="0.35">
      <c r="A32" s="3" t="s">
        <v>9</v>
      </c>
      <c r="B32" s="3" t="s">
        <v>81</v>
      </c>
      <c r="C32" s="3" t="s">
        <v>219</v>
      </c>
      <c r="D32" s="3" t="s">
        <v>218</v>
      </c>
      <c r="E32" s="3" t="s">
        <v>88</v>
      </c>
      <c r="F32" s="3" t="s">
        <v>1761</v>
      </c>
      <c r="G32" s="3" t="s">
        <v>1762</v>
      </c>
      <c r="H32" s="4">
        <v>3775</v>
      </c>
      <c r="I32" s="4">
        <v>939</v>
      </c>
      <c r="J32" s="4">
        <v>-34</v>
      </c>
      <c r="K32" s="4">
        <v>176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4857</v>
      </c>
      <c r="U32" s="13">
        <f>IF(DataTable[[#This Row],[Year]]="2019",SUM(DataTable[[#This Row],[Nov]:[Dec]]),IF(OR(DataTable[[#This Row],[Year]]="2020",DataTable[[#This Row],[Year]]="2021"),DataTable[[#This Row],[Total]],0))/1000</f>
        <v>0</v>
      </c>
      <c r="V32" s="13" t="str">
        <f>_xlfn.IFNA(VLOOKUP(DataTable[[#This Row],[Category]],Table2[#All],2,FALSE),"")</f>
        <v>Proactive Replacement</v>
      </c>
    </row>
    <row r="33" spans="1:22" x14ac:dyDescent="0.35">
      <c r="A33" s="3" t="s">
        <v>9</v>
      </c>
      <c r="B33" s="3" t="s">
        <v>81</v>
      </c>
      <c r="C33" s="3" t="s">
        <v>225</v>
      </c>
      <c r="D33" s="3" t="s">
        <v>224</v>
      </c>
      <c r="E33" s="3" t="s">
        <v>88</v>
      </c>
      <c r="F33" s="3" t="s">
        <v>1761</v>
      </c>
      <c r="G33" s="3" t="s">
        <v>1762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27612</v>
      </c>
      <c r="N33" s="4">
        <v>19744</v>
      </c>
      <c r="O33" s="4">
        <v>33009</v>
      </c>
      <c r="P33" s="4">
        <v>0</v>
      </c>
      <c r="Q33" s="4">
        <v>6203</v>
      </c>
      <c r="R33" s="4">
        <v>13602</v>
      </c>
      <c r="S33" s="4">
        <v>25055</v>
      </c>
      <c r="T33" s="4">
        <v>125224</v>
      </c>
      <c r="U33" s="13">
        <f>IF(DataTable[[#This Row],[Year]]="2019",SUM(DataTable[[#This Row],[Nov]:[Dec]]),IF(OR(DataTable[[#This Row],[Year]]="2020",DataTable[[#This Row],[Year]]="2021"),DataTable[[#This Row],[Total]],0))/1000</f>
        <v>38.656999999999996</v>
      </c>
      <c r="V33" s="13" t="str">
        <f>_xlfn.IFNA(VLOOKUP(DataTable[[#This Row],[Category]],Table2[#All],2,FALSE),"")</f>
        <v>Proactive Replacement</v>
      </c>
    </row>
    <row r="34" spans="1:22" x14ac:dyDescent="0.35">
      <c r="A34" s="3" t="s">
        <v>9</v>
      </c>
      <c r="B34" s="3" t="s">
        <v>81</v>
      </c>
      <c r="C34" s="3" t="s">
        <v>243</v>
      </c>
      <c r="D34" s="3" t="s">
        <v>242</v>
      </c>
      <c r="E34" s="3" t="s">
        <v>88</v>
      </c>
      <c r="F34" s="3" t="s">
        <v>1761</v>
      </c>
      <c r="G34" s="3" t="s">
        <v>1762</v>
      </c>
      <c r="H34" s="4">
        <v>0</v>
      </c>
      <c r="I34" s="4">
        <v>760</v>
      </c>
      <c r="J34" s="4">
        <v>22069</v>
      </c>
      <c r="K34" s="4">
        <v>36623</v>
      </c>
      <c r="L34" s="4">
        <v>100536</v>
      </c>
      <c r="M34" s="4">
        <v>39680</v>
      </c>
      <c r="N34" s="4">
        <v>-250</v>
      </c>
      <c r="O34" s="4">
        <v>47</v>
      </c>
      <c r="P34" s="4">
        <v>42144</v>
      </c>
      <c r="Q34" s="4">
        <v>16174</v>
      </c>
      <c r="R34" s="4">
        <v>4462</v>
      </c>
      <c r="S34" s="4">
        <v>-37530</v>
      </c>
      <c r="T34" s="4">
        <v>224715</v>
      </c>
      <c r="U34" s="13">
        <f>IF(DataTable[[#This Row],[Year]]="2019",SUM(DataTable[[#This Row],[Nov]:[Dec]]),IF(OR(DataTable[[#This Row],[Year]]="2020",DataTable[[#This Row],[Year]]="2021"),DataTable[[#This Row],[Total]],0))/1000</f>
        <v>-33.067999999999998</v>
      </c>
      <c r="V34" s="13" t="str">
        <f>_xlfn.IFNA(VLOOKUP(DataTable[[#This Row],[Category]],Table2[#All],2,FALSE),"")</f>
        <v>Proactive Replacement</v>
      </c>
    </row>
    <row r="35" spans="1:22" x14ac:dyDescent="0.35">
      <c r="A35" s="3" t="s">
        <v>9</v>
      </c>
      <c r="B35" s="3" t="s">
        <v>81</v>
      </c>
      <c r="C35" s="3" t="s">
        <v>251</v>
      </c>
      <c r="D35" s="3" t="s">
        <v>250</v>
      </c>
      <c r="E35" s="3" t="s">
        <v>252</v>
      </c>
      <c r="F35" s="3" t="s">
        <v>1761</v>
      </c>
      <c r="G35" s="3" t="s">
        <v>1762</v>
      </c>
      <c r="H35" s="4">
        <v>203262</v>
      </c>
      <c r="I35" s="4">
        <v>214081</v>
      </c>
      <c r="J35" s="4">
        <v>641556</v>
      </c>
      <c r="K35" s="4">
        <v>335126</v>
      </c>
      <c r="L35" s="4">
        <v>273283</v>
      </c>
      <c r="M35" s="4">
        <v>-91721</v>
      </c>
      <c r="N35" s="4">
        <v>47187</v>
      </c>
      <c r="O35" s="4">
        <v>-28163</v>
      </c>
      <c r="P35" s="4">
        <v>65</v>
      </c>
      <c r="Q35" s="4">
        <v>524</v>
      </c>
      <c r="R35" s="4">
        <v>3</v>
      </c>
      <c r="S35" s="4">
        <v>0</v>
      </c>
      <c r="T35" s="4">
        <v>1595203</v>
      </c>
      <c r="U35" s="13">
        <f>IF(DataTable[[#This Row],[Year]]="2019",SUM(DataTable[[#This Row],[Nov]:[Dec]]),IF(OR(DataTable[[#This Row],[Year]]="2020",DataTable[[#This Row],[Year]]="2021"),DataTable[[#This Row],[Total]],0))/1000</f>
        <v>3.0000000000000001E-3</v>
      </c>
      <c r="V35" s="13" t="str">
        <f>_xlfn.IFNA(VLOOKUP(DataTable[[#This Row],[Category]],Table2[#All],2,FALSE),"")</f>
        <v>Reliability</v>
      </c>
    </row>
    <row r="36" spans="1:22" x14ac:dyDescent="0.35">
      <c r="A36" s="3" t="s">
        <v>9</v>
      </c>
      <c r="B36" s="3" t="s">
        <v>81</v>
      </c>
      <c r="C36" s="3" t="s">
        <v>131</v>
      </c>
      <c r="D36" s="3" t="s">
        <v>130</v>
      </c>
      <c r="E36" s="3" t="s">
        <v>88</v>
      </c>
      <c r="F36" s="3" t="s">
        <v>1761</v>
      </c>
      <c r="G36" s="3" t="s">
        <v>1762</v>
      </c>
      <c r="H36" s="4">
        <v>60197</v>
      </c>
      <c r="I36" s="4">
        <v>6791</v>
      </c>
      <c r="J36" s="4">
        <v>1140</v>
      </c>
      <c r="K36" s="4">
        <v>1038</v>
      </c>
      <c r="L36" s="4">
        <v>2520</v>
      </c>
      <c r="M36" s="4">
        <v>84700</v>
      </c>
      <c r="N36" s="4">
        <v>2823</v>
      </c>
      <c r="O36" s="4">
        <v>0</v>
      </c>
      <c r="P36" s="4">
        <v>6743</v>
      </c>
      <c r="Q36" s="4">
        <v>56609</v>
      </c>
      <c r="R36" s="4">
        <v>-11213</v>
      </c>
      <c r="S36" s="4">
        <v>0</v>
      </c>
      <c r="T36" s="4">
        <v>211348</v>
      </c>
      <c r="U36" s="13">
        <f>IF(DataTable[[#This Row],[Year]]="2019",SUM(DataTable[[#This Row],[Nov]:[Dec]]),IF(OR(DataTable[[#This Row],[Year]]="2020",DataTable[[#This Row],[Year]]="2021"),DataTable[[#This Row],[Total]],0))/1000</f>
        <v>-11.212999999999999</v>
      </c>
      <c r="V36" s="13" t="str">
        <f>_xlfn.IFNA(VLOOKUP(DataTable[[#This Row],[Category]],Table2[#All],2,FALSE),"")</f>
        <v>Proactive Replacement</v>
      </c>
    </row>
    <row r="37" spans="1:22" x14ac:dyDescent="0.35">
      <c r="A37" s="3" t="s">
        <v>9</v>
      </c>
      <c r="B37" s="3" t="s">
        <v>81</v>
      </c>
      <c r="C37" s="3" t="s">
        <v>149</v>
      </c>
      <c r="D37" s="3" t="s">
        <v>148</v>
      </c>
      <c r="E37" s="3" t="s">
        <v>88</v>
      </c>
      <c r="F37" s="3" t="s">
        <v>1761</v>
      </c>
      <c r="G37" s="3" t="s">
        <v>1762</v>
      </c>
      <c r="H37" s="4">
        <v>46655</v>
      </c>
      <c r="I37" s="4">
        <v>-5652</v>
      </c>
      <c r="J37" s="4">
        <v>0</v>
      </c>
      <c r="K37" s="4">
        <v>0</v>
      </c>
      <c r="L37" s="4">
        <v>109</v>
      </c>
      <c r="M37" s="4">
        <v>0</v>
      </c>
      <c r="N37" s="4">
        <v>19747</v>
      </c>
      <c r="O37" s="4">
        <v>9487</v>
      </c>
      <c r="P37" s="4">
        <v>27021</v>
      </c>
      <c r="Q37" s="4">
        <v>-1896</v>
      </c>
      <c r="R37" s="4">
        <v>3855</v>
      </c>
      <c r="S37" s="4">
        <v>259233</v>
      </c>
      <c r="T37" s="4">
        <v>358559</v>
      </c>
      <c r="U37" s="13">
        <f>IF(DataTable[[#This Row],[Year]]="2019",SUM(DataTable[[#This Row],[Nov]:[Dec]]),IF(OR(DataTable[[#This Row],[Year]]="2020",DataTable[[#This Row],[Year]]="2021"),DataTable[[#This Row],[Total]],0))/1000</f>
        <v>263.08800000000002</v>
      </c>
      <c r="V37" s="13" t="str">
        <f>_xlfn.IFNA(VLOOKUP(DataTable[[#This Row],[Category]],Table2[#All],2,FALSE),"")</f>
        <v>Proactive Replacement</v>
      </c>
    </row>
    <row r="38" spans="1:22" x14ac:dyDescent="0.35">
      <c r="A38" s="3" t="s">
        <v>9</v>
      </c>
      <c r="B38" s="3" t="s">
        <v>81</v>
      </c>
      <c r="C38" s="3" t="s">
        <v>151</v>
      </c>
      <c r="D38" s="3" t="s">
        <v>150</v>
      </c>
      <c r="E38" s="3" t="s">
        <v>88</v>
      </c>
      <c r="F38" s="3" t="s">
        <v>1761</v>
      </c>
      <c r="G38" s="3" t="s">
        <v>1762</v>
      </c>
      <c r="H38" s="4">
        <v>18284</v>
      </c>
      <c r="I38" s="4">
        <v>367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18651</v>
      </c>
      <c r="U38" s="13">
        <f>IF(DataTable[[#This Row],[Year]]="2019",SUM(DataTable[[#This Row],[Nov]:[Dec]]),IF(OR(DataTable[[#This Row],[Year]]="2020",DataTable[[#This Row],[Year]]="2021"),DataTable[[#This Row],[Total]],0))/1000</f>
        <v>0</v>
      </c>
      <c r="V38" s="13" t="str">
        <f>_xlfn.IFNA(VLOOKUP(DataTable[[#This Row],[Category]],Table2[#All],2,FALSE),"")</f>
        <v>Proactive Replacement</v>
      </c>
    </row>
    <row r="39" spans="1:22" x14ac:dyDescent="0.35">
      <c r="A39" s="3" t="s">
        <v>9</v>
      </c>
      <c r="B39" s="3" t="s">
        <v>81</v>
      </c>
      <c r="C39" s="3" t="s">
        <v>270</v>
      </c>
      <c r="D39" s="3" t="s">
        <v>269</v>
      </c>
      <c r="E39" s="3" t="s">
        <v>124</v>
      </c>
      <c r="F39" s="3" t="s">
        <v>1761</v>
      </c>
      <c r="G39" s="3" t="s">
        <v>1762</v>
      </c>
      <c r="H39" s="4">
        <v>6291</v>
      </c>
      <c r="I39" s="4">
        <v>-23389</v>
      </c>
      <c r="J39" s="4">
        <v>-5690</v>
      </c>
      <c r="K39" s="4">
        <v>5690</v>
      </c>
      <c r="L39" s="4">
        <v>0</v>
      </c>
      <c r="M39" s="4">
        <v>0</v>
      </c>
      <c r="N39" s="4">
        <v>-574</v>
      </c>
      <c r="O39" s="4">
        <v>574</v>
      </c>
      <c r="P39" s="4">
        <v>0</v>
      </c>
      <c r="Q39" s="4">
        <v>0</v>
      </c>
      <c r="R39" s="4">
        <v>0</v>
      </c>
      <c r="S39" s="4">
        <v>0</v>
      </c>
      <c r="T39" s="4">
        <v>-17098</v>
      </c>
      <c r="U39" s="13">
        <f>IF(DataTable[[#This Row],[Year]]="2019",SUM(DataTable[[#This Row],[Nov]:[Dec]]),IF(OR(DataTable[[#This Row],[Year]]="2020",DataTable[[#This Row],[Year]]="2021"),DataTable[[#This Row],[Total]],0))/1000</f>
        <v>0</v>
      </c>
      <c r="V39" s="13" t="str">
        <f>_xlfn.IFNA(VLOOKUP(DataTable[[#This Row],[Category]],Table2[#All],2,FALSE),"")</f>
        <v>Transmission Expansion plan</v>
      </c>
    </row>
    <row r="40" spans="1:22" x14ac:dyDescent="0.35">
      <c r="A40" s="3" t="s">
        <v>9</v>
      </c>
      <c r="B40" s="3" t="s">
        <v>81</v>
      </c>
      <c r="C40" s="3" t="s">
        <v>133</v>
      </c>
      <c r="D40" s="3" t="s">
        <v>132</v>
      </c>
      <c r="E40" s="3" t="s">
        <v>88</v>
      </c>
      <c r="F40" s="3" t="s">
        <v>1761</v>
      </c>
      <c r="G40" s="3" t="s">
        <v>1762</v>
      </c>
      <c r="H40" s="4">
        <v>71679</v>
      </c>
      <c r="I40" s="4">
        <v>60703</v>
      </c>
      <c r="J40" s="4">
        <v>123894</v>
      </c>
      <c r="K40" s="4">
        <v>39753</v>
      </c>
      <c r="L40" s="4">
        <v>216629</v>
      </c>
      <c r="M40" s="4">
        <v>-4149</v>
      </c>
      <c r="N40" s="4">
        <v>657</v>
      </c>
      <c r="O40" s="4">
        <v>0</v>
      </c>
      <c r="P40" s="4">
        <v>0</v>
      </c>
      <c r="Q40" s="4">
        <v>10999</v>
      </c>
      <c r="R40" s="4">
        <v>0</v>
      </c>
      <c r="S40" s="4">
        <v>47234</v>
      </c>
      <c r="T40" s="4">
        <v>567399</v>
      </c>
      <c r="U40" s="13">
        <f>IF(DataTable[[#This Row],[Year]]="2019",SUM(DataTable[[#This Row],[Nov]:[Dec]]),IF(OR(DataTable[[#This Row],[Year]]="2020",DataTable[[#This Row],[Year]]="2021"),DataTable[[#This Row],[Total]],0))/1000</f>
        <v>47.234000000000002</v>
      </c>
      <c r="V40" s="13" t="str">
        <f>_xlfn.IFNA(VLOOKUP(DataTable[[#This Row],[Category]],Table2[#All],2,FALSE),"")</f>
        <v>Proactive Replacement</v>
      </c>
    </row>
    <row r="41" spans="1:22" x14ac:dyDescent="0.35">
      <c r="A41" s="3" t="s">
        <v>9</v>
      </c>
      <c r="B41" s="3" t="s">
        <v>81</v>
      </c>
      <c r="C41" s="3" t="s">
        <v>147</v>
      </c>
      <c r="D41" s="3" t="s">
        <v>146</v>
      </c>
      <c r="E41" s="3" t="s">
        <v>88</v>
      </c>
      <c r="F41" s="3" t="s">
        <v>1761</v>
      </c>
      <c r="G41" s="3" t="s">
        <v>1762</v>
      </c>
      <c r="H41" s="4">
        <v>15186</v>
      </c>
      <c r="I41" s="4">
        <v>35497</v>
      </c>
      <c r="J41" s="4">
        <v>889</v>
      </c>
      <c r="K41" s="4">
        <v>49338</v>
      </c>
      <c r="L41" s="4">
        <v>-37294</v>
      </c>
      <c r="M41" s="4">
        <v>87707</v>
      </c>
      <c r="N41" s="4">
        <v>5155</v>
      </c>
      <c r="O41" s="4">
        <v>-1378</v>
      </c>
      <c r="P41" s="4">
        <v>854</v>
      </c>
      <c r="Q41" s="4">
        <v>327</v>
      </c>
      <c r="R41" s="4">
        <v>13</v>
      </c>
      <c r="S41" s="4">
        <v>0</v>
      </c>
      <c r="T41" s="4">
        <v>156292</v>
      </c>
      <c r="U41" s="13">
        <f>IF(DataTable[[#This Row],[Year]]="2019",SUM(DataTable[[#This Row],[Nov]:[Dec]]),IF(OR(DataTable[[#This Row],[Year]]="2020",DataTable[[#This Row],[Year]]="2021"),DataTable[[#This Row],[Total]],0))/1000</f>
        <v>1.2999999999999999E-2</v>
      </c>
      <c r="V41" s="13" t="str">
        <f>_xlfn.IFNA(VLOOKUP(DataTable[[#This Row],[Category]],Table2[#All],2,FALSE),"")</f>
        <v>Proactive Replacement</v>
      </c>
    </row>
    <row r="42" spans="1:22" x14ac:dyDescent="0.35">
      <c r="A42" s="3" t="s">
        <v>9</v>
      </c>
      <c r="B42" s="3" t="s">
        <v>81</v>
      </c>
      <c r="C42" s="3" t="s">
        <v>153</v>
      </c>
      <c r="D42" s="3" t="s">
        <v>152</v>
      </c>
      <c r="E42" s="3" t="s">
        <v>88</v>
      </c>
      <c r="F42" s="3" t="s">
        <v>1761</v>
      </c>
      <c r="G42" s="3" t="s">
        <v>1762</v>
      </c>
      <c r="H42" s="4">
        <v>81920</v>
      </c>
      <c r="I42" s="4">
        <v>1236</v>
      </c>
      <c r="J42" s="4">
        <v>0</v>
      </c>
      <c r="K42" s="4">
        <v>285</v>
      </c>
      <c r="L42" s="4">
        <v>60</v>
      </c>
      <c r="M42" s="4">
        <v>0</v>
      </c>
      <c r="N42" s="4">
        <v>1053</v>
      </c>
      <c r="O42" s="4">
        <v>5372</v>
      </c>
      <c r="P42" s="4">
        <v>-5372</v>
      </c>
      <c r="Q42" s="4">
        <v>4794</v>
      </c>
      <c r="R42" s="4">
        <v>770</v>
      </c>
      <c r="S42" s="4">
        <v>518</v>
      </c>
      <c r="T42" s="4">
        <v>90635</v>
      </c>
      <c r="U42" s="13">
        <f>IF(DataTable[[#This Row],[Year]]="2019",SUM(DataTable[[#This Row],[Nov]:[Dec]]),IF(OR(DataTable[[#This Row],[Year]]="2020",DataTable[[#This Row],[Year]]="2021"),DataTable[[#This Row],[Total]],0))/1000</f>
        <v>1.288</v>
      </c>
      <c r="V42" s="13" t="str">
        <f>_xlfn.IFNA(VLOOKUP(DataTable[[#This Row],[Category]],Table2[#All],2,FALSE),"")</f>
        <v>Proactive Replacement</v>
      </c>
    </row>
    <row r="43" spans="1:22" x14ac:dyDescent="0.35">
      <c r="A43" s="3" t="s">
        <v>9</v>
      </c>
      <c r="B43" s="3" t="s">
        <v>81</v>
      </c>
      <c r="C43" s="3" t="s">
        <v>254</v>
      </c>
      <c r="D43" s="3" t="s">
        <v>253</v>
      </c>
      <c r="E43" s="3" t="s">
        <v>252</v>
      </c>
      <c r="F43" s="3" t="s">
        <v>1761</v>
      </c>
      <c r="G43" s="3" t="s">
        <v>1762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611</v>
      </c>
      <c r="Q43" s="4">
        <v>223</v>
      </c>
      <c r="R43" s="4">
        <v>16158</v>
      </c>
      <c r="S43" s="4">
        <v>9001</v>
      </c>
      <c r="T43" s="4">
        <v>25993</v>
      </c>
      <c r="U43" s="13">
        <f>IF(DataTable[[#This Row],[Year]]="2019",SUM(DataTable[[#This Row],[Nov]:[Dec]]),IF(OR(DataTable[[#This Row],[Year]]="2020",DataTable[[#This Row],[Year]]="2021"),DataTable[[#This Row],[Total]],0))/1000</f>
        <v>25.158999999999999</v>
      </c>
      <c r="V43" s="13" t="str">
        <f>_xlfn.IFNA(VLOOKUP(DataTable[[#This Row],[Category]],Table2[#All],2,FALSE),"")</f>
        <v>Reliability</v>
      </c>
    </row>
    <row r="44" spans="1:22" x14ac:dyDescent="0.35">
      <c r="A44" s="3" t="s">
        <v>9</v>
      </c>
      <c r="B44" s="3" t="s">
        <v>276</v>
      </c>
      <c r="C44" s="3" t="s">
        <v>390</v>
      </c>
      <c r="D44" s="3" t="s">
        <v>389</v>
      </c>
      <c r="E44" s="3" t="s">
        <v>127</v>
      </c>
      <c r="F44" s="3" t="s">
        <v>1761</v>
      </c>
      <c r="G44" s="3" t="s">
        <v>1762</v>
      </c>
      <c r="H44" s="4">
        <v>0</v>
      </c>
      <c r="I44" s="4">
        <v>0</v>
      </c>
      <c r="J44" s="4">
        <v>44450</v>
      </c>
      <c r="K44" s="4">
        <v>0</v>
      </c>
      <c r="L44" s="4">
        <v>0</v>
      </c>
      <c r="M44" s="4">
        <v>0</v>
      </c>
      <c r="N44" s="4">
        <v>20493</v>
      </c>
      <c r="O44" s="4">
        <v>-22063</v>
      </c>
      <c r="P44" s="4">
        <v>0</v>
      </c>
      <c r="Q44" s="4">
        <v>0</v>
      </c>
      <c r="R44" s="4">
        <v>0</v>
      </c>
      <c r="S44" s="4">
        <v>0</v>
      </c>
      <c r="T44" s="4">
        <v>42881</v>
      </c>
      <c r="U44" s="13">
        <f>IF(DataTable[[#This Row],[Year]]="2019",SUM(DataTable[[#This Row],[Nov]:[Dec]]),IF(OR(DataTable[[#This Row],[Year]]="2020",DataTable[[#This Row],[Year]]="2021"),DataTable[[#This Row],[Total]],0))/1000</f>
        <v>0</v>
      </c>
      <c r="V44" s="13" t="str">
        <f>_xlfn.IFNA(VLOOKUP(DataTable[[#This Row],[Category]],Table2[#All],2,FALSE),"")</f>
        <v>All Other</v>
      </c>
    </row>
    <row r="45" spans="1:22" x14ac:dyDescent="0.35">
      <c r="A45" s="3" t="s">
        <v>9</v>
      </c>
      <c r="B45" s="3" t="s">
        <v>276</v>
      </c>
      <c r="C45" s="3" t="s">
        <v>715</v>
      </c>
      <c r="D45" s="3" t="s">
        <v>714</v>
      </c>
      <c r="E45" s="3" t="s">
        <v>88</v>
      </c>
      <c r="F45" s="3" t="s">
        <v>1761</v>
      </c>
      <c r="G45" s="3" t="s">
        <v>1762</v>
      </c>
      <c r="H45" s="4">
        <v>8832</v>
      </c>
      <c r="I45" s="4">
        <v>-12687</v>
      </c>
      <c r="J45" s="4">
        <v>4452</v>
      </c>
      <c r="K45" s="4">
        <v>1131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1728</v>
      </c>
      <c r="U45" s="13">
        <f>IF(DataTable[[#This Row],[Year]]="2019",SUM(DataTable[[#This Row],[Nov]:[Dec]]),IF(OR(DataTable[[#This Row],[Year]]="2020",DataTable[[#This Row],[Year]]="2021"),DataTable[[#This Row],[Total]],0))/1000</f>
        <v>0</v>
      </c>
      <c r="V45" s="13" t="str">
        <f>_xlfn.IFNA(VLOOKUP(DataTable[[#This Row],[Category]],Table2[#All],2,FALSE),"")</f>
        <v>Proactive Replacement</v>
      </c>
    </row>
    <row r="46" spans="1:22" x14ac:dyDescent="0.35">
      <c r="A46" s="3" t="s">
        <v>9</v>
      </c>
      <c r="B46" s="3" t="s">
        <v>276</v>
      </c>
      <c r="C46" s="3" t="s">
        <v>876</v>
      </c>
      <c r="D46" s="3" t="s">
        <v>875</v>
      </c>
      <c r="E46" s="3" t="s">
        <v>127</v>
      </c>
      <c r="F46" s="3" t="s">
        <v>1761</v>
      </c>
      <c r="G46" s="3" t="s">
        <v>1762</v>
      </c>
      <c r="H46" s="4">
        <v>4339</v>
      </c>
      <c r="I46" s="4">
        <v>0</v>
      </c>
      <c r="J46" s="4">
        <v>485</v>
      </c>
      <c r="K46" s="4">
        <v>0</v>
      </c>
      <c r="L46" s="4">
        <v>79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4903</v>
      </c>
      <c r="U46" s="13">
        <f>IF(DataTable[[#This Row],[Year]]="2019",SUM(DataTable[[#This Row],[Nov]:[Dec]]),IF(OR(DataTable[[#This Row],[Year]]="2020",DataTable[[#This Row],[Year]]="2021"),DataTable[[#This Row],[Total]],0))/1000</f>
        <v>0</v>
      </c>
      <c r="V46" s="13" t="str">
        <f>_xlfn.IFNA(VLOOKUP(DataTable[[#This Row],[Category]],Table2[#All],2,FALSE),"")</f>
        <v>All Other</v>
      </c>
    </row>
    <row r="47" spans="1:22" x14ac:dyDescent="0.35">
      <c r="A47" s="3" t="s">
        <v>9</v>
      </c>
      <c r="B47" s="3" t="s">
        <v>276</v>
      </c>
      <c r="C47" s="3" t="s">
        <v>767</v>
      </c>
      <c r="D47" s="3" t="s">
        <v>766</v>
      </c>
      <c r="E47" s="3" t="s">
        <v>252</v>
      </c>
      <c r="F47" s="3" t="s">
        <v>1761</v>
      </c>
      <c r="G47" s="3" t="s">
        <v>1762</v>
      </c>
      <c r="H47" s="4">
        <v>14262</v>
      </c>
      <c r="I47" s="4">
        <v>6105</v>
      </c>
      <c r="J47" s="4">
        <v>2824</v>
      </c>
      <c r="K47" s="4">
        <v>818</v>
      </c>
      <c r="L47" s="4">
        <v>197</v>
      </c>
      <c r="M47" s="4">
        <v>0</v>
      </c>
      <c r="N47" s="4">
        <v>-223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23982</v>
      </c>
      <c r="U47" s="13">
        <f>IF(DataTable[[#This Row],[Year]]="2019",SUM(DataTable[[#This Row],[Nov]:[Dec]]),IF(OR(DataTable[[#This Row],[Year]]="2020",DataTable[[#This Row],[Year]]="2021"),DataTable[[#This Row],[Total]],0))/1000</f>
        <v>0</v>
      </c>
      <c r="V47" s="13" t="str">
        <f>_xlfn.IFNA(VLOOKUP(DataTable[[#This Row],[Category]],Table2[#All],2,FALSE),"")</f>
        <v>Reliability</v>
      </c>
    </row>
    <row r="48" spans="1:22" x14ac:dyDescent="0.35">
      <c r="A48" s="3" t="s">
        <v>9</v>
      </c>
      <c r="B48" s="3" t="s">
        <v>276</v>
      </c>
      <c r="C48" s="3" t="s">
        <v>793</v>
      </c>
      <c r="D48" s="3" t="s">
        <v>792</v>
      </c>
      <c r="E48" s="3" t="s">
        <v>252</v>
      </c>
      <c r="F48" s="3" t="s">
        <v>1761</v>
      </c>
      <c r="G48" s="3" t="s">
        <v>1762</v>
      </c>
      <c r="H48" s="4">
        <v>61442</v>
      </c>
      <c r="I48" s="4">
        <v>15305</v>
      </c>
      <c r="J48" s="4">
        <v>29869</v>
      </c>
      <c r="K48" s="4">
        <v>63285</v>
      </c>
      <c r="L48" s="4">
        <v>116559</v>
      </c>
      <c r="M48" s="4">
        <v>-5508</v>
      </c>
      <c r="N48" s="4">
        <v>256</v>
      </c>
      <c r="O48" s="4">
        <v>0</v>
      </c>
      <c r="P48" s="4">
        <v>-43851</v>
      </c>
      <c r="Q48" s="4">
        <v>111845</v>
      </c>
      <c r="R48" s="4">
        <v>-125284</v>
      </c>
      <c r="S48" s="4">
        <v>0</v>
      </c>
      <c r="T48" s="4">
        <v>223917</v>
      </c>
      <c r="U48" s="13">
        <f>IF(DataTable[[#This Row],[Year]]="2019",SUM(DataTable[[#This Row],[Nov]:[Dec]]),IF(OR(DataTable[[#This Row],[Year]]="2020",DataTable[[#This Row],[Year]]="2021"),DataTable[[#This Row],[Total]],0))/1000</f>
        <v>-125.28400000000001</v>
      </c>
      <c r="V48" s="13" t="str">
        <f>_xlfn.IFNA(VLOOKUP(DataTable[[#This Row],[Category]],Table2[#All],2,FALSE),"")</f>
        <v>Reliability</v>
      </c>
    </row>
    <row r="49" spans="1:22" x14ac:dyDescent="0.35">
      <c r="A49" s="3" t="s">
        <v>9</v>
      </c>
      <c r="B49" s="3" t="s">
        <v>276</v>
      </c>
      <c r="C49" s="3" t="s">
        <v>1763</v>
      </c>
      <c r="D49" s="3" t="s">
        <v>1764</v>
      </c>
      <c r="E49" s="3" t="s">
        <v>88</v>
      </c>
      <c r="F49" s="3" t="s">
        <v>1761</v>
      </c>
      <c r="G49" s="3" t="s">
        <v>1762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13">
        <f>IF(DataTable[[#This Row],[Year]]="2019",SUM(DataTable[[#This Row],[Nov]:[Dec]]),IF(OR(DataTable[[#This Row],[Year]]="2020",DataTable[[#This Row],[Year]]="2021"),DataTable[[#This Row],[Total]],0))/1000</f>
        <v>0</v>
      </c>
      <c r="V49" s="13" t="str">
        <f>_xlfn.IFNA(VLOOKUP(DataTable[[#This Row],[Category]],Table2[#All],2,FALSE),"")</f>
        <v>Proactive Replacement</v>
      </c>
    </row>
    <row r="50" spans="1:22" x14ac:dyDescent="0.35">
      <c r="A50" s="3" t="s">
        <v>9</v>
      </c>
      <c r="B50" s="3" t="s">
        <v>276</v>
      </c>
      <c r="C50" s="3" t="s">
        <v>297</v>
      </c>
      <c r="D50" s="3" t="s">
        <v>296</v>
      </c>
      <c r="E50" s="3" t="s">
        <v>88</v>
      </c>
      <c r="F50" s="3" t="s">
        <v>1761</v>
      </c>
      <c r="G50" s="3" t="s">
        <v>1762</v>
      </c>
      <c r="H50" s="4">
        <v>383793</v>
      </c>
      <c r="I50" s="4">
        <v>393703</v>
      </c>
      <c r="J50" s="4">
        <v>-17050</v>
      </c>
      <c r="K50" s="4">
        <v>-9587</v>
      </c>
      <c r="L50" s="4">
        <v>2356</v>
      </c>
      <c r="M50" s="4">
        <v>8627</v>
      </c>
      <c r="N50" s="4">
        <v>43084</v>
      </c>
      <c r="O50" s="4">
        <v>-10225</v>
      </c>
      <c r="P50" s="4">
        <v>0</v>
      </c>
      <c r="Q50" s="4">
        <v>16333</v>
      </c>
      <c r="R50" s="4">
        <v>28321</v>
      </c>
      <c r="S50" s="4">
        <v>70121</v>
      </c>
      <c r="T50" s="4">
        <v>909478</v>
      </c>
      <c r="U50" s="13">
        <f>IF(DataTable[[#This Row],[Year]]="2019",SUM(DataTable[[#This Row],[Nov]:[Dec]]),IF(OR(DataTable[[#This Row],[Year]]="2020",DataTable[[#This Row],[Year]]="2021"),DataTable[[#This Row],[Total]],0))/1000</f>
        <v>98.441999999999993</v>
      </c>
      <c r="V50" s="13" t="str">
        <f>_xlfn.IFNA(VLOOKUP(DataTable[[#This Row],[Category]],Table2[#All],2,FALSE),"")</f>
        <v>Proactive Replacement</v>
      </c>
    </row>
    <row r="51" spans="1:22" x14ac:dyDescent="0.35">
      <c r="A51" s="3" t="s">
        <v>9</v>
      </c>
      <c r="B51" s="3" t="s">
        <v>276</v>
      </c>
      <c r="C51" s="3" t="s">
        <v>388</v>
      </c>
      <c r="D51" s="3" t="s">
        <v>387</v>
      </c>
      <c r="E51" s="3" t="s">
        <v>88</v>
      </c>
      <c r="F51" s="3" t="s">
        <v>1761</v>
      </c>
      <c r="G51" s="3" t="s">
        <v>1762</v>
      </c>
      <c r="H51" s="4">
        <v>-11965</v>
      </c>
      <c r="I51" s="4">
        <v>282548</v>
      </c>
      <c r="J51" s="4">
        <v>43423</v>
      </c>
      <c r="K51" s="4">
        <v>-2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11860</v>
      </c>
      <c r="R51" s="4">
        <v>0</v>
      </c>
      <c r="S51" s="4">
        <v>0</v>
      </c>
      <c r="T51" s="4">
        <v>325865</v>
      </c>
      <c r="U51" s="13">
        <f>IF(DataTable[[#This Row],[Year]]="2019",SUM(DataTable[[#This Row],[Nov]:[Dec]]),IF(OR(DataTable[[#This Row],[Year]]="2020",DataTable[[#This Row],[Year]]="2021"),DataTable[[#This Row],[Total]],0))/1000</f>
        <v>0</v>
      </c>
      <c r="V51" s="13" t="str">
        <f>_xlfn.IFNA(VLOOKUP(DataTable[[#This Row],[Category]],Table2[#All],2,FALSE),"")</f>
        <v>Proactive Replacement</v>
      </c>
    </row>
    <row r="52" spans="1:22" x14ac:dyDescent="0.35">
      <c r="A52" s="3" t="s">
        <v>9</v>
      </c>
      <c r="B52" s="3" t="s">
        <v>276</v>
      </c>
      <c r="C52" s="3" t="s">
        <v>402</v>
      </c>
      <c r="D52" s="3" t="s">
        <v>401</v>
      </c>
      <c r="E52" s="3" t="s">
        <v>8</v>
      </c>
      <c r="F52" s="3" t="s">
        <v>1761</v>
      </c>
      <c r="G52" s="3" t="s">
        <v>1762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908</v>
      </c>
      <c r="N52" s="4">
        <v>0</v>
      </c>
      <c r="O52" s="4">
        <v>0</v>
      </c>
      <c r="P52" s="4">
        <v>16774</v>
      </c>
      <c r="Q52" s="4">
        <v>-2989</v>
      </c>
      <c r="R52" s="4">
        <v>0</v>
      </c>
      <c r="S52" s="4">
        <v>0</v>
      </c>
      <c r="T52" s="4">
        <v>14694</v>
      </c>
      <c r="U52" s="13">
        <f>IF(DataTable[[#This Row],[Year]]="2019",SUM(DataTable[[#This Row],[Nov]:[Dec]]),IF(OR(DataTable[[#This Row],[Year]]="2020",DataTable[[#This Row],[Year]]="2021"),DataTable[[#This Row],[Total]],0))/1000</f>
        <v>0</v>
      </c>
      <c r="V52" s="13" t="str">
        <f>_xlfn.IFNA(VLOOKUP(DataTable[[#This Row],[Category]],Table2[#All],2,FALSE),"")</f>
        <v>All Other</v>
      </c>
    </row>
    <row r="53" spans="1:22" x14ac:dyDescent="0.35">
      <c r="A53" s="3" t="s">
        <v>9</v>
      </c>
      <c r="B53" s="3" t="s">
        <v>276</v>
      </c>
      <c r="C53" s="3" t="s">
        <v>404</v>
      </c>
      <c r="D53" s="3" t="s">
        <v>403</v>
      </c>
      <c r="E53" s="3" t="s">
        <v>8</v>
      </c>
      <c r="F53" s="3" t="s">
        <v>1761</v>
      </c>
      <c r="G53" s="3" t="s">
        <v>1762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1371</v>
      </c>
      <c r="N53" s="4">
        <v>0</v>
      </c>
      <c r="O53" s="4">
        <v>0</v>
      </c>
      <c r="P53" s="4">
        <v>16774</v>
      </c>
      <c r="Q53" s="4">
        <v>844</v>
      </c>
      <c r="R53" s="4">
        <v>-1527</v>
      </c>
      <c r="S53" s="4">
        <v>8259</v>
      </c>
      <c r="T53" s="4">
        <v>25722</v>
      </c>
      <c r="U53" s="13">
        <f>IF(DataTable[[#This Row],[Year]]="2019",SUM(DataTable[[#This Row],[Nov]:[Dec]]),IF(OR(DataTable[[#This Row],[Year]]="2020",DataTable[[#This Row],[Year]]="2021"),DataTable[[#This Row],[Total]],0))/1000</f>
        <v>6.7320000000000002</v>
      </c>
      <c r="V53" s="13" t="str">
        <f>_xlfn.IFNA(VLOOKUP(DataTable[[#This Row],[Category]],Table2[#All],2,FALSE),"")</f>
        <v>All Other</v>
      </c>
    </row>
    <row r="54" spans="1:22" x14ac:dyDescent="0.35">
      <c r="A54" s="3" t="s">
        <v>9</v>
      </c>
      <c r="B54" s="3" t="s">
        <v>276</v>
      </c>
      <c r="C54" s="3" t="s">
        <v>293</v>
      </c>
      <c r="D54" s="3" t="s">
        <v>292</v>
      </c>
      <c r="E54" s="3" t="s">
        <v>88</v>
      </c>
      <c r="F54" s="3" t="s">
        <v>1761</v>
      </c>
      <c r="G54" s="3" t="s">
        <v>1762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13136</v>
      </c>
      <c r="N54" s="4">
        <v>-3231</v>
      </c>
      <c r="O54" s="4">
        <v>3090</v>
      </c>
      <c r="P54" s="4">
        <v>0</v>
      </c>
      <c r="Q54" s="4">
        <v>0</v>
      </c>
      <c r="R54" s="4">
        <v>0</v>
      </c>
      <c r="S54" s="4">
        <v>0</v>
      </c>
      <c r="T54" s="4">
        <v>12995</v>
      </c>
      <c r="U54" s="13">
        <f>IF(DataTable[[#This Row],[Year]]="2019",SUM(DataTable[[#This Row],[Nov]:[Dec]]),IF(OR(DataTable[[#This Row],[Year]]="2020",DataTable[[#This Row],[Year]]="2021"),DataTable[[#This Row],[Total]],0))/1000</f>
        <v>0</v>
      </c>
      <c r="V54" s="13" t="str">
        <f>_xlfn.IFNA(VLOOKUP(DataTable[[#This Row],[Category]],Table2[#All],2,FALSE),"")</f>
        <v>Proactive Replacement</v>
      </c>
    </row>
    <row r="55" spans="1:22" x14ac:dyDescent="0.35">
      <c r="A55" s="3" t="s">
        <v>9</v>
      </c>
      <c r="B55" s="3" t="s">
        <v>276</v>
      </c>
      <c r="C55" s="3" t="s">
        <v>289</v>
      </c>
      <c r="D55" s="3" t="s">
        <v>288</v>
      </c>
      <c r="E55" s="3" t="s">
        <v>88</v>
      </c>
      <c r="F55" s="3" t="s">
        <v>1761</v>
      </c>
      <c r="G55" s="3" t="s">
        <v>1762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21017</v>
      </c>
      <c r="N55" s="4">
        <v>-5170</v>
      </c>
      <c r="O55" s="4">
        <v>4945</v>
      </c>
      <c r="P55" s="4">
        <v>0</v>
      </c>
      <c r="Q55" s="4">
        <v>0</v>
      </c>
      <c r="R55" s="4">
        <v>0</v>
      </c>
      <c r="S55" s="4">
        <v>0</v>
      </c>
      <c r="T55" s="4">
        <v>20792</v>
      </c>
      <c r="U55" s="13">
        <f>IF(DataTable[[#This Row],[Year]]="2019",SUM(DataTable[[#This Row],[Nov]:[Dec]]),IF(OR(DataTable[[#This Row],[Year]]="2020",DataTable[[#This Row],[Year]]="2021"),DataTable[[#This Row],[Total]],0))/1000</f>
        <v>0</v>
      </c>
      <c r="V55" s="13" t="str">
        <f>_xlfn.IFNA(VLOOKUP(DataTable[[#This Row],[Category]],Table2[#All],2,FALSE),"")</f>
        <v>Proactive Replacement</v>
      </c>
    </row>
    <row r="56" spans="1:22" x14ac:dyDescent="0.35">
      <c r="A56" s="3" t="s">
        <v>9</v>
      </c>
      <c r="B56" s="3" t="s">
        <v>276</v>
      </c>
      <c r="C56" s="3" t="s">
        <v>415</v>
      </c>
      <c r="D56" s="3" t="s">
        <v>414</v>
      </c>
      <c r="E56" s="3" t="s">
        <v>88</v>
      </c>
      <c r="F56" s="3" t="s">
        <v>1761</v>
      </c>
      <c r="G56" s="3" t="s">
        <v>1762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13">
        <f>IF(DataTable[[#This Row],[Year]]="2019",SUM(DataTable[[#This Row],[Nov]:[Dec]]),IF(OR(DataTable[[#This Row],[Year]]="2020",DataTable[[#This Row],[Year]]="2021"),DataTable[[#This Row],[Total]],0))/1000</f>
        <v>0</v>
      </c>
      <c r="V56" s="13" t="str">
        <f>_xlfn.IFNA(VLOOKUP(DataTable[[#This Row],[Category]],Table2[#All],2,FALSE),"")</f>
        <v>Proactive Replacement</v>
      </c>
    </row>
    <row r="57" spans="1:22" x14ac:dyDescent="0.35">
      <c r="A57" s="3" t="s">
        <v>9</v>
      </c>
      <c r="B57" s="3" t="s">
        <v>276</v>
      </c>
      <c r="C57" s="3" t="s">
        <v>809</v>
      </c>
      <c r="D57" s="3" t="s">
        <v>808</v>
      </c>
      <c r="E57" s="3" t="s">
        <v>127</v>
      </c>
      <c r="F57" s="3" t="s">
        <v>1761</v>
      </c>
      <c r="G57" s="3" t="s">
        <v>1762</v>
      </c>
      <c r="H57" s="4">
        <v>2289</v>
      </c>
      <c r="I57" s="4">
        <v>760</v>
      </c>
      <c r="J57" s="4">
        <v>56462</v>
      </c>
      <c r="K57" s="4">
        <v>158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59668</v>
      </c>
      <c r="U57" s="13">
        <f>IF(DataTable[[#This Row],[Year]]="2019",SUM(DataTable[[#This Row],[Nov]:[Dec]]),IF(OR(DataTable[[#This Row],[Year]]="2020",DataTable[[#This Row],[Year]]="2021"),DataTable[[#This Row],[Total]],0))/1000</f>
        <v>0</v>
      </c>
      <c r="V57" s="13" t="str">
        <f>_xlfn.IFNA(VLOOKUP(DataTable[[#This Row],[Category]],Table2[#All],2,FALSE),"")</f>
        <v>All Other</v>
      </c>
    </row>
    <row r="58" spans="1:22" x14ac:dyDescent="0.35">
      <c r="A58" s="3" t="s">
        <v>9</v>
      </c>
      <c r="B58" s="3" t="s">
        <v>276</v>
      </c>
      <c r="C58" s="3" t="s">
        <v>886</v>
      </c>
      <c r="D58" s="3" t="s">
        <v>885</v>
      </c>
      <c r="E58" s="3" t="s">
        <v>88</v>
      </c>
      <c r="F58" s="3" t="s">
        <v>1761</v>
      </c>
      <c r="G58" s="3" t="s">
        <v>1762</v>
      </c>
      <c r="H58" s="4">
        <v>2715</v>
      </c>
      <c r="I58" s="4">
        <v>0</v>
      </c>
      <c r="J58" s="4">
        <v>1776</v>
      </c>
      <c r="K58" s="4">
        <v>1540</v>
      </c>
      <c r="L58" s="4">
        <v>0</v>
      </c>
      <c r="M58" s="4">
        <v>0</v>
      </c>
      <c r="N58" s="4">
        <v>78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6109</v>
      </c>
      <c r="U58" s="13">
        <f>IF(DataTable[[#This Row],[Year]]="2019",SUM(DataTable[[#This Row],[Nov]:[Dec]]),IF(OR(DataTable[[#This Row],[Year]]="2020",DataTable[[#This Row],[Year]]="2021"),DataTable[[#This Row],[Total]],0))/1000</f>
        <v>0</v>
      </c>
      <c r="V58" s="13" t="str">
        <f>_xlfn.IFNA(VLOOKUP(DataTable[[#This Row],[Category]],Table2[#All],2,FALSE),"")</f>
        <v>Proactive Replacement</v>
      </c>
    </row>
    <row r="59" spans="1:22" x14ac:dyDescent="0.35">
      <c r="A59" s="3" t="s">
        <v>9</v>
      </c>
      <c r="B59" s="3" t="s">
        <v>276</v>
      </c>
      <c r="C59" s="3" t="s">
        <v>386</v>
      </c>
      <c r="D59" s="3" t="s">
        <v>385</v>
      </c>
      <c r="E59" s="3" t="s">
        <v>88</v>
      </c>
      <c r="F59" s="3" t="s">
        <v>1761</v>
      </c>
      <c r="G59" s="3" t="s">
        <v>1762</v>
      </c>
      <c r="H59" s="4">
        <v>39935</v>
      </c>
      <c r="I59" s="4">
        <v>7170</v>
      </c>
      <c r="J59" s="4">
        <v>114</v>
      </c>
      <c r="K59" s="4">
        <v>163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47382</v>
      </c>
      <c r="U59" s="13">
        <f>IF(DataTable[[#This Row],[Year]]="2019",SUM(DataTable[[#This Row],[Nov]:[Dec]]),IF(OR(DataTable[[#This Row],[Year]]="2020",DataTable[[#This Row],[Year]]="2021"),DataTable[[#This Row],[Total]],0))/1000</f>
        <v>0</v>
      </c>
      <c r="V59" s="13" t="str">
        <f>_xlfn.IFNA(VLOOKUP(DataTable[[#This Row],[Category]],Table2[#All],2,FALSE),"")</f>
        <v>Proactive Replacement</v>
      </c>
    </row>
    <row r="60" spans="1:22" x14ac:dyDescent="0.35">
      <c r="A60" s="3" t="s">
        <v>9</v>
      </c>
      <c r="B60" s="3" t="s">
        <v>276</v>
      </c>
      <c r="C60" s="3" t="s">
        <v>976</v>
      </c>
      <c r="D60" s="3" t="s">
        <v>975</v>
      </c>
      <c r="E60" s="3" t="s">
        <v>88</v>
      </c>
      <c r="F60" s="3" t="s">
        <v>1761</v>
      </c>
      <c r="G60" s="3" t="s">
        <v>1762</v>
      </c>
      <c r="H60" s="4">
        <v>5601</v>
      </c>
      <c r="I60" s="4">
        <v>3894</v>
      </c>
      <c r="J60" s="4">
        <v>-1427</v>
      </c>
      <c r="K60" s="4">
        <v>-1353</v>
      </c>
      <c r="L60" s="4">
        <v>0</v>
      </c>
      <c r="M60" s="4">
        <v>0</v>
      </c>
      <c r="N60" s="4">
        <v>0</v>
      </c>
      <c r="O60" s="4">
        <v>17679</v>
      </c>
      <c r="P60" s="4">
        <v>0</v>
      </c>
      <c r="Q60" s="4">
        <v>0</v>
      </c>
      <c r="R60" s="4">
        <v>0</v>
      </c>
      <c r="S60" s="4">
        <v>0</v>
      </c>
      <c r="T60" s="4">
        <v>24394</v>
      </c>
      <c r="U60" s="13">
        <f>IF(DataTable[[#This Row],[Year]]="2019",SUM(DataTable[[#This Row],[Nov]:[Dec]]),IF(OR(DataTable[[#This Row],[Year]]="2020",DataTable[[#This Row],[Year]]="2021"),DataTable[[#This Row],[Total]],0))/1000</f>
        <v>0</v>
      </c>
      <c r="V60" s="13" t="str">
        <f>_xlfn.IFNA(VLOOKUP(DataTable[[#This Row],[Category]],Table2[#All],2,FALSE),"")</f>
        <v>Proactive Replacement</v>
      </c>
    </row>
    <row r="61" spans="1:22" x14ac:dyDescent="0.35">
      <c r="A61" s="3" t="s">
        <v>9</v>
      </c>
      <c r="B61" s="3" t="s">
        <v>276</v>
      </c>
      <c r="C61" s="3" t="s">
        <v>310</v>
      </c>
      <c r="D61" s="3" t="s">
        <v>309</v>
      </c>
      <c r="E61" s="3" t="s">
        <v>304</v>
      </c>
      <c r="F61" s="3" t="s">
        <v>1761</v>
      </c>
      <c r="G61" s="3" t="s">
        <v>1762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13">
        <f>IF(DataTable[[#This Row],[Year]]="2019",SUM(DataTable[[#This Row],[Nov]:[Dec]]),IF(OR(DataTable[[#This Row],[Year]]="2020",DataTable[[#This Row],[Year]]="2021"),DataTable[[#This Row],[Total]],0))/1000</f>
        <v>0</v>
      </c>
      <c r="V61" s="13" t="str">
        <f>_xlfn.IFNA(VLOOKUP(DataTable[[#This Row],[Category]],Table2[#All],2,FALSE),"")</f>
        <v>All Other</v>
      </c>
    </row>
    <row r="62" spans="1:22" x14ac:dyDescent="0.35">
      <c r="A62" s="3" t="s">
        <v>9</v>
      </c>
      <c r="B62" s="3" t="s">
        <v>276</v>
      </c>
      <c r="C62" s="3" t="s">
        <v>529</v>
      </c>
      <c r="D62" s="3" t="s">
        <v>528</v>
      </c>
      <c r="E62" s="3" t="s">
        <v>88</v>
      </c>
      <c r="F62" s="3" t="s">
        <v>1761</v>
      </c>
      <c r="G62" s="3" t="s">
        <v>1762</v>
      </c>
      <c r="H62" s="4">
        <v>258</v>
      </c>
      <c r="I62" s="4">
        <v>65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323</v>
      </c>
      <c r="U62" s="13">
        <f>IF(DataTable[[#This Row],[Year]]="2019",SUM(DataTable[[#This Row],[Nov]:[Dec]]),IF(OR(DataTable[[#This Row],[Year]]="2020",DataTable[[#This Row],[Year]]="2021"),DataTable[[#This Row],[Total]],0))/1000</f>
        <v>0</v>
      </c>
      <c r="V62" s="13" t="str">
        <f>_xlfn.IFNA(VLOOKUP(DataTable[[#This Row],[Category]],Table2[#All],2,FALSE),"")</f>
        <v>Proactive Replacement</v>
      </c>
    </row>
    <row r="63" spans="1:22" x14ac:dyDescent="0.35">
      <c r="A63" s="3" t="s">
        <v>9</v>
      </c>
      <c r="B63" s="3" t="s">
        <v>276</v>
      </c>
      <c r="C63" s="3" t="s">
        <v>621</v>
      </c>
      <c r="D63" s="3" t="s">
        <v>620</v>
      </c>
      <c r="E63" s="3" t="s">
        <v>88</v>
      </c>
      <c r="F63" s="3" t="s">
        <v>1761</v>
      </c>
      <c r="G63" s="3" t="s">
        <v>1762</v>
      </c>
      <c r="H63" s="4">
        <v>-27502</v>
      </c>
      <c r="I63" s="4">
        <v>45</v>
      </c>
      <c r="J63" s="4">
        <v>43</v>
      </c>
      <c r="K63" s="4">
        <v>5</v>
      </c>
      <c r="L63" s="4">
        <v>584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-26826</v>
      </c>
      <c r="U63" s="13">
        <f>IF(DataTable[[#This Row],[Year]]="2019",SUM(DataTable[[#This Row],[Nov]:[Dec]]),IF(OR(DataTable[[#This Row],[Year]]="2020",DataTable[[#This Row],[Year]]="2021"),DataTable[[#This Row],[Total]],0))/1000</f>
        <v>0</v>
      </c>
      <c r="V63" s="13" t="str">
        <f>_xlfn.IFNA(VLOOKUP(DataTable[[#This Row],[Category]],Table2[#All],2,FALSE),"")</f>
        <v>Proactive Replacement</v>
      </c>
    </row>
    <row r="64" spans="1:22" x14ac:dyDescent="0.35">
      <c r="A64" s="3" t="s">
        <v>9</v>
      </c>
      <c r="B64" s="3" t="s">
        <v>276</v>
      </c>
      <c r="C64" s="3" t="s">
        <v>807</v>
      </c>
      <c r="D64" s="3" t="s">
        <v>806</v>
      </c>
      <c r="E64" s="3" t="s">
        <v>127</v>
      </c>
      <c r="F64" s="3" t="s">
        <v>1761</v>
      </c>
      <c r="G64" s="3" t="s">
        <v>1762</v>
      </c>
      <c r="H64" s="4">
        <v>0</v>
      </c>
      <c r="I64" s="4">
        <v>142</v>
      </c>
      <c r="J64" s="4">
        <v>2050</v>
      </c>
      <c r="K64" s="4">
        <v>92897</v>
      </c>
      <c r="L64" s="4">
        <v>11167</v>
      </c>
      <c r="M64" s="4">
        <v>148</v>
      </c>
      <c r="N64" s="4">
        <v>155</v>
      </c>
      <c r="O64" s="4">
        <v>81</v>
      </c>
      <c r="P64" s="4">
        <v>0</v>
      </c>
      <c r="Q64" s="4">
        <v>0</v>
      </c>
      <c r="R64" s="4">
        <v>-229</v>
      </c>
      <c r="S64" s="4">
        <v>0</v>
      </c>
      <c r="T64" s="4">
        <v>106412</v>
      </c>
      <c r="U64" s="13">
        <f>IF(DataTable[[#This Row],[Year]]="2019",SUM(DataTable[[#This Row],[Nov]:[Dec]]),IF(OR(DataTable[[#This Row],[Year]]="2020",DataTable[[#This Row],[Year]]="2021"),DataTable[[#This Row],[Total]],0))/1000</f>
        <v>-0.22900000000000001</v>
      </c>
      <c r="V64" s="13" t="str">
        <f>_xlfn.IFNA(VLOOKUP(DataTable[[#This Row],[Category]],Table2[#All],2,FALSE),"")</f>
        <v>All Other</v>
      </c>
    </row>
    <row r="65" spans="1:22" x14ac:dyDescent="0.35">
      <c r="A65" s="3" t="s">
        <v>9</v>
      </c>
      <c r="B65" s="3" t="s">
        <v>276</v>
      </c>
      <c r="C65" s="3" t="s">
        <v>964</v>
      </c>
      <c r="D65" s="3" t="s">
        <v>963</v>
      </c>
      <c r="E65" s="3" t="s">
        <v>88</v>
      </c>
      <c r="F65" s="3" t="s">
        <v>1761</v>
      </c>
      <c r="G65" s="3" t="s">
        <v>1762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13">
        <f>IF(DataTable[[#This Row],[Year]]="2019",SUM(DataTable[[#This Row],[Nov]:[Dec]]),IF(OR(DataTable[[#This Row],[Year]]="2020",DataTable[[#This Row],[Year]]="2021"),DataTable[[#This Row],[Total]],0))/1000</f>
        <v>0</v>
      </c>
      <c r="V65" s="13" t="str">
        <f>_xlfn.IFNA(VLOOKUP(DataTable[[#This Row],[Category]],Table2[#All],2,FALSE),"")</f>
        <v>Proactive Replacement</v>
      </c>
    </row>
    <row r="66" spans="1:22" x14ac:dyDescent="0.35">
      <c r="A66" s="3" t="s">
        <v>9</v>
      </c>
      <c r="B66" s="3" t="s">
        <v>276</v>
      </c>
      <c r="C66" s="3" t="s">
        <v>825</v>
      </c>
      <c r="D66" s="3" t="s">
        <v>824</v>
      </c>
      <c r="E66" s="3" t="s">
        <v>127</v>
      </c>
      <c r="F66" s="3" t="s">
        <v>1761</v>
      </c>
      <c r="G66" s="3" t="s">
        <v>1762</v>
      </c>
      <c r="H66" s="4">
        <v>258</v>
      </c>
      <c r="I66" s="4">
        <v>43187</v>
      </c>
      <c r="J66" s="4">
        <v>83</v>
      </c>
      <c r="K66" s="4">
        <v>1892</v>
      </c>
      <c r="L66" s="4">
        <v>-1135</v>
      </c>
      <c r="M66" s="4">
        <v>-1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73158</v>
      </c>
      <c r="T66" s="4">
        <v>117442</v>
      </c>
      <c r="U66" s="13">
        <f>IF(DataTable[[#This Row],[Year]]="2019",SUM(DataTable[[#This Row],[Nov]:[Dec]]),IF(OR(DataTable[[#This Row],[Year]]="2020",DataTable[[#This Row],[Year]]="2021"),DataTable[[#This Row],[Total]],0))/1000</f>
        <v>73.158000000000001</v>
      </c>
      <c r="V66" s="13" t="str">
        <f>_xlfn.IFNA(VLOOKUP(DataTable[[#This Row],[Category]],Table2[#All],2,FALSE),"")</f>
        <v>All Other</v>
      </c>
    </row>
    <row r="67" spans="1:22" x14ac:dyDescent="0.35">
      <c r="A67" s="3" t="s">
        <v>9</v>
      </c>
      <c r="B67" s="3" t="s">
        <v>276</v>
      </c>
      <c r="C67" s="3" t="s">
        <v>946</v>
      </c>
      <c r="D67" s="3" t="s">
        <v>945</v>
      </c>
      <c r="E67" s="3" t="s">
        <v>124</v>
      </c>
      <c r="F67" s="3" t="s">
        <v>1761</v>
      </c>
      <c r="G67" s="3" t="s">
        <v>1762</v>
      </c>
      <c r="H67" s="4">
        <v>198432</v>
      </c>
      <c r="I67" s="4">
        <v>669719</v>
      </c>
      <c r="J67" s="4">
        <v>543477</v>
      </c>
      <c r="K67" s="4">
        <v>492747</v>
      </c>
      <c r="L67" s="4">
        <v>100714</v>
      </c>
      <c r="M67" s="4">
        <v>30193</v>
      </c>
      <c r="N67" s="4">
        <v>2822</v>
      </c>
      <c r="O67" s="4">
        <v>79</v>
      </c>
      <c r="P67" s="4">
        <v>0</v>
      </c>
      <c r="Q67" s="4">
        <v>161</v>
      </c>
      <c r="R67" s="4">
        <v>0</v>
      </c>
      <c r="S67" s="4">
        <v>-10506</v>
      </c>
      <c r="T67" s="4">
        <v>2027837</v>
      </c>
      <c r="U67" s="13">
        <f>IF(DataTable[[#This Row],[Year]]="2019",SUM(DataTable[[#This Row],[Nov]:[Dec]]),IF(OR(DataTable[[#This Row],[Year]]="2020",DataTable[[#This Row],[Year]]="2021"),DataTable[[#This Row],[Total]],0))/1000</f>
        <v>-10.506</v>
      </c>
      <c r="V67" s="13" t="str">
        <f>_xlfn.IFNA(VLOOKUP(DataTable[[#This Row],[Category]],Table2[#All],2,FALSE),"")</f>
        <v>Transmission Expansion plan</v>
      </c>
    </row>
    <row r="68" spans="1:22" x14ac:dyDescent="0.35">
      <c r="A68" s="3" t="s">
        <v>9</v>
      </c>
      <c r="B68" s="3" t="s">
        <v>276</v>
      </c>
      <c r="C68" s="3" t="s">
        <v>819</v>
      </c>
      <c r="D68" s="3" t="s">
        <v>818</v>
      </c>
      <c r="E68" s="3" t="s">
        <v>127</v>
      </c>
      <c r="F68" s="3" t="s">
        <v>1761</v>
      </c>
      <c r="G68" s="3" t="s">
        <v>1762</v>
      </c>
      <c r="H68" s="4">
        <v>0</v>
      </c>
      <c r="I68" s="4">
        <v>18043</v>
      </c>
      <c r="J68" s="4">
        <v>186</v>
      </c>
      <c r="K68" s="4">
        <v>0</v>
      </c>
      <c r="L68" s="4">
        <v>569</v>
      </c>
      <c r="M68" s="4">
        <v>0</v>
      </c>
      <c r="N68" s="4">
        <v>0</v>
      </c>
      <c r="O68" s="4">
        <v>112517</v>
      </c>
      <c r="P68" s="4">
        <v>1112</v>
      </c>
      <c r="Q68" s="4">
        <v>3626</v>
      </c>
      <c r="R68" s="4">
        <v>3693</v>
      </c>
      <c r="S68" s="4">
        <v>906</v>
      </c>
      <c r="T68" s="4">
        <v>140651</v>
      </c>
      <c r="U68" s="13">
        <f>IF(DataTable[[#This Row],[Year]]="2019",SUM(DataTable[[#This Row],[Nov]:[Dec]]),IF(OR(DataTable[[#This Row],[Year]]="2020",DataTable[[#This Row],[Year]]="2021"),DataTable[[#This Row],[Total]],0))/1000</f>
        <v>4.5990000000000002</v>
      </c>
      <c r="V68" s="13" t="str">
        <f>_xlfn.IFNA(VLOOKUP(DataTable[[#This Row],[Category]],Table2[#All],2,FALSE),"")</f>
        <v>All Other</v>
      </c>
    </row>
    <row r="69" spans="1:22" x14ac:dyDescent="0.35">
      <c r="A69" s="3" t="s">
        <v>9</v>
      </c>
      <c r="B69" s="3" t="s">
        <v>276</v>
      </c>
      <c r="C69" s="3" t="s">
        <v>916</v>
      </c>
      <c r="D69" s="3" t="s">
        <v>915</v>
      </c>
      <c r="E69" s="3" t="s">
        <v>124</v>
      </c>
      <c r="F69" s="3" t="s">
        <v>1761</v>
      </c>
      <c r="G69" s="3" t="s">
        <v>1762</v>
      </c>
      <c r="H69" s="4">
        <v>52127</v>
      </c>
      <c r="I69" s="4">
        <v>1166</v>
      </c>
      <c r="J69" s="4">
        <v>-1166</v>
      </c>
      <c r="K69" s="4">
        <v>2341</v>
      </c>
      <c r="L69" s="4">
        <v>471</v>
      </c>
      <c r="M69" s="4">
        <v>0</v>
      </c>
      <c r="N69" s="4">
        <v>0</v>
      </c>
      <c r="O69" s="4">
        <v>0</v>
      </c>
      <c r="P69" s="4">
        <v>78</v>
      </c>
      <c r="Q69" s="4">
        <v>0</v>
      </c>
      <c r="R69" s="4">
        <v>0</v>
      </c>
      <c r="S69" s="4">
        <v>0</v>
      </c>
      <c r="T69" s="4">
        <v>55017</v>
      </c>
      <c r="U69" s="13">
        <f>IF(DataTable[[#This Row],[Year]]="2019",SUM(DataTable[[#This Row],[Nov]:[Dec]]),IF(OR(DataTable[[#This Row],[Year]]="2020",DataTable[[#This Row],[Year]]="2021"),DataTable[[#This Row],[Total]],0))/1000</f>
        <v>0</v>
      </c>
      <c r="V69" s="13" t="str">
        <f>_xlfn.IFNA(VLOOKUP(DataTable[[#This Row],[Category]],Table2[#All],2,FALSE),"")</f>
        <v>Transmission Expansion plan</v>
      </c>
    </row>
    <row r="70" spans="1:22" x14ac:dyDescent="0.35">
      <c r="A70" s="3" t="s">
        <v>9</v>
      </c>
      <c r="B70" s="3" t="s">
        <v>276</v>
      </c>
      <c r="C70" s="3" t="s">
        <v>954</v>
      </c>
      <c r="D70" s="3" t="s">
        <v>953</v>
      </c>
      <c r="E70" s="3" t="s">
        <v>124</v>
      </c>
      <c r="F70" s="3" t="s">
        <v>1761</v>
      </c>
      <c r="G70" s="3" t="s">
        <v>1762</v>
      </c>
      <c r="H70" s="4">
        <v>16209</v>
      </c>
      <c r="I70" s="4">
        <v>1392</v>
      </c>
      <c r="J70" s="4">
        <v>0</v>
      </c>
      <c r="K70" s="4">
        <v>0</v>
      </c>
      <c r="L70" s="4">
        <v>0</v>
      </c>
      <c r="M70" s="4">
        <v>0</v>
      </c>
      <c r="N70" s="4">
        <v>78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17679</v>
      </c>
      <c r="U70" s="13">
        <f>IF(DataTable[[#This Row],[Year]]="2019",SUM(DataTable[[#This Row],[Nov]:[Dec]]),IF(OR(DataTable[[#This Row],[Year]]="2020",DataTable[[#This Row],[Year]]="2021"),DataTable[[#This Row],[Total]],0))/1000</f>
        <v>0</v>
      </c>
      <c r="V70" s="13" t="str">
        <f>_xlfn.IFNA(VLOOKUP(DataTable[[#This Row],[Category]],Table2[#All],2,FALSE),"")</f>
        <v>Transmission Expansion plan</v>
      </c>
    </row>
    <row r="71" spans="1:22" x14ac:dyDescent="0.35">
      <c r="A71" s="3" t="s">
        <v>9</v>
      </c>
      <c r="B71" s="3" t="s">
        <v>276</v>
      </c>
      <c r="C71" s="3" t="s">
        <v>962</v>
      </c>
      <c r="D71" s="3" t="s">
        <v>961</v>
      </c>
      <c r="E71" s="3" t="s">
        <v>88</v>
      </c>
      <c r="F71" s="3" t="s">
        <v>1761</v>
      </c>
      <c r="G71" s="3" t="s">
        <v>1762</v>
      </c>
      <c r="H71" s="4">
        <v>40250</v>
      </c>
      <c r="I71" s="4">
        <v>14992</v>
      </c>
      <c r="J71" s="4">
        <v>94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55336</v>
      </c>
      <c r="U71" s="13">
        <f>IF(DataTable[[#This Row],[Year]]="2019",SUM(DataTable[[#This Row],[Nov]:[Dec]]),IF(OR(DataTable[[#This Row],[Year]]="2020",DataTable[[#This Row],[Year]]="2021"),DataTable[[#This Row],[Total]],0))/1000</f>
        <v>0</v>
      </c>
      <c r="V71" s="13" t="str">
        <f>_xlfn.IFNA(VLOOKUP(DataTable[[#This Row],[Category]],Table2[#All],2,FALSE),"")</f>
        <v>Proactive Replacement</v>
      </c>
    </row>
    <row r="72" spans="1:22" x14ac:dyDescent="0.35">
      <c r="A72" s="3" t="s">
        <v>9</v>
      </c>
      <c r="B72" s="3" t="s">
        <v>276</v>
      </c>
      <c r="C72" s="3" t="s">
        <v>392</v>
      </c>
      <c r="D72" s="3" t="s">
        <v>391</v>
      </c>
      <c r="E72" s="3" t="s">
        <v>88</v>
      </c>
      <c r="F72" s="3" t="s">
        <v>1761</v>
      </c>
      <c r="G72" s="3" t="s">
        <v>1762</v>
      </c>
      <c r="H72" s="4">
        <v>3035</v>
      </c>
      <c r="I72" s="4">
        <v>0</v>
      </c>
      <c r="J72" s="4">
        <v>0</v>
      </c>
      <c r="K72" s="4">
        <v>0</v>
      </c>
      <c r="L72" s="4">
        <v>0</v>
      </c>
      <c r="M72" s="4">
        <v>-17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-22264</v>
      </c>
      <c r="T72" s="4">
        <v>-19246</v>
      </c>
      <c r="U72" s="13">
        <f>IF(DataTable[[#This Row],[Year]]="2019",SUM(DataTable[[#This Row],[Nov]:[Dec]]),IF(OR(DataTable[[#This Row],[Year]]="2020",DataTable[[#This Row],[Year]]="2021"),DataTable[[#This Row],[Total]],0))/1000</f>
        <v>-22.263999999999999</v>
      </c>
      <c r="V72" s="13" t="str">
        <f>_xlfn.IFNA(VLOOKUP(DataTable[[#This Row],[Category]],Table2[#All],2,FALSE),"")</f>
        <v>Proactive Replacement</v>
      </c>
    </row>
    <row r="73" spans="1:22" x14ac:dyDescent="0.35">
      <c r="A73" s="3" t="s">
        <v>9</v>
      </c>
      <c r="B73" s="3" t="s">
        <v>276</v>
      </c>
      <c r="C73" s="3" t="s">
        <v>334</v>
      </c>
      <c r="D73" s="3" t="s">
        <v>333</v>
      </c>
      <c r="E73" s="3" t="s">
        <v>88</v>
      </c>
      <c r="F73" s="3" t="s">
        <v>1761</v>
      </c>
      <c r="G73" s="3" t="s">
        <v>1762</v>
      </c>
      <c r="H73" s="4">
        <v>0</v>
      </c>
      <c r="I73" s="4">
        <v>62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62</v>
      </c>
      <c r="U73" s="13">
        <f>IF(DataTable[[#This Row],[Year]]="2019",SUM(DataTable[[#This Row],[Nov]:[Dec]]),IF(OR(DataTable[[#This Row],[Year]]="2020",DataTable[[#This Row],[Year]]="2021"),DataTable[[#This Row],[Total]],0))/1000</f>
        <v>0</v>
      </c>
      <c r="V73" s="13" t="str">
        <f>_xlfn.IFNA(VLOOKUP(DataTable[[#This Row],[Category]],Table2[#All],2,FALSE),"")</f>
        <v>Proactive Replacement</v>
      </c>
    </row>
    <row r="74" spans="1:22" x14ac:dyDescent="0.35">
      <c r="A74" s="3" t="s">
        <v>9</v>
      </c>
      <c r="B74" s="3" t="s">
        <v>276</v>
      </c>
      <c r="C74" s="3" t="s">
        <v>888</v>
      </c>
      <c r="D74" s="3" t="s">
        <v>887</v>
      </c>
      <c r="E74" s="3" t="s">
        <v>281</v>
      </c>
      <c r="F74" s="3" t="s">
        <v>1761</v>
      </c>
      <c r="G74" s="3" t="s">
        <v>1762</v>
      </c>
      <c r="H74" s="4">
        <v>0</v>
      </c>
      <c r="I74" s="4">
        <v>0</v>
      </c>
      <c r="J74" s="4">
        <v>0</v>
      </c>
      <c r="K74" s="4">
        <v>0</v>
      </c>
      <c r="L74" s="4">
        <v>85</v>
      </c>
      <c r="M74" s="4">
        <v>0</v>
      </c>
      <c r="N74" s="4">
        <v>-67</v>
      </c>
      <c r="O74" s="4">
        <v>-18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13">
        <f>IF(DataTable[[#This Row],[Year]]="2019",SUM(DataTable[[#This Row],[Nov]:[Dec]]),IF(OR(DataTable[[#This Row],[Year]]="2020",DataTable[[#This Row],[Year]]="2021"),DataTable[[#This Row],[Total]],0))/1000</f>
        <v>0</v>
      </c>
      <c r="V74" s="13" t="str">
        <f>_xlfn.IFNA(VLOOKUP(DataTable[[#This Row],[Category]],Table2[#All],2,FALSE),"")</f>
        <v>All Other</v>
      </c>
    </row>
    <row r="75" spans="1:22" x14ac:dyDescent="0.35">
      <c r="A75" s="3" t="s">
        <v>9</v>
      </c>
      <c r="B75" s="3" t="s">
        <v>276</v>
      </c>
      <c r="C75" s="3" t="s">
        <v>400</v>
      </c>
      <c r="D75" s="3" t="s">
        <v>399</v>
      </c>
      <c r="E75" s="3" t="s">
        <v>127</v>
      </c>
      <c r="F75" s="3" t="s">
        <v>1761</v>
      </c>
      <c r="G75" s="3" t="s">
        <v>1762</v>
      </c>
      <c r="H75" s="4">
        <v>11155</v>
      </c>
      <c r="I75" s="4">
        <v>8744</v>
      </c>
      <c r="J75" s="4">
        <v>166369</v>
      </c>
      <c r="K75" s="4">
        <v>7855</v>
      </c>
      <c r="L75" s="4">
        <v>25</v>
      </c>
      <c r="M75" s="4">
        <v>-3043</v>
      </c>
      <c r="N75" s="4">
        <v>440</v>
      </c>
      <c r="O75" s="4">
        <v>157740</v>
      </c>
      <c r="P75" s="4">
        <v>65</v>
      </c>
      <c r="Q75" s="4">
        <v>5836</v>
      </c>
      <c r="R75" s="4">
        <v>1333</v>
      </c>
      <c r="S75" s="4">
        <v>39</v>
      </c>
      <c r="T75" s="4">
        <v>356556</v>
      </c>
      <c r="U75" s="13">
        <f>IF(DataTable[[#This Row],[Year]]="2019",SUM(DataTable[[#This Row],[Nov]:[Dec]]),IF(OR(DataTable[[#This Row],[Year]]="2020",DataTable[[#This Row],[Year]]="2021"),DataTable[[#This Row],[Total]],0))/1000</f>
        <v>1.3720000000000001</v>
      </c>
      <c r="V75" s="13" t="str">
        <f>_xlfn.IFNA(VLOOKUP(DataTable[[#This Row],[Category]],Table2[#All],2,FALSE),"")</f>
        <v>All Other</v>
      </c>
    </row>
    <row r="76" spans="1:22" x14ac:dyDescent="0.35">
      <c r="A76" s="3" t="s">
        <v>9</v>
      </c>
      <c r="B76" s="3" t="s">
        <v>276</v>
      </c>
      <c r="C76" s="3" t="s">
        <v>593</v>
      </c>
      <c r="D76" s="3" t="s">
        <v>592</v>
      </c>
      <c r="E76" s="3" t="s">
        <v>88</v>
      </c>
      <c r="F76" s="3" t="s">
        <v>1761</v>
      </c>
      <c r="G76" s="3" t="s">
        <v>1762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6452</v>
      </c>
      <c r="S76" s="4">
        <v>0</v>
      </c>
      <c r="T76" s="4">
        <v>6452</v>
      </c>
      <c r="U76" s="13">
        <f>IF(DataTable[[#This Row],[Year]]="2019",SUM(DataTable[[#This Row],[Nov]:[Dec]]),IF(OR(DataTable[[#This Row],[Year]]="2020",DataTable[[#This Row],[Year]]="2021"),DataTable[[#This Row],[Total]],0))/1000</f>
        <v>6.452</v>
      </c>
      <c r="V76" s="13" t="str">
        <f>_xlfn.IFNA(VLOOKUP(DataTable[[#This Row],[Category]],Table2[#All],2,FALSE),"")</f>
        <v>Proactive Replacement</v>
      </c>
    </row>
    <row r="77" spans="1:22" x14ac:dyDescent="0.35">
      <c r="A77" s="3" t="s">
        <v>9</v>
      </c>
      <c r="B77" s="3" t="s">
        <v>276</v>
      </c>
      <c r="C77" s="3" t="s">
        <v>523</v>
      </c>
      <c r="D77" s="3" t="s">
        <v>522</v>
      </c>
      <c r="E77" s="3" t="s">
        <v>88</v>
      </c>
      <c r="F77" s="3" t="s">
        <v>1761</v>
      </c>
      <c r="G77" s="3" t="s">
        <v>1762</v>
      </c>
      <c r="H77" s="4">
        <v>7742</v>
      </c>
      <c r="I77" s="4">
        <v>56</v>
      </c>
      <c r="J77" s="4">
        <v>0</v>
      </c>
      <c r="K77" s="4">
        <v>0</v>
      </c>
      <c r="L77" s="4">
        <v>0</v>
      </c>
      <c r="M77" s="4">
        <v>927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8725</v>
      </c>
      <c r="U77" s="13">
        <f>IF(DataTable[[#This Row],[Year]]="2019",SUM(DataTable[[#This Row],[Nov]:[Dec]]),IF(OR(DataTable[[#This Row],[Year]]="2020",DataTable[[#This Row],[Year]]="2021"),DataTable[[#This Row],[Total]],0))/1000</f>
        <v>0</v>
      </c>
      <c r="V77" s="13" t="str">
        <f>_xlfn.IFNA(VLOOKUP(DataTable[[#This Row],[Category]],Table2[#All],2,FALSE),"")</f>
        <v>Proactive Replacement</v>
      </c>
    </row>
    <row r="78" spans="1:22" x14ac:dyDescent="0.35">
      <c r="A78" s="3" t="s">
        <v>9</v>
      </c>
      <c r="B78" s="3" t="s">
        <v>276</v>
      </c>
      <c r="C78" s="3" t="s">
        <v>631</v>
      </c>
      <c r="D78" s="3" t="s">
        <v>630</v>
      </c>
      <c r="E78" s="3" t="s">
        <v>88</v>
      </c>
      <c r="F78" s="3" t="s">
        <v>1761</v>
      </c>
      <c r="G78" s="3" t="s">
        <v>1762</v>
      </c>
      <c r="H78" s="4">
        <v>0</v>
      </c>
      <c r="I78" s="4">
        <v>443</v>
      </c>
      <c r="J78" s="4">
        <v>0</v>
      </c>
      <c r="K78" s="4">
        <v>43769</v>
      </c>
      <c r="L78" s="4">
        <v>4514</v>
      </c>
      <c r="M78" s="4">
        <v>2418</v>
      </c>
      <c r="N78" s="4">
        <v>0</v>
      </c>
      <c r="O78" s="4">
        <v>81</v>
      </c>
      <c r="P78" s="4">
        <v>0</v>
      </c>
      <c r="Q78" s="4">
        <v>892</v>
      </c>
      <c r="R78" s="4">
        <v>4594</v>
      </c>
      <c r="S78" s="4">
        <v>0</v>
      </c>
      <c r="T78" s="4">
        <v>56711</v>
      </c>
      <c r="U78" s="13">
        <f>IF(DataTable[[#This Row],[Year]]="2019",SUM(DataTable[[#This Row],[Nov]:[Dec]]),IF(OR(DataTable[[#This Row],[Year]]="2020",DataTable[[#This Row],[Year]]="2021"),DataTable[[#This Row],[Total]],0))/1000</f>
        <v>4.5940000000000003</v>
      </c>
      <c r="V78" s="13" t="str">
        <f>_xlfn.IFNA(VLOOKUP(DataTable[[#This Row],[Category]],Table2[#All],2,FALSE),"")</f>
        <v>Proactive Replacement</v>
      </c>
    </row>
    <row r="79" spans="1:22" x14ac:dyDescent="0.35">
      <c r="A79" s="3" t="s">
        <v>9</v>
      </c>
      <c r="B79" s="3" t="s">
        <v>276</v>
      </c>
      <c r="C79" s="3" t="s">
        <v>679</v>
      </c>
      <c r="D79" s="3" t="s">
        <v>678</v>
      </c>
      <c r="E79" s="3" t="s">
        <v>88</v>
      </c>
      <c r="F79" s="3" t="s">
        <v>1761</v>
      </c>
      <c r="G79" s="3" t="s">
        <v>1762</v>
      </c>
      <c r="H79" s="4">
        <v>0</v>
      </c>
      <c r="I79" s="4">
        <v>0</v>
      </c>
      <c r="J79" s="4">
        <v>0</v>
      </c>
      <c r="K79" s="4">
        <v>0</v>
      </c>
      <c r="L79" s="4">
        <v>2267</v>
      </c>
      <c r="M79" s="4">
        <v>11780</v>
      </c>
      <c r="N79" s="4">
        <v>37110</v>
      </c>
      <c r="O79" s="4">
        <v>36682</v>
      </c>
      <c r="P79" s="4">
        <v>13428</v>
      </c>
      <c r="Q79" s="4">
        <v>-1698</v>
      </c>
      <c r="R79" s="4">
        <v>2247</v>
      </c>
      <c r="S79" s="4">
        <v>9329</v>
      </c>
      <c r="T79" s="4">
        <v>111146</v>
      </c>
      <c r="U79" s="13">
        <f>IF(DataTable[[#This Row],[Year]]="2019",SUM(DataTable[[#This Row],[Nov]:[Dec]]),IF(OR(DataTable[[#This Row],[Year]]="2020",DataTable[[#This Row],[Year]]="2021"),DataTable[[#This Row],[Total]],0))/1000</f>
        <v>11.576000000000001</v>
      </c>
      <c r="V79" s="13" t="str">
        <f>_xlfn.IFNA(VLOOKUP(DataTable[[#This Row],[Category]],Table2[#All],2,FALSE),"")</f>
        <v>Proactive Replacement</v>
      </c>
    </row>
    <row r="80" spans="1:22" x14ac:dyDescent="0.35">
      <c r="A80" s="3" t="s">
        <v>9</v>
      </c>
      <c r="B80" s="3" t="s">
        <v>276</v>
      </c>
      <c r="C80" s="3" t="s">
        <v>561</v>
      </c>
      <c r="D80" s="3" t="s">
        <v>560</v>
      </c>
      <c r="E80" s="3" t="s">
        <v>88</v>
      </c>
      <c r="F80" s="3" t="s">
        <v>1761</v>
      </c>
      <c r="G80" s="3" t="s">
        <v>1762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21206</v>
      </c>
      <c r="T80" s="4">
        <v>21206</v>
      </c>
      <c r="U80" s="13">
        <f>IF(DataTable[[#This Row],[Year]]="2019",SUM(DataTable[[#This Row],[Nov]:[Dec]]),IF(OR(DataTable[[#This Row],[Year]]="2020",DataTable[[#This Row],[Year]]="2021"),DataTable[[#This Row],[Total]],0))/1000</f>
        <v>21.206</v>
      </c>
      <c r="V80" s="13" t="str">
        <f>_xlfn.IFNA(VLOOKUP(DataTable[[#This Row],[Category]],Table2[#All],2,FALSE),"")</f>
        <v>Proactive Replacement</v>
      </c>
    </row>
    <row r="81" spans="1:22" x14ac:dyDescent="0.35">
      <c r="A81" s="3" t="s">
        <v>9</v>
      </c>
      <c r="B81" s="3" t="s">
        <v>276</v>
      </c>
      <c r="C81" s="3" t="s">
        <v>316</v>
      </c>
      <c r="D81" s="3" t="s">
        <v>315</v>
      </c>
      <c r="E81" s="3" t="s">
        <v>304</v>
      </c>
      <c r="F81" s="3" t="s">
        <v>1761</v>
      </c>
      <c r="G81" s="3" t="s">
        <v>1762</v>
      </c>
      <c r="H81" s="4">
        <v>0</v>
      </c>
      <c r="I81" s="4">
        <v>0</v>
      </c>
      <c r="J81" s="4">
        <v>4164</v>
      </c>
      <c r="K81" s="4">
        <v>170832</v>
      </c>
      <c r="L81" s="4">
        <v>142608</v>
      </c>
      <c r="M81" s="4">
        <v>16309</v>
      </c>
      <c r="N81" s="4">
        <v>4834</v>
      </c>
      <c r="O81" s="4">
        <v>10846</v>
      </c>
      <c r="P81" s="4">
        <v>945689</v>
      </c>
      <c r="Q81" s="4">
        <v>4164</v>
      </c>
      <c r="R81" s="4">
        <v>0</v>
      </c>
      <c r="S81" s="4">
        <v>0</v>
      </c>
      <c r="T81" s="4">
        <v>1299447</v>
      </c>
      <c r="U81" s="13">
        <f>IF(DataTable[[#This Row],[Year]]="2019",SUM(DataTable[[#This Row],[Nov]:[Dec]]),IF(OR(DataTable[[#This Row],[Year]]="2020",DataTable[[#This Row],[Year]]="2021"),DataTable[[#This Row],[Total]],0))/1000</f>
        <v>0</v>
      </c>
      <c r="V81" s="13" t="str">
        <f>_xlfn.IFNA(VLOOKUP(DataTable[[#This Row],[Category]],Table2[#All],2,FALSE),"")</f>
        <v>All Other</v>
      </c>
    </row>
    <row r="82" spans="1:22" x14ac:dyDescent="0.35">
      <c r="A82" s="3" t="s">
        <v>9</v>
      </c>
      <c r="B82" s="3" t="s">
        <v>276</v>
      </c>
      <c r="C82" s="3" t="s">
        <v>308</v>
      </c>
      <c r="D82" s="3" t="s">
        <v>307</v>
      </c>
      <c r="E82" s="3" t="s">
        <v>304</v>
      </c>
      <c r="F82" s="3" t="s">
        <v>1761</v>
      </c>
      <c r="G82" s="3" t="s">
        <v>1762</v>
      </c>
      <c r="H82" s="4">
        <v>0</v>
      </c>
      <c r="I82" s="4">
        <v>0</v>
      </c>
      <c r="J82" s="4">
        <v>0</v>
      </c>
      <c r="K82" s="4">
        <v>153776</v>
      </c>
      <c r="L82" s="4">
        <v>16009</v>
      </c>
      <c r="M82" s="4">
        <v>218</v>
      </c>
      <c r="N82" s="4">
        <v>34917</v>
      </c>
      <c r="O82" s="4">
        <v>0</v>
      </c>
      <c r="P82" s="4">
        <v>14355</v>
      </c>
      <c r="Q82" s="4">
        <v>50754</v>
      </c>
      <c r="R82" s="4">
        <v>40931</v>
      </c>
      <c r="S82" s="4">
        <v>-7254</v>
      </c>
      <c r="T82" s="4">
        <v>303706</v>
      </c>
      <c r="U82" s="13">
        <f>IF(DataTable[[#This Row],[Year]]="2019",SUM(DataTable[[#This Row],[Nov]:[Dec]]),IF(OR(DataTable[[#This Row],[Year]]="2020",DataTable[[#This Row],[Year]]="2021"),DataTable[[#This Row],[Total]],0))/1000</f>
        <v>33.677</v>
      </c>
      <c r="V82" s="13" t="str">
        <f>_xlfn.IFNA(VLOOKUP(DataTable[[#This Row],[Category]],Table2[#All],2,FALSE),"")</f>
        <v>All Other</v>
      </c>
    </row>
    <row r="83" spans="1:22" x14ac:dyDescent="0.35">
      <c r="A83" s="3" t="s">
        <v>9</v>
      </c>
      <c r="B83" s="3" t="s">
        <v>276</v>
      </c>
      <c r="C83" s="3" t="s">
        <v>872</v>
      </c>
      <c r="D83" s="3" t="s">
        <v>871</v>
      </c>
      <c r="E83" s="3" t="s">
        <v>273</v>
      </c>
      <c r="F83" s="3" t="s">
        <v>1761</v>
      </c>
      <c r="G83" s="3" t="s">
        <v>1762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-1210</v>
      </c>
      <c r="P83" s="4">
        <v>0</v>
      </c>
      <c r="Q83" s="4">
        <v>0</v>
      </c>
      <c r="R83" s="4">
        <v>0</v>
      </c>
      <c r="S83" s="4">
        <v>-14354</v>
      </c>
      <c r="T83" s="4">
        <v>-15564</v>
      </c>
      <c r="U83" s="13">
        <f>IF(DataTable[[#This Row],[Year]]="2019",SUM(DataTable[[#This Row],[Nov]:[Dec]]),IF(OR(DataTable[[#This Row],[Year]]="2020",DataTable[[#This Row],[Year]]="2021"),DataTable[[#This Row],[Total]],0))/1000</f>
        <v>-14.353999999999999</v>
      </c>
      <c r="V83" s="13" t="str">
        <f>_xlfn.IFNA(VLOOKUP(DataTable[[#This Row],[Category]],Table2[#All],2,FALSE),"")</f>
        <v>All Other</v>
      </c>
    </row>
    <row r="84" spans="1:22" x14ac:dyDescent="0.35">
      <c r="A84" s="3" t="s">
        <v>9</v>
      </c>
      <c r="B84" s="3" t="s">
        <v>276</v>
      </c>
      <c r="C84" s="3" t="s">
        <v>827</v>
      </c>
      <c r="D84" s="3" t="s">
        <v>826</v>
      </c>
      <c r="E84" s="3" t="s">
        <v>127</v>
      </c>
      <c r="F84" s="3" t="s">
        <v>1761</v>
      </c>
      <c r="G84" s="3" t="s">
        <v>1762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12374</v>
      </c>
      <c r="S84" s="4">
        <v>0</v>
      </c>
      <c r="T84" s="4">
        <v>12374</v>
      </c>
      <c r="U84" s="13">
        <f>IF(DataTable[[#This Row],[Year]]="2019",SUM(DataTable[[#This Row],[Nov]:[Dec]]),IF(OR(DataTable[[#This Row],[Year]]="2020",DataTable[[#This Row],[Year]]="2021"),DataTable[[#This Row],[Total]],0))/1000</f>
        <v>12.374000000000001</v>
      </c>
      <c r="V84" s="13" t="str">
        <f>_xlfn.IFNA(VLOOKUP(DataTable[[#This Row],[Category]],Table2[#All],2,FALSE),"")</f>
        <v>All Other</v>
      </c>
    </row>
    <row r="85" spans="1:22" x14ac:dyDescent="0.35">
      <c r="A85" s="3" t="s">
        <v>9</v>
      </c>
      <c r="B85" s="3" t="s">
        <v>276</v>
      </c>
      <c r="C85" s="3" t="s">
        <v>837</v>
      </c>
      <c r="D85" s="3" t="s">
        <v>836</v>
      </c>
      <c r="E85" s="3" t="s">
        <v>127</v>
      </c>
      <c r="F85" s="3" t="s">
        <v>1761</v>
      </c>
      <c r="G85" s="3" t="s">
        <v>1762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24579</v>
      </c>
      <c r="S85" s="4">
        <v>4548</v>
      </c>
      <c r="T85" s="4">
        <v>29127</v>
      </c>
      <c r="U85" s="13">
        <f>IF(DataTable[[#This Row],[Year]]="2019",SUM(DataTable[[#This Row],[Nov]:[Dec]]),IF(OR(DataTable[[#This Row],[Year]]="2020",DataTable[[#This Row],[Year]]="2021"),DataTable[[#This Row],[Total]],0))/1000</f>
        <v>29.126999999999999</v>
      </c>
      <c r="V85" s="13" t="str">
        <f>_xlfn.IFNA(VLOOKUP(DataTable[[#This Row],[Category]],Table2[#All],2,FALSE),"")</f>
        <v>All Other</v>
      </c>
    </row>
    <row r="86" spans="1:22" x14ac:dyDescent="0.35">
      <c r="A86" s="3" t="s">
        <v>9</v>
      </c>
      <c r="B86" s="3" t="s">
        <v>276</v>
      </c>
      <c r="C86" s="3" t="s">
        <v>619</v>
      </c>
      <c r="D86" s="3" t="s">
        <v>618</v>
      </c>
      <c r="E86" s="3" t="s">
        <v>88</v>
      </c>
      <c r="F86" s="3" t="s">
        <v>1761</v>
      </c>
      <c r="G86" s="3" t="s">
        <v>1762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15730</v>
      </c>
      <c r="S86" s="4">
        <v>-2057</v>
      </c>
      <c r="T86" s="4">
        <v>13673</v>
      </c>
      <c r="U86" s="13">
        <f>IF(DataTable[[#This Row],[Year]]="2019",SUM(DataTable[[#This Row],[Nov]:[Dec]]),IF(OR(DataTable[[#This Row],[Year]]="2020",DataTable[[#This Row],[Year]]="2021"),DataTable[[#This Row],[Total]],0))/1000</f>
        <v>13.673</v>
      </c>
      <c r="V86" s="13" t="str">
        <f>_xlfn.IFNA(VLOOKUP(DataTable[[#This Row],[Category]],Table2[#All],2,FALSE),"")</f>
        <v>Proactive Replacement</v>
      </c>
    </row>
    <row r="87" spans="1:22" x14ac:dyDescent="0.35">
      <c r="A87" s="3" t="s">
        <v>9</v>
      </c>
      <c r="B87" s="3" t="s">
        <v>276</v>
      </c>
      <c r="C87" s="3" t="s">
        <v>835</v>
      </c>
      <c r="D87" s="3" t="s">
        <v>834</v>
      </c>
      <c r="E87" s="3" t="s">
        <v>127</v>
      </c>
      <c r="F87" s="3" t="s">
        <v>1761</v>
      </c>
      <c r="G87" s="3" t="s">
        <v>1762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782600</v>
      </c>
      <c r="T87" s="4">
        <v>782600</v>
      </c>
      <c r="U87" s="13">
        <f>IF(DataTable[[#This Row],[Year]]="2019",SUM(DataTable[[#This Row],[Nov]:[Dec]]),IF(OR(DataTable[[#This Row],[Year]]="2020",DataTable[[#This Row],[Year]]="2021"),DataTable[[#This Row],[Total]],0))/1000</f>
        <v>782.6</v>
      </c>
      <c r="V87" s="13" t="str">
        <f>_xlfn.IFNA(VLOOKUP(DataTable[[#This Row],[Category]],Table2[#All],2,FALSE),"")</f>
        <v>All Other</v>
      </c>
    </row>
    <row r="88" spans="1:22" x14ac:dyDescent="0.35">
      <c r="A88" s="3" t="s">
        <v>9</v>
      </c>
      <c r="B88" s="3" t="s">
        <v>276</v>
      </c>
      <c r="C88" s="3" t="s">
        <v>833</v>
      </c>
      <c r="D88" s="3" t="s">
        <v>832</v>
      </c>
      <c r="E88" s="3" t="s">
        <v>127</v>
      </c>
      <c r="F88" s="3" t="s">
        <v>1761</v>
      </c>
      <c r="G88" s="3" t="s">
        <v>1762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854840</v>
      </c>
      <c r="T88" s="4">
        <v>854840</v>
      </c>
      <c r="U88" s="13">
        <f>IF(DataTable[[#This Row],[Year]]="2019",SUM(DataTable[[#This Row],[Nov]:[Dec]]),IF(OR(DataTable[[#This Row],[Year]]="2020",DataTable[[#This Row],[Year]]="2021"),DataTable[[#This Row],[Total]],0))/1000</f>
        <v>854.84</v>
      </c>
      <c r="V88" s="13" t="str">
        <f>_xlfn.IFNA(VLOOKUP(DataTable[[#This Row],[Category]],Table2[#All],2,FALSE),"")</f>
        <v>All Other</v>
      </c>
    </row>
    <row r="89" spans="1:22" x14ac:dyDescent="0.35">
      <c r="A89" s="3" t="s">
        <v>9</v>
      </c>
      <c r="B89" s="3" t="s">
        <v>276</v>
      </c>
      <c r="C89" s="3" t="s">
        <v>972</v>
      </c>
      <c r="D89" s="3" t="s">
        <v>971</v>
      </c>
      <c r="E89" s="3" t="s">
        <v>8</v>
      </c>
      <c r="F89" s="3" t="s">
        <v>1761</v>
      </c>
      <c r="G89" s="3" t="s">
        <v>1762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2319</v>
      </c>
      <c r="R89" s="4">
        <v>0</v>
      </c>
      <c r="S89" s="4">
        <v>0</v>
      </c>
      <c r="T89" s="4">
        <v>2319</v>
      </c>
      <c r="U89" s="13">
        <f>IF(DataTable[[#This Row],[Year]]="2019",SUM(DataTable[[#This Row],[Nov]:[Dec]]),IF(OR(DataTable[[#This Row],[Year]]="2020",DataTable[[#This Row],[Year]]="2021"),DataTable[[#This Row],[Total]],0))/1000</f>
        <v>0</v>
      </c>
      <c r="V89" s="13" t="str">
        <f>_xlfn.IFNA(VLOOKUP(DataTable[[#This Row],[Category]],Table2[#All],2,FALSE),"")</f>
        <v>All Other</v>
      </c>
    </row>
    <row r="90" spans="1:22" x14ac:dyDescent="0.35">
      <c r="A90" s="3" t="s">
        <v>9</v>
      </c>
      <c r="B90" s="3" t="s">
        <v>276</v>
      </c>
      <c r="C90" s="3" t="s">
        <v>410</v>
      </c>
      <c r="D90" s="3" t="s">
        <v>409</v>
      </c>
      <c r="E90" s="3" t="s">
        <v>8</v>
      </c>
      <c r="F90" s="3" t="s">
        <v>1761</v>
      </c>
      <c r="G90" s="3" t="s">
        <v>1762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6900</v>
      </c>
      <c r="T90" s="4">
        <v>6900</v>
      </c>
      <c r="U90" s="13">
        <f>IF(DataTable[[#This Row],[Year]]="2019",SUM(DataTable[[#This Row],[Nov]:[Dec]]),IF(OR(DataTable[[#This Row],[Year]]="2020",DataTable[[#This Row],[Year]]="2021"),DataTable[[#This Row],[Total]],0))/1000</f>
        <v>6.9</v>
      </c>
      <c r="V90" s="13" t="str">
        <f>_xlfn.IFNA(VLOOKUP(DataTable[[#This Row],[Category]],Table2[#All],2,FALSE),"")</f>
        <v>All Other</v>
      </c>
    </row>
    <row r="91" spans="1:22" x14ac:dyDescent="0.35">
      <c r="A91" s="3" t="s">
        <v>9</v>
      </c>
      <c r="B91" s="3" t="s">
        <v>276</v>
      </c>
      <c r="C91" s="3" t="s">
        <v>362</v>
      </c>
      <c r="D91" s="3" t="s">
        <v>361</v>
      </c>
      <c r="E91" s="3" t="s">
        <v>88</v>
      </c>
      <c r="F91" s="3" t="s">
        <v>1761</v>
      </c>
      <c r="G91" s="3" t="s">
        <v>1762</v>
      </c>
      <c r="H91" s="4">
        <v>-775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-775</v>
      </c>
      <c r="U91" s="13">
        <f>IF(DataTable[[#This Row],[Year]]="2019",SUM(DataTable[[#This Row],[Nov]:[Dec]]),IF(OR(DataTable[[#This Row],[Year]]="2020",DataTable[[#This Row],[Year]]="2021"),DataTable[[#This Row],[Total]],0))/1000</f>
        <v>0</v>
      </c>
      <c r="V91" s="13" t="str">
        <f>_xlfn.IFNA(VLOOKUP(DataTable[[#This Row],[Category]],Table2[#All],2,FALSE),"")</f>
        <v>Proactive Replacement</v>
      </c>
    </row>
    <row r="92" spans="1:22" x14ac:dyDescent="0.35">
      <c r="A92" s="3" t="s">
        <v>9</v>
      </c>
      <c r="B92" s="3" t="s">
        <v>276</v>
      </c>
      <c r="C92" s="3" t="s">
        <v>366</v>
      </c>
      <c r="D92" s="3" t="s">
        <v>365</v>
      </c>
      <c r="E92" s="3" t="s">
        <v>304</v>
      </c>
      <c r="F92" s="3" t="s">
        <v>1761</v>
      </c>
      <c r="G92" s="3" t="s">
        <v>1762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4747</v>
      </c>
      <c r="Q92" s="4">
        <v>0</v>
      </c>
      <c r="R92" s="4">
        <v>0</v>
      </c>
      <c r="S92" s="4">
        <v>0</v>
      </c>
      <c r="T92" s="4">
        <v>4747</v>
      </c>
      <c r="U92" s="13">
        <f>IF(DataTable[[#This Row],[Year]]="2019",SUM(DataTable[[#This Row],[Nov]:[Dec]]),IF(OR(DataTable[[#This Row],[Year]]="2020",DataTable[[#This Row],[Year]]="2021"),DataTable[[#This Row],[Total]],0))/1000</f>
        <v>0</v>
      </c>
      <c r="V92" s="13" t="str">
        <f>_xlfn.IFNA(VLOOKUP(DataTable[[#This Row],[Category]],Table2[#All],2,FALSE),"")</f>
        <v>All Other</v>
      </c>
    </row>
    <row r="93" spans="1:22" x14ac:dyDescent="0.35">
      <c r="A93" s="3" t="s">
        <v>9</v>
      </c>
      <c r="B93" s="3" t="s">
        <v>276</v>
      </c>
      <c r="C93" s="3" t="s">
        <v>368</v>
      </c>
      <c r="D93" s="3" t="s">
        <v>367</v>
      </c>
      <c r="E93" s="3" t="s">
        <v>304</v>
      </c>
      <c r="F93" s="3" t="s">
        <v>1761</v>
      </c>
      <c r="G93" s="3" t="s">
        <v>1762</v>
      </c>
      <c r="H93" s="4">
        <v>99859</v>
      </c>
      <c r="I93" s="4">
        <v>11429</v>
      </c>
      <c r="J93" s="4">
        <v>96507</v>
      </c>
      <c r="K93" s="4">
        <v>146781</v>
      </c>
      <c r="L93" s="4">
        <v>-4108</v>
      </c>
      <c r="M93" s="4">
        <v>5395</v>
      </c>
      <c r="N93" s="4">
        <v>2545</v>
      </c>
      <c r="O93" s="4">
        <v>-30426</v>
      </c>
      <c r="P93" s="4">
        <v>-98</v>
      </c>
      <c r="Q93" s="4">
        <v>4</v>
      </c>
      <c r="R93" s="4">
        <v>0</v>
      </c>
      <c r="S93" s="4">
        <v>89402</v>
      </c>
      <c r="T93" s="4">
        <v>417289</v>
      </c>
      <c r="U93" s="13">
        <f>IF(DataTable[[#This Row],[Year]]="2019",SUM(DataTable[[#This Row],[Nov]:[Dec]]),IF(OR(DataTable[[#This Row],[Year]]="2020",DataTable[[#This Row],[Year]]="2021"),DataTable[[#This Row],[Total]],0))/1000</f>
        <v>89.402000000000001</v>
      </c>
      <c r="V93" s="13" t="str">
        <f>_xlfn.IFNA(VLOOKUP(DataTable[[#This Row],[Category]],Table2[#All],2,FALSE),"")</f>
        <v>All Other</v>
      </c>
    </row>
    <row r="94" spans="1:22" x14ac:dyDescent="0.35">
      <c r="A94" s="3" t="s">
        <v>9</v>
      </c>
      <c r="B94" s="3" t="s">
        <v>276</v>
      </c>
      <c r="C94" s="3" t="s">
        <v>370</v>
      </c>
      <c r="D94" s="3" t="s">
        <v>369</v>
      </c>
      <c r="E94" s="3" t="s">
        <v>304</v>
      </c>
      <c r="F94" s="3" t="s">
        <v>1761</v>
      </c>
      <c r="G94" s="3" t="s">
        <v>1762</v>
      </c>
      <c r="H94" s="4">
        <v>7155</v>
      </c>
      <c r="I94" s="4">
        <v>2237</v>
      </c>
      <c r="J94" s="4">
        <v>20887</v>
      </c>
      <c r="K94" s="4">
        <v>33998</v>
      </c>
      <c r="L94" s="4">
        <v>0</v>
      </c>
      <c r="M94" s="4">
        <v>0</v>
      </c>
      <c r="N94" s="4">
        <v>64949</v>
      </c>
      <c r="O94" s="4">
        <v>42547</v>
      </c>
      <c r="P94" s="4">
        <v>2280</v>
      </c>
      <c r="Q94" s="4">
        <v>3014</v>
      </c>
      <c r="R94" s="4">
        <v>21485</v>
      </c>
      <c r="S94" s="4">
        <v>10927</v>
      </c>
      <c r="T94" s="4">
        <v>209479</v>
      </c>
      <c r="U94" s="13">
        <f>IF(DataTable[[#This Row],[Year]]="2019",SUM(DataTable[[#This Row],[Nov]:[Dec]]),IF(OR(DataTable[[#This Row],[Year]]="2020",DataTable[[#This Row],[Year]]="2021"),DataTable[[#This Row],[Total]],0))/1000</f>
        <v>32.411999999999999</v>
      </c>
      <c r="V94" s="13" t="str">
        <f>_xlfn.IFNA(VLOOKUP(DataTable[[#This Row],[Category]],Table2[#All],2,FALSE),"")</f>
        <v>All Other</v>
      </c>
    </row>
    <row r="95" spans="1:22" x14ac:dyDescent="0.35">
      <c r="A95" s="3" t="s">
        <v>9</v>
      </c>
      <c r="B95" s="3" t="s">
        <v>276</v>
      </c>
      <c r="C95" s="3" t="s">
        <v>372</v>
      </c>
      <c r="D95" s="3" t="s">
        <v>371</v>
      </c>
      <c r="E95" s="3" t="s">
        <v>304</v>
      </c>
      <c r="F95" s="3" t="s">
        <v>1761</v>
      </c>
      <c r="G95" s="3" t="s">
        <v>1762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75756</v>
      </c>
      <c r="T95" s="4">
        <v>75756</v>
      </c>
      <c r="U95" s="13">
        <f>IF(DataTable[[#This Row],[Year]]="2019",SUM(DataTable[[#This Row],[Nov]:[Dec]]),IF(OR(DataTable[[#This Row],[Year]]="2020",DataTable[[#This Row],[Year]]="2021"),DataTable[[#This Row],[Total]],0))/1000</f>
        <v>75.756</v>
      </c>
      <c r="V95" s="13" t="str">
        <f>_xlfn.IFNA(VLOOKUP(DataTable[[#This Row],[Category]],Table2[#All],2,FALSE),"")</f>
        <v>All Other</v>
      </c>
    </row>
    <row r="96" spans="1:22" x14ac:dyDescent="0.35">
      <c r="A96" s="3" t="s">
        <v>9</v>
      </c>
      <c r="B96" s="3" t="s">
        <v>276</v>
      </c>
      <c r="C96" s="3" t="s">
        <v>465</v>
      </c>
      <c r="D96" s="3" t="s">
        <v>464</v>
      </c>
      <c r="E96" s="3" t="s">
        <v>88</v>
      </c>
      <c r="F96" s="3" t="s">
        <v>1761</v>
      </c>
      <c r="G96" s="3" t="s">
        <v>1762</v>
      </c>
      <c r="H96" s="4">
        <v>928</v>
      </c>
      <c r="I96" s="4">
        <v>3932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4860</v>
      </c>
      <c r="U96" s="13">
        <f>IF(DataTable[[#This Row],[Year]]="2019",SUM(DataTable[[#This Row],[Nov]:[Dec]]),IF(OR(DataTable[[#This Row],[Year]]="2020",DataTable[[#This Row],[Year]]="2021"),DataTable[[#This Row],[Total]],0))/1000</f>
        <v>0</v>
      </c>
      <c r="V96" s="13" t="str">
        <f>_xlfn.IFNA(VLOOKUP(DataTable[[#This Row],[Category]],Table2[#All],2,FALSE),"")</f>
        <v>Proactive Replacement</v>
      </c>
    </row>
    <row r="97" spans="1:22" x14ac:dyDescent="0.35">
      <c r="A97" s="3" t="s">
        <v>9</v>
      </c>
      <c r="B97" s="3" t="s">
        <v>276</v>
      </c>
      <c r="C97" s="3" t="s">
        <v>503</v>
      </c>
      <c r="D97" s="3" t="s">
        <v>502</v>
      </c>
      <c r="E97" s="3" t="s">
        <v>88</v>
      </c>
      <c r="F97" s="3" t="s">
        <v>1761</v>
      </c>
      <c r="G97" s="3" t="s">
        <v>1762</v>
      </c>
      <c r="H97" s="4">
        <v>-2431</v>
      </c>
      <c r="I97" s="4">
        <v>9269</v>
      </c>
      <c r="J97" s="4">
        <v>2656</v>
      </c>
      <c r="K97" s="4">
        <v>1468</v>
      </c>
      <c r="L97" s="4">
        <v>-1468</v>
      </c>
      <c r="M97" s="4">
        <v>0</v>
      </c>
      <c r="N97" s="4">
        <v>20618</v>
      </c>
      <c r="O97" s="4">
        <v>0</v>
      </c>
      <c r="P97" s="4">
        <v>-821</v>
      </c>
      <c r="Q97" s="4">
        <v>0</v>
      </c>
      <c r="R97" s="4">
        <v>0</v>
      </c>
      <c r="S97" s="4">
        <v>0</v>
      </c>
      <c r="T97" s="4">
        <v>29290</v>
      </c>
      <c r="U97" s="13">
        <f>IF(DataTable[[#This Row],[Year]]="2019",SUM(DataTable[[#This Row],[Nov]:[Dec]]),IF(OR(DataTable[[#This Row],[Year]]="2020",DataTable[[#This Row],[Year]]="2021"),DataTable[[#This Row],[Total]],0))/1000</f>
        <v>0</v>
      </c>
      <c r="V97" s="13" t="str">
        <f>_xlfn.IFNA(VLOOKUP(DataTable[[#This Row],[Category]],Table2[#All],2,FALSE),"")</f>
        <v>Proactive Replacement</v>
      </c>
    </row>
    <row r="98" spans="1:22" x14ac:dyDescent="0.35">
      <c r="A98" s="3" t="s">
        <v>9</v>
      </c>
      <c r="B98" s="3" t="s">
        <v>276</v>
      </c>
      <c r="C98" s="3" t="s">
        <v>431</v>
      </c>
      <c r="D98" s="3" t="s">
        <v>430</v>
      </c>
      <c r="E98" s="3" t="s">
        <v>88</v>
      </c>
      <c r="F98" s="3" t="s">
        <v>1761</v>
      </c>
      <c r="G98" s="3" t="s">
        <v>1762</v>
      </c>
      <c r="H98" s="4">
        <v>5821</v>
      </c>
      <c r="I98" s="4">
        <v>62</v>
      </c>
      <c r="J98" s="4">
        <v>0</v>
      </c>
      <c r="K98" s="4">
        <v>683</v>
      </c>
      <c r="L98" s="4">
        <v>706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7272</v>
      </c>
      <c r="U98" s="13">
        <f>IF(DataTable[[#This Row],[Year]]="2019",SUM(DataTable[[#This Row],[Nov]:[Dec]]),IF(OR(DataTable[[#This Row],[Year]]="2020",DataTable[[#This Row],[Year]]="2021"),DataTable[[#This Row],[Total]],0))/1000</f>
        <v>0</v>
      </c>
      <c r="V98" s="13" t="str">
        <f>_xlfn.IFNA(VLOOKUP(DataTable[[#This Row],[Category]],Table2[#All],2,FALSE),"")</f>
        <v>Proactive Replacement</v>
      </c>
    </row>
    <row r="99" spans="1:22" x14ac:dyDescent="0.35">
      <c r="A99" s="3" t="s">
        <v>9</v>
      </c>
      <c r="B99" s="3" t="s">
        <v>276</v>
      </c>
      <c r="C99" s="3" t="s">
        <v>571</v>
      </c>
      <c r="D99" s="3" t="s">
        <v>570</v>
      </c>
      <c r="E99" s="3" t="s">
        <v>88</v>
      </c>
      <c r="F99" s="3" t="s">
        <v>1761</v>
      </c>
      <c r="G99" s="3" t="s">
        <v>1762</v>
      </c>
      <c r="H99" s="4">
        <v>26</v>
      </c>
      <c r="I99" s="4">
        <v>-189</v>
      </c>
      <c r="J99" s="4">
        <v>1761</v>
      </c>
      <c r="K99" s="4">
        <v>3123</v>
      </c>
      <c r="L99" s="4">
        <v>-189</v>
      </c>
      <c r="M99" s="4">
        <v>1353</v>
      </c>
      <c r="N99" s="4">
        <v>593</v>
      </c>
      <c r="O99" s="4">
        <v>-1</v>
      </c>
      <c r="P99" s="4">
        <v>0</v>
      </c>
      <c r="Q99" s="4">
        <v>0</v>
      </c>
      <c r="R99" s="4">
        <v>-70</v>
      </c>
      <c r="S99" s="4">
        <v>0</v>
      </c>
      <c r="T99" s="4">
        <v>6407</v>
      </c>
      <c r="U99" s="13">
        <f>IF(DataTable[[#This Row],[Year]]="2019",SUM(DataTable[[#This Row],[Nov]:[Dec]]),IF(OR(DataTable[[#This Row],[Year]]="2020",DataTable[[#This Row],[Year]]="2021"),DataTable[[#This Row],[Total]],0))/1000</f>
        <v>-7.0000000000000007E-2</v>
      </c>
      <c r="V99" s="13" t="str">
        <f>_xlfn.IFNA(VLOOKUP(DataTable[[#This Row],[Category]],Table2[#All],2,FALSE),"")</f>
        <v>Proactive Replacement</v>
      </c>
    </row>
    <row r="100" spans="1:22" x14ac:dyDescent="0.35">
      <c r="A100" s="3" t="s">
        <v>9</v>
      </c>
      <c r="B100" s="3" t="s">
        <v>276</v>
      </c>
      <c r="C100" s="3" t="s">
        <v>579</v>
      </c>
      <c r="D100" s="3" t="s">
        <v>578</v>
      </c>
      <c r="E100" s="3" t="s">
        <v>88</v>
      </c>
      <c r="F100" s="3" t="s">
        <v>1761</v>
      </c>
      <c r="G100" s="3" t="s">
        <v>1762</v>
      </c>
      <c r="H100" s="4">
        <v>5257</v>
      </c>
      <c r="I100" s="4">
        <v>30496</v>
      </c>
      <c r="J100" s="4">
        <v>23819</v>
      </c>
      <c r="K100" s="4">
        <v>6381</v>
      </c>
      <c r="L100" s="4">
        <v>13788</v>
      </c>
      <c r="M100" s="4">
        <v>0</v>
      </c>
      <c r="N100" s="4">
        <v>43637</v>
      </c>
      <c r="O100" s="4">
        <v>3908</v>
      </c>
      <c r="P100" s="4">
        <v>932</v>
      </c>
      <c r="Q100" s="4">
        <v>12</v>
      </c>
      <c r="R100" s="4">
        <v>1779</v>
      </c>
      <c r="S100" s="4">
        <v>-170</v>
      </c>
      <c r="T100" s="4">
        <v>129839</v>
      </c>
      <c r="U100" s="13">
        <f>IF(DataTable[[#This Row],[Year]]="2019",SUM(DataTable[[#This Row],[Nov]:[Dec]]),IF(OR(DataTable[[#This Row],[Year]]="2020",DataTable[[#This Row],[Year]]="2021"),DataTable[[#This Row],[Total]],0))/1000</f>
        <v>1.609</v>
      </c>
      <c r="V100" s="13" t="str">
        <f>_xlfn.IFNA(VLOOKUP(DataTable[[#This Row],[Category]],Table2[#All],2,FALSE),"")</f>
        <v>Proactive Replacement</v>
      </c>
    </row>
    <row r="101" spans="1:22" x14ac:dyDescent="0.35">
      <c r="A101" s="3" t="s">
        <v>9</v>
      </c>
      <c r="B101" s="3" t="s">
        <v>276</v>
      </c>
      <c r="C101" s="3" t="s">
        <v>587</v>
      </c>
      <c r="D101" s="3" t="s">
        <v>586</v>
      </c>
      <c r="E101" s="3" t="s">
        <v>88</v>
      </c>
      <c r="F101" s="3" t="s">
        <v>1761</v>
      </c>
      <c r="G101" s="3" t="s">
        <v>1762</v>
      </c>
      <c r="H101" s="4">
        <v>6725</v>
      </c>
      <c r="I101" s="4">
        <v>2519</v>
      </c>
      <c r="J101" s="4">
        <v>6847</v>
      </c>
      <c r="K101" s="4">
        <v>-1684</v>
      </c>
      <c r="L101" s="4">
        <v>2988</v>
      </c>
      <c r="M101" s="4">
        <v>0</v>
      </c>
      <c r="N101" s="4">
        <v>0</v>
      </c>
      <c r="O101" s="4">
        <v>3399</v>
      </c>
      <c r="P101" s="4">
        <v>35449</v>
      </c>
      <c r="Q101" s="4">
        <v>600</v>
      </c>
      <c r="R101" s="4">
        <v>1185</v>
      </c>
      <c r="S101" s="4">
        <v>-2</v>
      </c>
      <c r="T101" s="4">
        <v>58027</v>
      </c>
      <c r="U101" s="13">
        <f>IF(DataTable[[#This Row],[Year]]="2019",SUM(DataTable[[#This Row],[Nov]:[Dec]]),IF(OR(DataTable[[#This Row],[Year]]="2020",DataTable[[#This Row],[Year]]="2021"),DataTable[[#This Row],[Total]],0))/1000</f>
        <v>1.1830000000000001</v>
      </c>
      <c r="V101" s="13" t="str">
        <f>_xlfn.IFNA(VLOOKUP(DataTable[[#This Row],[Category]],Table2[#All],2,FALSE),"")</f>
        <v>Proactive Replacement</v>
      </c>
    </row>
    <row r="102" spans="1:22" x14ac:dyDescent="0.35">
      <c r="A102" s="3" t="s">
        <v>9</v>
      </c>
      <c r="B102" s="3" t="s">
        <v>276</v>
      </c>
      <c r="C102" s="3" t="s">
        <v>433</v>
      </c>
      <c r="D102" s="3" t="s">
        <v>432</v>
      </c>
      <c r="E102" s="3" t="s">
        <v>88</v>
      </c>
      <c r="F102" s="3" t="s">
        <v>1761</v>
      </c>
      <c r="G102" s="3" t="s">
        <v>1762</v>
      </c>
      <c r="H102" s="4">
        <v>107723</v>
      </c>
      <c r="I102" s="4">
        <v>240354</v>
      </c>
      <c r="J102" s="4">
        <v>149651</v>
      </c>
      <c r="K102" s="4">
        <v>58301</v>
      </c>
      <c r="L102" s="4">
        <v>75691</v>
      </c>
      <c r="M102" s="4">
        <v>23946</v>
      </c>
      <c r="N102" s="4">
        <v>12389</v>
      </c>
      <c r="O102" s="4">
        <v>22439</v>
      </c>
      <c r="P102" s="4">
        <v>28194</v>
      </c>
      <c r="Q102" s="4">
        <v>207408</v>
      </c>
      <c r="R102" s="4">
        <v>-25776</v>
      </c>
      <c r="S102" s="4">
        <v>740</v>
      </c>
      <c r="T102" s="4">
        <v>901061</v>
      </c>
      <c r="U102" s="13">
        <f>IF(DataTable[[#This Row],[Year]]="2019",SUM(DataTable[[#This Row],[Nov]:[Dec]]),IF(OR(DataTable[[#This Row],[Year]]="2020",DataTable[[#This Row],[Year]]="2021"),DataTable[[#This Row],[Total]],0))/1000</f>
        <v>-25.036000000000001</v>
      </c>
      <c r="V102" s="13" t="str">
        <f>_xlfn.IFNA(VLOOKUP(DataTable[[#This Row],[Category]],Table2[#All],2,FALSE),"")</f>
        <v>Proactive Replacement</v>
      </c>
    </row>
    <row r="103" spans="1:22" x14ac:dyDescent="0.35">
      <c r="A103" s="3" t="s">
        <v>9</v>
      </c>
      <c r="B103" s="3" t="s">
        <v>276</v>
      </c>
      <c r="C103" s="3" t="s">
        <v>469</v>
      </c>
      <c r="D103" s="3" t="s">
        <v>468</v>
      </c>
      <c r="E103" s="3" t="s">
        <v>88</v>
      </c>
      <c r="F103" s="3" t="s">
        <v>1761</v>
      </c>
      <c r="G103" s="3" t="s">
        <v>1762</v>
      </c>
      <c r="H103" s="4">
        <v>725</v>
      </c>
      <c r="I103" s="4">
        <v>905</v>
      </c>
      <c r="J103" s="4">
        <v>-731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60</v>
      </c>
      <c r="T103" s="4">
        <v>959</v>
      </c>
      <c r="U103" s="13">
        <f>IF(DataTable[[#This Row],[Year]]="2019",SUM(DataTable[[#This Row],[Nov]:[Dec]]),IF(OR(DataTable[[#This Row],[Year]]="2020",DataTable[[#This Row],[Year]]="2021"),DataTable[[#This Row],[Total]],0))/1000</f>
        <v>0.06</v>
      </c>
      <c r="V103" s="13" t="str">
        <f>_xlfn.IFNA(VLOOKUP(DataTable[[#This Row],[Category]],Table2[#All],2,FALSE),"")</f>
        <v>Proactive Replacement</v>
      </c>
    </row>
    <row r="104" spans="1:22" x14ac:dyDescent="0.35">
      <c r="A104" s="3" t="s">
        <v>9</v>
      </c>
      <c r="B104" s="3" t="s">
        <v>276</v>
      </c>
      <c r="C104" s="3" t="s">
        <v>479</v>
      </c>
      <c r="D104" s="3" t="s">
        <v>478</v>
      </c>
      <c r="E104" s="3" t="s">
        <v>88</v>
      </c>
      <c r="F104" s="3" t="s">
        <v>1761</v>
      </c>
      <c r="G104" s="3" t="s">
        <v>1762</v>
      </c>
      <c r="H104" s="4">
        <v>0</v>
      </c>
      <c r="I104" s="4">
        <v>0</v>
      </c>
      <c r="J104" s="4">
        <v>2566</v>
      </c>
      <c r="K104" s="4">
        <v>337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2903</v>
      </c>
      <c r="U104" s="13">
        <f>IF(DataTable[[#This Row],[Year]]="2019",SUM(DataTable[[#This Row],[Nov]:[Dec]]),IF(OR(DataTable[[#This Row],[Year]]="2020",DataTable[[#This Row],[Year]]="2021"),DataTable[[#This Row],[Total]],0))/1000</f>
        <v>0</v>
      </c>
      <c r="V104" s="13" t="str">
        <f>_xlfn.IFNA(VLOOKUP(DataTable[[#This Row],[Category]],Table2[#All],2,FALSE),"")</f>
        <v>Proactive Replacement</v>
      </c>
    </row>
    <row r="105" spans="1:22" x14ac:dyDescent="0.35">
      <c r="A105" s="3" t="s">
        <v>9</v>
      </c>
      <c r="B105" s="3" t="s">
        <v>276</v>
      </c>
      <c r="C105" s="3" t="s">
        <v>661</v>
      </c>
      <c r="D105" s="3" t="s">
        <v>660</v>
      </c>
      <c r="E105" s="3" t="s">
        <v>88</v>
      </c>
      <c r="F105" s="3" t="s">
        <v>1761</v>
      </c>
      <c r="G105" s="3" t="s">
        <v>1762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30783</v>
      </c>
      <c r="O105" s="4">
        <v>50919</v>
      </c>
      <c r="P105" s="4">
        <v>61626</v>
      </c>
      <c r="Q105" s="4">
        <v>68065</v>
      </c>
      <c r="R105" s="4">
        <v>62987</v>
      </c>
      <c r="S105" s="4">
        <v>-10107</v>
      </c>
      <c r="T105" s="4">
        <v>264273</v>
      </c>
      <c r="U105" s="13">
        <f>IF(DataTable[[#This Row],[Year]]="2019",SUM(DataTable[[#This Row],[Nov]:[Dec]]),IF(OR(DataTable[[#This Row],[Year]]="2020",DataTable[[#This Row],[Year]]="2021"),DataTable[[#This Row],[Total]],0))/1000</f>
        <v>52.88</v>
      </c>
      <c r="V105" s="13" t="str">
        <f>_xlfn.IFNA(VLOOKUP(DataTable[[#This Row],[Category]],Table2[#All],2,FALSE),"")</f>
        <v>Proactive Replacement</v>
      </c>
    </row>
    <row r="106" spans="1:22" x14ac:dyDescent="0.35">
      <c r="A106" s="3" t="s">
        <v>9</v>
      </c>
      <c r="B106" s="3" t="s">
        <v>276</v>
      </c>
      <c r="C106" s="3" t="s">
        <v>904</v>
      </c>
      <c r="D106" s="3" t="s">
        <v>903</v>
      </c>
      <c r="E106" s="3" t="s">
        <v>124</v>
      </c>
      <c r="F106" s="3" t="s">
        <v>1761</v>
      </c>
      <c r="G106" s="3" t="s">
        <v>1762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425</v>
      </c>
      <c r="T106" s="4">
        <v>425</v>
      </c>
      <c r="U106" s="13">
        <f>IF(DataTable[[#This Row],[Year]]="2019",SUM(DataTable[[#This Row],[Nov]:[Dec]]),IF(OR(DataTable[[#This Row],[Year]]="2020",DataTable[[#This Row],[Year]]="2021"),DataTable[[#This Row],[Total]],0))/1000</f>
        <v>0.42499999999999999</v>
      </c>
      <c r="V106" s="13" t="str">
        <f>_xlfn.IFNA(VLOOKUP(DataTable[[#This Row],[Category]],Table2[#All],2,FALSE),"")</f>
        <v>Transmission Expansion plan</v>
      </c>
    </row>
    <row r="107" spans="1:22" x14ac:dyDescent="0.35">
      <c r="A107" s="3" t="s">
        <v>9</v>
      </c>
      <c r="B107" s="3" t="s">
        <v>276</v>
      </c>
      <c r="C107" s="3" t="s">
        <v>731</v>
      </c>
      <c r="D107" s="3" t="s">
        <v>730</v>
      </c>
      <c r="E107" s="3" t="s">
        <v>252</v>
      </c>
      <c r="F107" s="3" t="s">
        <v>1761</v>
      </c>
      <c r="G107" s="3" t="s">
        <v>1762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1471</v>
      </c>
      <c r="Q107" s="4">
        <v>719</v>
      </c>
      <c r="R107" s="4">
        <v>79104</v>
      </c>
      <c r="S107" s="4">
        <v>41911</v>
      </c>
      <c r="T107" s="4">
        <v>123205</v>
      </c>
      <c r="U107" s="13">
        <f>IF(DataTable[[#This Row],[Year]]="2019",SUM(DataTable[[#This Row],[Nov]:[Dec]]),IF(OR(DataTable[[#This Row],[Year]]="2020",DataTable[[#This Row],[Year]]="2021"),DataTable[[#This Row],[Total]],0))/1000</f>
        <v>121.015</v>
      </c>
      <c r="V107" s="13" t="str">
        <f>_xlfn.IFNA(VLOOKUP(DataTable[[#This Row],[Category]],Table2[#All],2,FALSE),"")</f>
        <v>Reliability</v>
      </c>
    </row>
    <row r="108" spans="1:22" x14ac:dyDescent="0.35">
      <c r="A108" s="3" t="s">
        <v>9</v>
      </c>
      <c r="B108" s="3" t="s">
        <v>276</v>
      </c>
      <c r="C108" s="3" t="s">
        <v>735</v>
      </c>
      <c r="D108" s="3" t="s">
        <v>734</v>
      </c>
      <c r="E108" s="3" t="s">
        <v>252</v>
      </c>
      <c r="F108" s="3" t="s">
        <v>1761</v>
      </c>
      <c r="G108" s="3" t="s">
        <v>1762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4705</v>
      </c>
      <c r="T108" s="4">
        <v>4705</v>
      </c>
      <c r="U108" s="13">
        <f>IF(DataTable[[#This Row],[Year]]="2019",SUM(DataTable[[#This Row],[Nov]:[Dec]]),IF(OR(DataTable[[#This Row],[Year]]="2020",DataTable[[#This Row],[Year]]="2021"),DataTable[[#This Row],[Total]],0))/1000</f>
        <v>4.7050000000000001</v>
      </c>
      <c r="V108" s="13" t="str">
        <f>_xlfn.IFNA(VLOOKUP(DataTable[[#This Row],[Category]],Table2[#All],2,FALSE),"")</f>
        <v>Reliability</v>
      </c>
    </row>
    <row r="109" spans="1:22" x14ac:dyDescent="0.35">
      <c r="A109" s="3" t="s">
        <v>9</v>
      </c>
      <c r="B109" s="3" t="s">
        <v>276</v>
      </c>
      <c r="C109" s="3" t="s">
        <v>725</v>
      </c>
      <c r="D109" s="3" t="s">
        <v>724</v>
      </c>
      <c r="E109" s="3" t="s">
        <v>252</v>
      </c>
      <c r="F109" s="3" t="s">
        <v>1761</v>
      </c>
      <c r="G109" s="3" t="s">
        <v>1762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12100</v>
      </c>
      <c r="P109" s="4">
        <v>26326</v>
      </c>
      <c r="Q109" s="4">
        <v>11039</v>
      </c>
      <c r="R109" s="4">
        <v>18254</v>
      </c>
      <c r="S109" s="4">
        <v>-15177</v>
      </c>
      <c r="T109" s="4">
        <v>52542</v>
      </c>
      <c r="U109" s="13">
        <f>IF(DataTable[[#This Row],[Year]]="2019",SUM(DataTable[[#This Row],[Nov]:[Dec]]),IF(OR(DataTable[[#This Row],[Year]]="2020",DataTable[[#This Row],[Year]]="2021"),DataTable[[#This Row],[Total]],0))/1000</f>
        <v>3.077</v>
      </c>
      <c r="V109" s="13" t="str">
        <f>_xlfn.IFNA(VLOOKUP(DataTable[[#This Row],[Category]],Table2[#All],2,FALSE),"")</f>
        <v>Reliability</v>
      </c>
    </row>
    <row r="110" spans="1:22" x14ac:dyDescent="0.35">
      <c r="A110" s="3" t="s">
        <v>9</v>
      </c>
      <c r="B110" s="3" t="s">
        <v>276</v>
      </c>
      <c r="C110" s="3" t="s">
        <v>771</v>
      </c>
      <c r="D110" s="3" t="s">
        <v>770</v>
      </c>
      <c r="E110" s="3" t="s">
        <v>252</v>
      </c>
      <c r="F110" s="3" t="s">
        <v>1761</v>
      </c>
      <c r="G110" s="3" t="s">
        <v>1762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28061</v>
      </c>
      <c r="S110" s="4">
        <v>17681</v>
      </c>
      <c r="T110" s="4">
        <v>45743</v>
      </c>
      <c r="U110" s="13">
        <f>IF(DataTable[[#This Row],[Year]]="2019",SUM(DataTable[[#This Row],[Nov]:[Dec]]),IF(OR(DataTable[[#This Row],[Year]]="2020",DataTable[[#This Row],[Year]]="2021"),DataTable[[#This Row],[Total]],0))/1000</f>
        <v>45.741999999999997</v>
      </c>
      <c r="V110" s="13" t="str">
        <f>_xlfn.IFNA(VLOOKUP(DataTable[[#This Row],[Category]],Table2[#All],2,FALSE),"")</f>
        <v>Reliability</v>
      </c>
    </row>
    <row r="111" spans="1:22" x14ac:dyDescent="0.35">
      <c r="A111" s="3" t="s">
        <v>9</v>
      </c>
      <c r="B111" s="3" t="s">
        <v>276</v>
      </c>
      <c r="C111" s="3" t="s">
        <v>483</v>
      </c>
      <c r="D111" s="3" t="s">
        <v>482</v>
      </c>
      <c r="E111" s="3" t="s">
        <v>88</v>
      </c>
      <c r="F111" s="3" t="s">
        <v>1761</v>
      </c>
      <c r="G111" s="3" t="s">
        <v>1762</v>
      </c>
      <c r="H111" s="4">
        <v>0</v>
      </c>
      <c r="I111" s="4">
        <v>211</v>
      </c>
      <c r="J111" s="4">
        <v>50</v>
      </c>
      <c r="K111" s="4">
        <v>350</v>
      </c>
      <c r="L111" s="4">
        <v>576</v>
      </c>
      <c r="M111" s="4">
        <v>26140</v>
      </c>
      <c r="N111" s="4">
        <v>46417</v>
      </c>
      <c r="O111" s="4">
        <v>48119</v>
      </c>
      <c r="P111" s="4">
        <v>2002</v>
      </c>
      <c r="Q111" s="4">
        <v>49628</v>
      </c>
      <c r="R111" s="4">
        <v>12020</v>
      </c>
      <c r="S111" s="4">
        <v>1266</v>
      </c>
      <c r="T111" s="4">
        <v>186779</v>
      </c>
      <c r="U111" s="13">
        <f>IF(DataTable[[#This Row],[Year]]="2019",SUM(DataTable[[#This Row],[Nov]:[Dec]]),IF(OR(DataTable[[#This Row],[Year]]="2020",DataTable[[#This Row],[Year]]="2021"),DataTable[[#This Row],[Total]],0))/1000</f>
        <v>13.286</v>
      </c>
      <c r="V111" s="13" t="str">
        <f>_xlfn.IFNA(VLOOKUP(DataTable[[#This Row],[Category]],Table2[#All],2,FALSE),"")</f>
        <v>Proactive Replacement</v>
      </c>
    </row>
    <row r="112" spans="1:22" x14ac:dyDescent="0.35">
      <c r="A112" s="3" t="s">
        <v>9</v>
      </c>
      <c r="B112" s="3" t="s">
        <v>276</v>
      </c>
      <c r="C112" s="3" t="s">
        <v>459</v>
      </c>
      <c r="D112" s="3" t="s">
        <v>458</v>
      </c>
      <c r="E112" s="3" t="s">
        <v>88</v>
      </c>
      <c r="F112" s="3" t="s">
        <v>1761</v>
      </c>
      <c r="G112" s="3" t="s">
        <v>1762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940</v>
      </c>
      <c r="P112" s="4">
        <v>148</v>
      </c>
      <c r="Q112" s="4">
        <v>0</v>
      </c>
      <c r="R112" s="4">
        <v>133</v>
      </c>
      <c r="S112" s="4">
        <v>0</v>
      </c>
      <c r="T112" s="4">
        <v>1221</v>
      </c>
      <c r="U112" s="13">
        <f>IF(DataTable[[#This Row],[Year]]="2019",SUM(DataTable[[#This Row],[Nov]:[Dec]]),IF(OR(DataTable[[#This Row],[Year]]="2020",DataTable[[#This Row],[Year]]="2021"),DataTable[[#This Row],[Total]],0))/1000</f>
        <v>0.13300000000000001</v>
      </c>
      <c r="V112" s="13" t="str">
        <f>_xlfn.IFNA(VLOOKUP(DataTable[[#This Row],[Category]],Table2[#All],2,FALSE),"")</f>
        <v>Proactive Replacement</v>
      </c>
    </row>
    <row r="113" spans="1:22" x14ac:dyDescent="0.35">
      <c r="A113" s="3" t="s">
        <v>9</v>
      </c>
      <c r="B113" s="3" t="s">
        <v>276</v>
      </c>
      <c r="C113" s="3" t="s">
        <v>457</v>
      </c>
      <c r="D113" s="3" t="s">
        <v>456</v>
      </c>
      <c r="E113" s="3" t="s">
        <v>88</v>
      </c>
      <c r="F113" s="3" t="s">
        <v>1761</v>
      </c>
      <c r="G113" s="3" t="s">
        <v>1762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6709</v>
      </c>
      <c r="P113" s="4">
        <v>17592</v>
      </c>
      <c r="Q113" s="4">
        <v>11794</v>
      </c>
      <c r="R113" s="4">
        <v>8459</v>
      </c>
      <c r="S113" s="4">
        <v>2</v>
      </c>
      <c r="T113" s="4">
        <v>44557</v>
      </c>
      <c r="U113" s="13">
        <f>IF(DataTable[[#This Row],[Year]]="2019",SUM(DataTable[[#This Row],[Nov]:[Dec]]),IF(OR(DataTable[[#This Row],[Year]]="2020",DataTable[[#This Row],[Year]]="2021"),DataTable[[#This Row],[Total]],0))/1000</f>
        <v>8.4610000000000003</v>
      </c>
      <c r="V113" s="13" t="str">
        <f>_xlfn.IFNA(VLOOKUP(DataTable[[#This Row],[Category]],Table2[#All],2,FALSE),"")</f>
        <v>Proactive Replacement</v>
      </c>
    </row>
    <row r="114" spans="1:22" x14ac:dyDescent="0.35">
      <c r="A114" s="3" t="s">
        <v>9</v>
      </c>
      <c r="B114" s="3" t="s">
        <v>276</v>
      </c>
      <c r="C114" s="3" t="s">
        <v>437</v>
      </c>
      <c r="D114" s="3" t="s">
        <v>436</v>
      </c>
      <c r="E114" s="3" t="s">
        <v>88</v>
      </c>
      <c r="F114" s="3" t="s">
        <v>1761</v>
      </c>
      <c r="G114" s="3" t="s">
        <v>1762</v>
      </c>
      <c r="H114" s="4">
        <v>15537</v>
      </c>
      <c r="I114" s="4">
        <v>41283</v>
      </c>
      <c r="J114" s="4">
        <v>-11819</v>
      </c>
      <c r="K114" s="4">
        <v>9146</v>
      </c>
      <c r="L114" s="4">
        <v>-283</v>
      </c>
      <c r="M114" s="4">
        <v>-123009</v>
      </c>
      <c r="N114" s="4">
        <v>399</v>
      </c>
      <c r="O114" s="4">
        <v>6672</v>
      </c>
      <c r="P114" s="4">
        <v>501837</v>
      </c>
      <c r="Q114" s="4">
        <v>13591</v>
      </c>
      <c r="R114" s="4">
        <v>1308848</v>
      </c>
      <c r="S114" s="4">
        <v>756268</v>
      </c>
      <c r="T114" s="4">
        <v>2518471</v>
      </c>
      <c r="U114" s="13">
        <f>IF(DataTable[[#This Row],[Year]]="2019",SUM(DataTable[[#This Row],[Nov]:[Dec]]),IF(OR(DataTable[[#This Row],[Year]]="2020",DataTable[[#This Row],[Year]]="2021"),DataTable[[#This Row],[Total]],0))/1000</f>
        <v>2065.116</v>
      </c>
      <c r="V114" s="13" t="str">
        <f>_xlfn.IFNA(VLOOKUP(DataTable[[#This Row],[Category]],Table2[#All],2,FALSE),"")</f>
        <v>Proactive Replacement</v>
      </c>
    </row>
    <row r="115" spans="1:22" x14ac:dyDescent="0.35">
      <c r="A115" s="3" t="s">
        <v>9</v>
      </c>
      <c r="B115" s="3" t="s">
        <v>276</v>
      </c>
      <c r="C115" s="3" t="s">
        <v>591</v>
      </c>
      <c r="D115" s="3" t="s">
        <v>590</v>
      </c>
      <c r="E115" s="3" t="s">
        <v>88</v>
      </c>
      <c r="F115" s="3" t="s">
        <v>1761</v>
      </c>
      <c r="G115" s="3" t="s">
        <v>1762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53096</v>
      </c>
      <c r="T115" s="4">
        <v>53096</v>
      </c>
      <c r="U115" s="13">
        <f>IF(DataTable[[#This Row],[Year]]="2019",SUM(DataTable[[#This Row],[Nov]:[Dec]]),IF(OR(DataTable[[#This Row],[Year]]="2020",DataTable[[#This Row],[Year]]="2021"),DataTable[[#This Row],[Total]],0))/1000</f>
        <v>53.095999999999997</v>
      </c>
      <c r="V115" s="13" t="str">
        <f>_xlfn.IFNA(VLOOKUP(DataTable[[#This Row],[Category]],Table2[#All],2,FALSE),"")</f>
        <v>Proactive Replacement</v>
      </c>
    </row>
    <row r="116" spans="1:22" x14ac:dyDescent="0.35">
      <c r="A116" s="3" t="s">
        <v>9</v>
      </c>
      <c r="B116" s="3" t="s">
        <v>276</v>
      </c>
      <c r="C116" s="3" t="s">
        <v>597</v>
      </c>
      <c r="D116" s="3" t="s">
        <v>596</v>
      </c>
      <c r="E116" s="3" t="s">
        <v>88</v>
      </c>
      <c r="F116" s="3" t="s">
        <v>1761</v>
      </c>
      <c r="G116" s="3" t="s">
        <v>1762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54180</v>
      </c>
      <c r="T116" s="4">
        <v>54180</v>
      </c>
      <c r="U116" s="13">
        <f>IF(DataTable[[#This Row],[Year]]="2019",SUM(DataTable[[#This Row],[Nov]:[Dec]]),IF(OR(DataTable[[#This Row],[Year]]="2020",DataTable[[#This Row],[Year]]="2021"),DataTable[[#This Row],[Total]],0))/1000</f>
        <v>54.18</v>
      </c>
      <c r="V116" s="13" t="str">
        <f>_xlfn.IFNA(VLOOKUP(DataTable[[#This Row],[Category]],Table2[#All],2,FALSE),"")</f>
        <v>Proactive Replacement</v>
      </c>
    </row>
    <row r="117" spans="1:22" x14ac:dyDescent="0.35">
      <c r="A117" s="3" t="s">
        <v>9</v>
      </c>
      <c r="B117" s="3" t="s">
        <v>981</v>
      </c>
      <c r="C117" s="3" t="s">
        <v>991</v>
      </c>
      <c r="D117" s="3" t="s">
        <v>990</v>
      </c>
      <c r="E117" s="3" t="s">
        <v>88</v>
      </c>
      <c r="F117" s="3" t="s">
        <v>1761</v>
      </c>
      <c r="G117" s="3" t="s">
        <v>1762</v>
      </c>
      <c r="H117" s="4">
        <v>120564</v>
      </c>
      <c r="I117" s="4">
        <v>853418</v>
      </c>
      <c r="J117" s="4">
        <v>501495</v>
      </c>
      <c r="K117" s="4">
        <v>94222</v>
      </c>
      <c r="L117" s="4">
        <v>459093</v>
      </c>
      <c r="M117" s="4">
        <v>490524</v>
      </c>
      <c r="N117" s="4">
        <v>215680</v>
      </c>
      <c r="O117" s="4">
        <v>469149</v>
      </c>
      <c r="P117" s="4">
        <v>218217</v>
      </c>
      <c r="Q117" s="4">
        <v>68619</v>
      </c>
      <c r="R117" s="4">
        <v>722599</v>
      </c>
      <c r="S117" s="4">
        <v>266783</v>
      </c>
      <c r="T117" s="4">
        <v>4480364</v>
      </c>
      <c r="U117" s="13">
        <f>IF(DataTable[[#This Row],[Year]]="2019",SUM(DataTable[[#This Row],[Nov]:[Dec]]),IF(OR(DataTable[[#This Row],[Year]]="2020",DataTable[[#This Row],[Year]]="2021"),DataTable[[#This Row],[Total]],0))/1000</f>
        <v>989.38199999999995</v>
      </c>
      <c r="V117" s="13" t="str">
        <f>_xlfn.IFNA(VLOOKUP(DataTable[[#This Row],[Category]],Table2[#All],2,FALSE),"")</f>
        <v>Proactive Replacement</v>
      </c>
    </row>
    <row r="118" spans="1:22" x14ac:dyDescent="0.35">
      <c r="A118" s="3" t="s">
        <v>9</v>
      </c>
      <c r="B118" s="3" t="s">
        <v>981</v>
      </c>
      <c r="C118" s="3" t="s">
        <v>1695</v>
      </c>
      <c r="D118" s="3" t="s">
        <v>1694</v>
      </c>
      <c r="E118" s="3" t="s">
        <v>124</v>
      </c>
      <c r="F118" s="3" t="s">
        <v>1761</v>
      </c>
      <c r="G118" s="3" t="s">
        <v>1762</v>
      </c>
      <c r="H118" s="4">
        <v>301265</v>
      </c>
      <c r="I118" s="4">
        <v>946415</v>
      </c>
      <c r="J118" s="4">
        <v>559999</v>
      </c>
      <c r="K118" s="4">
        <v>301109</v>
      </c>
      <c r="L118" s="4">
        <v>163520</v>
      </c>
      <c r="M118" s="4">
        <v>31509</v>
      </c>
      <c r="N118" s="4">
        <v>3907</v>
      </c>
      <c r="O118" s="4">
        <v>-3866</v>
      </c>
      <c r="P118" s="4">
        <v>0</v>
      </c>
      <c r="Q118" s="4">
        <v>0</v>
      </c>
      <c r="R118" s="4">
        <v>121</v>
      </c>
      <c r="S118" s="4">
        <v>-6740</v>
      </c>
      <c r="T118" s="4">
        <v>2297241</v>
      </c>
      <c r="U118" s="13">
        <f>IF(DataTable[[#This Row],[Year]]="2019",SUM(DataTable[[#This Row],[Nov]:[Dec]]),IF(OR(DataTable[[#This Row],[Year]]="2020",DataTable[[#This Row],[Year]]="2021"),DataTable[[#This Row],[Total]],0))/1000</f>
        <v>-6.6189999999999998</v>
      </c>
      <c r="V118" s="13" t="str">
        <f>_xlfn.IFNA(VLOOKUP(DataTable[[#This Row],[Category]],Table2[#All],2,FALSE),"")</f>
        <v>Transmission Expansion plan</v>
      </c>
    </row>
    <row r="119" spans="1:22" x14ac:dyDescent="0.35">
      <c r="A119" s="3" t="s">
        <v>9</v>
      </c>
      <c r="B119" s="3" t="s">
        <v>981</v>
      </c>
      <c r="C119" s="3" t="s">
        <v>1173</v>
      </c>
      <c r="D119" s="3" t="s">
        <v>1172</v>
      </c>
      <c r="E119" s="3" t="s">
        <v>281</v>
      </c>
      <c r="F119" s="3" t="s">
        <v>1761</v>
      </c>
      <c r="G119" s="3" t="s">
        <v>1762</v>
      </c>
      <c r="H119" s="4">
        <v>-163539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-163539</v>
      </c>
      <c r="U119" s="13">
        <f>IF(DataTable[[#This Row],[Year]]="2019",SUM(DataTable[[#This Row],[Nov]:[Dec]]),IF(OR(DataTable[[#This Row],[Year]]="2020",DataTable[[#This Row],[Year]]="2021"),DataTable[[#This Row],[Total]],0))/1000</f>
        <v>0</v>
      </c>
      <c r="V119" s="13" t="str">
        <f>_xlfn.IFNA(VLOOKUP(DataTable[[#This Row],[Category]],Table2[#All],2,FALSE),"")</f>
        <v>All Other</v>
      </c>
    </row>
    <row r="120" spans="1:22" x14ac:dyDescent="0.35">
      <c r="A120" s="3" t="s">
        <v>9</v>
      </c>
      <c r="B120" s="3" t="s">
        <v>981</v>
      </c>
      <c r="C120" s="3" t="s">
        <v>1667</v>
      </c>
      <c r="D120" s="3" t="s">
        <v>1666</v>
      </c>
      <c r="E120" s="3" t="s">
        <v>124</v>
      </c>
      <c r="F120" s="3" t="s">
        <v>1761</v>
      </c>
      <c r="G120" s="3" t="s">
        <v>1762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6407</v>
      </c>
      <c r="T120" s="4">
        <v>6407</v>
      </c>
      <c r="U120" s="13">
        <f>IF(DataTable[[#This Row],[Year]]="2019",SUM(DataTable[[#This Row],[Nov]:[Dec]]),IF(OR(DataTable[[#This Row],[Year]]="2020",DataTable[[#This Row],[Year]]="2021"),DataTable[[#This Row],[Total]],0))/1000</f>
        <v>6.407</v>
      </c>
      <c r="V120" s="13" t="str">
        <f>_xlfn.IFNA(VLOOKUP(DataTable[[#This Row],[Category]],Table2[#All],2,FALSE),"")</f>
        <v>Transmission Expansion plan</v>
      </c>
    </row>
    <row r="121" spans="1:22" x14ac:dyDescent="0.35">
      <c r="A121" s="3" t="s">
        <v>9</v>
      </c>
      <c r="B121" s="3" t="s">
        <v>981</v>
      </c>
      <c r="C121" s="3" t="s">
        <v>1535</v>
      </c>
      <c r="D121" s="3" t="s">
        <v>1534</v>
      </c>
      <c r="E121" s="3" t="s">
        <v>252</v>
      </c>
      <c r="F121" s="3" t="s">
        <v>1761</v>
      </c>
      <c r="G121" s="3" t="s">
        <v>1762</v>
      </c>
      <c r="H121" s="4">
        <v>10829</v>
      </c>
      <c r="I121" s="4">
        <v>-19923</v>
      </c>
      <c r="J121" s="4">
        <v>0</v>
      </c>
      <c r="K121" s="4">
        <v>79</v>
      </c>
      <c r="L121" s="4">
        <v>0</v>
      </c>
      <c r="M121" s="4">
        <v>711</v>
      </c>
      <c r="N121" s="4">
        <v>-160</v>
      </c>
      <c r="O121" s="4">
        <v>11741</v>
      </c>
      <c r="P121" s="4">
        <v>2085</v>
      </c>
      <c r="Q121" s="4">
        <v>0</v>
      </c>
      <c r="R121" s="4">
        <v>20</v>
      </c>
      <c r="S121" s="4">
        <v>1</v>
      </c>
      <c r="T121" s="4">
        <v>5383</v>
      </c>
      <c r="U121" s="13">
        <f>IF(DataTable[[#This Row],[Year]]="2019",SUM(DataTable[[#This Row],[Nov]:[Dec]]),IF(OR(DataTable[[#This Row],[Year]]="2020",DataTable[[#This Row],[Year]]="2021"),DataTable[[#This Row],[Total]],0))/1000</f>
        <v>2.1000000000000001E-2</v>
      </c>
      <c r="V121" s="13" t="str">
        <f>_xlfn.IFNA(VLOOKUP(DataTable[[#This Row],[Category]],Table2[#All],2,FALSE),"")</f>
        <v>Reliability</v>
      </c>
    </row>
    <row r="122" spans="1:22" x14ac:dyDescent="0.35">
      <c r="A122" s="3" t="s">
        <v>9</v>
      </c>
      <c r="B122" s="3" t="s">
        <v>981</v>
      </c>
      <c r="C122" s="3" t="s">
        <v>1647</v>
      </c>
      <c r="D122" s="3" t="s">
        <v>1646</v>
      </c>
      <c r="E122" s="3" t="s">
        <v>88</v>
      </c>
      <c r="F122" s="3" t="s">
        <v>1761</v>
      </c>
      <c r="G122" s="3" t="s">
        <v>1762</v>
      </c>
      <c r="H122" s="4">
        <v>3700</v>
      </c>
      <c r="I122" s="4">
        <v>3447</v>
      </c>
      <c r="J122" s="4">
        <v>3584</v>
      </c>
      <c r="K122" s="4">
        <v>886</v>
      </c>
      <c r="L122" s="4">
        <v>51097</v>
      </c>
      <c r="M122" s="4">
        <v>749</v>
      </c>
      <c r="N122" s="4">
        <v>749</v>
      </c>
      <c r="O122" s="4">
        <v>0</v>
      </c>
      <c r="P122" s="4">
        <v>709</v>
      </c>
      <c r="Q122" s="4">
        <v>48816</v>
      </c>
      <c r="R122" s="4">
        <v>129411</v>
      </c>
      <c r="S122" s="4">
        <v>256653</v>
      </c>
      <c r="T122" s="4">
        <v>499801</v>
      </c>
      <c r="U122" s="13">
        <f>IF(DataTable[[#This Row],[Year]]="2019",SUM(DataTable[[#This Row],[Nov]:[Dec]]),IF(OR(DataTable[[#This Row],[Year]]="2020",DataTable[[#This Row],[Year]]="2021"),DataTable[[#This Row],[Total]],0))/1000</f>
        <v>386.06400000000002</v>
      </c>
      <c r="V122" s="13" t="str">
        <f>_xlfn.IFNA(VLOOKUP(DataTable[[#This Row],[Category]],Table2[#All],2,FALSE),"")</f>
        <v>Proactive Replacement</v>
      </c>
    </row>
    <row r="123" spans="1:22" x14ac:dyDescent="0.35">
      <c r="A123" s="3" t="s">
        <v>9</v>
      </c>
      <c r="B123" s="3" t="s">
        <v>981</v>
      </c>
      <c r="C123" s="3" t="s">
        <v>1021</v>
      </c>
      <c r="D123" s="3" t="s">
        <v>1020</v>
      </c>
      <c r="E123" s="3" t="s">
        <v>88</v>
      </c>
      <c r="F123" s="3" t="s">
        <v>1761</v>
      </c>
      <c r="G123" s="3" t="s">
        <v>1762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116641</v>
      </c>
      <c r="O123" s="4">
        <v>25690</v>
      </c>
      <c r="P123" s="4">
        <v>3178</v>
      </c>
      <c r="Q123" s="4">
        <v>34608</v>
      </c>
      <c r="R123" s="4">
        <v>154573</v>
      </c>
      <c r="S123" s="4">
        <v>67172</v>
      </c>
      <c r="T123" s="4">
        <v>401862</v>
      </c>
      <c r="U123" s="13">
        <f>IF(DataTable[[#This Row],[Year]]="2019",SUM(DataTable[[#This Row],[Nov]:[Dec]]),IF(OR(DataTable[[#This Row],[Year]]="2020",DataTable[[#This Row],[Year]]="2021"),DataTable[[#This Row],[Total]],0))/1000</f>
        <v>221.745</v>
      </c>
      <c r="V123" s="13" t="str">
        <f>_xlfn.IFNA(VLOOKUP(DataTable[[#This Row],[Category]],Table2[#All],2,FALSE),"")</f>
        <v>Proactive Replacement</v>
      </c>
    </row>
    <row r="124" spans="1:22" x14ac:dyDescent="0.35">
      <c r="A124" s="3" t="s">
        <v>9</v>
      </c>
      <c r="B124" s="3" t="s">
        <v>981</v>
      </c>
      <c r="C124" s="3" t="s">
        <v>1765</v>
      </c>
      <c r="D124" s="3" t="s">
        <v>1766</v>
      </c>
      <c r="E124" s="3" t="s">
        <v>88</v>
      </c>
      <c r="F124" s="3" t="s">
        <v>1761</v>
      </c>
      <c r="G124" s="3" t="s">
        <v>1762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13">
        <f>IF(DataTable[[#This Row],[Year]]="2019",SUM(DataTable[[#This Row],[Nov]:[Dec]]),IF(OR(DataTable[[#This Row],[Year]]="2020",DataTable[[#This Row],[Year]]="2021"),DataTable[[#This Row],[Total]],0))/1000</f>
        <v>0</v>
      </c>
      <c r="V124" s="13" t="str">
        <f>_xlfn.IFNA(VLOOKUP(DataTable[[#This Row],[Category]],Table2[#All],2,FALSE),"")</f>
        <v>Proactive Replacement</v>
      </c>
    </row>
    <row r="125" spans="1:22" x14ac:dyDescent="0.35">
      <c r="A125" s="3" t="s">
        <v>9</v>
      </c>
      <c r="B125" s="3" t="s">
        <v>981</v>
      </c>
      <c r="C125" s="3" t="s">
        <v>1051</v>
      </c>
      <c r="D125" s="3" t="s">
        <v>1050</v>
      </c>
      <c r="E125" s="3" t="s">
        <v>111</v>
      </c>
      <c r="F125" s="3" t="s">
        <v>1761</v>
      </c>
      <c r="G125" s="3" t="s">
        <v>1762</v>
      </c>
      <c r="H125" s="4">
        <v>4248</v>
      </c>
      <c r="I125" s="4">
        <v>0</v>
      </c>
      <c r="J125" s="4">
        <v>-896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-570</v>
      </c>
      <c r="Q125" s="4">
        <v>920</v>
      </c>
      <c r="R125" s="4">
        <v>0</v>
      </c>
      <c r="S125" s="4">
        <v>0</v>
      </c>
      <c r="T125" s="4">
        <v>3703</v>
      </c>
      <c r="U125" s="13">
        <f>IF(DataTable[[#This Row],[Year]]="2019",SUM(DataTable[[#This Row],[Nov]:[Dec]]),IF(OR(DataTable[[#This Row],[Year]]="2020",DataTable[[#This Row],[Year]]="2021"),DataTable[[#This Row],[Total]],0))/1000</f>
        <v>0</v>
      </c>
      <c r="V125" s="13" t="str">
        <f>_xlfn.IFNA(VLOOKUP(DataTable[[#This Row],[Category]],Table2[#All],2,FALSE),"")</f>
        <v>All Other</v>
      </c>
    </row>
    <row r="126" spans="1:22" x14ac:dyDescent="0.35">
      <c r="A126" s="3" t="s">
        <v>9</v>
      </c>
      <c r="B126" s="3" t="s">
        <v>981</v>
      </c>
      <c r="C126" s="3" t="s">
        <v>1045</v>
      </c>
      <c r="D126" s="3" t="s">
        <v>1044</v>
      </c>
      <c r="E126" s="3" t="s">
        <v>111</v>
      </c>
      <c r="F126" s="3" t="s">
        <v>1761</v>
      </c>
      <c r="G126" s="3" t="s">
        <v>1762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700</v>
      </c>
      <c r="P126" s="4">
        <v>0</v>
      </c>
      <c r="Q126" s="4">
        <v>0</v>
      </c>
      <c r="R126" s="4">
        <v>0</v>
      </c>
      <c r="S126" s="4">
        <v>82</v>
      </c>
      <c r="T126" s="4">
        <v>783</v>
      </c>
      <c r="U126" s="13">
        <f>IF(DataTable[[#This Row],[Year]]="2019",SUM(DataTable[[#This Row],[Nov]:[Dec]]),IF(OR(DataTable[[#This Row],[Year]]="2020",DataTable[[#This Row],[Year]]="2021"),DataTable[[#This Row],[Total]],0))/1000</f>
        <v>8.2000000000000003E-2</v>
      </c>
      <c r="V126" s="13" t="str">
        <f>_xlfn.IFNA(VLOOKUP(DataTable[[#This Row],[Category]],Table2[#All],2,FALSE),"")</f>
        <v>All Other</v>
      </c>
    </row>
    <row r="127" spans="1:22" x14ac:dyDescent="0.35">
      <c r="A127" s="3" t="s">
        <v>9</v>
      </c>
      <c r="B127" s="3" t="s">
        <v>981</v>
      </c>
      <c r="C127" s="3" t="s">
        <v>1643</v>
      </c>
      <c r="D127" s="3" t="s">
        <v>1642</v>
      </c>
      <c r="E127" s="3" t="s">
        <v>88</v>
      </c>
      <c r="F127" s="3" t="s">
        <v>1761</v>
      </c>
      <c r="G127" s="3" t="s">
        <v>1762</v>
      </c>
      <c r="H127" s="4">
        <v>1955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1955</v>
      </c>
      <c r="U127" s="13">
        <f>IF(DataTable[[#This Row],[Year]]="2019",SUM(DataTable[[#This Row],[Nov]:[Dec]]),IF(OR(DataTable[[#This Row],[Year]]="2020",DataTable[[#This Row],[Year]]="2021"),DataTable[[#This Row],[Total]],0))/1000</f>
        <v>0</v>
      </c>
      <c r="V127" s="13" t="str">
        <f>_xlfn.IFNA(VLOOKUP(DataTable[[#This Row],[Category]],Table2[#All],2,FALSE),"")</f>
        <v>Proactive Replacement</v>
      </c>
    </row>
    <row r="128" spans="1:22" x14ac:dyDescent="0.35">
      <c r="A128" s="3" t="s">
        <v>9</v>
      </c>
      <c r="B128" s="3" t="s">
        <v>981</v>
      </c>
      <c r="C128" s="3" t="s">
        <v>1639</v>
      </c>
      <c r="D128" s="3" t="s">
        <v>1638</v>
      </c>
      <c r="E128" s="3" t="s">
        <v>88</v>
      </c>
      <c r="F128" s="3" t="s">
        <v>1761</v>
      </c>
      <c r="G128" s="3" t="s">
        <v>1762</v>
      </c>
      <c r="H128" s="4">
        <v>0</v>
      </c>
      <c r="I128" s="4">
        <v>999</v>
      </c>
      <c r="J128" s="4">
        <v>0</v>
      </c>
      <c r="K128" s="4">
        <v>102132</v>
      </c>
      <c r="L128" s="4">
        <v>1860</v>
      </c>
      <c r="M128" s="4">
        <v>0</v>
      </c>
      <c r="N128" s="4">
        <v>0</v>
      </c>
      <c r="O128" s="4">
        <v>0</v>
      </c>
      <c r="P128" s="4">
        <v>0</v>
      </c>
      <c r="Q128" s="4">
        <v>14313</v>
      </c>
      <c r="R128" s="4">
        <v>0</v>
      </c>
      <c r="S128" s="4">
        <v>0</v>
      </c>
      <c r="T128" s="4">
        <v>119304</v>
      </c>
      <c r="U128" s="13">
        <f>IF(DataTable[[#This Row],[Year]]="2019",SUM(DataTable[[#This Row],[Nov]:[Dec]]),IF(OR(DataTable[[#This Row],[Year]]="2020",DataTable[[#This Row],[Year]]="2021"),DataTable[[#This Row],[Total]],0))/1000</f>
        <v>0</v>
      </c>
      <c r="V128" s="13" t="str">
        <f>_xlfn.IFNA(VLOOKUP(DataTable[[#This Row],[Category]],Table2[#All],2,FALSE),"")</f>
        <v>Proactive Replacement</v>
      </c>
    </row>
    <row r="129" spans="1:22" x14ac:dyDescent="0.35">
      <c r="A129" s="3" t="s">
        <v>9</v>
      </c>
      <c r="B129" s="3" t="s">
        <v>981</v>
      </c>
      <c r="C129" s="3" t="s">
        <v>1743</v>
      </c>
      <c r="D129" s="3" t="s">
        <v>1742</v>
      </c>
      <c r="E129" s="3" t="s">
        <v>8</v>
      </c>
      <c r="F129" s="3" t="s">
        <v>1761</v>
      </c>
      <c r="G129" s="3" t="s">
        <v>1762</v>
      </c>
      <c r="H129" s="4">
        <v>0</v>
      </c>
      <c r="I129" s="4">
        <v>0</v>
      </c>
      <c r="J129" s="4">
        <v>2144</v>
      </c>
      <c r="K129" s="4">
        <v>25732</v>
      </c>
      <c r="L129" s="4">
        <v>2610</v>
      </c>
      <c r="M129" s="4">
        <v>0</v>
      </c>
      <c r="N129" s="4">
        <v>0</v>
      </c>
      <c r="O129" s="4">
        <v>0</v>
      </c>
      <c r="P129" s="4">
        <v>36</v>
      </c>
      <c r="Q129" s="4">
        <v>0</v>
      </c>
      <c r="R129" s="4">
        <v>0</v>
      </c>
      <c r="S129" s="4">
        <v>714</v>
      </c>
      <c r="T129" s="4">
        <v>31236</v>
      </c>
      <c r="U129" s="13">
        <f>IF(DataTable[[#This Row],[Year]]="2019",SUM(DataTable[[#This Row],[Nov]:[Dec]]),IF(OR(DataTable[[#This Row],[Year]]="2020",DataTable[[#This Row],[Year]]="2021"),DataTable[[#This Row],[Total]],0))/1000</f>
        <v>0.71399999999999997</v>
      </c>
      <c r="V129" s="13" t="str">
        <f>_xlfn.IFNA(VLOOKUP(DataTable[[#This Row],[Category]],Table2[#All],2,FALSE),"")</f>
        <v>All Other</v>
      </c>
    </row>
    <row r="130" spans="1:22" x14ac:dyDescent="0.35">
      <c r="A130" s="3" t="s">
        <v>9</v>
      </c>
      <c r="B130" s="3" t="s">
        <v>981</v>
      </c>
      <c r="C130" s="3" t="s">
        <v>1659</v>
      </c>
      <c r="D130" s="3" t="s">
        <v>1658</v>
      </c>
      <c r="E130" s="3" t="s">
        <v>304</v>
      </c>
      <c r="F130" s="3" t="s">
        <v>1761</v>
      </c>
      <c r="G130" s="3" t="s">
        <v>1762</v>
      </c>
      <c r="H130" s="4">
        <v>-100244</v>
      </c>
      <c r="I130" s="4">
        <v>0</v>
      </c>
      <c r="J130" s="4">
        <v>-5469</v>
      </c>
      <c r="K130" s="4">
        <v>0</v>
      </c>
      <c r="L130" s="4">
        <v>5469</v>
      </c>
      <c r="M130" s="4">
        <v>-5469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-105713</v>
      </c>
      <c r="U130" s="13">
        <f>IF(DataTable[[#This Row],[Year]]="2019",SUM(DataTable[[#This Row],[Nov]:[Dec]]),IF(OR(DataTable[[#This Row],[Year]]="2020",DataTable[[#This Row],[Year]]="2021"),DataTable[[#This Row],[Total]],0))/1000</f>
        <v>0</v>
      </c>
      <c r="V130" s="13" t="str">
        <f>_xlfn.IFNA(VLOOKUP(DataTable[[#This Row],[Category]],Table2[#All],2,FALSE),"")</f>
        <v>All Other</v>
      </c>
    </row>
    <row r="131" spans="1:22" x14ac:dyDescent="0.35">
      <c r="A131" s="3" t="s">
        <v>9</v>
      </c>
      <c r="B131" s="3" t="s">
        <v>981</v>
      </c>
      <c r="C131" s="3" t="s">
        <v>1661</v>
      </c>
      <c r="D131" s="3" t="s">
        <v>1660</v>
      </c>
      <c r="E131" s="3" t="s">
        <v>304</v>
      </c>
      <c r="F131" s="3" t="s">
        <v>1761</v>
      </c>
      <c r="G131" s="3" t="s">
        <v>1762</v>
      </c>
      <c r="H131" s="4">
        <v>0</v>
      </c>
      <c r="I131" s="4">
        <v>5856</v>
      </c>
      <c r="J131" s="4">
        <v>60193</v>
      </c>
      <c r="K131" s="4">
        <v>45369</v>
      </c>
      <c r="L131" s="4">
        <v>81421</v>
      </c>
      <c r="M131" s="4">
        <v>6736</v>
      </c>
      <c r="N131" s="4">
        <v>0</v>
      </c>
      <c r="O131" s="4">
        <v>-6774</v>
      </c>
      <c r="P131" s="4">
        <v>0</v>
      </c>
      <c r="Q131" s="4">
        <v>0</v>
      </c>
      <c r="R131" s="4">
        <v>0</v>
      </c>
      <c r="S131" s="4">
        <v>0</v>
      </c>
      <c r="T131" s="4">
        <v>192800</v>
      </c>
      <c r="U131" s="13">
        <f>IF(DataTable[[#This Row],[Year]]="2019",SUM(DataTable[[#This Row],[Nov]:[Dec]]),IF(OR(DataTable[[#This Row],[Year]]="2020",DataTable[[#This Row],[Year]]="2021"),DataTable[[#This Row],[Total]],0))/1000</f>
        <v>0</v>
      </c>
      <c r="V131" s="13" t="str">
        <f>_xlfn.IFNA(VLOOKUP(DataTable[[#This Row],[Category]],Table2[#All],2,FALSE),"")</f>
        <v>All Other</v>
      </c>
    </row>
    <row r="132" spans="1:22" x14ac:dyDescent="0.35">
      <c r="A132" s="3" t="s">
        <v>9</v>
      </c>
      <c r="B132" s="3" t="s">
        <v>981</v>
      </c>
      <c r="C132" s="3" t="s">
        <v>1413</v>
      </c>
      <c r="D132" s="3" t="s">
        <v>1412</v>
      </c>
      <c r="E132" s="3" t="s">
        <v>88</v>
      </c>
      <c r="F132" s="3" t="s">
        <v>1761</v>
      </c>
      <c r="G132" s="3" t="s">
        <v>1762</v>
      </c>
      <c r="H132" s="4">
        <v>89247</v>
      </c>
      <c r="I132" s="4">
        <v>-24219</v>
      </c>
      <c r="J132" s="4">
        <v>0</v>
      </c>
      <c r="K132" s="4">
        <v>21475</v>
      </c>
      <c r="L132" s="4">
        <v>-28763</v>
      </c>
      <c r="M132" s="4">
        <v>-5</v>
      </c>
      <c r="N132" s="4">
        <v>0</v>
      </c>
      <c r="O132" s="4">
        <v>1362</v>
      </c>
      <c r="P132" s="4">
        <v>0</v>
      </c>
      <c r="Q132" s="4">
        <v>15362</v>
      </c>
      <c r="R132" s="4">
        <v>0</v>
      </c>
      <c r="S132" s="4">
        <v>0</v>
      </c>
      <c r="T132" s="4">
        <v>74459</v>
      </c>
      <c r="U132" s="13">
        <f>IF(DataTable[[#This Row],[Year]]="2019",SUM(DataTable[[#This Row],[Nov]:[Dec]]),IF(OR(DataTable[[#This Row],[Year]]="2020",DataTable[[#This Row],[Year]]="2021"),DataTable[[#This Row],[Total]],0))/1000</f>
        <v>0</v>
      </c>
      <c r="V132" s="13" t="str">
        <f>_xlfn.IFNA(VLOOKUP(DataTable[[#This Row],[Category]],Table2[#All],2,FALSE),"")</f>
        <v>Proactive Replacement</v>
      </c>
    </row>
    <row r="133" spans="1:22" x14ac:dyDescent="0.35">
      <c r="A133" s="3" t="s">
        <v>9</v>
      </c>
      <c r="B133" s="3" t="s">
        <v>981</v>
      </c>
      <c r="C133" s="3" t="s">
        <v>1415</v>
      </c>
      <c r="D133" s="3" t="s">
        <v>1414</v>
      </c>
      <c r="E133" s="3" t="s">
        <v>88</v>
      </c>
      <c r="F133" s="3" t="s">
        <v>1761</v>
      </c>
      <c r="G133" s="3" t="s">
        <v>1762</v>
      </c>
      <c r="H133" s="4">
        <v>13812</v>
      </c>
      <c r="I133" s="4">
        <v>7794</v>
      </c>
      <c r="J133" s="4">
        <v>134153</v>
      </c>
      <c r="K133" s="4">
        <v>145525</v>
      </c>
      <c r="L133" s="4">
        <v>79394</v>
      </c>
      <c r="M133" s="4">
        <v>12040</v>
      </c>
      <c r="N133" s="4">
        <v>118732</v>
      </c>
      <c r="O133" s="4">
        <v>326503</v>
      </c>
      <c r="P133" s="4">
        <v>216721</v>
      </c>
      <c r="Q133" s="4">
        <v>-93616</v>
      </c>
      <c r="R133" s="4">
        <v>177605</v>
      </c>
      <c r="S133" s="4">
        <v>63653</v>
      </c>
      <c r="T133" s="4">
        <v>1202317</v>
      </c>
      <c r="U133" s="13">
        <f>IF(DataTable[[#This Row],[Year]]="2019",SUM(DataTable[[#This Row],[Nov]:[Dec]]),IF(OR(DataTable[[#This Row],[Year]]="2020",DataTable[[#This Row],[Year]]="2021"),DataTable[[#This Row],[Total]],0))/1000</f>
        <v>241.25800000000001</v>
      </c>
      <c r="V133" s="13" t="str">
        <f>_xlfn.IFNA(VLOOKUP(DataTable[[#This Row],[Category]],Table2[#All],2,FALSE),"")</f>
        <v>Proactive Replacement</v>
      </c>
    </row>
    <row r="134" spans="1:22" x14ac:dyDescent="0.35">
      <c r="A134" s="3" t="s">
        <v>9</v>
      </c>
      <c r="B134" s="3" t="s">
        <v>981</v>
      </c>
      <c r="C134" s="3" t="s">
        <v>1429</v>
      </c>
      <c r="D134" s="3" t="s">
        <v>1428</v>
      </c>
      <c r="E134" s="3" t="s">
        <v>88</v>
      </c>
      <c r="F134" s="3" t="s">
        <v>1761</v>
      </c>
      <c r="G134" s="3" t="s">
        <v>1762</v>
      </c>
      <c r="H134" s="4">
        <v>0</v>
      </c>
      <c r="I134" s="4">
        <v>0</v>
      </c>
      <c r="J134" s="4">
        <v>0</v>
      </c>
      <c r="K134" s="4">
        <v>3069</v>
      </c>
      <c r="L134" s="4">
        <v>154</v>
      </c>
      <c r="M134" s="4">
        <v>-1040</v>
      </c>
      <c r="N134" s="4">
        <v>0</v>
      </c>
      <c r="O134" s="4">
        <v>0</v>
      </c>
      <c r="P134" s="4">
        <v>0</v>
      </c>
      <c r="Q134" s="4">
        <v>28811</v>
      </c>
      <c r="R134" s="4">
        <v>0</v>
      </c>
      <c r="S134" s="4">
        <v>10610</v>
      </c>
      <c r="T134" s="4">
        <v>41604</v>
      </c>
      <c r="U134" s="13">
        <f>IF(DataTable[[#This Row],[Year]]="2019",SUM(DataTable[[#This Row],[Nov]:[Dec]]),IF(OR(DataTable[[#This Row],[Year]]="2020",DataTable[[#This Row],[Year]]="2021"),DataTable[[#This Row],[Total]],0))/1000</f>
        <v>10.61</v>
      </c>
      <c r="V134" s="13" t="str">
        <f>_xlfn.IFNA(VLOOKUP(DataTable[[#This Row],[Category]],Table2[#All],2,FALSE),"")</f>
        <v>Proactive Replacement</v>
      </c>
    </row>
    <row r="135" spans="1:22" x14ac:dyDescent="0.35">
      <c r="A135" s="3" t="s">
        <v>9</v>
      </c>
      <c r="B135" s="3" t="s">
        <v>981</v>
      </c>
      <c r="C135" s="3" t="s">
        <v>1203</v>
      </c>
      <c r="D135" s="3" t="s">
        <v>1202</v>
      </c>
      <c r="E135" s="3" t="s">
        <v>88</v>
      </c>
      <c r="F135" s="3" t="s">
        <v>1761</v>
      </c>
      <c r="G135" s="3" t="s">
        <v>1762</v>
      </c>
      <c r="H135" s="4">
        <v>610386</v>
      </c>
      <c r="I135" s="4">
        <v>132916</v>
      </c>
      <c r="J135" s="4">
        <v>181412</v>
      </c>
      <c r="K135" s="4">
        <v>9642</v>
      </c>
      <c r="L135" s="4">
        <v>-10020</v>
      </c>
      <c r="M135" s="4">
        <v>3359</v>
      </c>
      <c r="N135" s="4">
        <v>-2</v>
      </c>
      <c r="O135" s="4">
        <v>10012</v>
      </c>
      <c r="P135" s="4">
        <v>60</v>
      </c>
      <c r="Q135" s="4">
        <v>0</v>
      </c>
      <c r="R135" s="4">
        <v>0</v>
      </c>
      <c r="S135" s="4">
        <v>1512</v>
      </c>
      <c r="T135" s="4">
        <v>939277</v>
      </c>
      <c r="U135" s="13">
        <f>IF(DataTable[[#This Row],[Year]]="2019",SUM(DataTable[[#This Row],[Nov]:[Dec]]),IF(OR(DataTable[[#This Row],[Year]]="2020",DataTable[[#This Row],[Year]]="2021"),DataTable[[#This Row],[Total]],0))/1000</f>
        <v>1.512</v>
      </c>
      <c r="V135" s="13" t="str">
        <f>_xlfn.IFNA(VLOOKUP(DataTable[[#This Row],[Category]],Table2[#All],2,FALSE),"")</f>
        <v>Proactive Replacement</v>
      </c>
    </row>
    <row r="136" spans="1:22" x14ac:dyDescent="0.35">
      <c r="A136" s="3" t="s">
        <v>9</v>
      </c>
      <c r="B136" s="3" t="s">
        <v>981</v>
      </c>
      <c r="C136" s="3" t="s">
        <v>1155</v>
      </c>
      <c r="D136" s="3" t="s">
        <v>1154</v>
      </c>
      <c r="E136" s="3" t="s">
        <v>88</v>
      </c>
      <c r="F136" s="3" t="s">
        <v>1761</v>
      </c>
      <c r="G136" s="3" t="s">
        <v>1762</v>
      </c>
      <c r="H136" s="4">
        <v>139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-133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6</v>
      </c>
      <c r="U136" s="13">
        <f>IF(DataTable[[#This Row],[Year]]="2019",SUM(DataTable[[#This Row],[Nov]:[Dec]]),IF(OR(DataTable[[#This Row],[Year]]="2020",DataTable[[#This Row],[Year]]="2021"),DataTable[[#This Row],[Total]],0))/1000</f>
        <v>0</v>
      </c>
      <c r="V136" s="13" t="str">
        <f>_xlfn.IFNA(VLOOKUP(DataTable[[#This Row],[Category]],Table2[#All],2,FALSE),"")</f>
        <v>Proactive Replacement</v>
      </c>
    </row>
    <row r="137" spans="1:22" x14ac:dyDescent="0.35">
      <c r="A137" s="3" t="s">
        <v>9</v>
      </c>
      <c r="B137" s="3" t="s">
        <v>981</v>
      </c>
      <c r="C137" s="3" t="s">
        <v>1513</v>
      </c>
      <c r="D137" s="3" t="s">
        <v>1512</v>
      </c>
      <c r="E137" s="3" t="s">
        <v>252</v>
      </c>
      <c r="F137" s="3" t="s">
        <v>1761</v>
      </c>
      <c r="G137" s="3" t="s">
        <v>1762</v>
      </c>
      <c r="H137" s="4">
        <v>14041</v>
      </c>
      <c r="I137" s="4">
        <v>15948</v>
      </c>
      <c r="J137" s="4">
        <v>364819</v>
      </c>
      <c r="K137" s="4">
        <v>459235</v>
      </c>
      <c r="L137" s="4">
        <v>170150</v>
      </c>
      <c r="M137" s="4">
        <v>25778</v>
      </c>
      <c r="N137" s="4">
        <v>195594</v>
      </c>
      <c r="O137" s="4">
        <v>0</v>
      </c>
      <c r="P137" s="4">
        <v>0</v>
      </c>
      <c r="Q137" s="4">
        <v>1166</v>
      </c>
      <c r="R137" s="4">
        <v>0</v>
      </c>
      <c r="S137" s="4">
        <v>-5326</v>
      </c>
      <c r="T137" s="4">
        <v>1241405</v>
      </c>
      <c r="U137" s="13">
        <f>IF(DataTable[[#This Row],[Year]]="2019",SUM(DataTable[[#This Row],[Nov]:[Dec]]),IF(OR(DataTable[[#This Row],[Year]]="2020",DataTable[[#This Row],[Year]]="2021"),DataTable[[#This Row],[Total]],0))/1000</f>
        <v>-5.3259999999999996</v>
      </c>
      <c r="V137" s="13" t="str">
        <f>_xlfn.IFNA(VLOOKUP(DataTable[[#This Row],[Category]],Table2[#All],2,FALSE),"")</f>
        <v>Reliability</v>
      </c>
    </row>
    <row r="138" spans="1:22" x14ac:dyDescent="0.35">
      <c r="A138" s="3" t="s">
        <v>9</v>
      </c>
      <c r="B138" s="3" t="s">
        <v>981</v>
      </c>
      <c r="C138" s="3" t="s">
        <v>1555</v>
      </c>
      <c r="D138" s="3" t="s">
        <v>1554</v>
      </c>
      <c r="E138" s="3" t="s">
        <v>252</v>
      </c>
      <c r="F138" s="3" t="s">
        <v>1761</v>
      </c>
      <c r="G138" s="3" t="s">
        <v>1762</v>
      </c>
      <c r="H138" s="4">
        <v>0</v>
      </c>
      <c r="I138" s="4">
        <v>0</v>
      </c>
      <c r="J138" s="4">
        <v>0</v>
      </c>
      <c r="K138" s="4">
        <v>0</v>
      </c>
      <c r="L138" s="4">
        <v>3041</v>
      </c>
      <c r="M138" s="4">
        <v>1830</v>
      </c>
      <c r="N138" s="4">
        <v>104653</v>
      </c>
      <c r="O138" s="4">
        <v>35838</v>
      </c>
      <c r="P138" s="4">
        <v>30682</v>
      </c>
      <c r="Q138" s="4">
        <v>-3505</v>
      </c>
      <c r="R138" s="4">
        <v>8442</v>
      </c>
      <c r="S138" s="4">
        <v>15510</v>
      </c>
      <c r="T138" s="4">
        <v>196491</v>
      </c>
      <c r="U138" s="13">
        <f>IF(DataTable[[#This Row],[Year]]="2019",SUM(DataTable[[#This Row],[Nov]:[Dec]]),IF(OR(DataTable[[#This Row],[Year]]="2020",DataTable[[#This Row],[Year]]="2021"),DataTable[[#This Row],[Total]],0))/1000</f>
        <v>23.952000000000002</v>
      </c>
      <c r="V138" s="13" t="str">
        <f>_xlfn.IFNA(VLOOKUP(DataTable[[#This Row],[Category]],Table2[#All],2,FALSE),"")</f>
        <v>Reliability</v>
      </c>
    </row>
    <row r="139" spans="1:22" x14ac:dyDescent="0.35">
      <c r="A139" s="3" t="s">
        <v>9</v>
      </c>
      <c r="B139" s="3" t="s">
        <v>981</v>
      </c>
      <c r="C139" s="3" t="s">
        <v>1689</v>
      </c>
      <c r="D139" s="3" t="s">
        <v>1688</v>
      </c>
      <c r="E139" s="3" t="s">
        <v>124</v>
      </c>
      <c r="F139" s="3" t="s">
        <v>1761</v>
      </c>
      <c r="G139" s="3" t="s">
        <v>1762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79504</v>
      </c>
      <c r="R139" s="4">
        <v>241979</v>
      </c>
      <c r="S139" s="4">
        <v>-64896</v>
      </c>
      <c r="T139" s="4">
        <v>256587</v>
      </c>
      <c r="U139" s="13">
        <f>IF(DataTable[[#This Row],[Year]]="2019",SUM(DataTable[[#This Row],[Nov]:[Dec]]),IF(OR(DataTable[[#This Row],[Year]]="2020",DataTable[[#This Row],[Year]]="2021"),DataTable[[#This Row],[Total]],0))/1000</f>
        <v>177.083</v>
      </c>
      <c r="V139" s="13" t="str">
        <f>_xlfn.IFNA(VLOOKUP(DataTable[[#This Row],[Category]],Table2[#All],2,FALSE),"")</f>
        <v>Transmission Expansion plan</v>
      </c>
    </row>
    <row r="140" spans="1:22" x14ac:dyDescent="0.35">
      <c r="A140" s="3" t="s">
        <v>9</v>
      </c>
      <c r="B140" s="3" t="s">
        <v>981</v>
      </c>
      <c r="C140" s="3" t="s">
        <v>1153</v>
      </c>
      <c r="D140" s="3" t="s">
        <v>1152</v>
      </c>
      <c r="E140" s="3" t="s">
        <v>281</v>
      </c>
      <c r="F140" s="3" t="s">
        <v>1761</v>
      </c>
      <c r="G140" s="3" t="s">
        <v>1762</v>
      </c>
      <c r="H140" s="4">
        <v>0</v>
      </c>
      <c r="I140" s="4">
        <v>0</v>
      </c>
      <c r="J140" s="4">
        <v>-3229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-3229</v>
      </c>
      <c r="U140" s="13">
        <f>IF(DataTable[[#This Row],[Year]]="2019",SUM(DataTable[[#This Row],[Nov]:[Dec]]),IF(OR(DataTable[[#This Row],[Year]]="2020",DataTable[[#This Row],[Year]]="2021"),DataTable[[#This Row],[Total]],0))/1000</f>
        <v>0</v>
      </c>
      <c r="V140" s="13" t="str">
        <f>_xlfn.IFNA(VLOOKUP(DataTable[[#This Row],[Category]],Table2[#All],2,FALSE),"")</f>
        <v>All Other</v>
      </c>
    </row>
    <row r="141" spans="1:22" x14ac:dyDescent="0.35">
      <c r="A141" s="3" t="s">
        <v>9</v>
      </c>
      <c r="B141" s="3" t="s">
        <v>981</v>
      </c>
      <c r="C141" s="3" t="s">
        <v>1635</v>
      </c>
      <c r="D141" s="3" t="s">
        <v>1634</v>
      </c>
      <c r="E141" s="3" t="s">
        <v>88</v>
      </c>
      <c r="F141" s="3" t="s">
        <v>1761</v>
      </c>
      <c r="G141" s="3" t="s">
        <v>1762</v>
      </c>
      <c r="H141" s="4">
        <v>0</v>
      </c>
      <c r="I141" s="4">
        <v>999</v>
      </c>
      <c r="J141" s="4">
        <v>0</v>
      </c>
      <c r="K141" s="4">
        <v>84888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16639</v>
      </c>
      <c r="R141" s="4">
        <v>0</v>
      </c>
      <c r="S141" s="4">
        <v>0</v>
      </c>
      <c r="T141" s="4">
        <v>102526</v>
      </c>
      <c r="U141" s="13">
        <f>IF(DataTable[[#This Row],[Year]]="2019",SUM(DataTable[[#This Row],[Nov]:[Dec]]),IF(OR(DataTable[[#This Row],[Year]]="2020",DataTable[[#This Row],[Year]]="2021"),DataTable[[#This Row],[Total]],0))/1000</f>
        <v>0</v>
      </c>
      <c r="V141" s="13" t="str">
        <f>_xlfn.IFNA(VLOOKUP(DataTable[[#This Row],[Category]],Table2[#All],2,FALSE),"")</f>
        <v>Proactive Replacement</v>
      </c>
    </row>
    <row r="142" spans="1:22" x14ac:dyDescent="0.35">
      <c r="A142" s="3" t="s">
        <v>9</v>
      </c>
      <c r="B142" s="3" t="s">
        <v>981</v>
      </c>
      <c r="C142" s="3" t="s">
        <v>1645</v>
      </c>
      <c r="D142" s="3" t="s">
        <v>1644</v>
      </c>
      <c r="E142" s="3" t="s">
        <v>88</v>
      </c>
      <c r="F142" s="3" t="s">
        <v>1761</v>
      </c>
      <c r="G142" s="3" t="s">
        <v>1762</v>
      </c>
      <c r="H142" s="4">
        <v>0</v>
      </c>
      <c r="I142" s="4">
        <v>1998</v>
      </c>
      <c r="J142" s="4">
        <v>0</v>
      </c>
      <c r="K142" s="4">
        <v>145435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10533</v>
      </c>
      <c r="R142" s="4">
        <v>0</v>
      </c>
      <c r="S142" s="4">
        <v>0</v>
      </c>
      <c r="T142" s="4">
        <v>157966</v>
      </c>
      <c r="U142" s="13">
        <f>IF(DataTable[[#This Row],[Year]]="2019",SUM(DataTable[[#This Row],[Nov]:[Dec]]),IF(OR(DataTable[[#This Row],[Year]]="2020",DataTable[[#This Row],[Year]]="2021"),DataTable[[#This Row],[Total]],0))/1000</f>
        <v>0</v>
      </c>
      <c r="V142" s="13" t="str">
        <f>_xlfn.IFNA(VLOOKUP(DataTable[[#This Row],[Category]],Table2[#All],2,FALSE),"")</f>
        <v>Proactive Replacement</v>
      </c>
    </row>
    <row r="143" spans="1:22" x14ac:dyDescent="0.35">
      <c r="A143" s="3" t="s">
        <v>9</v>
      </c>
      <c r="B143" s="3" t="s">
        <v>981</v>
      </c>
      <c r="C143" s="3" t="s">
        <v>1687</v>
      </c>
      <c r="D143" s="3" t="s">
        <v>1686</v>
      </c>
      <c r="E143" s="3" t="s">
        <v>124</v>
      </c>
      <c r="F143" s="3" t="s">
        <v>1761</v>
      </c>
      <c r="G143" s="3" t="s">
        <v>1762</v>
      </c>
      <c r="H143" s="4">
        <v>559561</v>
      </c>
      <c r="I143" s="4">
        <v>6610</v>
      </c>
      <c r="J143" s="4">
        <v>49840</v>
      </c>
      <c r="K143" s="4">
        <v>532249</v>
      </c>
      <c r="L143" s="4">
        <v>570893</v>
      </c>
      <c r="M143" s="4">
        <v>44543</v>
      </c>
      <c r="N143" s="4">
        <v>15548</v>
      </c>
      <c r="O143" s="4">
        <v>-3884</v>
      </c>
      <c r="P143" s="4">
        <v>86610</v>
      </c>
      <c r="Q143" s="4">
        <v>-107009</v>
      </c>
      <c r="R143" s="4">
        <v>0</v>
      </c>
      <c r="S143" s="4">
        <v>-9915</v>
      </c>
      <c r="T143" s="4">
        <v>1745046</v>
      </c>
      <c r="U143" s="13">
        <f>IF(DataTable[[#This Row],[Year]]="2019",SUM(DataTable[[#This Row],[Nov]:[Dec]]),IF(OR(DataTable[[#This Row],[Year]]="2020",DataTable[[#This Row],[Year]]="2021"),DataTable[[#This Row],[Total]],0))/1000</f>
        <v>-9.9149999999999991</v>
      </c>
      <c r="V143" s="13" t="str">
        <f>_xlfn.IFNA(VLOOKUP(DataTable[[#This Row],[Category]],Table2[#All],2,FALSE),"")</f>
        <v>Transmission Expansion plan</v>
      </c>
    </row>
    <row r="144" spans="1:22" x14ac:dyDescent="0.35">
      <c r="A144" s="3" t="s">
        <v>9</v>
      </c>
      <c r="B144" s="3" t="s">
        <v>981</v>
      </c>
      <c r="C144" s="3" t="s">
        <v>1755</v>
      </c>
      <c r="D144" s="3" t="s">
        <v>1754</v>
      </c>
      <c r="E144" s="3" t="s">
        <v>281</v>
      </c>
      <c r="F144" s="3" t="s">
        <v>1761</v>
      </c>
      <c r="G144" s="3" t="s">
        <v>1762</v>
      </c>
      <c r="H144" s="4">
        <v>0</v>
      </c>
      <c r="I144" s="4">
        <v>0</v>
      </c>
      <c r="J144" s="4">
        <v>57</v>
      </c>
      <c r="K144" s="4">
        <v>49</v>
      </c>
      <c r="L144" s="4">
        <v>-106</v>
      </c>
      <c r="M144" s="4">
        <v>0</v>
      </c>
      <c r="N144" s="4">
        <v>0</v>
      </c>
      <c r="O144" s="4">
        <v>106</v>
      </c>
      <c r="P144" s="4">
        <v>0</v>
      </c>
      <c r="Q144" s="4">
        <v>0</v>
      </c>
      <c r="R144" s="4">
        <v>0</v>
      </c>
      <c r="S144" s="4">
        <v>0</v>
      </c>
      <c r="T144" s="4">
        <v>106</v>
      </c>
      <c r="U144" s="13">
        <f>IF(DataTable[[#This Row],[Year]]="2019",SUM(DataTable[[#This Row],[Nov]:[Dec]]),IF(OR(DataTable[[#This Row],[Year]]="2020",DataTable[[#This Row],[Year]]="2021"),DataTable[[#This Row],[Total]],0))/1000</f>
        <v>0</v>
      </c>
      <c r="V144" s="13" t="str">
        <f>_xlfn.IFNA(VLOOKUP(DataTable[[#This Row],[Category]],Table2[#All],2,FALSE),"")</f>
        <v>All Other</v>
      </c>
    </row>
    <row r="145" spans="1:22" x14ac:dyDescent="0.35">
      <c r="A145" s="3" t="s">
        <v>9</v>
      </c>
      <c r="B145" s="3" t="s">
        <v>981</v>
      </c>
      <c r="C145" s="3" t="s">
        <v>1357</v>
      </c>
      <c r="D145" s="3" t="s">
        <v>1356</v>
      </c>
      <c r="E145" s="3" t="s">
        <v>88</v>
      </c>
      <c r="F145" s="3" t="s">
        <v>1761</v>
      </c>
      <c r="G145" s="3" t="s">
        <v>1762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27141</v>
      </c>
      <c r="N145" s="4">
        <v>7952</v>
      </c>
      <c r="O145" s="4">
        <v>31815</v>
      </c>
      <c r="P145" s="4">
        <v>23451</v>
      </c>
      <c r="Q145" s="4">
        <v>-484</v>
      </c>
      <c r="R145" s="4">
        <v>47290</v>
      </c>
      <c r="S145" s="4">
        <v>139020</v>
      </c>
      <c r="T145" s="4">
        <v>276184</v>
      </c>
      <c r="U145" s="13">
        <f>IF(DataTable[[#This Row],[Year]]="2019",SUM(DataTable[[#This Row],[Nov]:[Dec]]),IF(OR(DataTable[[#This Row],[Year]]="2020",DataTable[[#This Row],[Year]]="2021"),DataTable[[#This Row],[Total]],0))/1000</f>
        <v>186.31</v>
      </c>
      <c r="V145" s="13" t="str">
        <f>_xlfn.IFNA(VLOOKUP(DataTable[[#This Row],[Category]],Table2[#All],2,FALSE),"")</f>
        <v>Proactive Replacement</v>
      </c>
    </row>
    <row r="146" spans="1:22" x14ac:dyDescent="0.35">
      <c r="A146" s="3" t="s">
        <v>9</v>
      </c>
      <c r="B146" s="3" t="s">
        <v>981</v>
      </c>
      <c r="C146" s="3" t="s">
        <v>1125</v>
      </c>
      <c r="D146" s="3" t="s">
        <v>1124</v>
      </c>
      <c r="E146" s="3" t="s">
        <v>281</v>
      </c>
      <c r="F146" s="3" t="s">
        <v>1761</v>
      </c>
      <c r="G146" s="3" t="s">
        <v>1762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13">
        <f>IF(DataTable[[#This Row],[Year]]="2019",SUM(DataTable[[#This Row],[Nov]:[Dec]]),IF(OR(DataTable[[#This Row],[Year]]="2020",DataTable[[#This Row],[Year]]="2021"),DataTable[[#This Row],[Total]],0))/1000</f>
        <v>0</v>
      </c>
      <c r="V146" s="13" t="str">
        <f>_xlfn.IFNA(VLOOKUP(DataTable[[#This Row],[Category]],Table2[#All],2,FALSE),"")</f>
        <v>All Other</v>
      </c>
    </row>
    <row r="147" spans="1:22" x14ac:dyDescent="0.35">
      <c r="A147" s="3" t="s">
        <v>9</v>
      </c>
      <c r="B147" s="3" t="s">
        <v>981</v>
      </c>
      <c r="C147" s="3" t="s">
        <v>1023</v>
      </c>
      <c r="D147" s="3" t="s">
        <v>1022</v>
      </c>
      <c r="E147" s="3" t="s">
        <v>88</v>
      </c>
      <c r="F147" s="3" t="s">
        <v>1761</v>
      </c>
      <c r="G147" s="3" t="s">
        <v>1762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527</v>
      </c>
      <c r="P147" s="4">
        <v>0</v>
      </c>
      <c r="Q147" s="4">
        <v>116185</v>
      </c>
      <c r="R147" s="4">
        <v>23768</v>
      </c>
      <c r="S147" s="4">
        <v>6890</v>
      </c>
      <c r="T147" s="4">
        <v>147370</v>
      </c>
      <c r="U147" s="13">
        <f>IF(DataTable[[#This Row],[Year]]="2019",SUM(DataTable[[#This Row],[Nov]:[Dec]]),IF(OR(DataTable[[#This Row],[Year]]="2020",DataTable[[#This Row],[Year]]="2021"),DataTable[[#This Row],[Total]],0))/1000</f>
        <v>30.658000000000001</v>
      </c>
      <c r="V147" s="13" t="str">
        <f>_xlfn.IFNA(VLOOKUP(DataTable[[#This Row],[Category]],Table2[#All],2,FALSE),"")</f>
        <v>Proactive Replacement</v>
      </c>
    </row>
    <row r="148" spans="1:22" x14ac:dyDescent="0.35">
      <c r="A148" s="3" t="s">
        <v>9</v>
      </c>
      <c r="B148" s="3" t="s">
        <v>981</v>
      </c>
      <c r="C148" s="3" t="s">
        <v>1495</v>
      </c>
      <c r="D148" s="3" t="s">
        <v>1494</v>
      </c>
      <c r="E148" s="3" t="s">
        <v>252</v>
      </c>
      <c r="F148" s="3" t="s">
        <v>1761</v>
      </c>
      <c r="G148" s="3" t="s">
        <v>1762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777</v>
      </c>
      <c r="T148" s="4">
        <v>777</v>
      </c>
      <c r="U148" s="13">
        <f>IF(DataTable[[#This Row],[Year]]="2019",SUM(DataTable[[#This Row],[Nov]:[Dec]]),IF(OR(DataTable[[#This Row],[Year]]="2020",DataTable[[#This Row],[Year]]="2021"),DataTable[[#This Row],[Total]],0))/1000</f>
        <v>0.77700000000000002</v>
      </c>
      <c r="V148" s="13" t="str">
        <f>_xlfn.IFNA(VLOOKUP(DataTable[[#This Row],[Category]],Table2[#All],2,FALSE),"")</f>
        <v>Reliability</v>
      </c>
    </row>
    <row r="149" spans="1:22" x14ac:dyDescent="0.35">
      <c r="A149" s="3" t="s">
        <v>9</v>
      </c>
      <c r="B149" s="3" t="s">
        <v>981</v>
      </c>
      <c r="C149" s="3" t="s">
        <v>1379</v>
      </c>
      <c r="D149" s="3" t="s">
        <v>1378</v>
      </c>
      <c r="E149" s="3" t="s">
        <v>88</v>
      </c>
      <c r="F149" s="3" t="s">
        <v>1761</v>
      </c>
      <c r="G149" s="3" t="s">
        <v>1762</v>
      </c>
      <c r="H149" s="4">
        <v>0</v>
      </c>
      <c r="I149" s="4">
        <v>0</v>
      </c>
      <c r="J149" s="4">
        <v>8475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957</v>
      </c>
      <c r="T149" s="4">
        <v>9432</v>
      </c>
      <c r="U149" s="13">
        <f>IF(DataTable[[#This Row],[Year]]="2019",SUM(DataTable[[#This Row],[Nov]:[Dec]]),IF(OR(DataTable[[#This Row],[Year]]="2020",DataTable[[#This Row],[Year]]="2021"),DataTable[[#This Row],[Total]],0))/1000</f>
        <v>0.95699999999999996</v>
      </c>
      <c r="V149" s="13" t="str">
        <f>_xlfn.IFNA(VLOOKUP(DataTable[[#This Row],[Category]],Table2[#All],2,FALSE),"")</f>
        <v>Proactive Replacement</v>
      </c>
    </row>
    <row r="150" spans="1:22" x14ac:dyDescent="0.35">
      <c r="A150" s="3" t="s">
        <v>9</v>
      </c>
      <c r="B150" s="3" t="s">
        <v>981</v>
      </c>
      <c r="C150" s="3" t="s">
        <v>1395</v>
      </c>
      <c r="D150" s="3" t="s">
        <v>1394</v>
      </c>
      <c r="E150" s="3" t="s">
        <v>88</v>
      </c>
      <c r="F150" s="3" t="s">
        <v>1761</v>
      </c>
      <c r="G150" s="3" t="s">
        <v>1762</v>
      </c>
      <c r="H150" s="4">
        <v>-430</v>
      </c>
      <c r="I150" s="4">
        <v>0</v>
      </c>
      <c r="J150" s="4">
        <v>24197</v>
      </c>
      <c r="K150" s="4">
        <v>968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24735</v>
      </c>
      <c r="U150" s="13">
        <f>IF(DataTable[[#This Row],[Year]]="2019",SUM(DataTable[[#This Row],[Nov]:[Dec]]),IF(OR(DataTable[[#This Row],[Year]]="2020",DataTable[[#This Row],[Year]]="2021"),DataTable[[#This Row],[Total]],0))/1000</f>
        <v>0</v>
      </c>
      <c r="V150" s="13" t="str">
        <f>_xlfn.IFNA(VLOOKUP(DataTable[[#This Row],[Category]],Table2[#All],2,FALSE),"")</f>
        <v>Proactive Replacement</v>
      </c>
    </row>
    <row r="151" spans="1:22" x14ac:dyDescent="0.35">
      <c r="A151" s="3" t="s">
        <v>9</v>
      </c>
      <c r="B151" s="3" t="s">
        <v>981</v>
      </c>
      <c r="C151" s="3" t="s">
        <v>1397</v>
      </c>
      <c r="D151" s="3" t="s">
        <v>1396</v>
      </c>
      <c r="E151" s="3" t="s">
        <v>88</v>
      </c>
      <c r="F151" s="3" t="s">
        <v>1761</v>
      </c>
      <c r="G151" s="3" t="s">
        <v>1762</v>
      </c>
      <c r="H151" s="4">
        <v>0</v>
      </c>
      <c r="I151" s="4">
        <v>9895</v>
      </c>
      <c r="J151" s="4">
        <v>43718</v>
      </c>
      <c r="K151" s="4">
        <v>292</v>
      </c>
      <c r="L151" s="4">
        <v>38854</v>
      </c>
      <c r="M151" s="4">
        <v>17768</v>
      </c>
      <c r="N151" s="4">
        <v>-22651</v>
      </c>
      <c r="O151" s="4">
        <v>12342</v>
      </c>
      <c r="P151" s="4">
        <v>9788</v>
      </c>
      <c r="Q151" s="4">
        <v>17805</v>
      </c>
      <c r="R151" s="4">
        <v>1839</v>
      </c>
      <c r="S151" s="4">
        <v>251724</v>
      </c>
      <c r="T151" s="4">
        <v>381375</v>
      </c>
      <c r="U151" s="13">
        <f>IF(DataTable[[#This Row],[Year]]="2019",SUM(DataTable[[#This Row],[Nov]:[Dec]]),IF(OR(DataTable[[#This Row],[Year]]="2020",DataTable[[#This Row],[Year]]="2021"),DataTable[[#This Row],[Total]],0))/1000</f>
        <v>253.56299999999999</v>
      </c>
      <c r="V151" s="13" t="str">
        <f>_xlfn.IFNA(VLOOKUP(DataTable[[#This Row],[Category]],Table2[#All],2,FALSE),"")</f>
        <v>Proactive Replacement</v>
      </c>
    </row>
    <row r="152" spans="1:22" x14ac:dyDescent="0.35">
      <c r="A152" s="3" t="s">
        <v>7</v>
      </c>
      <c r="B152" s="3" t="s">
        <v>10</v>
      </c>
      <c r="C152" s="3" t="s">
        <v>37</v>
      </c>
      <c r="D152" s="3" t="s">
        <v>36</v>
      </c>
      <c r="E152" s="3" t="s">
        <v>8</v>
      </c>
      <c r="F152" s="3" t="s">
        <v>1761</v>
      </c>
      <c r="G152" s="3" t="s">
        <v>1762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671</v>
      </c>
      <c r="P152" s="4">
        <v>0</v>
      </c>
      <c r="Q152" s="4">
        <v>0</v>
      </c>
      <c r="R152" s="4">
        <v>33538</v>
      </c>
      <c r="S152" s="4">
        <v>0</v>
      </c>
      <c r="T152" s="4">
        <v>34209</v>
      </c>
      <c r="U152" s="13">
        <f>IF(DataTable[[#This Row],[Year]]="2019",SUM(DataTable[[#This Row],[Nov]:[Dec]]),IF(OR(DataTable[[#This Row],[Year]]="2020",DataTable[[#This Row],[Year]]="2021"),DataTable[[#This Row],[Total]],0))/1000</f>
        <v>33.537999999999997</v>
      </c>
      <c r="V152" s="13" t="str">
        <f>_xlfn.IFNA(VLOOKUP(DataTable[[#This Row],[Category]],Table2[#All],2,FALSE),"")</f>
        <v>All Other</v>
      </c>
    </row>
    <row r="153" spans="1:22" x14ac:dyDescent="0.35">
      <c r="A153" s="3" t="s">
        <v>7</v>
      </c>
      <c r="B153" s="3" t="s">
        <v>10</v>
      </c>
      <c r="C153" s="3" t="s">
        <v>45</v>
      </c>
      <c r="D153" s="3" t="s">
        <v>44</v>
      </c>
      <c r="E153" s="3" t="s">
        <v>17</v>
      </c>
      <c r="F153" s="3" t="s">
        <v>1761</v>
      </c>
      <c r="G153" s="3" t="s">
        <v>1762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140</v>
      </c>
      <c r="S153" s="4">
        <v>53768</v>
      </c>
      <c r="T153" s="4">
        <v>53908</v>
      </c>
      <c r="U153" s="13">
        <f>IF(DataTable[[#This Row],[Year]]="2019",SUM(DataTable[[#This Row],[Nov]:[Dec]]),IF(OR(DataTable[[#This Row],[Year]]="2020",DataTable[[#This Row],[Year]]="2021"),DataTable[[#This Row],[Total]],0))/1000</f>
        <v>53.908000000000001</v>
      </c>
      <c r="V153" s="13" t="str">
        <f>_xlfn.IFNA(VLOOKUP(DataTable[[#This Row],[Category]],Table2[#All],2,FALSE),"")</f>
        <v>All Other</v>
      </c>
    </row>
    <row r="154" spans="1:22" x14ac:dyDescent="0.35">
      <c r="A154" s="3" t="s">
        <v>7</v>
      </c>
      <c r="B154" s="3" t="s">
        <v>10</v>
      </c>
      <c r="C154" s="3" t="s">
        <v>21</v>
      </c>
      <c r="D154" s="3" t="s">
        <v>20</v>
      </c>
      <c r="E154" s="3" t="s">
        <v>8</v>
      </c>
      <c r="F154" s="3" t="s">
        <v>1761</v>
      </c>
      <c r="G154" s="3" t="s">
        <v>1762</v>
      </c>
      <c r="H154" s="4">
        <v>2710</v>
      </c>
      <c r="I154" s="4">
        <v>0</v>
      </c>
      <c r="J154" s="4">
        <v>-1387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1323</v>
      </c>
      <c r="U154" s="13">
        <f>IF(DataTable[[#This Row],[Year]]="2019",SUM(DataTable[[#This Row],[Nov]:[Dec]]),IF(OR(DataTable[[#This Row],[Year]]="2020",DataTable[[#This Row],[Year]]="2021"),DataTable[[#This Row],[Total]],0))/1000</f>
        <v>0</v>
      </c>
      <c r="V154" s="13" t="str">
        <f>_xlfn.IFNA(VLOOKUP(DataTable[[#This Row],[Category]],Table2[#All],2,FALSE),"")</f>
        <v>All Other</v>
      </c>
    </row>
    <row r="155" spans="1:22" x14ac:dyDescent="0.35">
      <c r="A155" s="3" t="s">
        <v>7</v>
      </c>
      <c r="B155" s="3" t="s">
        <v>10</v>
      </c>
      <c r="C155" s="3" t="s">
        <v>23</v>
      </c>
      <c r="D155" s="3" t="s">
        <v>22</v>
      </c>
      <c r="E155" s="3" t="s">
        <v>8</v>
      </c>
      <c r="F155" s="3" t="s">
        <v>1761</v>
      </c>
      <c r="G155" s="3" t="s">
        <v>1762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14507</v>
      </c>
      <c r="N155" s="4">
        <v>0</v>
      </c>
      <c r="O155" s="4">
        <v>0</v>
      </c>
      <c r="P155" s="4">
        <v>0</v>
      </c>
      <c r="Q155" s="4">
        <v>0</v>
      </c>
      <c r="R155" s="4">
        <v>15406</v>
      </c>
      <c r="S155" s="4">
        <v>0</v>
      </c>
      <c r="T155" s="4">
        <v>29913</v>
      </c>
      <c r="U155" s="13">
        <f>IF(DataTable[[#This Row],[Year]]="2019",SUM(DataTable[[#This Row],[Nov]:[Dec]]),IF(OR(DataTable[[#This Row],[Year]]="2020",DataTable[[#This Row],[Year]]="2021"),DataTable[[#This Row],[Total]],0))/1000</f>
        <v>15.406000000000001</v>
      </c>
      <c r="V155" s="13" t="str">
        <f>_xlfn.IFNA(VLOOKUP(DataTable[[#This Row],[Category]],Table2[#All],2,FALSE),"")</f>
        <v>All Other</v>
      </c>
    </row>
    <row r="156" spans="1:22" x14ac:dyDescent="0.35">
      <c r="A156" s="3" t="s">
        <v>7</v>
      </c>
      <c r="B156" s="3" t="s">
        <v>81</v>
      </c>
      <c r="C156" s="3" t="s">
        <v>108</v>
      </c>
      <c r="D156" s="3" t="s">
        <v>107</v>
      </c>
      <c r="E156" s="3" t="s">
        <v>88</v>
      </c>
      <c r="F156" s="3" t="s">
        <v>1761</v>
      </c>
      <c r="G156" s="3" t="s">
        <v>1762</v>
      </c>
      <c r="H156" s="4">
        <v>-150</v>
      </c>
      <c r="I156" s="4">
        <v>0</v>
      </c>
      <c r="J156" s="4">
        <v>0</v>
      </c>
      <c r="K156" s="4">
        <v>0</v>
      </c>
      <c r="L156" s="4">
        <v>0</v>
      </c>
      <c r="M156" s="4">
        <v>10628</v>
      </c>
      <c r="N156" s="4">
        <v>0</v>
      </c>
      <c r="O156" s="4">
        <v>3094</v>
      </c>
      <c r="P156" s="4">
        <v>0</v>
      </c>
      <c r="Q156" s="4">
        <v>0</v>
      </c>
      <c r="R156" s="4">
        <v>24385</v>
      </c>
      <c r="S156" s="4">
        <v>0</v>
      </c>
      <c r="T156" s="4">
        <v>37956</v>
      </c>
      <c r="U156" s="13">
        <f>IF(DataTable[[#This Row],[Year]]="2019",SUM(DataTable[[#This Row],[Nov]:[Dec]]),IF(OR(DataTable[[#This Row],[Year]]="2020",DataTable[[#This Row],[Year]]="2021"),DataTable[[#This Row],[Total]],0))/1000</f>
        <v>24.385000000000002</v>
      </c>
      <c r="V156" s="13" t="str">
        <f>_xlfn.IFNA(VLOOKUP(DataTable[[#This Row],[Category]],Table2[#All],2,FALSE),"")</f>
        <v>Proactive Replacement</v>
      </c>
    </row>
    <row r="157" spans="1:22" x14ac:dyDescent="0.35">
      <c r="A157" s="3" t="s">
        <v>7</v>
      </c>
      <c r="B157" s="3" t="s">
        <v>81</v>
      </c>
      <c r="C157" s="3" t="s">
        <v>121</v>
      </c>
      <c r="D157" s="3" t="s">
        <v>120</v>
      </c>
      <c r="E157" s="3" t="s">
        <v>88</v>
      </c>
      <c r="F157" s="3" t="s">
        <v>1761</v>
      </c>
      <c r="G157" s="3" t="s">
        <v>1762</v>
      </c>
      <c r="H157" s="4">
        <v>47639</v>
      </c>
      <c r="I157" s="4">
        <v>65283</v>
      </c>
      <c r="J157" s="4">
        <v>193730</v>
      </c>
      <c r="K157" s="4">
        <v>462713</v>
      </c>
      <c r="L157" s="4">
        <v>117560</v>
      </c>
      <c r="M157" s="4">
        <v>51327</v>
      </c>
      <c r="N157" s="4">
        <v>44110</v>
      </c>
      <c r="O157" s="4">
        <v>93495</v>
      </c>
      <c r="P157" s="4">
        <v>-42296</v>
      </c>
      <c r="Q157" s="4">
        <v>29264</v>
      </c>
      <c r="R157" s="4">
        <v>220697</v>
      </c>
      <c r="S157" s="4">
        <v>4465</v>
      </c>
      <c r="T157" s="4">
        <v>1287987</v>
      </c>
      <c r="U157" s="13">
        <f>IF(DataTable[[#This Row],[Year]]="2019",SUM(DataTable[[#This Row],[Nov]:[Dec]]),IF(OR(DataTable[[#This Row],[Year]]="2020",DataTable[[#This Row],[Year]]="2021"),DataTable[[#This Row],[Total]],0))/1000</f>
        <v>225.16200000000001</v>
      </c>
      <c r="V157" s="13" t="str">
        <f>_xlfn.IFNA(VLOOKUP(DataTable[[#This Row],[Category]],Table2[#All],2,FALSE),"")</f>
        <v>Proactive Replacement</v>
      </c>
    </row>
    <row r="158" spans="1:22" x14ac:dyDescent="0.35">
      <c r="A158" s="3" t="s">
        <v>7</v>
      </c>
      <c r="B158" s="3" t="s">
        <v>81</v>
      </c>
      <c r="C158" s="3" t="s">
        <v>110</v>
      </c>
      <c r="D158" s="3" t="s">
        <v>109</v>
      </c>
      <c r="E158" s="3" t="s">
        <v>111</v>
      </c>
      <c r="F158" s="3" t="s">
        <v>1761</v>
      </c>
      <c r="G158" s="3" t="s">
        <v>1762</v>
      </c>
      <c r="H158" s="4">
        <v>64</v>
      </c>
      <c r="I158" s="4">
        <v>77</v>
      </c>
      <c r="J158" s="4">
        <v>1533</v>
      </c>
      <c r="K158" s="4">
        <v>0</v>
      </c>
      <c r="L158" s="4">
        <v>-8253</v>
      </c>
      <c r="M158" s="4">
        <v>622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-5958</v>
      </c>
      <c r="U158" s="13">
        <f>IF(DataTable[[#This Row],[Year]]="2019",SUM(DataTable[[#This Row],[Nov]:[Dec]]),IF(OR(DataTable[[#This Row],[Year]]="2020",DataTable[[#This Row],[Year]]="2021"),DataTable[[#This Row],[Total]],0))/1000</f>
        <v>0</v>
      </c>
      <c r="V158" s="13" t="str">
        <f>_xlfn.IFNA(VLOOKUP(DataTable[[#This Row],[Category]],Table2[#All],2,FALSE),"")</f>
        <v>All Other</v>
      </c>
    </row>
    <row r="159" spans="1:22" x14ac:dyDescent="0.35">
      <c r="A159" s="3" t="s">
        <v>7</v>
      </c>
      <c r="B159" s="3" t="s">
        <v>81</v>
      </c>
      <c r="C159" s="3" t="s">
        <v>126</v>
      </c>
      <c r="D159" s="3" t="s">
        <v>125</v>
      </c>
      <c r="E159" s="3" t="s">
        <v>127</v>
      </c>
      <c r="F159" s="3" t="s">
        <v>1761</v>
      </c>
      <c r="G159" s="3" t="s">
        <v>1762</v>
      </c>
      <c r="H159" s="4">
        <v>0</v>
      </c>
      <c r="I159" s="4">
        <v>0</v>
      </c>
      <c r="J159" s="4">
        <v>0</v>
      </c>
      <c r="K159" s="4">
        <v>0</v>
      </c>
      <c r="L159" s="4">
        <v>-24562</v>
      </c>
      <c r="M159" s="4">
        <v>0</v>
      </c>
      <c r="N159" s="4">
        <v>0</v>
      </c>
      <c r="O159" s="4">
        <v>0</v>
      </c>
      <c r="P159" s="4">
        <v>0</v>
      </c>
      <c r="Q159" s="4">
        <v>21524</v>
      </c>
      <c r="R159" s="4">
        <v>0</v>
      </c>
      <c r="S159" s="4">
        <v>0</v>
      </c>
      <c r="T159" s="4">
        <v>-3038</v>
      </c>
      <c r="U159" s="13">
        <f>IF(DataTable[[#This Row],[Year]]="2019",SUM(DataTable[[#This Row],[Nov]:[Dec]]),IF(OR(DataTable[[#This Row],[Year]]="2020",DataTable[[#This Row],[Year]]="2021"),DataTable[[#This Row],[Total]],0))/1000</f>
        <v>0</v>
      </c>
      <c r="V159" s="13" t="str">
        <f>_xlfn.IFNA(VLOOKUP(DataTable[[#This Row],[Category]],Table2[#All],2,FALSE),"")</f>
        <v>All Other</v>
      </c>
    </row>
    <row r="160" spans="1:22" x14ac:dyDescent="0.35">
      <c r="A160" s="3" t="s">
        <v>7</v>
      </c>
      <c r="B160" s="3" t="s">
        <v>81</v>
      </c>
      <c r="C160" s="3" t="s">
        <v>113</v>
      </c>
      <c r="D160" s="3" t="s">
        <v>112</v>
      </c>
      <c r="E160" s="3" t="s">
        <v>88</v>
      </c>
      <c r="F160" s="3" t="s">
        <v>1761</v>
      </c>
      <c r="G160" s="3" t="s">
        <v>1762</v>
      </c>
      <c r="H160" s="4">
        <v>310278</v>
      </c>
      <c r="I160" s="4">
        <v>66941</v>
      </c>
      <c r="J160" s="4">
        <v>312274</v>
      </c>
      <c r="K160" s="4">
        <v>87457</v>
      </c>
      <c r="L160" s="4">
        <v>84376</v>
      </c>
      <c r="M160" s="4">
        <v>23004</v>
      </c>
      <c r="N160" s="4">
        <v>468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884798</v>
      </c>
      <c r="U160" s="13">
        <f>IF(DataTable[[#This Row],[Year]]="2019",SUM(DataTable[[#This Row],[Nov]:[Dec]]),IF(OR(DataTable[[#This Row],[Year]]="2020",DataTable[[#This Row],[Year]]="2021"),DataTable[[#This Row],[Total]],0))/1000</f>
        <v>0</v>
      </c>
      <c r="V160" s="13" t="str">
        <f>_xlfn.IFNA(VLOOKUP(DataTable[[#This Row],[Category]],Table2[#All],2,FALSE),"")</f>
        <v>Proactive Replacement</v>
      </c>
    </row>
    <row r="161" spans="1:22" x14ac:dyDescent="0.35">
      <c r="A161" s="3" t="s">
        <v>7</v>
      </c>
      <c r="B161" s="3" t="s">
        <v>81</v>
      </c>
      <c r="C161" s="3" t="s">
        <v>104</v>
      </c>
      <c r="D161" s="3" t="s">
        <v>103</v>
      </c>
      <c r="E161" s="3" t="s">
        <v>88</v>
      </c>
      <c r="F161" s="3" t="s">
        <v>1761</v>
      </c>
      <c r="G161" s="3" t="s">
        <v>1762</v>
      </c>
      <c r="H161" s="4">
        <v>541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541</v>
      </c>
      <c r="U161" s="13">
        <f>IF(DataTable[[#This Row],[Year]]="2019",SUM(DataTable[[#This Row],[Nov]:[Dec]]),IF(OR(DataTable[[#This Row],[Year]]="2020",DataTable[[#This Row],[Year]]="2021"),DataTable[[#This Row],[Total]],0))/1000</f>
        <v>0</v>
      </c>
      <c r="V161" s="13" t="str">
        <f>_xlfn.IFNA(VLOOKUP(DataTable[[#This Row],[Category]],Table2[#All],2,FALSE),"")</f>
        <v>Proactive Replacement</v>
      </c>
    </row>
    <row r="162" spans="1:22" x14ac:dyDescent="0.35">
      <c r="A162" s="3" t="s">
        <v>7</v>
      </c>
      <c r="B162" s="3" t="s">
        <v>81</v>
      </c>
      <c r="C162" s="3" t="s">
        <v>115</v>
      </c>
      <c r="D162" s="3" t="s">
        <v>114</v>
      </c>
      <c r="E162" s="3" t="s">
        <v>88</v>
      </c>
      <c r="F162" s="3" t="s">
        <v>1761</v>
      </c>
      <c r="G162" s="3" t="s">
        <v>1762</v>
      </c>
      <c r="H162" s="4">
        <v>417</v>
      </c>
      <c r="I162" s="4">
        <v>7957</v>
      </c>
      <c r="J162" s="4">
        <v>65427</v>
      </c>
      <c r="K162" s="4">
        <v>-49891</v>
      </c>
      <c r="L162" s="4">
        <v>-917</v>
      </c>
      <c r="M162" s="4">
        <v>-19</v>
      </c>
      <c r="N162" s="4">
        <v>133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23107</v>
      </c>
      <c r="U162" s="13">
        <f>IF(DataTable[[#This Row],[Year]]="2019",SUM(DataTable[[#This Row],[Nov]:[Dec]]),IF(OR(DataTable[[#This Row],[Year]]="2020",DataTable[[#This Row],[Year]]="2021"),DataTable[[#This Row],[Total]],0))/1000</f>
        <v>0</v>
      </c>
      <c r="V162" s="13" t="str">
        <f>_xlfn.IFNA(VLOOKUP(DataTable[[#This Row],[Category]],Table2[#All],2,FALSE),"")</f>
        <v>Proactive Replacement</v>
      </c>
    </row>
    <row r="163" spans="1:22" x14ac:dyDescent="0.35">
      <c r="A163" s="3" t="s">
        <v>7</v>
      </c>
      <c r="B163" s="3" t="s">
        <v>81</v>
      </c>
      <c r="C163" s="3" t="s">
        <v>275</v>
      </c>
      <c r="D163" s="3" t="s">
        <v>274</v>
      </c>
      <c r="E163" s="3" t="s">
        <v>273</v>
      </c>
      <c r="F163" s="3" t="s">
        <v>1761</v>
      </c>
      <c r="G163" s="3" t="s">
        <v>1762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13">
        <f>IF(DataTable[[#This Row],[Year]]="2019",SUM(DataTable[[#This Row],[Nov]:[Dec]]),IF(OR(DataTable[[#This Row],[Year]]="2020",DataTable[[#This Row],[Year]]="2021"),DataTable[[#This Row],[Total]],0))/1000</f>
        <v>0</v>
      </c>
      <c r="V163" s="13" t="str">
        <f>_xlfn.IFNA(VLOOKUP(DataTable[[#This Row],[Category]],Table2[#All],2,FALSE),"")</f>
        <v>All Other</v>
      </c>
    </row>
    <row r="164" spans="1:22" x14ac:dyDescent="0.35">
      <c r="A164" s="3" t="s">
        <v>7</v>
      </c>
      <c r="B164" s="3" t="s">
        <v>81</v>
      </c>
      <c r="C164" s="3" t="s">
        <v>272</v>
      </c>
      <c r="D164" s="3" t="s">
        <v>271</v>
      </c>
      <c r="E164" s="3" t="s">
        <v>273</v>
      </c>
      <c r="F164" s="3" t="s">
        <v>1761</v>
      </c>
      <c r="G164" s="3" t="s">
        <v>1762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7805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7805</v>
      </c>
      <c r="U164" s="13">
        <f>IF(DataTable[[#This Row],[Year]]="2019",SUM(DataTable[[#This Row],[Nov]:[Dec]]),IF(OR(DataTable[[#This Row],[Year]]="2020",DataTable[[#This Row],[Year]]="2021"),DataTable[[#This Row],[Total]],0))/1000</f>
        <v>0</v>
      </c>
      <c r="V164" s="13" t="str">
        <f>_xlfn.IFNA(VLOOKUP(DataTable[[#This Row],[Category]],Table2[#All],2,FALSE),"")</f>
        <v>All Other</v>
      </c>
    </row>
    <row r="165" spans="1:22" x14ac:dyDescent="0.35">
      <c r="A165" s="3" t="s">
        <v>7</v>
      </c>
      <c r="B165" s="3" t="s">
        <v>81</v>
      </c>
      <c r="C165" s="3" t="s">
        <v>155</v>
      </c>
      <c r="D165" s="3" t="s">
        <v>154</v>
      </c>
      <c r="E165" s="3" t="s">
        <v>88</v>
      </c>
      <c r="F165" s="3" t="s">
        <v>1761</v>
      </c>
      <c r="G165" s="3" t="s">
        <v>1762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12449</v>
      </c>
      <c r="R165" s="4">
        <v>0</v>
      </c>
      <c r="S165" s="4">
        <v>0</v>
      </c>
      <c r="T165" s="4">
        <v>12449</v>
      </c>
      <c r="U165" s="13">
        <f>IF(DataTable[[#This Row],[Year]]="2019",SUM(DataTable[[#This Row],[Nov]:[Dec]]),IF(OR(DataTable[[#This Row],[Year]]="2020",DataTable[[#This Row],[Year]]="2021"),DataTable[[#This Row],[Total]],0))/1000</f>
        <v>0</v>
      </c>
      <c r="V165" s="13" t="str">
        <f>_xlfn.IFNA(VLOOKUP(DataTable[[#This Row],[Category]],Table2[#All],2,FALSE),"")</f>
        <v>Proactive Replacement</v>
      </c>
    </row>
    <row r="166" spans="1:22" x14ac:dyDescent="0.35">
      <c r="A166" s="3" t="s">
        <v>7</v>
      </c>
      <c r="B166" s="3" t="s">
        <v>81</v>
      </c>
      <c r="C166" s="3" t="s">
        <v>117</v>
      </c>
      <c r="D166" s="3" t="s">
        <v>116</v>
      </c>
      <c r="E166" s="3" t="s">
        <v>88</v>
      </c>
      <c r="F166" s="3" t="s">
        <v>1761</v>
      </c>
      <c r="G166" s="3" t="s">
        <v>1762</v>
      </c>
      <c r="H166" s="4">
        <v>-30</v>
      </c>
      <c r="I166" s="4">
        <v>-4397</v>
      </c>
      <c r="J166" s="4">
        <v>0</v>
      </c>
      <c r="K166" s="4">
        <v>1783</v>
      </c>
      <c r="L166" s="4">
        <v>0</v>
      </c>
      <c r="M166" s="4">
        <v>78</v>
      </c>
      <c r="N166" s="4">
        <v>156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-2411</v>
      </c>
      <c r="U166" s="13">
        <f>IF(DataTable[[#This Row],[Year]]="2019",SUM(DataTable[[#This Row],[Nov]:[Dec]]),IF(OR(DataTable[[#This Row],[Year]]="2020",DataTable[[#This Row],[Year]]="2021"),DataTable[[#This Row],[Total]],0))/1000</f>
        <v>0</v>
      </c>
      <c r="V166" s="13" t="str">
        <f>_xlfn.IFNA(VLOOKUP(DataTable[[#This Row],[Category]],Table2[#All],2,FALSE),"")</f>
        <v>Proactive Replacement</v>
      </c>
    </row>
    <row r="167" spans="1:22" x14ac:dyDescent="0.35">
      <c r="A167" s="3" t="s">
        <v>7</v>
      </c>
      <c r="B167" s="3" t="s">
        <v>81</v>
      </c>
      <c r="C167" s="3" t="s">
        <v>264</v>
      </c>
      <c r="D167" s="3" t="s">
        <v>263</v>
      </c>
      <c r="E167" s="3" t="s">
        <v>88</v>
      </c>
      <c r="F167" s="3" t="s">
        <v>1761</v>
      </c>
      <c r="G167" s="3" t="s">
        <v>1762</v>
      </c>
      <c r="H167" s="4">
        <v>0</v>
      </c>
      <c r="I167" s="4">
        <v>77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77</v>
      </c>
      <c r="U167" s="13">
        <f>IF(DataTable[[#This Row],[Year]]="2019",SUM(DataTable[[#This Row],[Nov]:[Dec]]),IF(OR(DataTable[[#This Row],[Year]]="2020",DataTable[[#This Row],[Year]]="2021"),DataTable[[#This Row],[Total]],0))/1000</f>
        <v>0</v>
      </c>
      <c r="V167" s="13" t="str">
        <f>_xlfn.IFNA(VLOOKUP(DataTable[[#This Row],[Category]],Table2[#All],2,FALSE),"")</f>
        <v>Proactive Replacement</v>
      </c>
    </row>
    <row r="168" spans="1:22" x14ac:dyDescent="0.35">
      <c r="A168" s="3" t="s">
        <v>7</v>
      </c>
      <c r="B168" s="3" t="s">
        <v>81</v>
      </c>
      <c r="C168" s="3" t="s">
        <v>268</v>
      </c>
      <c r="D168" s="3" t="s">
        <v>267</v>
      </c>
      <c r="E168" s="3" t="s">
        <v>88</v>
      </c>
      <c r="F168" s="3" t="s">
        <v>1761</v>
      </c>
      <c r="G168" s="3" t="s">
        <v>1762</v>
      </c>
      <c r="H168" s="4">
        <v>0</v>
      </c>
      <c r="I168" s="4">
        <v>43</v>
      </c>
      <c r="J168" s="4">
        <v>14749</v>
      </c>
      <c r="K168" s="4">
        <v>10312</v>
      </c>
      <c r="L168" s="4">
        <v>10236</v>
      </c>
      <c r="M168" s="4">
        <v>2147</v>
      </c>
      <c r="N168" s="4">
        <v>2563</v>
      </c>
      <c r="O168" s="4">
        <v>7021</v>
      </c>
      <c r="P168" s="4">
        <v>36267</v>
      </c>
      <c r="Q168" s="4">
        <v>16644</v>
      </c>
      <c r="R168" s="4">
        <v>0</v>
      </c>
      <c r="S168" s="4">
        <v>-5541</v>
      </c>
      <c r="T168" s="4">
        <v>94441</v>
      </c>
      <c r="U168" s="13">
        <f>IF(DataTable[[#This Row],[Year]]="2019",SUM(DataTable[[#This Row],[Nov]:[Dec]]),IF(OR(DataTable[[#This Row],[Year]]="2020",DataTable[[#This Row],[Year]]="2021"),DataTable[[#This Row],[Total]],0))/1000</f>
        <v>-5.5410000000000004</v>
      </c>
      <c r="V168" s="13" t="str">
        <f>_xlfn.IFNA(VLOOKUP(DataTable[[#This Row],[Category]],Table2[#All],2,FALSE),"")</f>
        <v>Proactive Replacement</v>
      </c>
    </row>
    <row r="169" spans="1:22" x14ac:dyDescent="0.35">
      <c r="A169" s="3" t="s">
        <v>7</v>
      </c>
      <c r="B169" s="3" t="s">
        <v>81</v>
      </c>
      <c r="C169" s="3" t="s">
        <v>135</v>
      </c>
      <c r="D169" s="3" t="s">
        <v>134</v>
      </c>
      <c r="E169" s="3" t="s">
        <v>88</v>
      </c>
      <c r="F169" s="3" t="s">
        <v>1761</v>
      </c>
      <c r="G169" s="3" t="s">
        <v>1762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2193</v>
      </c>
      <c r="O169" s="4">
        <v>44794</v>
      </c>
      <c r="P169" s="4">
        <v>2070</v>
      </c>
      <c r="Q169" s="4">
        <v>68724</v>
      </c>
      <c r="R169" s="4">
        <v>140703</v>
      </c>
      <c r="S169" s="4">
        <v>33859</v>
      </c>
      <c r="T169" s="4">
        <v>292343</v>
      </c>
      <c r="U169" s="13">
        <f>IF(DataTable[[#This Row],[Year]]="2019",SUM(DataTable[[#This Row],[Nov]:[Dec]]),IF(OR(DataTable[[#This Row],[Year]]="2020",DataTable[[#This Row],[Year]]="2021"),DataTable[[#This Row],[Total]],0))/1000</f>
        <v>174.56200000000001</v>
      </c>
      <c r="V169" s="13" t="str">
        <f>_xlfn.IFNA(VLOOKUP(DataTable[[#This Row],[Category]],Table2[#All],2,FALSE),"")</f>
        <v>Proactive Replacement</v>
      </c>
    </row>
    <row r="170" spans="1:22" x14ac:dyDescent="0.35">
      <c r="A170" s="3" t="s">
        <v>7</v>
      </c>
      <c r="B170" s="3" t="s">
        <v>81</v>
      </c>
      <c r="C170" s="3" t="s">
        <v>191</v>
      </c>
      <c r="D170" s="3" t="s">
        <v>190</v>
      </c>
      <c r="E170" s="3" t="s">
        <v>88</v>
      </c>
      <c r="F170" s="3" t="s">
        <v>1761</v>
      </c>
      <c r="G170" s="3" t="s">
        <v>1762</v>
      </c>
      <c r="H170" s="4">
        <v>0</v>
      </c>
      <c r="I170" s="4">
        <v>0</v>
      </c>
      <c r="J170" s="4">
        <v>79</v>
      </c>
      <c r="K170" s="4">
        <v>0</v>
      </c>
      <c r="L170" s="4">
        <v>79</v>
      </c>
      <c r="M170" s="4">
        <v>2478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2636</v>
      </c>
      <c r="U170" s="13">
        <f>IF(DataTable[[#This Row],[Year]]="2019",SUM(DataTable[[#This Row],[Nov]:[Dec]]),IF(OR(DataTable[[#This Row],[Year]]="2020",DataTable[[#This Row],[Year]]="2021"),DataTable[[#This Row],[Total]],0))/1000</f>
        <v>0</v>
      </c>
      <c r="V170" s="13" t="str">
        <f>_xlfn.IFNA(VLOOKUP(DataTable[[#This Row],[Category]],Table2[#All],2,FALSE),"")</f>
        <v>Proactive Replacement</v>
      </c>
    </row>
    <row r="171" spans="1:22" x14ac:dyDescent="0.35">
      <c r="A171" s="3" t="s">
        <v>7</v>
      </c>
      <c r="B171" s="3" t="s">
        <v>81</v>
      </c>
      <c r="C171" s="3" t="s">
        <v>209</v>
      </c>
      <c r="D171" s="3" t="s">
        <v>208</v>
      </c>
      <c r="E171" s="3" t="s">
        <v>88</v>
      </c>
      <c r="F171" s="3" t="s">
        <v>1761</v>
      </c>
      <c r="G171" s="3" t="s">
        <v>1762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-13125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-13125</v>
      </c>
      <c r="U171" s="13">
        <f>IF(DataTable[[#This Row],[Year]]="2019",SUM(DataTable[[#This Row],[Nov]:[Dec]]),IF(OR(DataTable[[#This Row],[Year]]="2020",DataTable[[#This Row],[Year]]="2021"),DataTable[[#This Row],[Total]],0))/1000</f>
        <v>0</v>
      </c>
      <c r="V171" s="13" t="str">
        <f>_xlfn.IFNA(VLOOKUP(DataTable[[#This Row],[Category]],Table2[#All],2,FALSE),"")</f>
        <v>Proactive Replacement</v>
      </c>
    </row>
    <row r="172" spans="1:22" x14ac:dyDescent="0.35">
      <c r="A172" s="3" t="s">
        <v>7</v>
      </c>
      <c r="B172" s="3" t="s">
        <v>81</v>
      </c>
      <c r="C172" s="3" t="s">
        <v>256</v>
      </c>
      <c r="D172" s="3" t="s">
        <v>255</v>
      </c>
      <c r="E172" s="3" t="s">
        <v>252</v>
      </c>
      <c r="F172" s="3" t="s">
        <v>1761</v>
      </c>
      <c r="G172" s="3" t="s">
        <v>1762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7830</v>
      </c>
      <c r="S172" s="4">
        <v>6812</v>
      </c>
      <c r="T172" s="4">
        <v>14642</v>
      </c>
      <c r="U172" s="13">
        <f>IF(DataTable[[#This Row],[Year]]="2019",SUM(DataTable[[#This Row],[Nov]:[Dec]]),IF(OR(DataTable[[#This Row],[Year]]="2020",DataTable[[#This Row],[Year]]="2021"),DataTable[[#This Row],[Total]],0))/1000</f>
        <v>14.641999999999999</v>
      </c>
      <c r="V172" s="13" t="str">
        <f>_xlfn.IFNA(VLOOKUP(DataTable[[#This Row],[Category]],Table2[#All],2,FALSE),"")</f>
        <v>Reliability</v>
      </c>
    </row>
    <row r="173" spans="1:22" x14ac:dyDescent="0.35">
      <c r="A173" s="3" t="s">
        <v>7</v>
      </c>
      <c r="B173" s="3" t="s">
        <v>81</v>
      </c>
      <c r="C173" s="3" t="s">
        <v>258</v>
      </c>
      <c r="D173" s="3" t="s">
        <v>257</v>
      </c>
      <c r="E173" s="3" t="s">
        <v>252</v>
      </c>
      <c r="F173" s="3" t="s">
        <v>1761</v>
      </c>
      <c r="G173" s="3" t="s">
        <v>1762</v>
      </c>
      <c r="H173" s="4">
        <v>11352</v>
      </c>
      <c r="I173" s="4">
        <v>44194</v>
      </c>
      <c r="J173" s="4">
        <v>101679</v>
      </c>
      <c r="K173" s="4">
        <v>43328</v>
      </c>
      <c r="L173" s="4">
        <v>-65318</v>
      </c>
      <c r="M173" s="4">
        <v>164</v>
      </c>
      <c r="N173" s="4">
        <v>0</v>
      </c>
      <c r="O173" s="4">
        <v>0</v>
      </c>
      <c r="P173" s="4">
        <v>-79</v>
      </c>
      <c r="Q173" s="4">
        <v>0</v>
      </c>
      <c r="R173" s="4">
        <v>0</v>
      </c>
      <c r="S173" s="4">
        <v>0</v>
      </c>
      <c r="T173" s="4">
        <v>135320</v>
      </c>
      <c r="U173" s="13">
        <f>IF(DataTable[[#This Row],[Year]]="2019",SUM(DataTable[[#This Row],[Nov]:[Dec]]),IF(OR(DataTable[[#This Row],[Year]]="2020",DataTable[[#This Row],[Year]]="2021"),DataTable[[#This Row],[Total]],0))/1000</f>
        <v>0</v>
      </c>
      <c r="V173" s="13" t="str">
        <f>_xlfn.IFNA(VLOOKUP(DataTable[[#This Row],[Category]],Table2[#All],2,FALSE),"")</f>
        <v>Reliability</v>
      </c>
    </row>
    <row r="174" spans="1:22" x14ac:dyDescent="0.35">
      <c r="A174" s="3" t="s">
        <v>7</v>
      </c>
      <c r="B174" s="3" t="s">
        <v>81</v>
      </c>
      <c r="C174" s="3" t="s">
        <v>260</v>
      </c>
      <c r="D174" s="3" t="s">
        <v>259</v>
      </c>
      <c r="E174" s="3" t="s">
        <v>252</v>
      </c>
      <c r="F174" s="3" t="s">
        <v>1761</v>
      </c>
      <c r="G174" s="3" t="s">
        <v>1762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518</v>
      </c>
      <c r="R174" s="4">
        <v>146</v>
      </c>
      <c r="S174" s="4">
        <v>81</v>
      </c>
      <c r="T174" s="4">
        <v>745</v>
      </c>
      <c r="U174" s="13">
        <f>IF(DataTable[[#This Row],[Year]]="2019",SUM(DataTable[[#This Row],[Nov]:[Dec]]),IF(OR(DataTable[[#This Row],[Year]]="2020",DataTable[[#This Row],[Year]]="2021"),DataTable[[#This Row],[Total]],0))/1000</f>
        <v>0.22700000000000001</v>
      </c>
      <c r="V174" s="13" t="str">
        <f>_xlfn.IFNA(VLOOKUP(DataTable[[#This Row],[Category]],Table2[#All],2,FALSE),"")</f>
        <v>Reliability</v>
      </c>
    </row>
    <row r="175" spans="1:22" x14ac:dyDescent="0.35">
      <c r="A175" s="3" t="s">
        <v>7</v>
      </c>
      <c r="B175" s="3" t="s">
        <v>81</v>
      </c>
      <c r="C175" s="3" t="s">
        <v>262</v>
      </c>
      <c r="D175" s="3" t="s">
        <v>261</v>
      </c>
      <c r="E175" s="3" t="s">
        <v>252</v>
      </c>
      <c r="F175" s="3" t="s">
        <v>1761</v>
      </c>
      <c r="G175" s="3" t="s">
        <v>1762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1564</v>
      </c>
      <c r="R175" s="4">
        <v>-80</v>
      </c>
      <c r="S175" s="4">
        <v>20985</v>
      </c>
      <c r="T175" s="4">
        <v>22468</v>
      </c>
      <c r="U175" s="13">
        <f>IF(DataTable[[#This Row],[Year]]="2019",SUM(DataTable[[#This Row],[Nov]:[Dec]]),IF(OR(DataTable[[#This Row],[Year]]="2020",DataTable[[#This Row],[Year]]="2021"),DataTable[[#This Row],[Total]],0))/1000</f>
        <v>20.905000000000001</v>
      </c>
      <c r="V175" s="13" t="str">
        <f>_xlfn.IFNA(VLOOKUP(DataTable[[#This Row],[Category]],Table2[#All],2,FALSE),"")</f>
        <v>Reliability</v>
      </c>
    </row>
    <row r="176" spans="1:22" x14ac:dyDescent="0.35">
      <c r="A176" s="3" t="s">
        <v>7</v>
      </c>
      <c r="B176" s="3" t="s">
        <v>81</v>
      </c>
      <c r="C176" s="3" t="s">
        <v>179</v>
      </c>
      <c r="D176" s="3" t="s">
        <v>178</v>
      </c>
      <c r="E176" s="3" t="s">
        <v>88</v>
      </c>
      <c r="F176" s="3" t="s">
        <v>1761</v>
      </c>
      <c r="G176" s="3" t="s">
        <v>1762</v>
      </c>
      <c r="H176" s="4">
        <v>29478</v>
      </c>
      <c r="I176" s="4">
        <v>-120</v>
      </c>
      <c r="J176" s="4">
        <v>-29405</v>
      </c>
      <c r="K176" s="4">
        <v>0</v>
      </c>
      <c r="L176" s="4">
        <v>0</v>
      </c>
      <c r="M176" s="4">
        <v>-10</v>
      </c>
      <c r="N176" s="4">
        <v>-62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-119</v>
      </c>
      <c r="U176" s="13">
        <f>IF(DataTable[[#This Row],[Year]]="2019",SUM(DataTable[[#This Row],[Nov]:[Dec]]),IF(OR(DataTable[[#This Row],[Year]]="2020",DataTable[[#This Row],[Year]]="2021"),DataTable[[#This Row],[Total]],0))/1000</f>
        <v>0</v>
      </c>
      <c r="V176" s="13" t="str">
        <f>_xlfn.IFNA(VLOOKUP(DataTable[[#This Row],[Category]],Table2[#All],2,FALSE),"")</f>
        <v>Proactive Replacement</v>
      </c>
    </row>
    <row r="177" spans="1:22" x14ac:dyDescent="0.35">
      <c r="A177" s="3" t="s">
        <v>7</v>
      </c>
      <c r="B177" s="3" t="s">
        <v>81</v>
      </c>
      <c r="C177" s="3" t="s">
        <v>161</v>
      </c>
      <c r="D177" s="3" t="s">
        <v>160</v>
      </c>
      <c r="E177" s="3" t="s">
        <v>88</v>
      </c>
      <c r="F177" s="3" t="s">
        <v>1761</v>
      </c>
      <c r="G177" s="3" t="s">
        <v>1762</v>
      </c>
      <c r="H177" s="4">
        <v>150199</v>
      </c>
      <c r="I177" s="4">
        <v>29972</v>
      </c>
      <c r="J177" s="4">
        <v>33281</v>
      </c>
      <c r="K177" s="4">
        <v>30184</v>
      </c>
      <c r="L177" s="4">
        <v>87827</v>
      </c>
      <c r="M177" s="4">
        <v>60730</v>
      </c>
      <c r="N177" s="4">
        <v>-9</v>
      </c>
      <c r="O177" s="4">
        <v>-9550</v>
      </c>
      <c r="P177" s="4">
        <v>1662</v>
      </c>
      <c r="Q177" s="4">
        <v>0</v>
      </c>
      <c r="R177" s="4">
        <v>527</v>
      </c>
      <c r="S177" s="4">
        <v>643</v>
      </c>
      <c r="T177" s="4">
        <v>385466</v>
      </c>
      <c r="U177" s="13">
        <f>IF(DataTable[[#This Row],[Year]]="2019",SUM(DataTable[[#This Row],[Nov]:[Dec]]),IF(OR(DataTable[[#This Row],[Year]]="2020",DataTable[[#This Row],[Year]]="2021"),DataTable[[#This Row],[Total]],0))/1000</f>
        <v>1.17</v>
      </c>
      <c r="V177" s="13" t="str">
        <f>_xlfn.IFNA(VLOOKUP(DataTable[[#This Row],[Category]],Table2[#All],2,FALSE),"")</f>
        <v>Proactive Replacement</v>
      </c>
    </row>
    <row r="178" spans="1:22" x14ac:dyDescent="0.35">
      <c r="A178" s="3" t="s">
        <v>7</v>
      </c>
      <c r="B178" s="3" t="s">
        <v>81</v>
      </c>
      <c r="C178" s="3" t="s">
        <v>159</v>
      </c>
      <c r="D178" s="3" t="s">
        <v>158</v>
      </c>
      <c r="E178" s="3" t="s">
        <v>88</v>
      </c>
      <c r="F178" s="3" t="s">
        <v>1761</v>
      </c>
      <c r="G178" s="3" t="s">
        <v>1762</v>
      </c>
      <c r="H178" s="4">
        <v>-151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-151</v>
      </c>
      <c r="U178" s="13">
        <f>IF(DataTable[[#This Row],[Year]]="2019",SUM(DataTable[[#This Row],[Nov]:[Dec]]),IF(OR(DataTable[[#This Row],[Year]]="2020",DataTable[[#This Row],[Year]]="2021"),DataTable[[#This Row],[Total]],0))/1000</f>
        <v>0</v>
      </c>
      <c r="V178" s="13" t="str">
        <f>_xlfn.IFNA(VLOOKUP(DataTable[[#This Row],[Category]],Table2[#All],2,FALSE),"")</f>
        <v>Proactive Replacement</v>
      </c>
    </row>
    <row r="179" spans="1:22" x14ac:dyDescent="0.35">
      <c r="A179" s="3" t="s">
        <v>7</v>
      </c>
      <c r="B179" s="3" t="s">
        <v>81</v>
      </c>
      <c r="C179" s="3" t="s">
        <v>163</v>
      </c>
      <c r="D179" s="3" t="s">
        <v>162</v>
      </c>
      <c r="E179" s="3" t="s">
        <v>88</v>
      </c>
      <c r="F179" s="3" t="s">
        <v>1761</v>
      </c>
      <c r="G179" s="3" t="s">
        <v>1762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13">
        <f>IF(DataTable[[#This Row],[Year]]="2019",SUM(DataTable[[#This Row],[Nov]:[Dec]]),IF(OR(DataTable[[#This Row],[Year]]="2020",DataTable[[#This Row],[Year]]="2021"),DataTable[[#This Row],[Total]],0))/1000</f>
        <v>0</v>
      </c>
      <c r="V179" s="13" t="str">
        <f>_xlfn.IFNA(VLOOKUP(DataTable[[#This Row],[Category]],Table2[#All],2,FALSE),"")</f>
        <v>Proactive Replacement</v>
      </c>
    </row>
    <row r="180" spans="1:22" x14ac:dyDescent="0.35">
      <c r="A180" s="3" t="s">
        <v>7</v>
      </c>
      <c r="B180" s="3" t="s">
        <v>81</v>
      </c>
      <c r="C180" s="3" t="s">
        <v>165</v>
      </c>
      <c r="D180" s="3" t="s">
        <v>164</v>
      </c>
      <c r="E180" s="3" t="s">
        <v>88</v>
      </c>
      <c r="F180" s="3" t="s">
        <v>1761</v>
      </c>
      <c r="G180" s="3" t="s">
        <v>1762</v>
      </c>
      <c r="H180" s="4">
        <v>0</v>
      </c>
      <c r="I180" s="4">
        <v>0</v>
      </c>
      <c r="J180" s="4">
        <v>0</v>
      </c>
      <c r="K180" s="4">
        <v>249</v>
      </c>
      <c r="L180" s="4">
        <v>259</v>
      </c>
      <c r="M180" s="4">
        <v>19829</v>
      </c>
      <c r="N180" s="4">
        <v>1181</v>
      </c>
      <c r="O180" s="4">
        <v>2627</v>
      </c>
      <c r="P180" s="4">
        <v>3018</v>
      </c>
      <c r="Q180" s="4">
        <v>0</v>
      </c>
      <c r="R180" s="4">
        <v>3786</v>
      </c>
      <c r="S180" s="4">
        <v>32472</v>
      </c>
      <c r="T180" s="4">
        <v>63420</v>
      </c>
      <c r="U180" s="13">
        <f>IF(DataTable[[#This Row],[Year]]="2019",SUM(DataTable[[#This Row],[Nov]:[Dec]]),IF(OR(DataTable[[#This Row],[Year]]="2020",DataTable[[#This Row],[Year]]="2021"),DataTable[[#This Row],[Total]],0))/1000</f>
        <v>36.258000000000003</v>
      </c>
      <c r="V180" s="13" t="str">
        <f>_xlfn.IFNA(VLOOKUP(DataTable[[#This Row],[Category]],Table2[#All],2,FALSE),"")</f>
        <v>Proactive Replacement</v>
      </c>
    </row>
    <row r="181" spans="1:22" x14ac:dyDescent="0.35">
      <c r="A181" s="3" t="s">
        <v>7</v>
      </c>
      <c r="B181" s="3" t="s">
        <v>81</v>
      </c>
      <c r="C181" s="3" t="s">
        <v>167</v>
      </c>
      <c r="D181" s="3" t="s">
        <v>166</v>
      </c>
      <c r="E181" s="3" t="s">
        <v>88</v>
      </c>
      <c r="F181" s="3" t="s">
        <v>1761</v>
      </c>
      <c r="G181" s="3" t="s">
        <v>1762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856</v>
      </c>
      <c r="O181" s="4">
        <v>951</v>
      </c>
      <c r="P181" s="4">
        <v>0</v>
      </c>
      <c r="Q181" s="4">
        <v>23908</v>
      </c>
      <c r="R181" s="4">
        <v>6342</v>
      </c>
      <c r="S181" s="4">
        <v>1000</v>
      </c>
      <c r="T181" s="4">
        <v>33057</v>
      </c>
      <c r="U181" s="13">
        <f>IF(DataTable[[#This Row],[Year]]="2019",SUM(DataTable[[#This Row],[Nov]:[Dec]]),IF(OR(DataTable[[#This Row],[Year]]="2020",DataTable[[#This Row],[Year]]="2021"),DataTable[[#This Row],[Total]],0))/1000</f>
        <v>7.3419999999999996</v>
      </c>
      <c r="V181" s="13" t="str">
        <f>_xlfn.IFNA(VLOOKUP(DataTable[[#This Row],[Category]],Table2[#All],2,FALSE),"")</f>
        <v>Proactive Replacement</v>
      </c>
    </row>
    <row r="182" spans="1:22" x14ac:dyDescent="0.35">
      <c r="A182" s="3" t="s">
        <v>7</v>
      </c>
      <c r="B182" s="3" t="s">
        <v>81</v>
      </c>
      <c r="C182" s="3" t="s">
        <v>177</v>
      </c>
      <c r="D182" s="3" t="s">
        <v>176</v>
      </c>
      <c r="E182" s="3" t="s">
        <v>88</v>
      </c>
      <c r="F182" s="3" t="s">
        <v>1761</v>
      </c>
      <c r="G182" s="3" t="s">
        <v>1762</v>
      </c>
      <c r="H182" s="4">
        <v>0</v>
      </c>
      <c r="I182" s="4">
        <v>0</v>
      </c>
      <c r="J182" s="4">
        <v>0</v>
      </c>
      <c r="K182" s="4">
        <v>0</v>
      </c>
      <c r="L182" s="4">
        <v>979</v>
      </c>
      <c r="M182" s="4">
        <v>-137</v>
      </c>
      <c r="N182" s="4">
        <v>150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992</v>
      </c>
      <c r="U182" s="13">
        <f>IF(DataTable[[#This Row],[Year]]="2019",SUM(DataTable[[#This Row],[Nov]:[Dec]]),IF(OR(DataTable[[#This Row],[Year]]="2020",DataTable[[#This Row],[Year]]="2021"),DataTable[[#This Row],[Total]],0))/1000</f>
        <v>0</v>
      </c>
      <c r="V182" s="13" t="str">
        <f>_xlfn.IFNA(VLOOKUP(DataTable[[#This Row],[Category]],Table2[#All],2,FALSE),"")</f>
        <v>Proactive Replacement</v>
      </c>
    </row>
    <row r="183" spans="1:22" x14ac:dyDescent="0.35">
      <c r="A183" s="3" t="s">
        <v>7</v>
      </c>
      <c r="B183" s="3" t="s">
        <v>81</v>
      </c>
      <c r="C183" s="3" t="s">
        <v>173</v>
      </c>
      <c r="D183" s="3" t="s">
        <v>172</v>
      </c>
      <c r="E183" s="3" t="s">
        <v>88</v>
      </c>
      <c r="F183" s="3" t="s">
        <v>1761</v>
      </c>
      <c r="G183" s="3" t="s">
        <v>1762</v>
      </c>
      <c r="H183" s="4">
        <v>5793</v>
      </c>
      <c r="I183" s="4">
        <v>486</v>
      </c>
      <c r="J183" s="4">
        <v>1255</v>
      </c>
      <c r="K183" s="4">
        <v>36446</v>
      </c>
      <c r="L183" s="4">
        <v>-36289</v>
      </c>
      <c r="M183" s="4">
        <v>0</v>
      </c>
      <c r="N183" s="4">
        <v>1443</v>
      </c>
      <c r="O183" s="4">
        <v>0</v>
      </c>
      <c r="P183" s="4">
        <v>0</v>
      </c>
      <c r="Q183" s="4">
        <v>0</v>
      </c>
      <c r="R183" s="4">
        <v>0</v>
      </c>
      <c r="S183" s="4">
        <v>1368</v>
      </c>
      <c r="T183" s="4">
        <v>10502</v>
      </c>
      <c r="U183" s="13">
        <f>IF(DataTable[[#This Row],[Year]]="2019",SUM(DataTable[[#This Row],[Nov]:[Dec]]),IF(OR(DataTable[[#This Row],[Year]]="2020",DataTable[[#This Row],[Year]]="2021"),DataTable[[#This Row],[Total]],0))/1000</f>
        <v>1.3680000000000001</v>
      </c>
      <c r="V183" s="13" t="str">
        <f>_xlfn.IFNA(VLOOKUP(DataTable[[#This Row],[Category]],Table2[#All],2,FALSE),"")</f>
        <v>Proactive Replacement</v>
      </c>
    </row>
    <row r="184" spans="1:22" x14ac:dyDescent="0.35">
      <c r="A184" s="3" t="s">
        <v>7</v>
      </c>
      <c r="B184" s="3" t="s">
        <v>81</v>
      </c>
      <c r="C184" s="3" t="s">
        <v>185</v>
      </c>
      <c r="D184" s="3" t="s">
        <v>184</v>
      </c>
      <c r="E184" s="3" t="s">
        <v>88</v>
      </c>
      <c r="F184" s="3" t="s">
        <v>1761</v>
      </c>
      <c r="G184" s="3" t="s">
        <v>1762</v>
      </c>
      <c r="H184" s="4">
        <v>515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233</v>
      </c>
      <c r="O184" s="4">
        <v>8509</v>
      </c>
      <c r="P184" s="4">
        <v>0</v>
      </c>
      <c r="Q184" s="4">
        <v>0</v>
      </c>
      <c r="R184" s="4">
        <v>0</v>
      </c>
      <c r="S184" s="4">
        <v>0</v>
      </c>
      <c r="T184" s="4">
        <v>9257</v>
      </c>
      <c r="U184" s="13">
        <f>IF(DataTable[[#This Row],[Year]]="2019",SUM(DataTable[[#This Row],[Nov]:[Dec]]),IF(OR(DataTable[[#This Row],[Year]]="2020",DataTable[[#This Row],[Year]]="2021"),DataTable[[#This Row],[Total]],0))/1000</f>
        <v>0</v>
      </c>
      <c r="V184" s="13" t="str">
        <f>_xlfn.IFNA(VLOOKUP(DataTable[[#This Row],[Category]],Table2[#All],2,FALSE),"")</f>
        <v>Proactive Replacement</v>
      </c>
    </row>
    <row r="185" spans="1:22" x14ac:dyDescent="0.35">
      <c r="A185" s="3" t="s">
        <v>7</v>
      </c>
      <c r="B185" s="3" t="s">
        <v>81</v>
      </c>
      <c r="C185" s="3" t="s">
        <v>187</v>
      </c>
      <c r="D185" s="3" t="s">
        <v>186</v>
      </c>
      <c r="E185" s="3" t="s">
        <v>88</v>
      </c>
      <c r="F185" s="3" t="s">
        <v>1761</v>
      </c>
      <c r="G185" s="3" t="s">
        <v>1762</v>
      </c>
      <c r="H185" s="4">
        <v>0</v>
      </c>
      <c r="I185" s="4">
        <v>796</v>
      </c>
      <c r="J185" s="4">
        <v>1251</v>
      </c>
      <c r="K185" s="4">
        <v>35050</v>
      </c>
      <c r="L185" s="4">
        <v>111785</v>
      </c>
      <c r="M185" s="4">
        <v>67056</v>
      </c>
      <c r="N185" s="4">
        <v>36416</v>
      </c>
      <c r="O185" s="4">
        <v>41314</v>
      </c>
      <c r="P185" s="4">
        <v>332559</v>
      </c>
      <c r="Q185" s="4">
        <v>85514</v>
      </c>
      <c r="R185" s="4">
        <v>3150</v>
      </c>
      <c r="S185" s="4">
        <v>643</v>
      </c>
      <c r="T185" s="4">
        <v>715534</v>
      </c>
      <c r="U185" s="13">
        <f>IF(DataTable[[#This Row],[Year]]="2019",SUM(DataTable[[#This Row],[Nov]:[Dec]]),IF(OR(DataTable[[#This Row],[Year]]="2020",DataTable[[#This Row],[Year]]="2021"),DataTable[[#This Row],[Total]],0))/1000</f>
        <v>3.7930000000000001</v>
      </c>
      <c r="V185" s="13" t="str">
        <f>_xlfn.IFNA(VLOOKUP(DataTable[[#This Row],[Category]],Table2[#All],2,FALSE),"")</f>
        <v>Proactive Replacement</v>
      </c>
    </row>
    <row r="186" spans="1:22" x14ac:dyDescent="0.35">
      <c r="A186" s="3" t="s">
        <v>7</v>
      </c>
      <c r="B186" s="3" t="s">
        <v>81</v>
      </c>
      <c r="C186" s="3" t="s">
        <v>211</v>
      </c>
      <c r="D186" s="3" t="s">
        <v>210</v>
      </c>
      <c r="E186" s="3" t="s">
        <v>88</v>
      </c>
      <c r="F186" s="3" t="s">
        <v>1761</v>
      </c>
      <c r="G186" s="3" t="s">
        <v>1762</v>
      </c>
      <c r="H186" s="4">
        <v>0</v>
      </c>
      <c r="I186" s="4">
        <v>1648</v>
      </c>
      <c r="J186" s="4">
        <v>3990</v>
      </c>
      <c r="K186" s="4">
        <v>74003</v>
      </c>
      <c r="L186" s="4">
        <v>10161</v>
      </c>
      <c r="M186" s="4">
        <v>25060</v>
      </c>
      <c r="N186" s="4">
        <v>2137</v>
      </c>
      <c r="O186" s="4">
        <v>137</v>
      </c>
      <c r="P186" s="4">
        <v>0</v>
      </c>
      <c r="Q186" s="4">
        <v>0</v>
      </c>
      <c r="R186" s="4">
        <v>0</v>
      </c>
      <c r="S186" s="4">
        <v>0</v>
      </c>
      <c r="T186" s="4">
        <v>117137</v>
      </c>
      <c r="U186" s="13">
        <f>IF(DataTable[[#This Row],[Year]]="2019",SUM(DataTable[[#This Row],[Nov]:[Dec]]),IF(OR(DataTable[[#This Row],[Year]]="2020",DataTable[[#This Row],[Year]]="2021"),DataTable[[#This Row],[Total]],0))/1000</f>
        <v>0</v>
      </c>
      <c r="V186" s="13" t="str">
        <f>_xlfn.IFNA(VLOOKUP(DataTable[[#This Row],[Category]],Table2[#All],2,FALSE),"")</f>
        <v>Proactive Replacement</v>
      </c>
    </row>
    <row r="187" spans="1:22" x14ac:dyDescent="0.35">
      <c r="A187" s="3" t="s">
        <v>7</v>
      </c>
      <c r="B187" s="3" t="s">
        <v>81</v>
      </c>
      <c r="C187" s="3" t="s">
        <v>235</v>
      </c>
      <c r="D187" s="3" t="s">
        <v>234</v>
      </c>
      <c r="E187" s="3" t="s">
        <v>88</v>
      </c>
      <c r="F187" s="3" t="s">
        <v>1761</v>
      </c>
      <c r="G187" s="3" t="s">
        <v>1762</v>
      </c>
      <c r="H187" s="4">
        <v>2036</v>
      </c>
      <c r="I187" s="4">
        <v>1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927</v>
      </c>
      <c r="P187" s="4">
        <v>-927</v>
      </c>
      <c r="Q187" s="4">
        <v>0</v>
      </c>
      <c r="R187" s="4">
        <v>721</v>
      </c>
      <c r="S187" s="4">
        <v>0</v>
      </c>
      <c r="T187" s="4">
        <v>2757</v>
      </c>
      <c r="U187" s="13">
        <f>IF(DataTable[[#This Row],[Year]]="2019",SUM(DataTable[[#This Row],[Nov]:[Dec]]),IF(OR(DataTable[[#This Row],[Year]]="2020",DataTable[[#This Row],[Year]]="2021"),DataTable[[#This Row],[Total]],0))/1000</f>
        <v>0.72099999999999997</v>
      </c>
      <c r="V187" s="13" t="str">
        <f>_xlfn.IFNA(VLOOKUP(DataTable[[#This Row],[Category]],Table2[#All],2,FALSE),"")</f>
        <v>Proactive Replacement</v>
      </c>
    </row>
    <row r="188" spans="1:22" x14ac:dyDescent="0.35">
      <c r="A188" s="3" t="s">
        <v>7</v>
      </c>
      <c r="B188" s="3" t="s">
        <v>81</v>
      </c>
      <c r="C188" s="3" t="s">
        <v>221</v>
      </c>
      <c r="D188" s="3" t="s">
        <v>220</v>
      </c>
      <c r="E188" s="3" t="s">
        <v>88</v>
      </c>
      <c r="F188" s="3" t="s">
        <v>1761</v>
      </c>
      <c r="G188" s="3" t="s">
        <v>1762</v>
      </c>
      <c r="H188" s="4">
        <v>3467</v>
      </c>
      <c r="I188" s="4">
        <v>-282</v>
      </c>
      <c r="J188" s="4">
        <v>4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3189</v>
      </c>
      <c r="U188" s="13">
        <f>IF(DataTable[[#This Row],[Year]]="2019",SUM(DataTable[[#This Row],[Nov]:[Dec]]),IF(OR(DataTable[[#This Row],[Year]]="2020",DataTable[[#This Row],[Year]]="2021"),DataTable[[#This Row],[Total]],0))/1000</f>
        <v>0</v>
      </c>
      <c r="V188" s="13" t="str">
        <f>_xlfn.IFNA(VLOOKUP(DataTable[[#This Row],[Category]],Table2[#All],2,FALSE),"")</f>
        <v>Proactive Replacement</v>
      </c>
    </row>
    <row r="189" spans="1:22" x14ac:dyDescent="0.35">
      <c r="A189" s="3" t="s">
        <v>7</v>
      </c>
      <c r="B189" s="3" t="s">
        <v>81</v>
      </c>
      <c r="C189" s="3" t="s">
        <v>249</v>
      </c>
      <c r="D189" s="3" t="s">
        <v>248</v>
      </c>
      <c r="E189" s="3" t="s">
        <v>88</v>
      </c>
      <c r="F189" s="3" t="s">
        <v>1761</v>
      </c>
      <c r="G189" s="3" t="s">
        <v>1762</v>
      </c>
      <c r="H189" s="4">
        <v>2322</v>
      </c>
      <c r="I189" s="4">
        <v>-319</v>
      </c>
      <c r="J189" s="4">
        <v>5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2008</v>
      </c>
      <c r="U189" s="13">
        <f>IF(DataTable[[#This Row],[Year]]="2019",SUM(DataTable[[#This Row],[Nov]:[Dec]]),IF(OR(DataTable[[#This Row],[Year]]="2020",DataTable[[#This Row],[Year]]="2021"),DataTable[[#This Row],[Total]],0))/1000</f>
        <v>0</v>
      </c>
      <c r="V189" s="13" t="str">
        <f>_xlfn.IFNA(VLOOKUP(DataTable[[#This Row],[Category]],Table2[#All],2,FALSE),"")</f>
        <v>Proactive Replacement</v>
      </c>
    </row>
    <row r="190" spans="1:22" x14ac:dyDescent="0.35">
      <c r="A190" s="3" t="s">
        <v>7</v>
      </c>
      <c r="B190" s="3" t="s">
        <v>81</v>
      </c>
      <c r="C190" s="3" t="s">
        <v>217</v>
      </c>
      <c r="D190" s="3" t="s">
        <v>216</v>
      </c>
      <c r="E190" s="3" t="s">
        <v>88</v>
      </c>
      <c r="F190" s="3" t="s">
        <v>1761</v>
      </c>
      <c r="G190" s="3" t="s">
        <v>1762</v>
      </c>
      <c r="H190" s="4">
        <v>474</v>
      </c>
      <c r="I190" s="4">
        <v>-160</v>
      </c>
      <c r="J190" s="4">
        <v>0</v>
      </c>
      <c r="K190" s="4">
        <v>3369</v>
      </c>
      <c r="L190" s="4">
        <v>-993</v>
      </c>
      <c r="M190" s="4">
        <v>562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3252</v>
      </c>
      <c r="U190" s="13">
        <f>IF(DataTable[[#This Row],[Year]]="2019",SUM(DataTable[[#This Row],[Nov]:[Dec]]),IF(OR(DataTable[[#This Row],[Year]]="2020",DataTable[[#This Row],[Year]]="2021"),DataTable[[#This Row],[Total]],0))/1000</f>
        <v>0</v>
      </c>
      <c r="V190" s="13" t="str">
        <f>_xlfn.IFNA(VLOOKUP(DataTable[[#This Row],[Category]],Table2[#All],2,FALSE),"")</f>
        <v>Proactive Replacement</v>
      </c>
    </row>
    <row r="191" spans="1:22" x14ac:dyDescent="0.35">
      <c r="A191" s="3" t="s">
        <v>7</v>
      </c>
      <c r="B191" s="3" t="s">
        <v>81</v>
      </c>
      <c r="C191" s="3" t="s">
        <v>223</v>
      </c>
      <c r="D191" s="3" t="s">
        <v>222</v>
      </c>
      <c r="E191" s="3" t="s">
        <v>88</v>
      </c>
      <c r="F191" s="3" t="s">
        <v>1761</v>
      </c>
      <c r="G191" s="3" t="s">
        <v>1762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13">
        <f>IF(DataTable[[#This Row],[Year]]="2019",SUM(DataTable[[#This Row],[Nov]:[Dec]]),IF(OR(DataTable[[#This Row],[Year]]="2020",DataTable[[#This Row],[Year]]="2021"),DataTable[[#This Row],[Total]],0))/1000</f>
        <v>0</v>
      </c>
      <c r="V191" s="13" t="str">
        <f>_xlfn.IFNA(VLOOKUP(DataTable[[#This Row],[Category]],Table2[#All],2,FALSE),"")</f>
        <v>Proactive Replacement</v>
      </c>
    </row>
    <row r="192" spans="1:22" x14ac:dyDescent="0.35">
      <c r="A192" s="3" t="s">
        <v>7</v>
      </c>
      <c r="B192" s="3" t="s">
        <v>81</v>
      </c>
      <c r="C192" s="3" t="s">
        <v>229</v>
      </c>
      <c r="D192" s="3" t="s">
        <v>228</v>
      </c>
      <c r="E192" s="3" t="s">
        <v>88</v>
      </c>
      <c r="F192" s="3" t="s">
        <v>1761</v>
      </c>
      <c r="G192" s="3" t="s">
        <v>1762</v>
      </c>
      <c r="H192" s="4">
        <v>0</v>
      </c>
      <c r="I192" s="4">
        <v>0</v>
      </c>
      <c r="J192" s="4">
        <v>0</v>
      </c>
      <c r="K192" s="4">
        <v>0</v>
      </c>
      <c r="L192" s="4">
        <v>7038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7038</v>
      </c>
      <c r="U192" s="13">
        <f>IF(DataTable[[#This Row],[Year]]="2019",SUM(DataTable[[#This Row],[Nov]:[Dec]]),IF(OR(DataTable[[#This Row],[Year]]="2020",DataTable[[#This Row],[Year]]="2021"),DataTable[[#This Row],[Total]],0))/1000</f>
        <v>0</v>
      </c>
      <c r="V192" s="13" t="str">
        <f>_xlfn.IFNA(VLOOKUP(DataTable[[#This Row],[Category]],Table2[#All],2,FALSE),"")</f>
        <v>Proactive Replacement</v>
      </c>
    </row>
    <row r="193" spans="1:22" x14ac:dyDescent="0.35">
      <c r="A193" s="3" t="s">
        <v>7</v>
      </c>
      <c r="B193" s="3" t="s">
        <v>81</v>
      </c>
      <c r="C193" s="3" t="s">
        <v>231</v>
      </c>
      <c r="D193" s="3" t="s">
        <v>230</v>
      </c>
      <c r="E193" s="3" t="s">
        <v>88</v>
      </c>
      <c r="F193" s="3" t="s">
        <v>1761</v>
      </c>
      <c r="G193" s="3" t="s">
        <v>1762</v>
      </c>
      <c r="H193" s="4">
        <v>0</v>
      </c>
      <c r="I193" s="4">
        <v>0</v>
      </c>
      <c r="J193" s="4">
        <v>0</v>
      </c>
      <c r="K193" s="4">
        <v>-228</v>
      </c>
      <c r="L193" s="4">
        <v>-6926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-7155</v>
      </c>
      <c r="U193" s="13">
        <f>IF(DataTable[[#This Row],[Year]]="2019",SUM(DataTable[[#This Row],[Nov]:[Dec]]),IF(OR(DataTable[[#This Row],[Year]]="2020",DataTable[[#This Row],[Year]]="2021"),DataTable[[#This Row],[Total]],0))/1000</f>
        <v>0</v>
      </c>
      <c r="V193" s="13" t="str">
        <f>_xlfn.IFNA(VLOOKUP(DataTable[[#This Row],[Category]],Table2[#All],2,FALSE),"")</f>
        <v>Proactive Replacement</v>
      </c>
    </row>
    <row r="194" spans="1:22" x14ac:dyDescent="0.35">
      <c r="A194" s="3" t="s">
        <v>7</v>
      </c>
      <c r="B194" s="3" t="s">
        <v>81</v>
      </c>
      <c r="C194" s="3" t="s">
        <v>247</v>
      </c>
      <c r="D194" s="3" t="s">
        <v>246</v>
      </c>
      <c r="E194" s="3" t="s">
        <v>88</v>
      </c>
      <c r="F194" s="3" t="s">
        <v>1761</v>
      </c>
      <c r="G194" s="3" t="s">
        <v>1762</v>
      </c>
      <c r="H194" s="4">
        <v>0</v>
      </c>
      <c r="I194" s="4">
        <v>0</v>
      </c>
      <c r="J194" s="4">
        <v>0</v>
      </c>
      <c r="K194" s="4">
        <v>100</v>
      </c>
      <c r="L194" s="4">
        <v>-1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99</v>
      </c>
      <c r="U194" s="13">
        <f>IF(DataTable[[#This Row],[Year]]="2019",SUM(DataTable[[#This Row],[Nov]:[Dec]]),IF(OR(DataTable[[#This Row],[Year]]="2020",DataTable[[#This Row],[Year]]="2021"),DataTable[[#This Row],[Total]],0))/1000</f>
        <v>0</v>
      </c>
      <c r="V194" s="13" t="str">
        <f>_xlfn.IFNA(VLOOKUP(DataTable[[#This Row],[Category]],Table2[#All],2,FALSE),"")</f>
        <v>Proactive Replacement</v>
      </c>
    </row>
    <row r="195" spans="1:22" x14ac:dyDescent="0.35">
      <c r="A195" s="3" t="s">
        <v>7</v>
      </c>
      <c r="B195" s="3" t="s">
        <v>81</v>
      </c>
      <c r="C195" s="3" t="s">
        <v>233</v>
      </c>
      <c r="D195" s="3" t="s">
        <v>232</v>
      </c>
      <c r="E195" s="3" t="s">
        <v>88</v>
      </c>
      <c r="F195" s="3" t="s">
        <v>1761</v>
      </c>
      <c r="G195" s="3" t="s">
        <v>1762</v>
      </c>
      <c r="H195" s="4">
        <v>0</v>
      </c>
      <c r="I195" s="4">
        <v>0</v>
      </c>
      <c r="J195" s="4">
        <v>4111</v>
      </c>
      <c r="K195" s="4">
        <v>7113</v>
      </c>
      <c r="L195" s="4">
        <v>21281</v>
      </c>
      <c r="M195" s="4">
        <v>14949</v>
      </c>
      <c r="N195" s="4">
        <v>23</v>
      </c>
      <c r="O195" s="4">
        <v>6568</v>
      </c>
      <c r="P195" s="4">
        <v>55</v>
      </c>
      <c r="Q195" s="4">
        <v>150</v>
      </c>
      <c r="R195" s="4">
        <v>0</v>
      </c>
      <c r="S195" s="4">
        <v>0</v>
      </c>
      <c r="T195" s="4">
        <v>54249</v>
      </c>
      <c r="U195" s="13">
        <f>IF(DataTable[[#This Row],[Year]]="2019",SUM(DataTable[[#This Row],[Nov]:[Dec]]),IF(OR(DataTable[[#This Row],[Year]]="2020",DataTable[[#This Row],[Year]]="2021"),DataTable[[#This Row],[Total]],0))/1000</f>
        <v>0</v>
      </c>
      <c r="V195" s="13" t="str">
        <f>_xlfn.IFNA(VLOOKUP(DataTable[[#This Row],[Category]],Table2[#All],2,FALSE),"")</f>
        <v>Proactive Replacement</v>
      </c>
    </row>
    <row r="196" spans="1:22" x14ac:dyDescent="0.35">
      <c r="A196" s="3" t="s">
        <v>7</v>
      </c>
      <c r="B196" s="3" t="s">
        <v>81</v>
      </c>
      <c r="C196" s="3" t="s">
        <v>237</v>
      </c>
      <c r="D196" s="3" t="s">
        <v>236</v>
      </c>
      <c r="E196" s="3" t="s">
        <v>88</v>
      </c>
      <c r="F196" s="3" t="s">
        <v>1761</v>
      </c>
      <c r="G196" s="3" t="s">
        <v>1762</v>
      </c>
      <c r="H196" s="4">
        <v>2447</v>
      </c>
      <c r="I196" s="4">
        <v>20913</v>
      </c>
      <c r="J196" s="4">
        <v>5420</v>
      </c>
      <c r="K196" s="4">
        <v>3121</v>
      </c>
      <c r="L196" s="4">
        <v>847</v>
      </c>
      <c r="M196" s="4">
        <v>4801</v>
      </c>
      <c r="N196" s="4">
        <v>486</v>
      </c>
      <c r="O196" s="4">
        <v>1133</v>
      </c>
      <c r="P196" s="4">
        <v>-183</v>
      </c>
      <c r="Q196" s="4">
        <v>-13</v>
      </c>
      <c r="R196" s="4">
        <v>0</v>
      </c>
      <c r="S196" s="4">
        <v>0</v>
      </c>
      <c r="T196" s="4">
        <v>38973</v>
      </c>
      <c r="U196" s="13">
        <f>IF(DataTable[[#This Row],[Year]]="2019",SUM(DataTable[[#This Row],[Nov]:[Dec]]),IF(OR(DataTable[[#This Row],[Year]]="2020",DataTable[[#This Row],[Year]]="2021"),DataTable[[#This Row],[Total]],0))/1000</f>
        <v>0</v>
      </c>
      <c r="V196" s="13" t="str">
        <f>_xlfn.IFNA(VLOOKUP(DataTable[[#This Row],[Category]],Table2[#All],2,FALSE),"")</f>
        <v>Proactive Replacement</v>
      </c>
    </row>
    <row r="197" spans="1:22" x14ac:dyDescent="0.35">
      <c r="A197" s="3" t="s">
        <v>7</v>
      </c>
      <c r="B197" s="3" t="s">
        <v>81</v>
      </c>
      <c r="C197" s="3" t="s">
        <v>239</v>
      </c>
      <c r="D197" s="3" t="s">
        <v>238</v>
      </c>
      <c r="E197" s="3" t="s">
        <v>88</v>
      </c>
      <c r="F197" s="3" t="s">
        <v>1761</v>
      </c>
      <c r="G197" s="3" t="s">
        <v>1762</v>
      </c>
      <c r="H197" s="4">
        <v>5989</v>
      </c>
      <c r="I197" s="4">
        <v>19421</v>
      </c>
      <c r="J197" s="4">
        <v>2754</v>
      </c>
      <c r="K197" s="4">
        <v>2815</v>
      </c>
      <c r="L197" s="4">
        <v>1203</v>
      </c>
      <c r="M197" s="4">
        <v>17409</v>
      </c>
      <c r="N197" s="4">
        <v>524</v>
      </c>
      <c r="O197" s="4">
        <v>-90</v>
      </c>
      <c r="P197" s="4">
        <v>184</v>
      </c>
      <c r="Q197" s="4">
        <v>0</v>
      </c>
      <c r="R197" s="4">
        <v>0</v>
      </c>
      <c r="S197" s="4">
        <v>0</v>
      </c>
      <c r="T197" s="4">
        <v>50210</v>
      </c>
      <c r="U197" s="13">
        <f>IF(DataTable[[#This Row],[Year]]="2019",SUM(DataTable[[#This Row],[Nov]:[Dec]]),IF(OR(DataTable[[#This Row],[Year]]="2020",DataTable[[#This Row],[Year]]="2021"),DataTable[[#This Row],[Total]],0))/1000</f>
        <v>0</v>
      </c>
      <c r="V197" s="13" t="str">
        <f>_xlfn.IFNA(VLOOKUP(DataTable[[#This Row],[Category]],Table2[#All],2,FALSE),"")</f>
        <v>Proactive Replacement</v>
      </c>
    </row>
    <row r="198" spans="1:22" x14ac:dyDescent="0.35">
      <c r="A198" s="3" t="s">
        <v>7</v>
      </c>
      <c r="B198" s="3" t="s">
        <v>81</v>
      </c>
      <c r="C198" s="3" t="s">
        <v>227</v>
      </c>
      <c r="D198" s="3" t="s">
        <v>226</v>
      </c>
      <c r="E198" s="3" t="s">
        <v>88</v>
      </c>
      <c r="F198" s="3" t="s">
        <v>1761</v>
      </c>
      <c r="G198" s="3" t="s">
        <v>1762</v>
      </c>
      <c r="H198" s="4">
        <v>5081</v>
      </c>
      <c r="I198" s="4">
        <v>12411</v>
      </c>
      <c r="J198" s="4">
        <v>4531</v>
      </c>
      <c r="K198" s="4">
        <v>474</v>
      </c>
      <c r="L198" s="4">
        <v>384</v>
      </c>
      <c r="M198" s="4">
        <v>-31123</v>
      </c>
      <c r="N198" s="4">
        <v>984</v>
      </c>
      <c r="O198" s="4">
        <v>0</v>
      </c>
      <c r="P198" s="4">
        <v>0</v>
      </c>
      <c r="Q198" s="4">
        <v>-984</v>
      </c>
      <c r="R198" s="4">
        <v>0</v>
      </c>
      <c r="S198" s="4">
        <v>0</v>
      </c>
      <c r="T198" s="4">
        <v>-8243</v>
      </c>
      <c r="U198" s="13">
        <f>IF(DataTable[[#This Row],[Year]]="2019",SUM(DataTable[[#This Row],[Nov]:[Dec]]),IF(OR(DataTable[[#This Row],[Year]]="2020",DataTable[[#This Row],[Year]]="2021"),DataTable[[#This Row],[Total]],0))/1000</f>
        <v>0</v>
      </c>
      <c r="V198" s="13" t="str">
        <f>_xlfn.IFNA(VLOOKUP(DataTable[[#This Row],[Category]],Table2[#All],2,FALSE),"")</f>
        <v>Proactive Replacement</v>
      </c>
    </row>
    <row r="199" spans="1:22" x14ac:dyDescent="0.35">
      <c r="A199" s="3" t="s">
        <v>7</v>
      </c>
      <c r="B199" s="3" t="s">
        <v>81</v>
      </c>
      <c r="C199" s="3" t="s">
        <v>241</v>
      </c>
      <c r="D199" s="3" t="s">
        <v>240</v>
      </c>
      <c r="E199" s="3" t="s">
        <v>88</v>
      </c>
      <c r="F199" s="3" t="s">
        <v>1761</v>
      </c>
      <c r="G199" s="3" t="s">
        <v>1762</v>
      </c>
      <c r="H199" s="4">
        <v>0</v>
      </c>
      <c r="I199" s="4">
        <v>9058</v>
      </c>
      <c r="J199" s="4">
        <v>19443</v>
      </c>
      <c r="K199" s="4">
        <v>15949</v>
      </c>
      <c r="L199" s="4">
        <v>8169</v>
      </c>
      <c r="M199" s="4">
        <v>9195</v>
      </c>
      <c r="N199" s="4">
        <v>6808</v>
      </c>
      <c r="O199" s="4">
        <v>8395</v>
      </c>
      <c r="P199" s="4">
        <v>1646</v>
      </c>
      <c r="Q199" s="4">
        <v>-6</v>
      </c>
      <c r="R199" s="4">
        <v>1</v>
      </c>
      <c r="S199" s="4">
        <v>0</v>
      </c>
      <c r="T199" s="4">
        <v>78657</v>
      </c>
      <c r="U199" s="13">
        <f>IF(DataTable[[#This Row],[Year]]="2019",SUM(DataTable[[#This Row],[Nov]:[Dec]]),IF(OR(DataTable[[#This Row],[Year]]="2020",DataTable[[#This Row],[Year]]="2021"),DataTable[[#This Row],[Total]],0))/1000</f>
        <v>1E-3</v>
      </c>
      <c r="V199" s="13" t="str">
        <f>_xlfn.IFNA(VLOOKUP(DataTable[[#This Row],[Category]],Table2[#All],2,FALSE),"")</f>
        <v>Proactive Replacement</v>
      </c>
    </row>
    <row r="200" spans="1:22" x14ac:dyDescent="0.35">
      <c r="A200" s="3" t="s">
        <v>7</v>
      </c>
      <c r="B200" s="3" t="s">
        <v>81</v>
      </c>
      <c r="C200" s="3" t="s">
        <v>245</v>
      </c>
      <c r="D200" s="3" t="s">
        <v>244</v>
      </c>
      <c r="E200" s="3" t="s">
        <v>88</v>
      </c>
      <c r="F200" s="3" t="s">
        <v>1761</v>
      </c>
      <c r="G200" s="3" t="s">
        <v>1762</v>
      </c>
      <c r="H200" s="4">
        <v>8408</v>
      </c>
      <c r="I200" s="4">
        <v>1914</v>
      </c>
      <c r="J200" s="4">
        <v>0</v>
      </c>
      <c r="K200" s="4">
        <v>991</v>
      </c>
      <c r="L200" s="4">
        <v>-4</v>
      </c>
      <c r="M200" s="4">
        <v>375</v>
      </c>
      <c r="N200" s="4">
        <v>-1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11685</v>
      </c>
      <c r="U200" s="13">
        <f>IF(DataTable[[#This Row],[Year]]="2019",SUM(DataTable[[#This Row],[Nov]:[Dec]]),IF(OR(DataTable[[#This Row],[Year]]="2020",DataTable[[#This Row],[Year]]="2021"),DataTable[[#This Row],[Total]],0))/1000</f>
        <v>0</v>
      </c>
      <c r="V200" s="13" t="str">
        <f>_xlfn.IFNA(VLOOKUP(DataTable[[#This Row],[Category]],Table2[#All],2,FALSE),"")</f>
        <v>Proactive Replacement</v>
      </c>
    </row>
    <row r="201" spans="1:22" x14ac:dyDescent="0.35">
      <c r="A201" s="3" t="s">
        <v>7</v>
      </c>
      <c r="B201" s="3" t="s">
        <v>276</v>
      </c>
      <c r="C201" s="3" t="s">
        <v>330</v>
      </c>
      <c r="D201" s="3" t="s">
        <v>329</v>
      </c>
      <c r="E201" s="3" t="s">
        <v>111</v>
      </c>
      <c r="F201" s="3" t="s">
        <v>1761</v>
      </c>
      <c r="G201" s="3" t="s">
        <v>1762</v>
      </c>
      <c r="H201" s="4">
        <v>-636</v>
      </c>
      <c r="I201" s="4">
        <v>0</v>
      </c>
      <c r="J201" s="4">
        <v>0</v>
      </c>
      <c r="K201" s="4">
        <v>-810</v>
      </c>
      <c r="L201" s="4">
        <v>0</v>
      </c>
      <c r="M201" s="4">
        <v>-61</v>
      </c>
      <c r="N201" s="4">
        <v>0</v>
      </c>
      <c r="O201" s="4">
        <v>0</v>
      </c>
      <c r="P201" s="4">
        <v>0</v>
      </c>
      <c r="Q201" s="4">
        <v>0</v>
      </c>
      <c r="R201" s="4">
        <v>-23773</v>
      </c>
      <c r="S201" s="4">
        <v>0</v>
      </c>
      <c r="T201" s="4">
        <v>-25280</v>
      </c>
      <c r="U201" s="13">
        <f>IF(DataTable[[#This Row],[Year]]="2019",SUM(DataTable[[#This Row],[Nov]:[Dec]]),IF(OR(DataTable[[#This Row],[Year]]="2020",DataTable[[#This Row],[Year]]="2021"),DataTable[[#This Row],[Total]],0))/1000</f>
        <v>-23.773</v>
      </c>
      <c r="V201" s="13" t="str">
        <f>_xlfn.IFNA(VLOOKUP(DataTable[[#This Row],[Category]],Table2[#All],2,FALSE),"")</f>
        <v>All Other</v>
      </c>
    </row>
    <row r="202" spans="1:22" x14ac:dyDescent="0.35">
      <c r="A202" s="3" t="s">
        <v>7</v>
      </c>
      <c r="B202" s="3" t="s">
        <v>276</v>
      </c>
      <c r="C202" s="3" t="s">
        <v>332</v>
      </c>
      <c r="D202" s="3" t="s">
        <v>331</v>
      </c>
      <c r="E202" s="3" t="s">
        <v>88</v>
      </c>
      <c r="F202" s="3" t="s">
        <v>1761</v>
      </c>
      <c r="G202" s="3" t="s">
        <v>1762</v>
      </c>
      <c r="H202" s="4">
        <v>18046</v>
      </c>
      <c r="I202" s="4">
        <v>0</v>
      </c>
      <c r="J202" s="4">
        <v>0</v>
      </c>
      <c r="K202" s="4">
        <v>121</v>
      </c>
      <c r="L202" s="4">
        <v>23337</v>
      </c>
      <c r="M202" s="4">
        <v>53391</v>
      </c>
      <c r="N202" s="4">
        <v>-273</v>
      </c>
      <c r="O202" s="4">
        <v>51</v>
      </c>
      <c r="P202" s="4">
        <v>0</v>
      </c>
      <c r="Q202" s="4">
        <v>0</v>
      </c>
      <c r="R202" s="4">
        <v>1922</v>
      </c>
      <c r="S202" s="4">
        <v>0</v>
      </c>
      <c r="T202" s="4">
        <v>96596</v>
      </c>
      <c r="U202" s="13">
        <f>IF(DataTable[[#This Row],[Year]]="2019",SUM(DataTable[[#This Row],[Nov]:[Dec]]),IF(OR(DataTable[[#This Row],[Year]]="2020",DataTable[[#This Row],[Year]]="2021"),DataTable[[#This Row],[Total]],0))/1000</f>
        <v>1.9219999999999999</v>
      </c>
      <c r="V202" s="13" t="str">
        <f>_xlfn.IFNA(VLOOKUP(DataTable[[#This Row],[Category]],Table2[#All],2,FALSE),"")</f>
        <v>Proactive Replacement</v>
      </c>
    </row>
    <row r="203" spans="1:22" x14ac:dyDescent="0.35">
      <c r="A203" s="3" t="s">
        <v>7</v>
      </c>
      <c r="B203" s="3" t="s">
        <v>276</v>
      </c>
      <c r="C203" s="3" t="s">
        <v>898</v>
      </c>
      <c r="D203" s="3" t="s">
        <v>897</v>
      </c>
      <c r="E203" s="3" t="s">
        <v>124</v>
      </c>
      <c r="F203" s="3" t="s">
        <v>1761</v>
      </c>
      <c r="G203" s="3" t="s">
        <v>1762</v>
      </c>
      <c r="H203" s="4">
        <v>6173</v>
      </c>
      <c r="I203" s="4">
        <v>16947</v>
      </c>
      <c r="J203" s="4">
        <v>35081</v>
      </c>
      <c r="K203" s="4">
        <v>1436</v>
      </c>
      <c r="L203" s="4">
        <v>3295</v>
      </c>
      <c r="M203" s="4">
        <v>16953</v>
      </c>
      <c r="N203" s="4">
        <v>56393</v>
      </c>
      <c r="O203" s="4">
        <v>68103</v>
      </c>
      <c r="P203" s="4">
        <v>32094</v>
      </c>
      <c r="Q203" s="4">
        <v>181034</v>
      </c>
      <c r="R203" s="4">
        <v>152320</v>
      </c>
      <c r="S203" s="4">
        <v>218167</v>
      </c>
      <c r="T203" s="4">
        <v>787995</v>
      </c>
      <c r="U203" s="13">
        <f>IF(DataTable[[#This Row],[Year]]="2019",SUM(DataTable[[#This Row],[Nov]:[Dec]]),IF(OR(DataTable[[#This Row],[Year]]="2020",DataTable[[#This Row],[Year]]="2021"),DataTable[[#This Row],[Total]],0))/1000</f>
        <v>370.48700000000002</v>
      </c>
      <c r="V203" s="13" t="str">
        <f>_xlfn.IFNA(VLOOKUP(DataTable[[#This Row],[Category]],Table2[#All],2,FALSE),"")</f>
        <v>Transmission Expansion plan</v>
      </c>
    </row>
    <row r="204" spans="1:22" x14ac:dyDescent="0.35">
      <c r="A204" s="3" t="s">
        <v>7</v>
      </c>
      <c r="B204" s="3" t="s">
        <v>276</v>
      </c>
      <c r="C204" s="3" t="s">
        <v>930</v>
      </c>
      <c r="D204" s="3" t="s">
        <v>929</v>
      </c>
      <c r="E204" s="3" t="s">
        <v>124</v>
      </c>
      <c r="F204" s="3" t="s">
        <v>1761</v>
      </c>
      <c r="G204" s="3" t="s">
        <v>1762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13">
        <f>IF(DataTable[[#This Row],[Year]]="2019",SUM(DataTable[[#This Row],[Nov]:[Dec]]),IF(OR(DataTable[[#This Row],[Year]]="2020",DataTable[[#This Row],[Year]]="2021"),DataTable[[#This Row],[Total]],0))/1000</f>
        <v>0</v>
      </c>
      <c r="V204" s="13" t="str">
        <f>_xlfn.IFNA(VLOOKUP(DataTable[[#This Row],[Category]],Table2[#All],2,FALSE),"")</f>
        <v>Transmission Expansion plan</v>
      </c>
    </row>
    <row r="205" spans="1:22" x14ac:dyDescent="0.35">
      <c r="A205" s="3" t="s">
        <v>7</v>
      </c>
      <c r="B205" s="3" t="s">
        <v>276</v>
      </c>
      <c r="C205" s="3" t="s">
        <v>743</v>
      </c>
      <c r="D205" s="3" t="s">
        <v>742</v>
      </c>
      <c r="E205" s="3" t="s">
        <v>252</v>
      </c>
      <c r="F205" s="3" t="s">
        <v>1761</v>
      </c>
      <c r="G205" s="3" t="s">
        <v>1762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13">
        <f>IF(DataTable[[#This Row],[Year]]="2019",SUM(DataTable[[#This Row],[Nov]:[Dec]]),IF(OR(DataTable[[#This Row],[Year]]="2020",DataTable[[#This Row],[Year]]="2021"),DataTable[[#This Row],[Total]],0))/1000</f>
        <v>0</v>
      </c>
      <c r="V205" s="13" t="str">
        <f>_xlfn.IFNA(VLOOKUP(DataTable[[#This Row],[Category]],Table2[#All],2,FALSE),"")</f>
        <v>Reliability</v>
      </c>
    </row>
    <row r="206" spans="1:22" x14ac:dyDescent="0.35">
      <c r="A206" s="3" t="s">
        <v>7</v>
      </c>
      <c r="B206" s="3" t="s">
        <v>276</v>
      </c>
      <c r="C206" s="3" t="s">
        <v>801</v>
      </c>
      <c r="D206" s="3" t="s">
        <v>800</v>
      </c>
      <c r="E206" s="3" t="s">
        <v>252</v>
      </c>
      <c r="F206" s="3" t="s">
        <v>1761</v>
      </c>
      <c r="G206" s="3" t="s">
        <v>1762</v>
      </c>
      <c r="H206" s="4">
        <v>951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951</v>
      </c>
      <c r="U206" s="13">
        <f>IF(DataTable[[#This Row],[Year]]="2019",SUM(DataTable[[#This Row],[Nov]:[Dec]]),IF(OR(DataTable[[#This Row],[Year]]="2020",DataTable[[#This Row],[Year]]="2021"),DataTable[[#This Row],[Total]],0))/1000</f>
        <v>0</v>
      </c>
      <c r="V206" s="13" t="str">
        <f>_xlfn.IFNA(VLOOKUP(DataTable[[#This Row],[Category]],Table2[#All],2,FALSE),"")</f>
        <v>Reliability</v>
      </c>
    </row>
    <row r="207" spans="1:22" x14ac:dyDescent="0.35">
      <c r="A207" s="3" t="s">
        <v>7</v>
      </c>
      <c r="B207" s="3" t="s">
        <v>276</v>
      </c>
      <c r="C207" s="3" t="s">
        <v>751</v>
      </c>
      <c r="D207" s="3" t="s">
        <v>750</v>
      </c>
      <c r="E207" s="3" t="s">
        <v>252</v>
      </c>
      <c r="F207" s="3" t="s">
        <v>1761</v>
      </c>
      <c r="G207" s="3" t="s">
        <v>1762</v>
      </c>
      <c r="H207" s="4">
        <v>5601</v>
      </c>
      <c r="I207" s="4">
        <v>556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99</v>
      </c>
      <c r="S207" s="4">
        <v>120</v>
      </c>
      <c r="T207" s="4">
        <v>6376</v>
      </c>
      <c r="U207" s="13">
        <f>IF(DataTable[[#This Row],[Year]]="2019",SUM(DataTable[[#This Row],[Nov]:[Dec]]),IF(OR(DataTable[[#This Row],[Year]]="2020",DataTable[[#This Row],[Year]]="2021"),DataTable[[#This Row],[Total]],0))/1000</f>
        <v>0.219</v>
      </c>
      <c r="V207" s="13" t="str">
        <f>_xlfn.IFNA(VLOOKUP(DataTable[[#This Row],[Category]],Table2[#All],2,FALSE),"")</f>
        <v>Reliability</v>
      </c>
    </row>
    <row r="208" spans="1:22" x14ac:dyDescent="0.35">
      <c r="A208" s="3" t="s">
        <v>7</v>
      </c>
      <c r="B208" s="3" t="s">
        <v>276</v>
      </c>
      <c r="C208" s="3" t="s">
        <v>346</v>
      </c>
      <c r="D208" s="3" t="s">
        <v>345</v>
      </c>
      <c r="E208" s="3" t="s">
        <v>17</v>
      </c>
      <c r="F208" s="3" t="s">
        <v>1761</v>
      </c>
      <c r="G208" s="3" t="s">
        <v>1762</v>
      </c>
      <c r="H208" s="4">
        <v>0</v>
      </c>
      <c r="I208" s="4">
        <v>0</v>
      </c>
      <c r="J208" s="4">
        <v>0</v>
      </c>
      <c r="K208" s="4">
        <v>-1735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-1735</v>
      </c>
      <c r="U208" s="13">
        <f>IF(DataTable[[#This Row],[Year]]="2019",SUM(DataTable[[#This Row],[Nov]:[Dec]]),IF(OR(DataTable[[#This Row],[Year]]="2020",DataTable[[#This Row],[Year]]="2021"),DataTable[[#This Row],[Total]],0))/1000</f>
        <v>0</v>
      </c>
      <c r="V208" s="13" t="str">
        <f>_xlfn.IFNA(VLOOKUP(DataTable[[#This Row],[Category]],Table2[#All],2,FALSE),"")</f>
        <v>All Other</v>
      </c>
    </row>
    <row r="209" spans="1:22" x14ac:dyDescent="0.35">
      <c r="A209" s="3" t="s">
        <v>7</v>
      </c>
      <c r="B209" s="3" t="s">
        <v>276</v>
      </c>
      <c r="C209" s="3" t="s">
        <v>795</v>
      </c>
      <c r="D209" s="3" t="s">
        <v>794</v>
      </c>
      <c r="E209" s="3" t="s">
        <v>252</v>
      </c>
      <c r="F209" s="3" t="s">
        <v>1761</v>
      </c>
      <c r="G209" s="3" t="s">
        <v>1762</v>
      </c>
      <c r="H209" s="4">
        <v>951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951</v>
      </c>
      <c r="U209" s="13">
        <f>IF(DataTable[[#This Row],[Year]]="2019",SUM(DataTable[[#This Row],[Nov]:[Dec]]),IF(OR(DataTable[[#This Row],[Year]]="2020",DataTable[[#This Row],[Year]]="2021"),DataTable[[#This Row],[Total]],0))/1000</f>
        <v>0</v>
      </c>
      <c r="V209" s="13" t="str">
        <f>_xlfn.IFNA(VLOOKUP(DataTable[[#This Row],[Category]],Table2[#All],2,FALSE),"")</f>
        <v>Reliability</v>
      </c>
    </row>
    <row r="210" spans="1:22" x14ac:dyDescent="0.35">
      <c r="A210" s="3" t="s">
        <v>7</v>
      </c>
      <c r="B210" s="3" t="s">
        <v>276</v>
      </c>
      <c r="C210" s="3" t="s">
        <v>821</v>
      </c>
      <c r="D210" s="3" t="s">
        <v>820</v>
      </c>
      <c r="E210" s="3" t="s">
        <v>127</v>
      </c>
      <c r="F210" s="3" t="s">
        <v>1761</v>
      </c>
      <c r="G210" s="3" t="s">
        <v>1762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-250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-250</v>
      </c>
      <c r="U210" s="13">
        <f>IF(DataTable[[#This Row],[Year]]="2019",SUM(DataTable[[#This Row],[Nov]:[Dec]]),IF(OR(DataTable[[#This Row],[Year]]="2020",DataTable[[#This Row],[Year]]="2021"),DataTable[[#This Row],[Total]],0))/1000</f>
        <v>0</v>
      </c>
      <c r="V210" s="13" t="str">
        <f>_xlfn.IFNA(VLOOKUP(DataTable[[#This Row],[Category]],Table2[#All],2,FALSE),"")</f>
        <v>All Other</v>
      </c>
    </row>
    <row r="211" spans="1:22" x14ac:dyDescent="0.35">
      <c r="A211" s="3" t="s">
        <v>7</v>
      </c>
      <c r="B211" s="3" t="s">
        <v>276</v>
      </c>
      <c r="C211" s="3" t="s">
        <v>781</v>
      </c>
      <c r="D211" s="3" t="s">
        <v>780</v>
      </c>
      <c r="E211" s="3" t="s">
        <v>252</v>
      </c>
      <c r="F211" s="3" t="s">
        <v>1761</v>
      </c>
      <c r="G211" s="3" t="s">
        <v>1762</v>
      </c>
      <c r="H211" s="4">
        <v>951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951</v>
      </c>
      <c r="U211" s="13">
        <f>IF(DataTable[[#This Row],[Year]]="2019",SUM(DataTable[[#This Row],[Nov]:[Dec]]),IF(OR(DataTable[[#This Row],[Year]]="2020",DataTable[[#This Row],[Year]]="2021"),DataTable[[#This Row],[Total]],0))/1000</f>
        <v>0</v>
      </c>
      <c r="V211" s="13" t="str">
        <f>_xlfn.IFNA(VLOOKUP(DataTable[[#This Row],[Category]],Table2[#All],2,FALSE),"")</f>
        <v>Reliability</v>
      </c>
    </row>
    <row r="212" spans="1:22" x14ac:dyDescent="0.35">
      <c r="A212" s="3" t="s">
        <v>7</v>
      </c>
      <c r="B212" s="3" t="s">
        <v>276</v>
      </c>
      <c r="C212" s="3" t="s">
        <v>775</v>
      </c>
      <c r="D212" s="3" t="s">
        <v>774</v>
      </c>
      <c r="E212" s="3" t="s">
        <v>252</v>
      </c>
      <c r="F212" s="3" t="s">
        <v>1761</v>
      </c>
      <c r="G212" s="3" t="s">
        <v>1762</v>
      </c>
      <c r="H212" s="4">
        <v>26537</v>
      </c>
      <c r="I212" s="4">
        <v>-29144</v>
      </c>
      <c r="J212" s="4">
        <v>0</v>
      </c>
      <c r="K212" s="4">
        <v>0</v>
      </c>
      <c r="L212" s="4">
        <v>0</v>
      </c>
      <c r="M212" s="4">
        <v>0</v>
      </c>
      <c r="N212" s="4">
        <v>1159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-1448</v>
      </c>
      <c r="U212" s="13">
        <f>IF(DataTable[[#This Row],[Year]]="2019",SUM(DataTable[[#This Row],[Nov]:[Dec]]),IF(OR(DataTable[[#This Row],[Year]]="2020",DataTable[[#This Row],[Year]]="2021"),DataTable[[#This Row],[Total]],0))/1000</f>
        <v>0</v>
      </c>
      <c r="V212" s="13" t="str">
        <f>_xlfn.IFNA(VLOOKUP(DataTable[[#This Row],[Category]],Table2[#All],2,FALSE),"")</f>
        <v>Reliability</v>
      </c>
    </row>
    <row r="213" spans="1:22" x14ac:dyDescent="0.35">
      <c r="A213" s="3" t="s">
        <v>7</v>
      </c>
      <c r="B213" s="3" t="s">
        <v>276</v>
      </c>
      <c r="C213" s="3" t="s">
        <v>291</v>
      </c>
      <c r="D213" s="3" t="s">
        <v>290</v>
      </c>
      <c r="E213" s="3" t="s">
        <v>88</v>
      </c>
      <c r="F213" s="3" t="s">
        <v>1761</v>
      </c>
      <c r="G213" s="3" t="s">
        <v>1762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28706</v>
      </c>
      <c r="N213" s="4">
        <v>-5595</v>
      </c>
      <c r="O213" s="4">
        <v>7211</v>
      </c>
      <c r="P213" s="4">
        <v>0</v>
      </c>
      <c r="Q213" s="4">
        <v>0</v>
      </c>
      <c r="R213" s="4">
        <v>0</v>
      </c>
      <c r="S213" s="4">
        <v>0</v>
      </c>
      <c r="T213" s="4">
        <v>30322</v>
      </c>
      <c r="U213" s="13">
        <f>IF(DataTable[[#This Row],[Year]]="2019",SUM(DataTable[[#This Row],[Nov]:[Dec]]),IF(OR(DataTable[[#This Row],[Year]]="2020",DataTable[[#This Row],[Year]]="2021"),DataTable[[#This Row],[Total]],0))/1000</f>
        <v>0</v>
      </c>
      <c r="V213" s="13" t="str">
        <f>_xlfn.IFNA(VLOOKUP(DataTable[[#This Row],[Category]],Table2[#All],2,FALSE),"")</f>
        <v>Proactive Replacement</v>
      </c>
    </row>
    <row r="214" spans="1:22" x14ac:dyDescent="0.35">
      <c r="A214" s="3" t="s">
        <v>7</v>
      </c>
      <c r="B214" s="3" t="s">
        <v>276</v>
      </c>
      <c r="C214" s="3" t="s">
        <v>287</v>
      </c>
      <c r="D214" s="3" t="s">
        <v>286</v>
      </c>
      <c r="E214" s="3" t="s">
        <v>88</v>
      </c>
      <c r="F214" s="3" t="s">
        <v>1761</v>
      </c>
      <c r="G214" s="3" t="s">
        <v>1762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17792</v>
      </c>
      <c r="N214" s="4">
        <v>-3468</v>
      </c>
      <c r="O214" s="4">
        <v>4469</v>
      </c>
      <c r="P214" s="4">
        <v>0</v>
      </c>
      <c r="Q214" s="4">
        <v>0</v>
      </c>
      <c r="R214" s="4">
        <v>0</v>
      </c>
      <c r="S214" s="4">
        <v>0</v>
      </c>
      <c r="T214" s="4">
        <v>18793</v>
      </c>
      <c r="U214" s="13">
        <f>IF(DataTable[[#This Row],[Year]]="2019",SUM(DataTable[[#This Row],[Nov]:[Dec]]),IF(OR(DataTable[[#This Row],[Year]]="2020",DataTable[[#This Row],[Year]]="2021"),DataTable[[#This Row],[Total]],0))/1000</f>
        <v>0</v>
      </c>
      <c r="V214" s="13" t="str">
        <f>_xlfn.IFNA(VLOOKUP(DataTable[[#This Row],[Category]],Table2[#All],2,FALSE),"")</f>
        <v>Proactive Replacement</v>
      </c>
    </row>
    <row r="215" spans="1:22" x14ac:dyDescent="0.35">
      <c r="A215" s="3" t="s">
        <v>7</v>
      </c>
      <c r="B215" s="3" t="s">
        <v>276</v>
      </c>
      <c r="C215" s="3" t="s">
        <v>417</v>
      </c>
      <c r="D215" s="3" t="s">
        <v>416</v>
      </c>
      <c r="E215" s="3" t="s">
        <v>88</v>
      </c>
      <c r="F215" s="3" t="s">
        <v>1761</v>
      </c>
      <c r="G215" s="3" t="s">
        <v>1762</v>
      </c>
      <c r="H215" s="4">
        <v>1976</v>
      </c>
      <c r="I215" s="4">
        <v>5517</v>
      </c>
      <c r="J215" s="4">
        <v>5888</v>
      </c>
      <c r="K215" s="4">
        <v>9832</v>
      </c>
      <c r="L215" s="4">
        <v>167340</v>
      </c>
      <c r="M215" s="4">
        <v>54630</v>
      </c>
      <c r="N215" s="4">
        <v>3358</v>
      </c>
      <c r="O215" s="4">
        <v>-26236</v>
      </c>
      <c r="P215" s="4">
        <v>0</v>
      </c>
      <c r="Q215" s="4">
        <v>367</v>
      </c>
      <c r="R215" s="4">
        <v>0</v>
      </c>
      <c r="S215" s="4">
        <v>46476</v>
      </c>
      <c r="T215" s="4">
        <v>269149</v>
      </c>
      <c r="U215" s="13">
        <f>IF(DataTable[[#This Row],[Year]]="2019",SUM(DataTable[[#This Row],[Nov]:[Dec]]),IF(OR(DataTable[[#This Row],[Year]]="2020",DataTable[[#This Row],[Year]]="2021"),DataTable[[#This Row],[Total]],0))/1000</f>
        <v>46.475999999999999</v>
      </c>
      <c r="V215" s="13" t="str">
        <f>_xlfn.IFNA(VLOOKUP(DataTable[[#This Row],[Category]],Table2[#All],2,FALSE),"")</f>
        <v>Proactive Replacement</v>
      </c>
    </row>
    <row r="216" spans="1:22" x14ac:dyDescent="0.35">
      <c r="A216" s="3" t="s">
        <v>7</v>
      </c>
      <c r="B216" s="3" t="s">
        <v>276</v>
      </c>
      <c r="C216" s="3" t="s">
        <v>843</v>
      </c>
      <c r="D216" s="3" t="s">
        <v>842</v>
      </c>
      <c r="E216" s="3" t="s">
        <v>127</v>
      </c>
      <c r="F216" s="3" t="s">
        <v>1761</v>
      </c>
      <c r="G216" s="3" t="s">
        <v>1762</v>
      </c>
      <c r="H216" s="4">
        <v>70465</v>
      </c>
      <c r="I216" s="4">
        <v>149344</v>
      </c>
      <c r="J216" s="4">
        <v>310625</v>
      </c>
      <c r="K216" s="4">
        <v>266709</v>
      </c>
      <c r="L216" s="4">
        <v>229234</v>
      </c>
      <c r="M216" s="4">
        <v>235917</v>
      </c>
      <c r="N216" s="4">
        <v>455702</v>
      </c>
      <c r="O216" s="4">
        <v>50430</v>
      </c>
      <c r="P216" s="4">
        <v>353</v>
      </c>
      <c r="Q216" s="4">
        <v>28547</v>
      </c>
      <c r="R216" s="4">
        <v>-125587</v>
      </c>
      <c r="S216" s="4">
        <v>24861</v>
      </c>
      <c r="T216" s="4">
        <v>1696600</v>
      </c>
      <c r="U216" s="13">
        <f>IF(DataTable[[#This Row],[Year]]="2019",SUM(DataTable[[#This Row],[Nov]:[Dec]]),IF(OR(DataTable[[#This Row],[Year]]="2020",DataTable[[#This Row],[Year]]="2021"),DataTable[[#This Row],[Total]],0))/1000</f>
        <v>-100.726</v>
      </c>
      <c r="V216" s="13" t="str">
        <f>_xlfn.IFNA(VLOOKUP(DataTable[[#This Row],[Category]],Table2[#All],2,FALSE),"")</f>
        <v>All Other</v>
      </c>
    </row>
    <row r="217" spans="1:22" x14ac:dyDescent="0.35">
      <c r="A217" s="3" t="s">
        <v>7</v>
      </c>
      <c r="B217" s="3" t="s">
        <v>276</v>
      </c>
      <c r="C217" s="3" t="s">
        <v>813</v>
      </c>
      <c r="D217" s="3" t="s">
        <v>812</v>
      </c>
      <c r="E217" s="3" t="s">
        <v>127</v>
      </c>
      <c r="F217" s="3" t="s">
        <v>1761</v>
      </c>
      <c r="G217" s="3" t="s">
        <v>1762</v>
      </c>
      <c r="H217" s="4">
        <v>0</v>
      </c>
      <c r="I217" s="4">
        <v>0</v>
      </c>
      <c r="J217" s="4">
        <v>24644</v>
      </c>
      <c r="K217" s="4">
        <v>784</v>
      </c>
      <c r="L217" s="4">
        <v>37714</v>
      </c>
      <c r="M217" s="4">
        <v>-16091</v>
      </c>
      <c r="N217" s="4">
        <v>26709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73761</v>
      </c>
      <c r="U217" s="13">
        <f>IF(DataTable[[#This Row],[Year]]="2019",SUM(DataTable[[#This Row],[Nov]:[Dec]]),IF(OR(DataTable[[#This Row],[Year]]="2020",DataTable[[#This Row],[Year]]="2021"),DataTable[[#This Row],[Total]],0))/1000</f>
        <v>0</v>
      </c>
      <c r="V217" s="13" t="str">
        <f>_xlfn.IFNA(VLOOKUP(DataTable[[#This Row],[Category]],Table2[#All],2,FALSE),"")</f>
        <v>All Other</v>
      </c>
    </row>
    <row r="218" spans="1:22" x14ac:dyDescent="0.35">
      <c r="A218" s="3" t="s">
        <v>7</v>
      </c>
      <c r="B218" s="3" t="s">
        <v>276</v>
      </c>
      <c r="C218" s="3" t="s">
        <v>815</v>
      </c>
      <c r="D218" s="3" t="s">
        <v>814</v>
      </c>
      <c r="E218" s="3" t="s">
        <v>127</v>
      </c>
      <c r="F218" s="3" t="s">
        <v>1761</v>
      </c>
      <c r="G218" s="3" t="s">
        <v>1762</v>
      </c>
      <c r="H218" s="4">
        <v>0</v>
      </c>
      <c r="I218" s="4">
        <v>0</v>
      </c>
      <c r="J218" s="4">
        <v>1285</v>
      </c>
      <c r="K218" s="4">
        <v>0</v>
      </c>
      <c r="L218" s="4">
        <v>0</v>
      </c>
      <c r="M218" s="4">
        <v>0</v>
      </c>
      <c r="N218" s="4">
        <v>19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1303</v>
      </c>
      <c r="U218" s="13">
        <f>IF(DataTable[[#This Row],[Year]]="2019",SUM(DataTable[[#This Row],[Nov]:[Dec]]),IF(OR(DataTable[[#This Row],[Year]]="2020",DataTable[[#This Row],[Year]]="2021"),DataTable[[#This Row],[Total]],0))/1000</f>
        <v>0</v>
      </c>
      <c r="V218" s="13" t="str">
        <f>_xlfn.IFNA(VLOOKUP(DataTable[[#This Row],[Category]],Table2[#All],2,FALSE),"")</f>
        <v>All Other</v>
      </c>
    </row>
    <row r="219" spans="1:22" x14ac:dyDescent="0.35">
      <c r="A219" s="3" t="s">
        <v>7</v>
      </c>
      <c r="B219" s="3" t="s">
        <v>276</v>
      </c>
      <c r="C219" s="3" t="s">
        <v>531</v>
      </c>
      <c r="D219" s="3" t="s">
        <v>530</v>
      </c>
      <c r="E219" s="3" t="s">
        <v>88</v>
      </c>
      <c r="F219" s="3" t="s">
        <v>1761</v>
      </c>
      <c r="G219" s="3" t="s">
        <v>1762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13">
        <f>IF(DataTable[[#This Row],[Year]]="2019",SUM(DataTable[[#This Row],[Nov]:[Dec]]),IF(OR(DataTable[[#This Row],[Year]]="2020",DataTable[[#This Row],[Year]]="2021"),DataTable[[#This Row],[Total]],0))/1000</f>
        <v>0</v>
      </c>
      <c r="V219" s="13" t="str">
        <f>_xlfn.IFNA(VLOOKUP(DataTable[[#This Row],[Category]],Table2[#All],2,FALSE),"")</f>
        <v>Proactive Replacement</v>
      </c>
    </row>
    <row r="220" spans="1:22" x14ac:dyDescent="0.35">
      <c r="A220" s="3" t="s">
        <v>7</v>
      </c>
      <c r="B220" s="3" t="s">
        <v>276</v>
      </c>
      <c r="C220" s="3" t="s">
        <v>541</v>
      </c>
      <c r="D220" s="3" t="s">
        <v>540</v>
      </c>
      <c r="E220" s="3" t="s">
        <v>88</v>
      </c>
      <c r="F220" s="3" t="s">
        <v>1761</v>
      </c>
      <c r="G220" s="3" t="s">
        <v>1762</v>
      </c>
      <c r="H220" s="4">
        <v>20584</v>
      </c>
      <c r="I220" s="4">
        <v>7015</v>
      </c>
      <c r="J220" s="4">
        <v>938</v>
      </c>
      <c r="K220" s="4">
        <v>403</v>
      </c>
      <c r="L220" s="4">
        <v>2465</v>
      </c>
      <c r="M220" s="4">
        <v>3989</v>
      </c>
      <c r="N220" s="4">
        <v>78</v>
      </c>
      <c r="O220" s="4">
        <v>246</v>
      </c>
      <c r="P220" s="4">
        <v>420</v>
      </c>
      <c r="Q220" s="4">
        <v>12350</v>
      </c>
      <c r="R220" s="4">
        <v>-36</v>
      </c>
      <c r="S220" s="4">
        <v>5084</v>
      </c>
      <c r="T220" s="4">
        <v>53535</v>
      </c>
      <c r="U220" s="13">
        <f>IF(DataTable[[#This Row],[Year]]="2019",SUM(DataTable[[#This Row],[Nov]:[Dec]]),IF(OR(DataTable[[#This Row],[Year]]="2020",DataTable[[#This Row],[Year]]="2021"),DataTable[[#This Row],[Total]],0))/1000</f>
        <v>5.048</v>
      </c>
      <c r="V220" s="13" t="str">
        <f>_xlfn.IFNA(VLOOKUP(DataTable[[#This Row],[Category]],Table2[#All],2,FALSE),"")</f>
        <v>Proactive Replacement</v>
      </c>
    </row>
    <row r="221" spans="1:22" x14ac:dyDescent="0.35">
      <c r="A221" s="3" t="s">
        <v>7</v>
      </c>
      <c r="B221" s="3" t="s">
        <v>276</v>
      </c>
      <c r="C221" s="3" t="s">
        <v>543</v>
      </c>
      <c r="D221" s="3" t="s">
        <v>542</v>
      </c>
      <c r="E221" s="3" t="s">
        <v>88</v>
      </c>
      <c r="F221" s="3" t="s">
        <v>1761</v>
      </c>
      <c r="G221" s="3" t="s">
        <v>1762</v>
      </c>
      <c r="H221" s="4">
        <v>4209</v>
      </c>
      <c r="I221" s="4">
        <v>32133</v>
      </c>
      <c r="J221" s="4">
        <v>54353</v>
      </c>
      <c r="K221" s="4">
        <v>43497</v>
      </c>
      <c r="L221" s="4">
        <v>-2253</v>
      </c>
      <c r="M221" s="4">
        <v>-139</v>
      </c>
      <c r="N221" s="4">
        <v>13349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145149</v>
      </c>
      <c r="U221" s="13">
        <f>IF(DataTable[[#This Row],[Year]]="2019",SUM(DataTable[[#This Row],[Nov]:[Dec]]),IF(OR(DataTable[[#This Row],[Year]]="2020",DataTable[[#This Row],[Year]]="2021"),DataTable[[#This Row],[Total]],0))/1000</f>
        <v>0</v>
      </c>
      <c r="V221" s="13" t="str">
        <f>_xlfn.IFNA(VLOOKUP(DataTable[[#This Row],[Category]],Table2[#All],2,FALSE),"")</f>
        <v>Proactive Replacement</v>
      </c>
    </row>
    <row r="222" spans="1:22" x14ac:dyDescent="0.35">
      <c r="A222" s="3" t="s">
        <v>7</v>
      </c>
      <c r="B222" s="3" t="s">
        <v>276</v>
      </c>
      <c r="C222" s="3" t="s">
        <v>278</v>
      </c>
      <c r="D222" s="3" t="s">
        <v>277</v>
      </c>
      <c r="E222" s="3" t="s">
        <v>88</v>
      </c>
      <c r="F222" s="3" t="s">
        <v>1761</v>
      </c>
      <c r="G222" s="3" t="s">
        <v>1762</v>
      </c>
      <c r="H222" s="4">
        <v>10895</v>
      </c>
      <c r="I222" s="4">
        <v>929</v>
      </c>
      <c r="J222" s="4">
        <v>0</v>
      </c>
      <c r="K222" s="4">
        <v>5925</v>
      </c>
      <c r="L222" s="4">
        <v>-4394</v>
      </c>
      <c r="M222" s="4">
        <v>-57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13297</v>
      </c>
      <c r="U222" s="13">
        <f>IF(DataTable[[#This Row],[Year]]="2019",SUM(DataTable[[#This Row],[Nov]:[Dec]]),IF(OR(DataTable[[#This Row],[Year]]="2020",DataTable[[#This Row],[Year]]="2021"),DataTable[[#This Row],[Total]],0))/1000</f>
        <v>0</v>
      </c>
      <c r="V222" s="13" t="str">
        <f>_xlfn.IFNA(VLOOKUP(DataTable[[#This Row],[Category]],Table2[#All],2,FALSE),"")</f>
        <v>Proactive Replacement</v>
      </c>
    </row>
    <row r="223" spans="1:22" x14ac:dyDescent="0.35">
      <c r="A223" s="3" t="s">
        <v>7</v>
      </c>
      <c r="B223" s="3" t="s">
        <v>276</v>
      </c>
      <c r="C223" s="3" t="s">
        <v>874</v>
      </c>
      <c r="D223" s="3" t="s">
        <v>873</v>
      </c>
      <c r="E223" s="3" t="s">
        <v>88</v>
      </c>
      <c r="F223" s="3" t="s">
        <v>1761</v>
      </c>
      <c r="G223" s="3" t="s">
        <v>1762</v>
      </c>
      <c r="H223" s="4">
        <v>-570</v>
      </c>
      <c r="I223" s="4">
        <v>1300</v>
      </c>
      <c r="J223" s="4">
        <v>46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775</v>
      </c>
      <c r="U223" s="13">
        <f>IF(DataTable[[#This Row],[Year]]="2019",SUM(DataTable[[#This Row],[Nov]:[Dec]]),IF(OR(DataTable[[#This Row],[Year]]="2020",DataTable[[#This Row],[Year]]="2021"),DataTable[[#This Row],[Total]],0))/1000</f>
        <v>0</v>
      </c>
      <c r="V223" s="13" t="str">
        <f>_xlfn.IFNA(VLOOKUP(DataTable[[#This Row],[Category]],Table2[#All],2,FALSE),"")</f>
        <v>Proactive Replacement</v>
      </c>
    </row>
    <row r="224" spans="1:22" x14ac:dyDescent="0.35">
      <c r="A224" s="3" t="s">
        <v>7</v>
      </c>
      <c r="B224" s="3" t="s">
        <v>276</v>
      </c>
      <c r="C224" s="3" t="s">
        <v>811</v>
      </c>
      <c r="D224" s="3" t="s">
        <v>810</v>
      </c>
      <c r="E224" s="3" t="s">
        <v>127</v>
      </c>
      <c r="F224" s="3" t="s">
        <v>1761</v>
      </c>
      <c r="G224" s="3" t="s">
        <v>1762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13">
        <f>IF(DataTable[[#This Row],[Year]]="2019",SUM(DataTable[[#This Row],[Nov]:[Dec]]),IF(OR(DataTable[[#This Row],[Year]]="2020",DataTable[[#This Row],[Year]]="2021"),DataTable[[#This Row],[Total]],0))/1000</f>
        <v>0</v>
      </c>
      <c r="V224" s="13" t="str">
        <f>_xlfn.IFNA(VLOOKUP(DataTable[[#This Row],[Category]],Table2[#All],2,FALSE),"")</f>
        <v>All Other</v>
      </c>
    </row>
    <row r="225" spans="1:22" x14ac:dyDescent="0.35">
      <c r="A225" s="3" t="s">
        <v>7</v>
      </c>
      <c r="B225" s="3" t="s">
        <v>276</v>
      </c>
      <c r="C225" s="3" t="s">
        <v>611</v>
      </c>
      <c r="D225" s="3" t="s">
        <v>610</v>
      </c>
      <c r="E225" s="3" t="s">
        <v>88</v>
      </c>
      <c r="F225" s="3" t="s">
        <v>1761</v>
      </c>
      <c r="G225" s="3" t="s">
        <v>1762</v>
      </c>
      <c r="H225" s="4">
        <v>0</v>
      </c>
      <c r="I225" s="4">
        <v>0</v>
      </c>
      <c r="J225" s="4">
        <v>0</v>
      </c>
      <c r="K225" s="4">
        <v>-11546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-11546</v>
      </c>
      <c r="U225" s="13">
        <f>IF(DataTable[[#This Row],[Year]]="2019",SUM(DataTable[[#This Row],[Nov]:[Dec]]),IF(OR(DataTable[[#This Row],[Year]]="2020",DataTable[[#This Row],[Year]]="2021"),DataTable[[#This Row],[Total]],0))/1000</f>
        <v>0</v>
      </c>
      <c r="V225" s="13" t="str">
        <f>_xlfn.IFNA(VLOOKUP(DataTable[[#This Row],[Category]],Table2[#All],2,FALSE),"")</f>
        <v>Proactive Replacement</v>
      </c>
    </row>
    <row r="226" spans="1:22" x14ac:dyDescent="0.35">
      <c r="A226" s="3" t="s">
        <v>7</v>
      </c>
      <c r="B226" s="3" t="s">
        <v>276</v>
      </c>
      <c r="C226" s="3" t="s">
        <v>322</v>
      </c>
      <c r="D226" s="3" t="s">
        <v>321</v>
      </c>
      <c r="E226" s="3" t="s">
        <v>304</v>
      </c>
      <c r="F226" s="3" t="s">
        <v>1761</v>
      </c>
      <c r="G226" s="3" t="s">
        <v>1762</v>
      </c>
      <c r="H226" s="4">
        <v>-18</v>
      </c>
      <c r="I226" s="4">
        <v>0</v>
      </c>
      <c r="J226" s="4">
        <v>0</v>
      </c>
      <c r="K226" s="4">
        <v>0</v>
      </c>
      <c r="L226" s="4">
        <v>0</v>
      </c>
      <c r="M226" s="4">
        <v>-2626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-2644</v>
      </c>
      <c r="U226" s="13">
        <f>IF(DataTable[[#This Row],[Year]]="2019",SUM(DataTable[[#This Row],[Nov]:[Dec]]),IF(OR(DataTable[[#This Row],[Year]]="2020",DataTable[[#This Row],[Year]]="2021"),DataTable[[#This Row],[Total]],0))/1000</f>
        <v>0</v>
      </c>
      <c r="V226" s="13" t="str">
        <f>_xlfn.IFNA(VLOOKUP(DataTable[[#This Row],[Category]],Table2[#All],2,FALSE),"")</f>
        <v>All Other</v>
      </c>
    </row>
    <row r="227" spans="1:22" x14ac:dyDescent="0.35">
      <c r="A227" s="3" t="s">
        <v>7</v>
      </c>
      <c r="B227" s="3" t="s">
        <v>276</v>
      </c>
      <c r="C227" s="3" t="s">
        <v>573</v>
      </c>
      <c r="D227" s="3" t="s">
        <v>572</v>
      </c>
      <c r="E227" s="3" t="s">
        <v>88</v>
      </c>
      <c r="F227" s="3" t="s">
        <v>1761</v>
      </c>
      <c r="G227" s="3" t="s">
        <v>1762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13">
        <f>IF(DataTable[[#This Row],[Year]]="2019",SUM(DataTable[[#This Row],[Nov]:[Dec]]),IF(OR(DataTable[[#This Row],[Year]]="2020",DataTable[[#This Row],[Year]]="2021"),DataTable[[#This Row],[Total]],0))/1000</f>
        <v>0</v>
      </c>
      <c r="V227" s="13" t="str">
        <f>_xlfn.IFNA(VLOOKUP(DataTable[[#This Row],[Category]],Table2[#All],2,FALSE),"")</f>
        <v>Proactive Replacement</v>
      </c>
    </row>
    <row r="228" spans="1:22" x14ac:dyDescent="0.35">
      <c r="A228" s="3" t="s">
        <v>7</v>
      </c>
      <c r="B228" s="3" t="s">
        <v>276</v>
      </c>
      <c r="C228" s="3" t="s">
        <v>817</v>
      </c>
      <c r="D228" s="3" t="s">
        <v>816</v>
      </c>
      <c r="E228" s="3" t="s">
        <v>127</v>
      </c>
      <c r="F228" s="3" t="s">
        <v>1761</v>
      </c>
      <c r="G228" s="3" t="s">
        <v>1762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13">
        <f>IF(DataTable[[#This Row],[Year]]="2019",SUM(DataTable[[#This Row],[Nov]:[Dec]]),IF(OR(DataTable[[#This Row],[Year]]="2020",DataTable[[#This Row],[Year]]="2021"),DataTable[[#This Row],[Total]],0))/1000</f>
        <v>0</v>
      </c>
      <c r="V228" s="13" t="str">
        <f>_xlfn.IFNA(VLOOKUP(DataTable[[#This Row],[Category]],Table2[#All],2,FALSE),"")</f>
        <v>All Other</v>
      </c>
    </row>
    <row r="229" spans="1:22" x14ac:dyDescent="0.35">
      <c r="A229" s="3" t="s">
        <v>7</v>
      </c>
      <c r="B229" s="3" t="s">
        <v>276</v>
      </c>
      <c r="C229" s="3" t="s">
        <v>823</v>
      </c>
      <c r="D229" s="3" t="s">
        <v>822</v>
      </c>
      <c r="E229" s="3" t="s">
        <v>127</v>
      </c>
      <c r="F229" s="3" t="s">
        <v>1761</v>
      </c>
      <c r="G229" s="3" t="s">
        <v>1762</v>
      </c>
      <c r="H229" s="4">
        <v>-268</v>
      </c>
      <c r="I229" s="4">
        <v>14811</v>
      </c>
      <c r="J229" s="4">
        <v>88353</v>
      </c>
      <c r="K229" s="4">
        <v>1</v>
      </c>
      <c r="L229" s="4">
        <v>19</v>
      </c>
      <c r="M229" s="4">
        <v>2903</v>
      </c>
      <c r="N229" s="4">
        <v>778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106596</v>
      </c>
      <c r="U229" s="13">
        <f>IF(DataTable[[#This Row],[Year]]="2019",SUM(DataTable[[#This Row],[Nov]:[Dec]]),IF(OR(DataTable[[#This Row],[Year]]="2020",DataTable[[#This Row],[Year]]="2021"),DataTable[[#This Row],[Total]],0))/1000</f>
        <v>0</v>
      </c>
      <c r="V229" s="13" t="str">
        <f>_xlfn.IFNA(VLOOKUP(DataTable[[#This Row],[Category]],Table2[#All],2,FALSE),"")</f>
        <v>All Other</v>
      </c>
    </row>
    <row r="230" spans="1:22" x14ac:dyDescent="0.35">
      <c r="A230" s="3" t="s">
        <v>7</v>
      </c>
      <c r="B230" s="3" t="s">
        <v>276</v>
      </c>
      <c r="C230" s="3" t="s">
        <v>318</v>
      </c>
      <c r="D230" s="3" t="s">
        <v>317</v>
      </c>
      <c r="E230" s="3" t="s">
        <v>304</v>
      </c>
      <c r="F230" s="3" t="s">
        <v>1761</v>
      </c>
      <c r="G230" s="3" t="s">
        <v>1762</v>
      </c>
      <c r="H230" s="4">
        <v>155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155</v>
      </c>
      <c r="U230" s="13">
        <f>IF(DataTable[[#This Row],[Year]]="2019",SUM(DataTable[[#This Row],[Nov]:[Dec]]),IF(OR(DataTable[[#This Row],[Year]]="2020",DataTable[[#This Row],[Year]]="2021"),DataTable[[#This Row],[Total]],0))/1000</f>
        <v>0</v>
      </c>
      <c r="V230" s="13" t="str">
        <f>_xlfn.IFNA(VLOOKUP(DataTable[[#This Row],[Category]],Table2[#All],2,FALSE),"")</f>
        <v>All Other</v>
      </c>
    </row>
    <row r="231" spans="1:22" x14ac:dyDescent="0.35">
      <c r="A231" s="3" t="s">
        <v>7</v>
      </c>
      <c r="B231" s="3" t="s">
        <v>276</v>
      </c>
      <c r="C231" s="3" t="s">
        <v>303</v>
      </c>
      <c r="D231" s="3" t="s">
        <v>302</v>
      </c>
      <c r="E231" s="3" t="s">
        <v>304</v>
      </c>
      <c r="F231" s="3" t="s">
        <v>1761</v>
      </c>
      <c r="G231" s="3" t="s">
        <v>1762</v>
      </c>
      <c r="H231" s="4">
        <v>9678</v>
      </c>
      <c r="I231" s="4">
        <v>723</v>
      </c>
      <c r="J231" s="4">
        <v>10</v>
      </c>
      <c r="K231" s="4">
        <v>1657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132</v>
      </c>
      <c r="S231" s="4">
        <v>0</v>
      </c>
      <c r="T231" s="4">
        <v>12200</v>
      </c>
      <c r="U231" s="13">
        <f>IF(DataTable[[#This Row],[Year]]="2019",SUM(DataTable[[#This Row],[Nov]:[Dec]]),IF(OR(DataTable[[#This Row],[Year]]="2020",DataTable[[#This Row],[Year]]="2021"),DataTable[[#This Row],[Total]],0))/1000</f>
        <v>0.13200000000000001</v>
      </c>
      <c r="V231" s="13" t="str">
        <f>_xlfn.IFNA(VLOOKUP(DataTable[[#This Row],[Category]],Table2[#All],2,FALSE),"")</f>
        <v>All Other</v>
      </c>
    </row>
    <row r="232" spans="1:22" x14ac:dyDescent="0.35">
      <c r="A232" s="3" t="s">
        <v>7</v>
      </c>
      <c r="B232" s="3" t="s">
        <v>276</v>
      </c>
      <c r="C232" s="3" t="s">
        <v>841</v>
      </c>
      <c r="D232" s="3" t="s">
        <v>840</v>
      </c>
      <c r="E232" s="3" t="s">
        <v>127</v>
      </c>
      <c r="F232" s="3" t="s">
        <v>1761</v>
      </c>
      <c r="G232" s="3" t="s">
        <v>1762</v>
      </c>
      <c r="H232" s="4">
        <v>671</v>
      </c>
      <c r="I232" s="4">
        <v>769730</v>
      </c>
      <c r="J232" s="4">
        <v>74928</v>
      </c>
      <c r="K232" s="4">
        <v>37611</v>
      </c>
      <c r="L232" s="4">
        <v>-8356</v>
      </c>
      <c r="M232" s="4">
        <v>-111</v>
      </c>
      <c r="N232" s="4">
        <v>-49803</v>
      </c>
      <c r="O232" s="4">
        <v>6851</v>
      </c>
      <c r="P232" s="4">
        <v>210</v>
      </c>
      <c r="Q232" s="4">
        <v>15287</v>
      </c>
      <c r="R232" s="4">
        <v>-1314</v>
      </c>
      <c r="S232" s="4">
        <v>0</v>
      </c>
      <c r="T232" s="4">
        <v>845705</v>
      </c>
      <c r="U232" s="13">
        <f>IF(DataTable[[#This Row],[Year]]="2019",SUM(DataTable[[#This Row],[Nov]:[Dec]]),IF(OR(DataTable[[#This Row],[Year]]="2020",DataTable[[#This Row],[Year]]="2021"),DataTable[[#This Row],[Total]],0))/1000</f>
        <v>-1.3140000000000001</v>
      </c>
      <c r="V232" s="13" t="str">
        <f>_xlfn.IFNA(VLOOKUP(DataTable[[#This Row],[Category]],Table2[#All],2,FALSE),"")</f>
        <v>All Other</v>
      </c>
    </row>
    <row r="233" spans="1:22" x14ac:dyDescent="0.35">
      <c r="A233" s="3" t="s">
        <v>7</v>
      </c>
      <c r="B233" s="3" t="s">
        <v>276</v>
      </c>
      <c r="C233" s="3" t="s">
        <v>701</v>
      </c>
      <c r="D233" s="3" t="s">
        <v>700</v>
      </c>
      <c r="E233" s="3" t="s">
        <v>88</v>
      </c>
      <c r="F233" s="3" t="s">
        <v>1761</v>
      </c>
      <c r="G233" s="3" t="s">
        <v>1762</v>
      </c>
      <c r="H233" s="4">
        <v>0</v>
      </c>
      <c r="I233" s="4">
        <v>0</v>
      </c>
      <c r="J233" s="4">
        <v>0</v>
      </c>
      <c r="K233" s="4">
        <v>1727</v>
      </c>
      <c r="L233" s="4">
        <v>0</v>
      </c>
      <c r="M233" s="4">
        <v>0</v>
      </c>
      <c r="N233" s="4">
        <v>233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1960</v>
      </c>
      <c r="U233" s="13">
        <f>IF(DataTable[[#This Row],[Year]]="2019",SUM(DataTable[[#This Row],[Nov]:[Dec]]),IF(OR(DataTable[[#This Row],[Year]]="2020",DataTable[[#This Row],[Year]]="2021"),DataTable[[#This Row],[Total]],0))/1000</f>
        <v>0</v>
      </c>
      <c r="V233" s="13" t="str">
        <f>_xlfn.IFNA(VLOOKUP(DataTable[[#This Row],[Category]],Table2[#All],2,FALSE),"")</f>
        <v>Proactive Replacement</v>
      </c>
    </row>
    <row r="234" spans="1:22" x14ac:dyDescent="0.35">
      <c r="A234" s="3" t="s">
        <v>7</v>
      </c>
      <c r="B234" s="3" t="s">
        <v>276</v>
      </c>
      <c r="C234" s="3" t="s">
        <v>960</v>
      </c>
      <c r="D234" s="3" t="s">
        <v>959</v>
      </c>
      <c r="E234" s="3" t="s">
        <v>124</v>
      </c>
      <c r="F234" s="3" t="s">
        <v>1761</v>
      </c>
      <c r="G234" s="3" t="s">
        <v>1762</v>
      </c>
      <c r="H234" s="4">
        <v>2937</v>
      </c>
      <c r="I234" s="4">
        <v>144</v>
      </c>
      <c r="J234" s="4">
        <v>3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3084</v>
      </c>
      <c r="U234" s="13">
        <f>IF(DataTable[[#This Row],[Year]]="2019",SUM(DataTable[[#This Row],[Nov]:[Dec]]),IF(OR(DataTable[[#This Row],[Year]]="2020",DataTable[[#This Row],[Year]]="2021"),DataTable[[#This Row],[Total]],0))/1000</f>
        <v>0</v>
      </c>
      <c r="V234" s="13" t="str">
        <f>_xlfn.IFNA(VLOOKUP(DataTable[[#This Row],[Category]],Table2[#All],2,FALSE),"")</f>
        <v>Transmission Expansion plan</v>
      </c>
    </row>
    <row r="235" spans="1:22" x14ac:dyDescent="0.35">
      <c r="A235" s="3" t="s">
        <v>7</v>
      </c>
      <c r="B235" s="3" t="s">
        <v>276</v>
      </c>
      <c r="C235" s="3" t="s">
        <v>324</v>
      </c>
      <c r="D235" s="3" t="s">
        <v>323</v>
      </c>
      <c r="E235" s="3" t="s">
        <v>304</v>
      </c>
      <c r="F235" s="3" t="s">
        <v>1761</v>
      </c>
      <c r="G235" s="3" t="s">
        <v>1762</v>
      </c>
      <c r="H235" s="4">
        <v>4520</v>
      </c>
      <c r="I235" s="4">
        <v>7462</v>
      </c>
      <c r="J235" s="4">
        <v>707</v>
      </c>
      <c r="K235" s="4">
        <v>-15</v>
      </c>
      <c r="L235" s="4">
        <v>527</v>
      </c>
      <c r="M235" s="4">
        <v>-3</v>
      </c>
      <c r="N235" s="4">
        <v>313</v>
      </c>
      <c r="O235" s="4">
        <v>69006</v>
      </c>
      <c r="P235" s="4">
        <v>-13000</v>
      </c>
      <c r="Q235" s="4">
        <v>-3</v>
      </c>
      <c r="R235" s="4">
        <v>0</v>
      </c>
      <c r="S235" s="4">
        <v>0</v>
      </c>
      <c r="T235" s="4">
        <v>69514</v>
      </c>
      <c r="U235" s="13">
        <f>IF(DataTable[[#This Row],[Year]]="2019",SUM(DataTable[[#This Row],[Nov]:[Dec]]),IF(OR(DataTable[[#This Row],[Year]]="2020",DataTable[[#This Row],[Year]]="2021"),DataTable[[#This Row],[Total]],0))/1000</f>
        <v>0</v>
      </c>
      <c r="V235" s="13" t="str">
        <f>_xlfn.IFNA(VLOOKUP(DataTable[[#This Row],[Category]],Table2[#All],2,FALSE),"")</f>
        <v>All Other</v>
      </c>
    </row>
    <row r="236" spans="1:22" x14ac:dyDescent="0.35">
      <c r="A236" s="3" t="s">
        <v>7</v>
      </c>
      <c r="B236" s="3" t="s">
        <v>276</v>
      </c>
      <c r="C236" s="3" t="s">
        <v>649</v>
      </c>
      <c r="D236" s="3" t="s">
        <v>648</v>
      </c>
      <c r="E236" s="3" t="s">
        <v>88</v>
      </c>
      <c r="F236" s="3" t="s">
        <v>1761</v>
      </c>
      <c r="G236" s="3" t="s">
        <v>1762</v>
      </c>
      <c r="H236" s="4">
        <v>0</v>
      </c>
      <c r="I236" s="4">
        <v>0</v>
      </c>
      <c r="J236" s="4">
        <v>8736</v>
      </c>
      <c r="K236" s="4">
        <v>988</v>
      </c>
      <c r="L236" s="4">
        <v>0</v>
      </c>
      <c r="M236" s="4">
        <v>0</v>
      </c>
      <c r="N236" s="4">
        <v>0</v>
      </c>
      <c r="O236" s="4">
        <v>0</v>
      </c>
      <c r="P236" s="4">
        <v>391</v>
      </c>
      <c r="Q236" s="4">
        <v>0</v>
      </c>
      <c r="R236" s="4">
        <v>0</v>
      </c>
      <c r="S236" s="4">
        <v>0</v>
      </c>
      <c r="T236" s="4">
        <v>10116</v>
      </c>
      <c r="U236" s="13">
        <f>IF(DataTable[[#This Row],[Year]]="2019",SUM(DataTable[[#This Row],[Nov]:[Dec]]),IF(OR(DataTable[[#This Row],[Year]]="2020",DataTable[[#This Row],[Year]]="2021"),DataTable[[#This Row],[Total]],0))/1000</f>
        <v>0</v>
      </c>
      <c r="V236" s="13" t="str">
        <f>_xlfn.IFNA(VLOOKUP(DataTable[[#This Row],[Category]],Table2[#All],2,FALSE),"")</f>
        <v>Proactive Replacement</v>
      </c>
    </row>
    <row r="237" spans="1:22" x14ac:dyDescent="0.35">
      <c r="A237" s="3" t="s">
        <v>7</v>
      </c>
      <c r="B237" s="3" t="s">
        <v>276</v>
      </c>
      <c r="C237" s="3" t="s">
        <v>683</v>
      </c>
      <c r="D237" s="3" t="s">
        <v>682</v>
      </c>
      <c r="E237" s="3" t="s">
        <v>88</v>
      </c>
      <c r="F237" s="3" t="s">
        <v>1761</v>
      </c>
      <c r="G237" s="3" t="s">
        <v>1762</v>
      </c>
      <c r="H237" s="4">
        <v>1870</v>
      </c>
      <c r="I237" s="4">
        <v>-146</v>
      </c>
      <c r="J237" s="4">
        <v>3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1727</v>
      </c>
      <c r="U237" s="13">
        <f>IF(DataTable[[#This Row],[Year]]="2019",SUM(DataTable[[#This Row],[Nov]:[Dec]]),IF(OR(DataTable[[#This Row],[Year]]="2020",DataTable[[#This Row],[Year]]="2021"),DataTable[[#This Row],[Total]],0))/1000</f>
        <v>0</v>
      </c>
      <c r="V237" s="13" t="str">
        <f>_xlfn.IFNA(VLOOKUP(DataTable[[#This Row],[Category]],Table2[#All],2,FALSE),"")</f>
        <v>Proactive Replacement</v>
      </c>
    </row>
    <row r="238" spans="1:22" x14ac:dyDescent="0.35">
      <c r="A238" s="3" t="s">
        <v>7</v>
      </c>
      <c r="B238" s="3" t="s">
        <v>276</v>
      </c>
      <c r="C238" s="3" t="s">
        <v>689</v>
      </c>
      <c r="D238" s="3" t="s">
        <v>688</v>
      </c>
      <c r="E238" s="3" t="s">
        <v>88</v>
      </c>
      <c r="F238" s="3" t="s">
        <v>1761</v>
      </c>
      <c r="G238" s="3" t="s">
        <v>1762</v>
      </c>
      <c r="H238" s="4">
        <v>2459</v>
      </c>
      <c r="I238" s="4">
        <v>-254</v>
      </c>
      <c r="J238" s="4">
        <v>5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2210</v>
      </c>
      <c r="U238" s="13">
        <f>IF(DataTable[[#This Row],[Year]]="2019",SUM(DataTable[[#This Row],[Nov]:[Dec]]),IF(OR(DataTable[[#This Row],[Year]]="2020",DataTable[[#This Row],[Year]]="2021"),DataTable[[#This Row],[Total]],0))/1000</f>
        <v>0</v>
      </c>
      <c r="V238" s="13" t="str">
        <f>_xlfn.IFNA(VLOOKUP(DataTable[[#This Row],[Category]],Table2[#All],2,FALSE),"")</f>
        <v>Proactive Replacement</v>
      </c>
    </row>
    <row r="239" spans="1:22" x14ac:dyDescent="0.35">
      <c r="A239" s="3" t="s">
        <v>7</v>
      </c>
      <c r="B239" s="3" t="s">
        <v>276</v>
      </c>
      <c r="C239" s="3" t="s">
        <v>687</v>
      </c>
      <c r="D239" s="3" t="s">
        <v>686</v>
      </c>
      <c r="E239" s="3" t="s">
        <v>88</v>
      </c>
      <c r="F239" s="3" t="s">
        <v>1761</v>
      </c>
      <c r="G239" s="3" t="s">
        <v>1762</v>
      </c>
      <c r="H239" s="4">
        <v>79</v>
      </c>
      <c r="I239" s="4">
        <v>-523</v>
      </c>
      <c r="J239" s="4">
        <v>441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1043</v>
      </c>
      <c r="Q239" s="4">
        <v>0</v>
      </c>
      <c r="R239" s="4">
        <v>81</v>
      </c>
      <c r="S239" s="4">
        <v>0</v>
      </c>
      <c r="T239" s="4">
        <v>1120</v>
      </c>
      <c r="U239" s="13">
        <f>IF(DataTable[[#This Row],[Year]]="2019",SUM(DataTable[[#This Row],[Nov]:[Dec]]),IF(OR(DataTable[[#This Row],[Year]]="2020",DataTable[[#This Row],[Year]]="2021"),DataTable[[#This Row],[Total]],0))/1000</f>
        <v>8.1000000000000003E-2</v>
      </c>
      <c r="V239" s="13" t="str">
        <f>_xlfn.IFNA(VLOOKUP(DataTable[[#This Row],[Category]],Table2[#All],2,FALSE),"")</f>
        <v>Proactive Replacement</v>
      </c>
    </row>
    <row r="240" spans="1:22" x14ac:dyDescent="0.35">
      <c r="A240" s="3" t="s">
        <v>7</v>
      </c>
      <c r="B240" s="3" t="s">
        <v>276</v>
      </c>
      <c r="C240" s="3" t="s">
        <v>685</v>
      </c>
      <c r="D240" s="3" t="s">
        <v>684</v>
      </c>
      <c r="E240" s="3" t="s">
        <v>88</v>
      </c>
      <c r="F240" s="3" t="s">
        <v>1761</v>
      </c>
      <c r="G240" s="3" t="s">
        <v>1762</v>
      </c>
      <c r="H240" s="4">
        <v>3982</v>
      </c>
      <c r="I240" s="4">
        <v>-395</v>
      </c>
      <c r="J240" s="4">
        <v>7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3594</v>
      </c>
      <c r="U240" s="13">
        <f>IF(DataTable[[#This Row],[Year]]="2019",SUM(DataTable[[#This Row],[Nov]:[Dec]]),IF(OR(DataTable[[#This Row],[Year]]="2020",DataTable[[#This Row],[Year]]="2021"),DataTable[[#This Row],[Total]],0))/1000</f>
        <v>0</v>
      </c>
      <c r="V240" s="13" t="str">
        <f>_xlfn.IFNA(VLOOKUP(DataTable[[#This Row],[Category]],Table2[#All],2,FALSE),"")</f>
        <v>Proactive Replacement</v>
      </c>
    </row>
    <row r="241" spans="1:22" x14ac:dyDescent="0.35">
      <c r="A241" s="3" t="s">
        <v>7</v>
      </c>
      <c r="B241" s="3" t="s">
        <v>276</v>
      </c>
      <c r="C241" s="3" t="s">
        <v>301</v>
      </c>
      <c r="D241" s="3" t="s">
        <v>300</v>
      </c>
      <c r="E241" s="3" t="s">
        <v>88</v>
      </c>
      <c r="F241" s="3" t="s">
        <v>1761</v>
      </c>
      <c r="G241" s="3" t="s">
        <v>1762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11078</v>
      </c>
      <c r="Q241" s="4">
        <v>0</v>
      </c>
      <c r="R241" s="4">
        <v>0</v>
      </c>
      <c r="S241" s="4">
        <v>0</v>
      </c>
      <c r="T241" s="4">
        <v>11078</v>
      </c>
      <c r="U241" s="13">
        <f>IF(DataTable[[#This Row],[Year]]="2019",SUM(DataTable[[#This Row],[Nov]:[Dec]]),IF(OR(DataTable[[#This Row],[Year]]="2020",DataTable[[#This Row],[Year]]="2021"),DataTable[[#This Row],[Total]],0))/1000</f>
        <v>0</v>
      </c>
      <c r="V241" s="13" t="str">
        <f>_xlfn.IFNA(VLOOKUP(DataTable[[#This Row],[Category]],Table2[#All],2,FALSE),"")</f>
        <v>Proactive Replacement</v>
      </c>
    </row>
    <row r="242" spans="1:22" x14ac:dyDescent="0.35">
      <c r="A242" s="3" t="s">
        <v>7</v>
      </c>
      <c r="B242" s="3" t="s">
        <v>276</v>
      </c>
      <c r="C242" s="3" t="s">
        <v>513</v>
      </c>
      <c r="D242" s="3" t="s">
        <v>512</v>
      </c>
      <c r="E242" s="3" t="s">
        <v>88</v>
      </c>
      <c r="F242" s="3" t="s">
        <v>1761</v>
      </c>
      <c r="G242" s="3" t="s">
        <v>1762</v>
      </c>
      <c r="H242" s="4">
        <v>-930</v>
      </c>
      <c r="I242" s="4">
        <v>0</v>
      </c>
      <c r="J242" s="4">
        <v>0</v>
      </c>
      <c r="K242" s="4">
        <v>0</v>
      </c>
      <c r="L242" s="4">
        <v>0</v>
      </c>
      <c r="M242" s="4">
        <v>6319</v>
      </c>
      <c r="N242" s="4">
        <v>74210</v>
      </c>
      <c r="O242" s="4">
        <v>797</v>
      </c>
      <c r="P242" s="4">
        <v>0</v>
      </c>
      <c r="Q242" s="4">
        <v>0</v>
      </c>
      <c r="R242" s="4">
        <v>0</v>
      </c>
      <c r="S242" s="4">
        <v>0</v>
      </c>
      <c r="T242" s="4">
        <v>80396</v>
      </c>
      <c r="U242" s="13">
        <f>IF(DataTable[[#This Row],[Year]]="2019",SUM(DataTable[[#This Row],[Nov]:[Dec]]),IF(OR(DataTable[[#This Row],[Year]]="2020",DataTable[[#This Row],[Year]]="2021"),DataTable[[#This Row],[Total]],0))/1000</f>
        <v>0</v>
      </c>
      <c r="V242" s="13" t="str">
        <f>_xlfn.IFNA(VLOOKUP(DataTable[[#This Row],[Category]],Table2[#All],2,FALSE),"")</f>
        <v>Proactive Replacement</v>
      </c>
    </row>
    <row r="243" spans="1:22" x14ac:dyDescent="0.35">
      <c r="A243" s="3" t="s">
        <v>7</v>
      </c>
      <c r="B243" s="3" t="s">
        <v>276</v>
      </c>
      <c r="C243" s="3" t="s">
        <v>595</v>
      </c>
      <c r="D243" s="3" t="s">
        <v>594</v>
      </c>
      <c r="E243" s="3" t="s">
        <v>88</v>
      </c>
      <c r="F243" s="3" t="s">
        <v>1761</v>
      </c>
      <c r="G243" s="3" t="s">
        <v>1762</v>
      </c>
      <c r="H243" s="4">
        <v>0</v>
      </c>
      <c r="I243" s="4">
        <v>0</v>
      </c>
      <c r="J243" s="4">
        <v>-7865</v>
      </c>
      <c r="K243" s="4">
        <v>0</v>
      </c>
      <c r="L243" s="4">
        <v>-3308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-11172</v>
      </c>
      <c r="U243" s="13">
        <f>IF(DataTable[[#This Row],[Year]]="2019",SUM(DataTable[[#This Row],[Nov]:[Dec]]),IF(OR(DataTable[[#This Row],[Year]]="2020",DataTable[[#This Row],[Year]]="2021"),DataTable[[#This Row],[Total]],0))/1000</f>
        <v>0</v>
      </c>
      <c r="V243" s="13" t="str">
        <f>_xlfn.IFNA(VLOOKUP(DataTable[[#This Row],[Category]],Table2[#All],2,FALSE),"")</f>
        <v>Proactive Replacement</v>
      </c>
    </row>
    <row r="244" spans="1:22" x14ac:dyDescent="0.35">
      <c r="A244" s="3" t="s">
        <v>7</v>
      </c>
      <c r="B244" s="3" t="s">
        <v>276</v>
      </c>
      <c r="C244" s="3" t="s">
        <v>394</v>
      </c>
      <c r="D244" s="3" t="s">
        <v>393</v>
      </c>
      <c r="E244" s="3" t="s">
        <v>127</v>
      </c>
      <c r="F244" s="3" t="s">
        <v>1761</v>
      </c>
      <c r="G244" s="3" t="s">
        <v>1762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55041</v>
      </c>
      <c r="T244" s="4">
        <v>55041</v>
      </c>
      <c r="U244" s="13">
        <f>IF(DataTable[[#This Row],[Year]]="2019",SUM(DataTable[[#This Row],[Nov]:[Dec]]),IF(OR(DataTable[[#This Row],[Year]]="2020",DataTable[[#This Row],[Year]]="2021"),DataTable[[#This Row],[Total]],0))/1000</f>
        <v>55.040999999999997</v>
      </c>
      <c r="V244" s="13" t="str">
        <f>_xlfn.IFNA(VLOOKUP(DataTable[[#This Row],[Category]],Table2[#All],2,FALSE),"")</f>
        <v>All Other</v>
      </c>
    </row>
    <row r="245" spans="1:22" x14ac:dyDescent="0.35">
      <c r="A245" s="3" t="s">
        <v>7</v>
      </c>
      <c r="B245" s="3" t="s">
        <v>276</v>
      </c>
      <c r="C245" s="3" t="s">
        <v>527</v>
      </c>
      <c r="D245" s="3" t="s">
        <v>526</v>
      </c>
      <c r="E245" s="3" t="s">
        <v>88</v>
      </c>
      <c r="F245" s="3" t="s">
        <v>1761</v>
      </c>
      <c r="G245" s="3" t="s">
        <v>1762</v>
      </c>
      <c r="H245" s="4">
        <v>823</v>
      </c>
      <c r="I245" s="4">
        <v>27</v>
      </c>
      <c r="J245" s="4">
        <v>22849</v>
      </c>
      <c r="K245" s="4">
        <v>30</v>
      </c>
      <c r="L245" s="4">
        <v>31034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54763</v>
      </c>
      <c r="U245" s="13">
        <f>IF(DataTable[[#This Row],[Year]]="2019",SUM(DataTable[[#This Row],[Nov]:[Dec]]),IF(OR(DataTable[[#This Row],[Year]]="2020",DataTable[[#This Row],[Year]]="2021"),DataTable[[#This Row],[Total]],0))/1000</f>
        <v>0</v>
      </c>
      <c r="V245" s="13" t="str">
        <f>_xlfn.IFNA(VLOOKUP(DataTable[[#This Row],[Category]],Table2[#All],2,FALSE),"")</f>
        <v>Proactive Replacement</v>
      </c>
    </row>
    <row r="246" spans="1:22" x14ac:dyDescent="0.35">
      <c r="A246" s="3" t="s">
        <v>7</v>
      </c>
      <c r="B246" s="3" t="s">
        <v>276</v>
      </c>
      <c r="C246" s="3" t="s">
        <v>328</v>
      </c>
      <c r="D246" s="3" t="s">
        <v>327</v>
      </c>
      <c r="E246" s="3" t="s">
        <v>88</v>
      </c>
      <c r="F246" s="3" t="s">
        <v>1761</v>
      </c>
      <c r="G246" s="3" t="s">
        <v>1762</v>
      </c>
      <c r="H246" s="4">
        <v>0</v>
      </c>
      <c r="I246" s="4">
        <v>0</v>
      </c>
      <c r="J246" s="4">
        <v>0</v>
      </c>
      <c r="K246" s="4">
        <v>0</v>
      </c>
      <c r="L246" s="4">
        <v>8253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8253</v>
      </c>
      <c r="U246" s="13">
        <f>IF(DataTable[[#This Row],[Year]]="2019",SUM(DataTable[[#This Row],[Nov]:[Dec]]),IF(OR(DataTable[[#This Row],[Year]]="2020",DataTable[[#This Row],[Year]]="2021"),DataTable[[#This Row],[Total]],0))/1000</f>
        <v>0</v>
      </c>
      <c r="V246" s="13" t="str">
        <f>_xlfn.IFNA(VLOOKUP(DataTable[[#This Row],[Category]],Table2[#All],2,FALSE),"")</f>
        <v>Proactive Replacement</v>
      </c>
    </row>
    <row r="247" spans="1:22" x14ac:dyDescent="0.35">
      <c r="A247" s="3" t="s">
        <v>7</v>
      </c>
      <c r="B247" s="3" t="s">
        <v>276</v>
      </c>
      <c r="C247" s="3" t="s">
        <v>398</v>
      </c>
      <c r="D247" s="3" t="s">
        <v>397</v>
      </c>
      <c r="E247" s="3" t="s">
        <v>127</v>
      </c>
      <c r="F247" s="3" t="s">
        <v>1761</v>
      </c>
      <c r="G247" s="3" t="s">
        <v>1762</v>
      </c>
      <c r="H247" s="4">
        <v>21654</v>
      </c>
      <c r="I247" s="4">
        <v>16973</v>
      </c>
      <c r="J247" s="4">
        <v>322951</v>
      </c>
      <c r="K247" s="4">
        <v>15247</v>
      </c>
      <c r="L247" s="4">
        <v>12590</v>
      </c>
      <c r="M247" s="4">
        <v>-5955</v>
      </c>
      <c r="N247" s="4">
        <v>854</v>
      </c>
      <c r="O247" s="4">
        <v>306200</v>
      </c>
      <c r="P247" s="4">
        <v>126</v>
      </c>
      <c r="Q247" s="4">
        <v>-1168</v>
      </c>
      <c r="R247" s="4">
        <v>2588</v>
      </c>
      <c r="S247" s="4">
        <v>75</v>
      </c>
      <c r="T247" s="4">
        <v>692136</v>
      </c>
      <c r="U247" s="13">
        <f>IF(DataTable[[#This Row],[Year]]="2019",SUM(DataTable[[#This Row],[Nov]:[Dec]]),IF(OR(DataTable[[#This Row],[Year]]="2020",DataTable[[#This Row],[Year]]="2021"),DataTable[[#This Row],[Total]],0))/1000</f>
        <v>2.6629999999999998</v>
      </c>
      <c r="V247" s="13" t="str">
        <f>_xlfn.IFNA(VLOOKUP(DataTable[[#This Row],[Category]],Table2[#All],2,FALSE),"")</f>
        <v>All Other</v>
      </c>
    </row>
    <row r="248" spans="1:22" x14ac:dyDescent="0.35">
      <c r="A248" s="3" t="s">
        <v>7</v>
      </c>
      <c r="B248" s="3" t="s">
        <v>276</v>
      </c>
      <c r="C248" s="3" t="s">
        <v>429</v>
      </c>
      <c r="D248" s="3" t="s">
        <v>428</v>
      </c>
      <c r="E248" s="3" t="s">
        <v>88</v>
      </c>
      <c r="F248" s="3" t="s">
        <v>1761</v>
      </c>
      <c r="G248" s="3" t="s">
        <v>1762</v>
      </c>
      <c r="H248" s="4">
        <v>0</v>
      </c>
      <c r="I248" s="4">
        <v>5138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5138</v>
      </c>
      <c r="U248" s="13">
        <f>IF(DataTable[[#This Row],[Year]]="2019",SUM(DataTable[[#This Row],[Nov]:[Dec]]),IF(OR(DataTable[[#This Row],[Year]]="2020",DataTable[[#This Row],[Year]]="2021"),DataTable[[#This Row],[Total]],0))/1000</f>
        <v>0</v>
      </c>
      <c r="V248" s="13" t="str">
        <f>_xlfn.IFNA(VLOOKUP(DataTable[[#This Row],[Category]],Table2[#All],2,FALSE),"")</f>
        <v>Proactive Replacement</v>
      </c>
    </row>
    <row r="249" spans="1:22" x14ac:dyDescent="0.35">
      <c r="A249" s="3" t="s">
        <v>7</v>
      </c>
      <c r="B249" s="3" t="s">
        <v>276</v>
      </c>
      <c r="C249" s="3" t="s">
        <v>691</v>
      </c>
      <c r="D249" s="3" t="s">
        <v>690</v>
      </c>
      <c r="E249" s="3" t="s">
        <v>88</v>
      </c>
      <c r="F249" s="3" t="s">
        <v>1761</v>
      </c>
      <c r="G249" s="3" t="s">
        <v>1762</v>
      </c>
      <c r="H249" s="4">
        <v>2583</v>
      </c>
      <c r="I249" s="4">
        <v>686</v>
      </c>
      <c r="J249" s="4">
        <v>141</v>
      </c>
      <c r="K249" s="4">
        <v>-82</v>
      </c>
      <c r="L249" s="4">
        <v>-1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3327</v>
      </c>
      <c r="U249" s="13">
        <f>IF(DataTable[[#This Row],[Year]]="2019",SUM(DataTable[[#This Row],[Nov]:[Dec]]),IF(OR(DataTable[[#This Row],[Year]]="2020",DataTable[[#This Row],[Year]]="2021"),DataTable[[#This Row],[Total]],0))/1000</f>
        <v>0</v>
      </c>
      <c r="V249" s="13" t="str">
        <f>_xlfn.IFNA(VLOOKUP(DataTable[[#This Row],[Category]],Table2[#All],2,FALSE),"")</f>
        <v>Proactive Replacement</v>
      </c>
    </row>
    <row r="250" spans="1:22" x14ac:dyDescent="0.35">
      <c r="A250" s="3" t="s">
        <v>7</v>
      </c>
      <c r="B250" s="3" t="s">
        <v>276</v>
      </c>
      <c r="C250" s="3" t="s">
        <v>681</v>
      </c>
      <c r="D250" s="3" t="s">
        <v>680</v>
      </c>
      <c r="E250" s="3" t="s">
        <v>88</v>
      </c>
      <c r="F250" s="3" t="s">
        <v>1761</v>
      </c>
      <c r="G250" s="3" t="s">
        <v>1762</v>
      </c>
      <c r="H250" s="4">
        <v>809</v>
      </c>
      <c r="I250" s="4">
        <v>-166</v>
      </c>
      <c r="J250" s="4">
        <v>0</v>
      </c>
      <c r="K250" s="4">
        <v>5283</v>
      </c>
      <c r="L250" s="4">
        <v>-1665</v>
      </c>
      <c r="M250" s="4">
        <v>-14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4247</v>
      </c>
      <c r="U250" s="13">
        <f>IF(DataTable[[#This Row],[Year]]="2019",SUM(DataTable[[#This Row],[Nov]:[Dec]]),IF(OR(DataTable[[#This Row],[Year]]="2020",DataTable[[#This Row],[Year]]="2021"),DataTable[[#This Row],[Total]],0))/1000</f>
        <v>0</v>
      </c>
      <c r="V250" s="13" t="str">
        <f>_xlfn.IFNA(VLOOKUP(DataTable[[#This Row],[Category]],Table2[#All],2,FALSE),"")</f>
        <v>Proactive Replacement</v>
      </c>
    </row>
    <row r="251" spans="1:22" x14ac:dyDescent="0.35">
      <c r="A251" s="3" t="s">
        <v>7</v>
      </c>
      <c r="B251" s="3" t="s">
        <v>276</v>
      </c>
      <c r="C251" s="3" t="s">
        <v>515</v>
      </c>
      <c r="D251" s="3" t="s">
        <v>514</v>
      </c>
      <c r="E251" s="3" t="s">
        <v>88</v>
      </c>
      <c r="F251" s="3" t="s">
        <v>1761</v>
      </c>
      <c r="G251" s="3" t="s">
        <v>1762</v>
      </c>
      <c r="H251" s="4">
        <v>0</v>
      </c>
      <c r="I251" s="4">
        <v>0</v>
      </c>
      <c r="J251" s="4">
        <v>-10019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-10019</v>
      </c>
      <c r="U251" s="13">
        <f>IF(DataTable[[#This Row],[Year]]="2019",SUM(DataTable[[#This Row],[Nov]:[Dec]]),IF(OR(DataTable[[#This Row],[Year]]="2020",DataTable[[#This Row],[Year]]="2021"),DataTable[[#This Row],[Total]],0))/1000</f>
        <v>0</v>
      </c>
      <c r="V251" s="13" t="str">
        <f>_xlfn.IFNA(VLOOKUP(DataTable[[#This Row],[Category]],Table2[#All],2,FALSE),"")</f>
        <v>Proactive Replacement</v>
      </c>
    </row>
    <row r="252" spans="1:22" x14ac:dyDescent="0.35">
      <c r="A252" s="3" t="s">
        <v>7</v>
      </c>
      <c r="B252" s="3" t="s">
        <v>276</v>
      </c>
      <c r="C252" s="3" t="s">
        <v>525</v>
      </c>
      <c r="D252" s="3" t="s">
        <v>524</v>
      </c>
      <c r="E252" s="3" t="s">
        <v>88</v>
      </c>
      <c r="F252" s="3" t="s">
        <v>1761</v>
      </c>
      <c r="G252" s="3" t="s">
        <v>1762</v>
      </c>
      <c r="H252" s="4">
        <v>-134</v>
      </c>
      <c r="I252" s="4">
        <v>-338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12173</v>
      </c>
      <c r="Q252" s="4">
        <v>0</v>
      </c>
      <c r="R252" s="4">
        <v>0</v>
      </c>
      <c r="S252" s="4">
        <v>0</v>
      </c>
      <c r="T252" s="4">
        <v>11701</v>
      </c>
      <c r="U252" s="13">
        <f>IF(DataTable[[#This Row],[Year]]="2019",SUM(DataTable[[#This Row],[Nov]:[Dec]]),IF(OR(DataTable[[#This Row],[Year]]="2020",DataTable[[#This Row],[Year]]="2021"),DataTable[[#This Row],[Total]],0))/1000</f>
        <v>0</v>
      </c>
      <c r="V252" s="13" t="str">
        <f>_xlfn.IFNA(VLOOKUP(DataTable[[#This Row],[Category]],Table2[#All],2,FALSE),"")</f>
        <v>Proactive Replacement</v>
      </c>
    </row>
    <row r="253" spans="1:22" x14ac:dyDescent="0.35">
      <c r="A253" s="3" t="s">
        <v>7</v>
      </c>
      <c r="B253" s="3" t="s">
        <v>276</v>
      </c>
      <c r="C253" s="3" t="s">
        <v>519</v>
      </c>
      <c r="D253" s="3" t="s">
        <v>518</v>
      </c>
      <c r="E253" s="3" t="s">
        <v>88</v>
      </c>
      <c r="F253" s="3" t="s">
        <v>1761</v>
      </c>
      <c r="G253" s="3" t="s">
        <v>1762</v>
      </c>
      <c r="H253" s="4">
        <v>15066</v>
      </c>
      <c r="I253" s="4">
        <v>-16960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-1894</v>
      </c>
      <c r="U253" s="13">
        <f>IF(DataTable[[#This Row],[Year]]="2019",SUM(DataTable[[#This Row],[Nov]:[Dec]]),IF(OR(DataTable[[#This Row],[Year]]="2020",DataTable[[#This Row],[Year]]="2021"),DataTable[[#This Row],[Total]],0))/1000</f>
        <v>0</v>
      </c>
      <c r="V253" s="13" t="str">
        <f>_xlfn.IFNA(VLOOKUP(DataTable[[#This Row],[Category]],Table2[#All],2,FALSE),"")</f>
        <v>Proactive Replacement</v>
      </c>
    </row>
    <row r="254" spans="1:22" x14ac:dyDescent="0.35">
      <c r="A254" s="3" t="s">
        <v>7</v>
      </c>
      <c r="B254" s="3" t="s">
        <v>276</v>
      </c>
      <c r="C254" s="3" t="s">
        <v>521</v>
      </c>
      <c r="D254" s="3" t="s">
        <v>520</v>
      </c>
      <c r="E254" s="3" t="s">
        <v>88</v>
      </c>
      <c r="F254" s="3" t="s">
        <v>1761</v>
      </c>
      <c r="G254" s="3" t="s">
        <v>1762</v>
      </c>
      <c r="H254" s="4">
        <v>11535</v>
      </c>
      <c r="I254" s="4">
        <v>-5138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6397</v>
      </c>
      <c r="U254" s="13">
        <f>IF(DataTable[[#This Row],[Year]]="2019",SUM(DataTable[[#This Row],[Nov]:[Dec]]),IF(OR(DataTable[[#This Row],[Year]]="2020",DataTable[[#This Row],[Year]]="2021"),DataTable[[#This Row],[Total]],0))/1000</f>
        <v>0</v>
      </c>
      <c r="V254" s="13" t="str">
        <f>_xlfn.IFNA(VLOOKUP(DataTable[[#This Row],[Category]],Table2[#All],2,FALSE),"")</f>
        <v>Proactive Replacement</v>
      </c>
    </row>
    <row r="255" spans="1:22" x14ac:dyDescent="0.35">
      <c r="A255" s="3" t="s">
        <v>7</v>
      </c>
      <c r="B255" s="3" t="s">
        <v>276</v>
      </c>
      <c r="C255" s="3" t="s">
        <v>839</v>
      </c>
      <c r="D255" s="3" t="s">
        <v>838</v>
      </c>
      <c r="E255" s="3" t="s">
        <v>127</v>
      </c>
      <c r="F255" s="3" t="s">
        <v>1761</v>
      </c>
      <c r="G255" s="3" t="s">
        <v>1762</v>
      </c>
      <c r="H255" s="4">
        <v>1930</v>
      </c>
      <c r="I255" s="4">
        <v>83409</v>
      </c>
      <c r="J255" s="4">
        <v>3527</v>
      </c>
      <c r="K255" s="4">
        <v>481825</v>
      </c>
      <c r="L255" s="4">
        <v>57342</v>
      </c>
      <c r="M255" s="4">
        <v>-81</v>
      </c>
      <c r="N255" s="4">
        <v>0</v>
      </c>
      <c r="O255" s="4">
        <v>0</v>
      </c>
      <c r="P255" s="4">
        <v>-910065</v>
      </c>
      <c r="Q255" s="4">
        <v>0</v>
      </c>
      <c r="R255" s="4">
        <v>0</v>
      </c>
      <c r="S255" s="4">
        <v>0</v>
      </c>
      <c r="T255" s="4">
        <v>-282113</v>
      </c>
      <c r="U255" s="13">
        <f>IF(DataTable[[#This Row],[Year]]="2019",SUM(DataTable[[#This Row],[Nov]:[Dec]]),IF(OR(DataTable[[#This Row],[Year]]="2020",DataTable[[#This Row],[Year]]="2021"),DataTable[[#This Row],[Total]],0))/1000</f>
        <v>0</v>
      </c>
      <c r="V255" s="13" t="str">
        <f>_xlfn.IFNA(VLOOKUP(DataTable[[#This Row],[Category]],Table2[#All],2,FALSE),"")</f>
        <v>All Other</v>
      </c>
    </row>
    <row r="256" spans="1:22" x14ac:dyDescent="0.35">
      <c r="A256" s="3" t="s">
        <v>7</v>
      </c>
      <c r="B256" s="3" t="s">
        <v>276</v>
      </c>
      <c r="C256" s="3" t="s">
        <v>517</v>
      </c>
      <c r="D256" s="3" t="s">
        <v>516</v>
      </c>
      <c r="E256" s="3" t="s">
        <v>88</v>
      </c>
      <c r="F256" s="3" t="s">
        <v>1761</v>
      </c>
      <c r="G256" s="3" t="s">
        <v>1762</v>
      </c>
      <c r="H256" s="4">
        <v>0</v>
      </c>
      <c r="I256" s="4">
        <v>21123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16045</v>
      </c>
      <c r="S256" s="4">
        <v>29773</v>
      </c>
      <c r="T256" s="4">
        <v>66941</v>
      </c>
      <c r="U256" s="13">
        <f>IF(DataTable[[#This Row],[Year]]="2019",SUM(DataTable[[#This Row],[Nov]:[Dec]]),IF(OR(DataTable[[#This Row],[Year]]="2020",DataTable[[#This Row],[Year]]="2021"),DataTable[[#This Row],[Total]],0))/1000</f>
        <v>45.817999999999998</v>
      </c>
      <c r="V256" s="13" t="str">
        <f>_xlfn.IFNA(VLOOKUP(DataTable[[#This Row],[Category]],Table2[#All],2,FALSE),"")</f>
        <v>Proactive Replacement</v>
      </c>
    </row>
    <row r="257" spans="1:22" x14ac:dyDescent="0.35">
      <c r="A257" s="3" t="s">
        <v>7</v>
      </c>
      <c r="B257" s="3" t="s">
        <v>276</v>
      </c>
      <c r="C257" s="3" t="s">
        <v>617</v>
      </c>
      <c r="D257" s="3" t="s">
        <v>616</v>
      </c>
      <c r="E257" s="3" t="s">
        <v>88</v>
      </c>
      <c r="F257" s="3" t="s">
        <v>1761</v>
      </c>
      <c r="G257" s="3" t="s">
        <v>1762</v>
      </c>
      <c r="H257" s="4">
        <v>0</v>
      </c>
      <c r="I257" s="4">
        <v>0</v>
      </c>
      <c r="J257" s="4">
        <v>0</v>
      </c>
      <c r="K257" s="4">
        <v>17233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17233</v>
      </c>
      <c r="U257" s="13">
        <f>IF(DataTable[[#This Row],[Year]]="2019",SUM(DataTable[[#This Row],[Nov]:[Dec]]),IF(OR(DataTable[[#This Row],[Year]]="2020",DataTable[[#This Row],[Year]]="2021"),DataTable[[#This Row],[Total]],0))/1000</f>
        <v>0</v>
      </c>
      <c r="V257" s="13" t="str">
        <f>_xlfn.IFNA(VLOOKUP(DataTable[[#This Row],[Category]],Table2[#All],2,FALSE),"")</f>
        <v>Proactive Replacement</v>
      </c>
    </row>
    <row r="258" spans="1:22" x14ac:dyDescent="0.35">
      <c r="A258" s="3" t="s">
        <v>7</v>
      </c>
      <c r="B258" s="3" t="s">
        <v>276</v>
      </c>
      <c r="C258" s="3" t="s">
        <v>344</v>
      </c>
      <c r="D258" s="3" t="s">
        <v>343</v>
      </c>
      <c r="E258" s="3" t="s">
        <v>88</v>
      </c>
      <c r="F258" s="3" t="s">
        <v>1761</v>
      </c>
      <c r="G258" s="3" t="s">
        <v>1762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13">
        <f>IF(DataTable[[#This Row],[Year]]="2019",SUM(DataTable[[#This Row],[Nov]:[Dec]]),IF(OR(DataTable[[#This Row],[Year]]="2020",DataTable[[#This Row],[Year]]="2021"),DataTable[[#This Row],[Total]],0))/1000</f>
        <v>0</v>
      </c>
      <c r="V258" s="13" t="str">
        <f>_xlfn.IFNA(VLOOKUP(DataTable[[#This Row],[Category]],Table2[#All],2,FALSE),"")</f>
        <v>Proactive Replacement</v>
      </c>
    </row>
    <row r="259" spans="1:22" x14ac:dyDescent="0.35">
      <c r="A259" s="3" t="s">
        <v>7</v>
      </c>
      <c r="B259" s="3" t="s">
        <v>276</v>
      </c>
      <c r="C259" s="3" t="s">
        <v>406</v>
      </c>
      <c r="D259" s="3" t="s">
        <v>405</v>
      </c>
      <c r="E259" s="3" t="s">
        <v>281</v>
      </c>
      <c r="F259" s="3" t="s">
        <v>1761</v>
      </c>
      <c r="G259" s="3" t="s">
        <v>1762</v>
      </c>
      <c r="H259" s="4">
        <v>0</v>
      </c>
      <c r="I259" s="4">
        <v>0</v>
      </c>
      <c r="J259" s="4">
        <v>0</v>
      </c>
      <c r="K259" s="4">
        <v>0</v>
      </c>
      <c r="L259" s="4">
        <v>1909</v>
      </c>
      <c r="M259" s="4">
        <v>3548</v>
      </c>
      <c r="N259" s="4">
        <v>5342</v>
      </c>
      <c r="O259" s="4">
        <v>-10792</v>
      </c>
      <c r="P259" s="4">
        <v>2</v>
      </c>
      <c r="Q259" s="4">
        <v>-1</v>
      </c>
      <c r="R259" s="4">
        <v>18</v>
      </c>
      <c r="S259" s="4">
        <v>-29</v>
      </c>
      <c r="T259" s="4">
        <v>-4</v>
      </c>
      <c r="U259" s="13">
        <f>IF(DataTable[[#This Row],[Year]]="2019",SUM(DataTable[[#This Row],[Nov]:[Dec]]),IF(OR(DataTable[[#This Row],[Year]]="2020",DataTable[[#This Row],[Year]]="2021"),DataTable[[#This Row],[Total]],0))/1000</f>
        <v>-1.0999999999999999E-2</v>
      </c>
      <c r="V259" s="13" t="str">
        <f>_xlfn.IFNA(VLOOKUP(DataTable[[#This Row],[Category]],Table2[#All],2,FALSE),"")</f>
        <v>All Other</v>
      </c>
    </row>
    <row r="260" spans="1:22" x14ac:dyDescent="0.35">
      <c r="A260" s="3" t="s">
        <v>7</v>
      </c>
      <c r="B260" s="3" t="s">
        <v>276</v>
      </c>
      <c r="C260" s="3" t="s">
        <v>980</v>
      </c>
      <c r="D260" s="3" t="s">
        <v>979</v>
      </c>
      <c r="E260" s="3" t="s">
        <v>88</v>
      </c>
      <c r="F260" s="3" t="s">
        <v>1761</v>
      </c>
      <c r="G260" s="3" t="s">
        <v>1762</v>
      </c>
      <c r="H260" s="4">
        <v>0</v>
      </c>
      <c r="I260" s="4">
        <v>0</v>
      </c>
      <c r="J260" s="4">
        <v>25</v>
      </c>
      <c r="K260" s="4">
        <v>0</v>
      </c>
      <c r="L260" s="4">
        <v>94887</v>
      </c>
      <c r="M260" s="4">
        <v>3750</v>
      </c>
      <c r="N260" s="4">
        <v>6616</v>
      </c>
      <c r="O260" s="4">
        <v>22</v>
      </c>
      <c r="P260" s="4">
        <v>25138</v>
      </c>
      <c r="Q260" s="4">
        <v>49158</v>
      </c>
      <c r="R260" s="4">
        <v>6854</v>
      </c>
      <c r="S260" s="4">
        <v>0</v>
      </c>
      <c r="T260" s="4">
        <v>186450</v>
      </c>
      <c r="U260" s="13">
        <f>IF(DataTable[[#This Row],[Year]]="2019",SUM(DataTable[[#This Row],[Nov]:[Dec]]),IF(OR(DataTable[[#This Row],[Year]]="2020",DataTable[[#This Row],[Year]]="2021"),DataTable[[#This Row],[Total]],0))/1000</f>
        <v>6.8540000000000001</v>
      </c>
      <c r="V260" s="13" t="str">
        <f>_xlfn.IFNA(VLOOKUP(DataTable[[#This Row],[Category]],Table2[#All],2,FALSE),"")</f>
        <v>Proactive Replacement</v>
      </c>
    </row>
    <row r="261" spans="1:22" x14ac:dyDescent="0.35">
      <c r="A261" s="3" t="s">
        <v>7</v>
      </c>
      <c r="B261" s="3" t="s">
        <v>276</v>
      </c>
      <c r="C261" s="3" t="s">
        <v>705</v>
      </c>
      <c r="D261" s="3" t="s">
        <v>704</v>
      </c>
      <c r="E261" s="3" t="s">
        <v>88</v>
      </c>
      <c r="F261" s="3" t="s">
        <v>1761</v>
      </c>
      <c r="G261" s="3" t="s">
        <v>1762</v>
      </c>
      <c r="H261" s="4">
        <v>0</v>
      </c>
      <c r="I261" s="4">
        <v>5738</v>
      </c>
      <c r="J261" s="4">
        <v>10402</v>
      </c>
      <c r="K261" s="4">
        <v>18847</v>
      </c>
      <c r="L261" s="4">
        <v>8541</v>
      </c>
      <c r="M261" s="4">
        <v>10047</v>
      </c>
      <c r="N261" s="4">
        <v>7146</v>
      </c>
      <c r="O261" s="4">
        <v>4848</v>
      </c>
      <c r="P261" s="4">
        <v>2004</v>
      </c>
      <c r="Q261" s="4">
        <v>-6</v>
      </c>
      <c r="R261" s="4">
        <v>1</v>
      </c>
      <c r="S261" s="4">
        <v>0</v>
      </c>
      <c r="T261" s="4">
        <v>67568</v>
      </c>
      <c r="U261" s="13">
        <f>IF(DataTable[[#This Row],[Year]]="2019",SUM(DataTable[[#This Row],[Nov]:[Dec]]),IF(OR(DataTable[[#This Row],[Year]]="2020",DataTable[[#This Row],[Year]]="2021"),DataTable[[#This Row],[Total]],0))/1000</f>
        <v>1E-3</v>
      </c>
      <c r="V261" s="13" t="str">
        <f>_xlfn.IFNA(VLOOKUP(DataTable[[#This Row],[Category]],Table2[#All],2,FALSE),"")</f>
        <v>Proactive Replacement</v>
      </c>
    </row>
    <row r="262" spans="1:22" x14ac:dyDescent="0.35">
      <c r="A262" s="3" t="s">
        <v>7</v>
      </c>
      <c r="B262" s="3" t="s">
        <v>276</v>
      </c>
      <c r="C262" s="3" t="s">
        <v>306</v>
      </c>
      <c r="D262" s="3" t="s">
        <v>305</v>
      </c>
      <c r="E262" s="3" t="s">
        <v>88</v>
      </c>
      <c r="F262" s="3" t="s">
        <v>1761</v>
      </c>
      <c r="G262" s="3" t="s">
        <v>1762</v>
      </c>
      <c r="H262" s="4">
        <v>32688</v>
      </c>
      <c r="I262" s="4">
        <v>-22872</v>
      </c>
      <c r="J262" s="4">
        <v>23033</v>
      </c>
      <c r="K262" s="4">
        <v>1624</v>
      </c>
      <c r="L262" s="4">
        <v>1</v>
      </c>
      <c r="M262" s="4">
        <v>3804</v>
      </c>
      <c r="N262" s="4">
        <v>842</v>
      </c>
      <c r="O262" s="4">
        <v>0</v>
      </c>
      <c r="P262" s="4">
        <v>421</v>
      </c>
      <c r="Q262" s="4">
        <v>0</v>
      </c>
      <c r="R262" s="4">
        <v>0</v>
      </c>
      <c r="S262" s="4">
        <v>0</v>
      </c>
      <c r="T262" s="4">
        <v>39543</v>
      </c>
      <c r="U262" s="13">
        <f>IF(DataTable[[#This Row],[Year]]="2019",SUM(DataTable[[#This Row],[Nov]:[Dec]]),IF(OR(DataTable[[#This Row],[Year]]="2020",DataTable[[#This Row],[Year]]="2021"),DataTable[[#This Row],[Total]],0))/1000</f>
        <v>0</v>
      </c>
      <c r="V262" s="13" t="str">
        <f>_xlfn.IFNA(VLOOKUP(DataTable[[#This Row],[Category]],Table2[#All],2,FALSE),"")</f>
        <v>Proactive Replacement</v>
      </c>
    </row>
    <row r="263" spans="1:22" x14ac:dyDescent="0.35">
      <c r="A263" s="3" t="s">
        <v>7</v>
      </c>
      <c r="B263" s="3" t="s">
        <v>276</v>
      </c>
      <c r="C263" s="3" t="s">
        <v>299</v>
      </c>
      <c r="D263" s="3" t="s">
        <v>298</v>
      </c>
      <c r="E263" s="3" t="s">
        <v>281</v>
      </c>
      <c r="F263" s="3" t="s">
        <v>1761</v>
      </c>
      <c r="G263" s="3" t="s">
        <v>1762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1</v>
      </c>
      <c r="S263" s="4">
        <v>-1</v>
      </c>
      <c r="T263" s="4">
        <v>0</v>
      </c>
      <c r="U263" s="13">
        <f>IF(DataTable[[#This Row],[Year]]="2019",SUM(DataTable[[#This Row],[Nov]:[Dec]]),IF(OR(DataTable[[#This Row],[Year]]="2020",DataTable[[#This Row],[Year]]="2021"),DataTable[[#This Row],[Total]],0))/1000</f>
        <v>0</v>
      </c>
      <c r="V263" s="13" t="str">
        <f>_xlfn.IFNA(VLOOKUP(DataTable[[#This Row],[Category]],Table2[#All],2,FALSE),"")</f>
        <v>All Other</v>
      </c>
    </row>
    <row r="264" spans="1:22" x14ac:dyDescent="0.35">
      <c r="A264" s="3" t="s">
        <v>7</v>
      </c>
      <c r="B264" s="3" t="s">
        <v>276</v>
      </c>
      <c r="C264" s="3" t="s">
        <v>863</v>
      </c>
      <c r="D264" s="3" t="s">
        <v>862</v>
      </c>
      <c r="E264" s="3" t="s">
        <v>413</v>
      </c>
      <c r="F264" s="3" t="s">
        <v>1761</v>
      </c>
      <c r="G264" s="3" t="s">
        <v>1762</v>
      </c>
      <c r="H264" s="4">
        <v>0</v>
      </c>
      <c r="I264" s="4">
        <v>-262765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-262765</v>
      </c>
      <c r="U264" s="13">
        <f>IF(DataTable[[#This Row],[Year]]="2019",SUM(DataTable[[#This Row],[Nov]:[Dec]]),IF(OR(DataTable[[#This Row],[Year]]="2020",DataTable[[#This Row],[Year]]="2021"),DataTable[[#This Row],[Total]],0))/1000</f>
        <v>0</v>
      </c>
      <c r="V264" s="13" t="str">
        <f>_xlfn.IFNA(VLOOKUP(DataTable[[#This Row],[Category]],Table2[#All],2,FALSE),"")</f>
        <v>All Other</v>
      </c>
    </row>
    <row r="265" spans="1:22" x14ac:dyDescent="0.35">
      <c r="A265" s="3" t="s">
        <v>7</v>
      </c>
      <c r="B265" s="3" t="s">
        <v>276</v>
      </c>
      <c r="C265" s="3" t="s">
        <v>635</v>
      </c>
      <c r="D265" s="3" t="s">
        <v>634</v>
      </c>
      <c r="E265" s="3" t="s">
        <v>88</v>
      </c>
      <c r="F265" s="3" t="s">
        <v>1761</v>
      </c>
      <c r="G265" s="3" t="s">
        <v>1762</v>
      </c>
      <c r="H265" s="4">
        <v>0</v>
      </c>
      <c r="I265" s="4">
        <v>0</v>
      </c>
      <c r="J265" s="4">
        <v>0</v>
      </c>
      <c r="K265" s="4">
        <v>1447</v>
      </c>
      <c r="L265" s="4">
        <v>0</v>
      </c>
      <c r="M265" s="4">
        <v>782</v>
      </c>
      <c r="N265" s="4">
        <v>36772</v>
      </c>
      <c r="O265" s="4">
        <v>918</v>
      </c>
      <c r="P265" s="4">
        <v>479</v>
      </c>
      <c r="Q265" s="4">
        <v>846</v>
      </c>
      <c r="R265" s="4">
        <v>389</v>
      </c>
      <c r="S265" s="4">
        <v>5276</v>
      </c>
      <c r="T265" s="4">
        <v>46908</v>
      </c>
      <c r="U265" s="13">
        <f>IF(DataTable[[#This Row],[Year]]="2019",SUM(DataTable[[#This Row],[Nov]:[Dec]]),IF(OR(DataTable[[#This Row],[Year]]="2020",DataTable[[#This Row],[Year]]="2021"),DataTable[[#This Row],[Total]],0))/1000</f>
        <v>5.665</v>
      </c>
      <c r="V265" s="13" t="str">
        <f>_xlfn.IFNA(VLOOKUP(DataTable[[#This Row],[Category]],Table2[#All],2,FALSE),"")</f>
        <v>Proactive Replacement</v>
      </c>
    </row>
    <row r="266" spans="1:22" x14ac:dyDescent="0.35">
      <c r="A266" s="3" t="s">
        <v>7</v>
      </c>
      <c r="B266" s="3" t="s">
        <v>276</v>
      </c>
      <c r="C266" s="3" t="s">
        <v>507</v>
      </c>
      <c r="D266" s="3" t="s">
        <v>506</v>
      </c>
      <c r="E266" s="3" t="s">
        <v>88</v>
      </c>
      <c r="F266" s="3" t="s">
        <v>1761</v>
      </c>
      <c r="G266" s="3" t="s">
        <v>1762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389</v>
      </c>
      <c r="O266" s="4">
        <v>0</v>
      </c>
      <c r="P266" s="4">
        <v>58029</v>
      </c>
      <c r="Q266" s="4">
        <v>6644</v>
      </c>
      <c r="R266" s="4">
        <v>10333</v>
      </c>
      <c r="S266" s="4">
        <v>747</v>
      </c>
      <c r="T266" s="4">
        <v>76142</v>
      </c>
      <c r="U266" s="13">
        <f>IF(DataTable[[#This Row],[Year]]="2019",SUM(DataTable[[#This Row],[Nov]:[Dec]]),IF(OR(DataTable[[#This Row],[Year]]="2020",DataTable[[#This Row],[Year]]="2021"),DataTable[[#This Row],[Total]],0))/1000</f>
        <v>11.08</v>
      </c>
      <c r="V266" s="13" t="str">
        <f>_xlfn.IFNA(VLOOKUP(DataTable[[#This Row],[Category]],Table2[#All],2,FALSE),"")</f>
        <v>Proactive Replacement</v>
      </c>
    </row>
    <row r="267" spans="1:22" x14ac:dyDescent="0.35">
      <c r="A267" s="3" t="s">
        <v>7</v>
      </c>
      <c r="B267" s="3" t="s">
        <v>276</v>
      </c>
      <c r="C267" s="3" t="s">
        <v>295</v>
      </c>
      <c r="D267" s="3" t="s">
        <v>294</v>
      </c>
      <c r="E267" s="3" t="s">
        <v>17</v>
      </c>
      <c r="F267" s="3" t="s">
        <v>1761</v>
      </c>
      <c r="G267" s="3" t="s">
        <v>1762</v>
      </c>
      <c r="H267" s="4">
        <v>0</v>
      </c>
      <c r="I267" s="4">
        <v>0</v>
      </c>
      <c r="J267" s="4">
        <v>0</v>
      </c>
      <c r="K267" s="4">
        <v>0</v>
      </c>
      <c r="L267" s="4">
        <v>19512</v>
      </c>
      <c r="M267" s="4">
        <v>384</v>
      </c>
      <c r="N267" s="4">
        <v>1850</v>
      </c>
      <c r="O267" s="4">
        <v>649</v>
      </c>
      <c r="P267" s="4">
        <v>0</v>
      </c>
      <c r="Q267" s="4">
        <v>0</v>
      </c>
      <c r="R267" s="4">
        <v>7605</v>
      </c>
      <c r="S267" s="4">
        <v>7162</v>
      </c>
      <c r="T267" s="4">
        <v>37162</v>
      </c>
      <c r="U267" s="13">
        <f>IF(DataTable[[#This Row],[Year]]="2019",SUM(DataTable[[#This Row],[Nov]:[Dec]]),IF(OR(DataTable[[#This Row],[Year]]="2020",DataTable[[#This Row],[Year]]="2021"),DataTable[[#This Row],[Total]],0))/1000</f>
        <v>14.766999999999999</v>
      </c>
      <c r="V267" s="13" t="str">
        <f>_xlfn.IFNA(VLOOKUP(DataTable[[#This Row],[Category]],Table2[#All],2,FALSE),"")</f>
        <v>All Other</v>
      </c>
    </row>
    <row r="268" spans="1:22" x14ac:dyDescent="0.35">
      <c r="A268" s="3" t="s">
        <v>7</v>
      </c>
      <c r="B268" s="3" t="s">
        <v>276</v>
      </c>
      <c r="C268" s="3" t="s">
        <v>829</v>
      </c>
      <c r="D268" s="3" t="s">
        <v>828</v>
      </c>
      <c r="E268" s="3" t="s">
        <v>88</v>
      </c>
      <c r="F268" s="3" t="s">
        <v>1761</v>
      </c>
      <c r="G268" s="3" t="s">
        <v>1762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250432</v>
      </c>
      <c r="T268" s="4">
        <v>250432</v>
      </c>
      <c r="U268" s="13">
        <f>IF(DataTable[[#This Row],[Year]]="2019",SUM(DataTable[[#This Row],[Nov]:[Dec]]),IF(OR(DataTable[[#This Row],[Year]]="2020",DataTable[[#This Row],[Year]]="2021"),DataTable[[#This Row],[Total]],0))/1000</f>
        <v>250.43199999999999</v>
      </c>
      <c r="V268" s="13" t="str">
        <f>_xlfn.IFNA(VLOOKUP(DataTable[[#This Row],[Category]],Table2[#All],2,FALSE),"")</f>
        <v>Proactive Replacement</v>
      </c>
    </row>
    <row r="269" spans="1:22" x14ac:dyDescent="0.35">
      <c r="A269" s="3" t="s">
        <v>7</v>
      </c>
      <c r="B269" s="3" t="s">
        <v>276</v>
      </c>
      <c r="C269" s="3" t="s">
        <v>453</v>
      </c>
      <c r="D269" s="3" t="s">
        <v>452</v>
      </c>
      <c r="E269" s="3" t="s">
        <v>88</v>
      </c>
      <c r="F269" s="3" t="s">
        <v>1761</v>
      </c>
      <c r="G269" s="3" t="s">
        <v>1762</v>
      </c>
      <c r="H269" s="4">
        <v>0</v>
      </c>
      <c r="I269" s="4">
        <v>0</v>
      </c>
      <c r="J269" s="4">
        <v>0</v>
      </c>
      <c r="K269" s="4">
        <v>0</v>
      </c>
      <c r="L269" s="4">
        <v>56</v>
      </c>
      <c r="M269" s="4">
        <v>22224</v>
      </c>
      <c r="N269" s="4">
        <v>6063</v>
      </c>
      <c r="O269" s="4">
        <v>23369</v>
      </c>
      <c r="P269" s="4">
        <v>1582</v>
      </c>
      <c r="Q269" s="4">
        <v>29556</v>
      </c>
      <c r="R269" s="4">
        <v>0</v>
      </c>
      <c r="S269" s="4">
        <v>39162</v>
      </c>
      <c r="T269" s="4">
        <v>122013</v>
      </c>
      <c r="U269" s="13">
        <f>IF(DataTable[[#This Row],[Year]]="2019",SUM(DataTable[[#This Row],[Nov]:[Dec]]),IF(OR(DataTable[[#This Row],[Year]]="2020",DataTable[[#This Row],[Year]]="2021"),DataTable[[#This Row],[Total]],0))/1000</f>
        <v>39.161999999999999</v>
      </c>
      <c r="V269" s="13" t="str">
        <f>_xlfn.IFNA(VLOOKUP(DataTable[[#This Row],[Category]],Table2[#All],2,FALSE),"")</f>
        <v>Proactive Replacement</v>
      </c>
    </row>
    <row r="270" spans="1:22" x14ac:dyDescent="0.35">
      <c r="A270" s="3" t="s">
        <v>7</v>
      </c>
      <c r="B270" s="3" t="s">
        <v>276</v>
      </c>
      <c r="C270" s="3" t="s">
        <v>978</v>
      </c>
      <c r="D270" s="3" t="s">
        <v>977</v>
      </c>
      <c r="E270" s="3" t="s">
        <v>17</v>
      </c>
      <c r="F270" s="3" t="s">
        <v>1761</v>
      </c>
      <c r="G270" s="3" t="s">
        <v>1762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7687</v>
      </c>
      <c r="P270" s="4">
        <v>220</v>
      </c>
      <c r="Q270" s="4">
        <v>8032</v>
      </c>
      <c r="R270" s="4">
        <v>500</v>
      </c>
      <c r="S270" s="4">
        <v>0</v>
      </c>
      <c r="T270" s="4">
        <v>16439</v>
      </c>
      <c r="U270" s="13">
        <f>IF(DataTable[[#This Row],[Year]]="2019",SUM(DataTable[[#This Row],[Nov]:[Dec]]),IF(OR(DataTable[[#This Row],[Year]]="2020",DataTable[[#This Row],[Year]]="2021"),DataTable[[#This Row],[Total]],0))/1000</f>
        <v>0.5</v>
      </c>
      <c r="V270" s="13" t="str">
        <f>_xlfn.IFNA(VLOOKUP(DataTable[[#This Row],[Category]],Table2[#All],2,FALSE),"")</f>
        <v>All Other</v>
      </c>
    </row>
    <row r="271" spans="1:22" x14ac:dyDescent="0.35">
      <c r="A271" s="3" t="s">
        <v>7</v>
      </c>
      <c r="B271" s="3" t="s">
        <v>276</v>
      </c>
      <c r="C271" s="3" t="s">
        <v>934</v>
      </c>
      <c r="D271" s="3" t="s">
        <v>933</v>
      </c>
      <c r="E271" s="3" t="s">
        <v>124</v>
      </c>
      <c r="F271" s="3" t="s">
        <v>1761</v>
      </c>
      <c r="G271" s="3" t="s">
        <v>1762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662</v>
      </c>
      <c r="P271" s="4">
        <v>45051</v>
      </c>
      <c r="Q271" s="4">
        <v>11618</v>
      </c>
      <c r="R271" s="4">
        <v>36852</v>
      </c>
      <c r="S271" s="4">
        <v>-917</v>
      </c>
      <c r="T271" s="4">
        <v>93265</v>
      </c>
      <c r="U271" s="13">
        <f>IF(DataTable[[#This Row],[Year]]="2019",SUM(DataTable[[#This Row],[Nov]:[Dec]]),IF(OR(DataTable[[#This Row],[Year]]="2020",DataTable[[#This Row],[Year]]="2021"),DataTable[[#This Row],[Total]],0))/1000</f>
        <v>35.935000000000002</v>
      </c>
      <c r="V271" s="13" t="str">
        <f>_xlfn.IFNA(VLOOKUP(DataTable[[#This Row],[Category]],Table2[#All],2,FALSE),"")</f>
        <v>Transmission Expansion plan</v>
      </c>
    </row>
    <row r="272" spans="1:22" x14ac:dyDescent="0.35">
      <c r="A272" s="3" t="s">
        <v>7</v>
      </c>
      <c r="B272" s="3" t="s">
        <v>276</v>
      </c>
      <c r="C272" s="3" t="s">
        <v>890</v>
      </c>
      <c r="D272" s="3" t="s">
        <v>889</v>
      </c>
      <c r="E272" s="3" t="s">
        <v>124</v>
      </c>
      <c r="F272" s="3" t="s">
        <v>1761</v>
      </c>
      <c r="G272" s="3" t="s">
        <v>1762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1899</v>
      </c>
      <c r="P272" s="4">
        <v>3728</v>
      </c>
      <c r="Q272" s="4">
        <v>12974</v>
      </c>
      <c r="R272" s="4">
        <v>6259</v>
      </c>
      <c r="S272" s="4">
        <v>66015</v>
      </c>
      <c r="T272" s="4">
        <v>90874</v>
      </c>
      <c r="U272" s="13">
        <f>IF(DataTable[[#This Row],[Year]]="2019",SUM(DataTable[[#This Row],[Nov]:[Dec]]),IF(OR(DataTable[[#This Row],[Year]]="2020",DataTable[[#This Row],[Year]]="2021"),DataTable[[#This Row],[Total]],0))/1000</f>
        <v>72.274000000000001</v>
      </c>
      <c r="V272" s="13" t="str">
        <f>_xlfn.IFNA(VLOOKUP(DataTable[[#This Row],[Category]],Table2[#All],2,FALSE),"")</f>
        <v>Transmission Expansion plan</v>
      </c>
    </row>
    <row r="273" spans="1:22" x14ac:dyDescent="0.35">
      <c r="A273" s="3" t="s">
        <v>7</v>
      </c>
      <c r="B273" s="3" t="s">
        <v>276</v>
      </c>
      <c r="C273" s="3" t="s">
        <v>894</v>
      </c>
      <c r="D273" s="3" t="s">
        <v>893</v>
      </c>
      <c r="E273" s="3" t="s">
        <v>273</v>
      </c>
      <c r="F273" s="3" t="s">
        <v>1761</v>
      </c>
      <c r="G273" s="3" t="s">
        <v>1762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274</v>
      </c>
      <c r="P273" s="4">
        <v>0</v>
      </c>
      <c r="Q273" s="4">
        <v>594</v>
      </c>
      <c r="R273" s="4">
        <v>5720</v>
      </c>
      <c r="S273" s="4">
        <v>97805</v>
      </c>
      <c r="T273" s="4">
        <v>104393</v>
      </c>
      <c r="U273" s="13">
        <f>IF(DataTable[[#This Row],[Year]]="2019",SUM(DataTable[[#This Row],[Nov]:[Dec]]),IF(OR(DataTable[[#This Row],[Year]]="2020",DataTable[[#This Row],[Year]]="2021"),DataTable[[#This Row],[Total]],0))/1000</f>
        <v>103.52500000000001</v>
      </c>
      <c r="V273" s="13" t="str">
        <f>_xlfn.IFNA(VLOOKUP(DataTable[[#This Row],[Category]],Table2[#All],2,FALSE),"")</f>
        <v>All Other</v>
      </c>
    </row>
    <row r="274" spans="1:22" x14ac:dyDescent="0.35">
      <c r="A274" s="3" t="s">
        <v>7</v>
      </c>
      <c r="B274" s="3" t="s">
        <v>276</v>
      </c>
      <c r="C274" s="3" t="s">
        <v>511</v>
      </c>
      <c r="D274" s="3" t="s">
        <v>510</v>
      </c>
      <c r="E274" s="3" t="s">
        <v>88</v>
      </c>
      <c r="F274" s="3" t="s">
        <v>1761</v>
      </c>
      <c r="G274" s="3" t="s">
        <v>1762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4477</v>
      </c>
      <c r="Q274" s="4">
        <v>12090</v>
      </c>
      <c r="R274" s="4">
        <v>2893</v>
      </c>
      <c r="S274" s="4">
        <v>145</v>
      </c>
      <c r="T274" s="4">
        <v>19605</v>
      </c>
      <c r="U274" s="13">
        <f>IF(DataTable[[#This Row],[Year]]="2019",SUM(DataTable[[#This Row],[Nov]:[Dec]]),IF(OR(DataTable[[#This Row],[Year]]="2020",DataTable[[#This Row],[Year]]="2021"),DataTable[[#This Row],[Total]],0))/1000</f>
        <v>3.0379999999999998</v>
      </c>
      <c r="V274" s="13" t="str">
        <f>_xlfn.IFNA(VLOOKUP(DataTable[[#This Row],[Category]],Table2[#All],2,FALSE),"")</f>
        <v>Proactive Replacement</v>
      </c>
    </row>
    <row r="275" spans="1:22" x14ac:dyDescent="0.35">
      <c r="A275" s="3" t="s">
        <v>7</v>
      </c>
      <c r="B275" s="3" t="s">
        <v>276</v>
      </c>
      <c r="C275" s="3" t="s">
        <v>645</v>
      </c>
      <c r="D275" s="3" t="s">
        <v>644</v>
      </c>
      <c r="E275" s="3" t="s">
        <v>88</v>
      </c>
      <c r="F275" s="3" t="s">
        <v>1761</v>
      </c>
      <c r="G275" s="3" t="s">
        <v>1762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1102</v>
      </c>
      <c r="R275" s="4">
        <v>4028</v>
      </c>
      <c r="S275" s="4">
        <v>11822</v>
      </c>
      <c r="T275" s="4">
        <v>16952</v>
      </c>
      <c r="U275" s="13">
        <f>IF(DataTable[[#This Row],[Year]]="2019",SUM(DataTable[[#This Row],[Nov]:[Dec]]),IF(OR(DataTable[[#This Row],[Year]]="2020",DataTable[[#This Row],[Year]]="2021"),DataTable[[#This Row],[Total]],0))/1000</f>
        <v>15.85</v>
      </c>
      <c r="V275" s="13" t="str">
        <f>_xlfn.IFNA(VLOOKUP(DataTable[[#This Row],[Category]],Table2[#All],2,FALSE),"")</f>
        <v>Proactive Replacement</v>
      </c>
    </row>
    <row r="276" spans="1:22" x14ac:dyDescent="0.35">
      <c r="A276" s="3" t="s">
        <v>7</v>
      </c>
      <c r="B276" s="3" t="s">
        <v>276</v>
      </c>
      <c r="C276" s="3" t="s">
        <v>637</v>
      </c>
      <c r="D276" s="3" t="s">
        <v>636</v>
      </c>
      <c r="E276" s="3" t="s">
        <v>88</v>
      </c>
      <c r="F276" s="3" t="s">
        <v>1761</v>
      </c>
      <c r="G276" s="3" t="s">
        <v>1762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428</v>
      </c>
      <c r="R276" s="4">
        <v>3503</v>
      </c>
      <c r="S276" s="4">
        <v>10025</v>
      </c>
      <c r="T276" s="4">
        <v>13955</v>
      </c>
      <c r="U276" s="13">
        <f>IF(DataTable[[#This Row],[Year]]="2019",SUM(DataTable[[#This Row],[Nov]:[Dec]]),IF(OR(DataTable[[#This Row],[Year]]="2020",DataTable[[#This Row],[Year]]="2021"),DataTable[[#This Row],[Total]],0))/1000</f>
        <v>13.528</v>
      </c>
      <c r="V276" s="13" t="str">
        <f>_xlfn.IFNA(VLOOKUP(DataTable[[#This Row],[Category]],Table2[#All],2,FALSE),"")</f>
        <v>Proactive Replacement</v>
      </c>
    </row>
    <row r="277" spans="1:22" x14ac:dyDescent="0.35">
      <c r="A277" s="3" t="s">
        <v>7</v>
      </c>
      <c r="B277" s="3" t="s">
        <v>276</v>
      </c>
      <c r="C277" s="3" t="s">
        <v>693</v>
      </c>
      <c r="D277" s="3" t="s">
        <v>692</v>
      </c>
      <c r="E277" s="3" t="s">
        <v>88</v>
      </c>
      <c r="F277" s="3" t="s">
        <v>1761</v>
      </c>
      <c r="G277" s="3" t="s">
        <v>1762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8324</v>
      </c>
      <c r="S277" s="4">
        <v>4149</v>
      </c>
      <c r="T277" s="4">
        <v>12472</v>
      </c>
      <c r="U277" s="13">
        <f>IF(DataTable[[#This Row],[Year]]="2019",SUM(DataTable[[#This Row],[Nov]:[Dec]]),IF(OR(DataTable[[#This Row],[Year]]="2020",DataTable[[#This Row],[Year]]="2021"),DataTable[[#This Row],[Total]],0))/1000</f>
        <v>12.473000000000001</v>
      </c>
      <c r="V277" s="13" t="str">
        <f>_xlfn.IFNA(VLOOKUP(DataTable[[#This Row],[Category]],Table2[#All],2,FALSE),"")</f>
        <v>Proactive Replacement</v>
      </c>
    </row>
    <row r="278" spans="1:22" x14ac:dyDescent="0.35">
      <c r="A278" s="3" t="s">
        <v>7</v>
      </c>
      <c r="B278" s="3" t="s">
        <v>276</v>
      </c>
      <c r="C278" s="3" t="s">
        <v>320</v>
      </c>
      <c r="D278" s="3" t="s">
        <v>319</v>
      </c>
      <c r="E278" s="3" t="s">
        <v>304</v>
      </c>
      <c r="F278" s="3" t="s">
        <v>1761</v>
      </c>
      <c r="G278" s="3" t="s">
        <v>1762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3565</v>
      </c>
      <c r="P278" s="4">
        <v>67725</v>
      </c>
      <c r="Q278" s="4">
        <v>492424</v>
      </c>
      <c r="R278" s="4">
        <v>38829</v>
      </c>
      <c r="S278" s="4">
        <v>3119</v>
      </c>
      <c r="T278" s="4">
        <v>605663</v>
      </c>
      <c r="U278" s="13">
        <f>IF(DataTable[[#This Row],[Year]]="2019",SUM(DataTable[[#This Row],[Nov]:[Dec]]),IF(OR(DataTable[[#This Row],[Year]]="2020",DataTable[[#This Row],[Year]]="2021"),DataTable[[#This Row],[Total]],0))/1000</f>
        <v>41.948</v>
      </c>
      <c r="V278" s="13" t="str">
        <f>_xlfn.IFNA(VLOOKUP(DataTable[[#This Row],[Category]],Table2[#All],2,FALSE),"")</f>
        <v>All Other</v>
      </c>
    </row>
    <row r="279" spans="1:22" x14ac:dyDescent="0.35">
      <c r="A279" s="3" t="s">
        <v>7</v>
      </c>
      <c r="B279" s="3" t="s">
        <v>276</v>
      </c>
      <c r="C279" s="3" t="s">
        <v>831</v>
      </c>
      <c r="D279" s="3" t="s">
        <v>830</v>
      </c>
      <c r="E279" s="3" t="s">
        <v>304</v>
      </c>
      <c r="F279" s="3" t="s">
        <v>1761</v>
      </c>
      <c r="G279" s="3" t="s">
        <v>1762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262314</v>
      </c>
      <c r="T279" s="4">
        <v>262314</v>
      </c>
      <c r="U279" s="13">
        <f>IF(DataTable[[#This Row],[Year]]="2019",SUM(DataTable[[#This Row],[Nov]:[Dec]]),IF(OR(DataTable[[#This Row],[Year]]="2020",DataTable[[#This Row],[Year]]="2021"),DataTable[[#This Row],[Total]],0))/1000</f>
        <v>262.31400000000002</v>
      </c>
      <c r="V279" s="13" t="str">
        <f>_xlfn.IFNA(VLOOKUP(DataTable[[#This Row],[Category]],Table2[#All],2,FALSE),"")</f>
        <v>All Other</v>
      </c>
    </row>
    <row r="280" spans="1:22" x14ac:dyDescent="0.35">
      <c r="A280" s="3" t="s">
        <v>7</v>
      </c>
      <c r="B280" s="3" t="s">
        <v>276</v>
      </c>
      <c r="C280" s="3" t="s">
        <v>906</v>
      </c>
      <c r="D280" s="3" t="s">
        <v>905</v>
      </c>
      <c r="E280" s="3" t="s">
        <v>124</v>
      </c>
      <c r="F280" s="3" t="s">
        <v>1761</v>
      </c>
      <c r="G280" s="3" t="s">
        <v>1762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880</v>
      </c>
      <c r="R280" s="4">
        <v>15926</v>
      </c>
      <c r="S280" s="4">
        <v>60261</v>
      </c>
      <c r="T280" s="4">
        <v>77067</v>
      </c>
      <c r="U280" s="13">
        <f>IF(DataTable[[#This Row],[Year]]="2019",SUM(DataTable[[#This Row],[Nov]:[Dec]]),IF(OR(DataTable[[#This Row],[Year]]="2020",DataTable[[#This Row],[Year]]="2021"),DataTable[[#This Row],[Total]],0))/1000</f>
        <v>76.186999999999998</v>
      </c>
      <c r="V280" s="13" t="str">
        <f>_xlfn.IFNA(VLOOKUP(DataTable[[#This Row],[Category]],Table2[#All],2,FALSE),"")</f>
        <v>Transmission Expansion plan</v>
      </c>
    </row>
    <row r="281" spans="1:22" x14ac:dyDescent="0.35">
      <c r="A281" s="3" t="s">
        <v>7</v>
      </c>
      <c r="B281" s="3" t="s">
        <v>276</v>
      </c>
      <c r="C281" s="3" t="s">
        <v>378</v>
      </c>
      <c r="D281" s="3" t="s">
        <v>377</v>
      </c>
      <c r="E281" s="3" t="s">
        <v>273</v>
      </c>
      <c r="F281" s="3" t="s">
        <v>1761</v>
      </c>
      <c r="G281" s="3" t="s">
        <v>1762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4566</v>
      </c>
      <c r="T281" s="4">
        <v>4566</v>
      </c>
      <c r="U281" s="13">
        <f>IF(DataTable[[#This Row],[Year]]="2019",SUM(DataTable[[#This Row],[Nov]:[Dec]]),IF(OR(DataTable[[#This Row],[Year]]="2020",DataTable[[#This Row],[Year]]="2021"),DataTable[[#This Row],[Total]],0))/1000</f>
        <v>4.5659999999999998</v>
      </c>
      <c r="V281" s="13" t="str">
        <f>_xlfn.IFNA(VLOOKUP(DataTable[[#This Row],[Category]],Table2[#All],2,FALSE),"")</f>
        <v>All Other</v>
      </c>
    </row>
    <row r="282" spans="1:22" x14ac:dyDescent="0.35">
      <c r="A282" s="3" t="s">
        <v>7</v>
      </c>
      <c r="B282" s="3" t="s">
        <v>276</v>
      </c>
      <c r="C282" s="3" t="s">
        <v>421</v>
      </c>
      <c r="D282" s="3" t="s">
        <v>420</v>
      </c>
      <c r="E282" s="3" t="s">
        <v>88</v>
      </c>
      <c r="F282" s="3" t="s">
        <v>1761</v>
      </c>
      <c r="G282" s="3" t="s">
        <v>1762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34812</v>
      </c>
      <c r="R282" s="4">
        <v>21440</v>
      </c>
      <c r="S282" s="4">
        <v>184</v>
      </c>
      <c r="T282" s="4">
        <v>56436</v>
      </c>
      <c r="U282" s="13">
        <f>IF(DataTable[[#This Row],[Year]]="2019",SUM(DataTable[[#This Row],[Nov]:[Dec]]),IF(OR(DataTable[[#This Row],[Year]]="2020",DataTable[[#This Row],[Year]]="2021"),DataTable[[#This Row],[Total]],0))/1000</f>
        <v>21.623999999999999</v>
      </c>
      <c r="V282" s="13" t="str">
        <f>_xlfn.IFNA(VLOOKUP(DataTable[[#This Row],[Category]],Table2[#All],2,FALSE),"")</f>
        <v>Proactive Replacement</v>
      </c>
    </row>
    <row r="283" spans="1:22" x14ac:dyDescent="0.35">
      <c r="A283" s="3" t="s">
        <v>7</v>
      </c>
      <c r="B283" s="3" t="s">
        <v>276</v>
      </c>
      <c r="C283" s="3" t="s">
        <v>769</v>
      </c>
      <c r="D283" s="3" t="s">
        <v>768</v>
      </c>
      <c r="E283" s="3" t="s">
        <v>252</v>
      </c>
      <c r="F283" s="3" t="s">
        <v>1761</v>
      </c>
      <c r="G283" s="3" t="s">
        <v>1762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2681</v>
      </c>
      <c r="S283" s="4">
        <v>3327</v>
      </c>
      <c r="T283" s="4">
        <v>6008</v>
      </c>
      <c r="U283" s="13">
        <f>IF(DataTable[[#This Row],[Year]]="2019",SUM(DataTable[[#This Row],[Nov]:[Dec]]),IF(OR(DataTable[[#This Row],[Year]]="2020",DataTable[[#This Row],[Year]]="2021"),DataTable[[#This Row],[Total]],0))/1000</f>
        <v>6.008</v>
      </c>
      <c r="V283" s="13" t="str">
        <f>_xlfn.IFNA(VLOOKUP(DataTable[[#This Row],[Category]],Table2[#All],2,FALSE),"")</f>
        <v>Reliability</v>
      </c>
    </row>
    <row r="284" spans="1:22" x14ac:dyDescent="0.35">
      <c r="A284" s="3" t="s">
        <v>7</v>
      </c>
      <c r="B284" s="3" t="s">
        <v>276</v>
      </c>
      <c r="C284" s="3" t="s">
        <v>408</v>
      </c>
      <c r="D284" s="3" t="s">
        <v>407</v>
      </c>
      <c r="E284" s="3" t="s">
        <v>8</v>
      </c>
      <c r="F284" s="3" t="s">
        <v>1761</v>
      </c>
      <c r="G284" s="3" t="s">
        <v>1762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15357</v>
      </c>
      <c r="T284" s="4">
        <v>15357</v>
      </c>
      <c r="U284" s="13">
        <f>IF(DataTable[[#This Row],[Year]]="2019",SUM(DataTable[[#This Row],[Nov]:[Dec]]),IF(OR(DataTable[[#This Row],[Year]]="2020",DataTable[[#This Row],[Year]]="2021"),DataTable[[#This Row],[Total]],0))/1000</f>
        <v>15.356999999999999</v>
      </c>
      <c r="V284" s="13" t="str">
        <f>_xlfn.IFNA(VLOOKUP(DataTable[[#This Row],[Category]],Table2[#All],2,FALSE),"")</f>
        <v>All Other</v>
      </c>
    </row>
    <row r="285" spans="1:22" x14ac:dyDescent="0.35">
      <c r="A285" s="3" t="s">
        <v>7</v>
      </c>
      <c r="B285" s="3" t="s">
        <v>276</v>
      </c>
      <c r="C285" s="3" t="s">
        <v>348</v>
      </c>
      <c r="D285" s="3" t="s">
        <v>347</v>
      </c>
      <c r="E285" s="3" t="s">
        <v>304</v>
      </c>
      <c r="F285" s="3" t="s">
        <v>1761</v>
      </c>
      <c r="G285" s="3" t="s">
        <v>1762</v>
      </c>
      <c r="H285" s="4">
        <v>0</v>
      </c>
      <c r="I285" s="4">
        <v>-6065</v>
      </c>
      <c r="J285" s="4">
        <v>10019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3955</v>
      </c>
      <c r="U285" s="13">
        <f>IF(DataTable[[#This Row],[Year]]="2019",SUM(DataTable[[#This Row],[Nov]:[Dec]]),IF(OR(DataTable[[#This Row],[Year]]="2020",DataTable[[#This Row],[Year]]="2021"),DataTable[[#This Row],[Total]],0))/1000</f>
        <v>0</v>
      </c>
      <c r="V285" s="13" t="str">
        <f>_xlfn.IFNA(VLOOKUP(DataTable[[#This Row],[Category]],Table2[#All],2,FALSE),"")</f>
        <v>All Other</v>
      </c>
    </row>
    <row r="286" spans="1:22" x14ac:dyDescent="0.35">
      <c r="A286" s="3" t="s">
        <v>7</v>
      </c>
      <c r="B286" s="3" t="s">
        <v>276</v>
      </c>
      <c r="C286" s="3" t="s">
        <v>350</v>
      </c>
      <c r="D286" s="3" t="s">
        <v>349</v>
      </c>
      <c r="E286" s="3" t="s">
        <v>304</v>
      </c>
      <c r="F286" s="3" t="s">
        <v>1761</v>
      </c>
      <c r="G286" s="3" t="s">
        <v>1762</v>
      </c>
      <c r="H286" s="4">
        <v>4793</v>
      </c>
      <c r="I286" s="4">
        <v>-3077</v>
      </c>
      <c r="J286" s="4">
        <v>10</v>
      </c>
      <c r="K286" s="4">
        <v>18374</v>
      </c>
      <c r="L286" s="4">
        <v>0</v>
      </c>
      <c r="M286" s="4">
        <v>25984</v>
      </c>
      <c r="N286" s="4">
        <v>3075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49157</v>
      </c>
      <c r="U286" s="13">
        <f>IF(DataTable[[#This Row],[Year]]="2019",SUM(DataTable[[#This Row],[Nov]:[Dec]]),IF(OR(DataTable[[#This Row],[Year]]="2020",DataTable[[#This Row],[Year]]="2021"),DataTable[[#This Row],[Total]],0))/1000</f>
        <v>0</v>
      </c>
      <c r="V286" s="13" t="str">
        <f>_xlfn.IFNA(VLOOKUP(DataTable[[#This Row],[Category]],Table2[#All],2,FALSE),"")</f>
        <v>All Other</v>
      </c>
    </row>
    <row r="287" spans="1:22" x14ac:dyDescent="0.35">
      <c r="A287" s="3" t="s">
        <v>7</v>
      </c>
      <c r="B287" s="3" t="s">
        <v>276</v>
      </c>
      <c r="C287" s="3" t="s">
        <v>352</v>
      </c>
      <c r="D287" s="3" t="s">
        <v>351</v>
      </c>
      <c r="E287" s="3" t="s">
        <v>304</v>
      </c>
      <c r="F287" s="3" t="s">
        <v>1761</v>
      </c>
      <c r="G287" s="3" t="s">
        <v>1762</v>
      </c>
      <c r="H287" s="4">
        <v>98585</v>
      </c>
      <c r="I287" s="4">
        <v>58269</v>
      </c>
      <c r="J287" s="4">
        <v>27517</v>
      </c>
      <c r="K287" s="4">
        <v>331</v>
      </c>
      <c r="L287" s="4">
        <v>20</v>
      </c>
      <c r="M287" s="4">
        <v>2667</v>
      </c>
      <c r="N287" s="4">
        <v>0</v>
      </c>
      <c r="O287" s="4">
        <v>0</v>
      </c>
      <c r="P287" s="4">
        <v>157</v>
      </c>
      <c r="Q287" s="4">
        <v>-3539</v>
      </c>
      <c r="R287" s="4">
        <v>-324</v>
      </c>
      <c r="S287" s="4">
        <v>0</v>
      </c>
      <c r="T287" s="4">
        <v>183683</v>
      </c>
      <c r="U287" s="13">
        <f>IF(DataTable[[#This Row],[Year]]="2019",SUM(DataTable[[#This Row],[Nov]:[Dec]]),IF(OR(DataTable[[#This Row],[Year]]="2020",DataTable[[#This Row],[Year]]="2021"),DataTable[[#This Row],[Total]],0))/1000</f>
        <v>-0.32400000000000001</v>
      </c>
      <c r="V287" s="13" t="str">
        <f>_xlfn.IFNA(VLOOKUP(DataTable[[#This Row],[Category]],Table2[#All],2,FALSE),"")</f>
        <v>All Other</v>
      </c>
    </row>
    <row r="288" spans="1:22" x14ac:dyDescent="0.35">
      <c r="A288" s="3" t="s">
        <v>7</v>
      </c>
      <c r="B288" s="3" t="s">
        <v>276</v>
      </c>
      <c r="C288" s="3" t="s">
        <v>354</v>
      </c>
      <c r="D288" s="3" t="s">
        <v>353</v>
      </c>
      <c r="E288" s="3" t="s">
        <v>304</v>
      </c>
      <c r="F288" s="3" t="s">
        <v>1761</v>
      </c>
      <c r="G288" s="3" t="s">
        <v>1762</v>
      </c>
      <c r="H288" s="4">
        <v>0</v>
      </c>
      <c r="I288" s="4">
        <v>8009</v>
      </c>
      <c r="J288" s="4">
        <v>62821</v>
      </c>
      <c r="K288" s="4">
        <v>11004</v>
      </c>
      <c r="L288" s="4">
        <v>104829</v>
      </c>
      <c r="M288" s="4">
        <v>64907</v>
      </c>
      <c r="N288" s="4">
        <v>48843</v>
      </c>
      <c r="O288" s="4">
        <v>32254</v>
      </c>
      <c r="P288" s="4">
        <v>42596</v>
      </c>
      <c r="Q288" s="4">
        <v>160350</v>
      </c>
      <c r="R288" s="4">
        <v>71715</v>
      </c>
      <c r="S288" s="4">
        <v>237868</v>
      </c>
      <c r="T288" s="4">
        <v>845198</v>
      </c>
      <c r="U288" s="13">
        <f>IF(DataTable[[#This Row],[Year]]="2019",SUM(DataTable[[#This Row],[Nov]:[Dec]]),IF(OR(DataTable[[#This Row],[Year]]="2020",DataTable[[#This Row],[Year]]="2021"),DataTable[[#This Row],[Total]],0))/1000</f>
        <v>309.58300000000003</v>
      </c>
      <c r="V288" s="13" t="str">
        <f>_xlfn.IFNA(VLOOKUP(DataTable[[#This Row],[Category]],Table2[#All],2,FALSE),"")</f>
        <v>All Other</v>
      </c>
    </row>
    <row r="289" spans="1:22" x14ac:dyDescent="0.35">
      <c r="A289" s="3" t="s">
        <v>7</v>
      </c>
      <c r="B289" s="3" t="s">
        <v>276</v>
      </c>
      <c r="C289" s="3" t="s">
        <v>547</v>
      </c>
      <c r="D289" s="3" t="s">
        <v>546</v>
      </c>
      <c r="E289" s="3" t="s">
        <v>88</v>
      </c>
      <c r="F289" s="3" t="s">
        <v>1761</v>
      </c>
      <c r="G289" s="3" t="s">
        <v>1762</v>
      </c>
      <c r="H289" s="4">
        <v>36279</v>
      </c>
      <c r="I289" s="4">
        <v>79411</v>
      </c>
      <c r="J289" s="4">
        <v>102070</v>
      </c>
      <c r="K289" s="4">
        <v>60626</v>
      </c>
      <c r="L289" s="4">
        <v>-9812</v>
      </c>
      <c r="M289" s="4">
        <v>11277</v>
      </c>
      <c r="N289" s="4">
        <v>2431</v>
      </c>
      <c r="O289" s="4">
        <v>65555</v>
      </c>
      <c r="P289" s="4">
        <v>615171</v>
      </c>
      <c r="Q289" s="4">
        <v>96152</v>
      </c>
      <c r="R289" s="4">
        <v>153471</v>
      </c>
      <c r="S289" s="4">
        <v>62247</v>
      </c>
      <c r="T289" s="4">
        <v>1274878</v>
      </c>
      <c r="U289" s="13">
        <f>IF(DataTable[[#This Row],[Year]]="2019",SUM(DataTable[[#This Row],[Nov]:[Dec]]),IF(OR(DataTable[[#This Row],[Year]]="2020",DataTable[[#This Row],[Year]]="2021"),DataTable[[#This Row],[Total]],0))/1000</f>
        <v>215.71799999999999</v>
      </c>
      <c r="V289" s="13" t="str">
        <f>_xlfn.IFNA(VLOOKUP(DataTable[[#This Row],[Category]],Table2[#All],2,FALSE),"")</f>
        <v>Proactive Replacement</v>
      </c>
    </row>
    <row r="290" spans="1:22" x14ac:dyDescent="0.35">
      <c r="A290" s="3" t="s">
        <v>7</v>
      </c>
      <c r="B290" s="3" t="s">
        <v>276</v>
      </c>
      <c r="C290" s="3" t="s">
        <v>717</v>
      </c>
      <c r="D290" s="3" t="s">
        <v>716</v>
      </c>
      <c r="E290" s="3" t="s">
        <v>88</v>
      </c>
      <c r="F290" s="3" t="s">
        <v>1761</v>
      </c>
      <c r="G290" s="3" t="s">
        <v>1762</v>
      </c>
      <c r="H290" s="4">
        <v>818195</v>
      </c>
      <c r="I290" s="4">
        <v>166274</v>
      </c>
      <c r="J290" s="4">
        <v>181244</v>
      </c>
      <c r="K290" s="4">
        <v>138403</v>
      </c>
      <c r="L290" s="4">
        <v>72721</v>
      </c>
      <c r="M290" s="4">
        <v>4417</v>
      </c>
      <c r="N290" s="4">
        <v>13396</v>
      </c>
      <c r="O290" s="4">
        <v>436</v>
      </c>
      <c r="P290" s="4">
        <v>0</v>
      </c>
      <c r="Q290" s="4">
        <v>19821</v>
      </c>
      <c r="R290" s="4">
        <v>0</v>
      </c>
      <c r="S290" s="4">
        <v>0</v>
      </c>
      <c r="T290" s="4">
        <v>1414905</v>
      </c>
      <c r="U290" s="13">
        <f>IF(DataTable[[#This Row],[Year]]="2019",SUM(DataTable[[#This Row],[Nov]:[Dec]]),IF(OR(DataTable[[#This Row],[Year]]="2020",DataTable[[#This Row],[Year]]="2021"),DataTable[[#This Row],[Total]],0))/1000</f>
        <v>0</v>
      </c>
      <c r="V290" s="13" t="str">
        <f>_xlfn.IFNA(VLOOKUP(DataTable[[#This Row],[Category]],Table2[#All],2,FALSE),"")</f>
        <v>Proactive Replacement</v>
      </c>
    </row>
    <row r="291" spans="1:22" x14ac:dyDescent="0.35">
      <c r="A291" s="3" t="s">
        <v>7</v>
      </c>
      <c r="B291" s="3" t="s">
        <v>276</v>
      </c>
      <c r="C291" s="3" t="s">
        <v>499</v>
      </c>
      <c r="D291" s="3" t="s">
        <v>498</v>
      </c>
      <c r="E291" s="3" t="s">
        <v>88</v>
      </c>
      <c r="F291" s="3" t="s">
        <v>1761</v>
      </c>
      <c r="G291" s="3" t="s">
        <v>1762</v>
      </c>
      <c r="H291" s="4">
        <v>903</v>
      </c>
      <c r="I291" s="4">
        <v>167</v>
      </c>
      <c r="J291" s="4">
        <v>0</v>
      </c>
      <c r="K291" s="4">
        <v>418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1489</v>
      </c>
      <c r="U291" s="13">
        <f>IF(DataTable[[#This Row],[Year]]="2019",SUM(DataTable[[#This Row],[Nov]:[Dec]]),IF(OR(DataTable[[#This Row],[Year]]="2020",DataTable[[#This Row],[Year]]="2021"),DataTable[[#This Row],[Total]],0))/1000</f>
        <v>0</v>
      </c>
      <c r="V291" s="13" t="str">
        <f>_xlfn.IFNA(VLOOKUP(DataTable[[#This Row],[Category]],Table2[#All],2,FALSE),"")</f>
        <v>Proactive Replacement</v>
      </c>
    </row>
    <row r="292" spans="1:22" x14ac:dyDescent="0.35">
      <c r="A292" s="3" t="s">
        <v>7</v>
      </c>
      <c r="B292" s="3" t="s">
        <v>276</v>
      </c>
      <c r="C292" s="3" t="s">
        <v>435</v>
      </c>
      <c r="D292" s="3" t="s">
        <v>434</v>
      </c>
      <c r="E292" s="3" t="s">
        <v>88</v>
      </c>
      <c r="F292" s="3" t="s">
        <v>1761</v>
      </c>
      <c r="G292" s="3" t="s">
        <v>1762</v>
      </c>
      <c r="H292" s="4">
        <v>1486</v>
      </c>
      <c r="I292" s="4">
        <v>286</v>
      </c>
      <c r="J292" s="4">
        <v>951</v>
      </c>
      <c r="K292" s="4">
        <v>1876</v>
      </c>
      <c r="L292" s="4">
        <v>754</v>
      </c>
      <c r="M292" s="4">
        <v>14</v>
      </c>
      <c r="N292" s="4">
        <v>0</v>
      </c>
      <c r="O292" s="4">
        <v>0</v>
      </c>
      <c r="P292" s="4">
        <v>183</v>
      </c>
      <c r="Q292" s="4">
        <v>0</v>
      </c>
      <c r="R292" s="4">
        <v>0</v>
      </c>
      <c r="S292" s="4">
        <v>0</v>
      </c>
      <c r="T292" s="4">
        <v>5550</v>
      </c>
      <c r="U292" s="13">
        <f>IF(DataTable[[#This Row],[Year]]="2019",SUM(DataTable[[#This Row],[Nov]:[Dec]]),IF(OR(DataTable[[#This Row],[Year]]="2020",DataTable[[#This Row],[Year]]="2021"),DataTable[[#This Row],[Total]],0))/1000</f>
        <v>0</v>
      </c>
      <c r="V292" s="13" t="str">
        <f>_xlfn.IFNA(VLOOKUP(DataTable[[#This Row],[Category]],Table2[#All],2,FALSE),"")</f>
        <v>Proactive Replacement</v>
      </c>
    </row>
    <row r="293" spans="1:22" x14ac:dyDescent="0.35">
      <c r="A293" s="3" t="s">
        <v>7</v>
      </c>
      <c r="B293" s="3" t="s">
        <v>276</v>
      </c>
      <c r="C293" s="3" t="s">
        <v>441</v>
      </c>
      <c r="D293" s="3" t="s">
        <v>440</v>
      </c>
      <c r="E293" s="3" t="s">
        <v>88</v>
      </c>
      <c r="F293" s="3" t="s">
        <v>1761</v>
      </c>
      <c r="G293" s="3" t="s">
        <v>1762</v>
      </c>
      <c r="H293" s="4">
        <v>1497</v>
      </c>
      <c r="I293" s="4">
        <v>11</v>
      </c>
      <c r="J293" s="4">
        <v>10386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11894</v>
      </c>
      <c r="U293" s="13">
        <f>IF(DataTable[[#This Row],[Year]]="2019",SUM(DataTable[[#This Row],[Nov]:[Dec]]),IF(OR(DataTable[[#This Row],[Year]]="2020",DataTable[[#This Row],[Year]]="2021"),DataTable[[#This Row],[Total]],0))/1000</f>
        <v>0</v>
      </c>
      <c r="V293" s="13" t="str">
        <f>_xlfn.IFNA(VLOOKUP(DataTable[[#This Row],[Category]],Table2[#All],2,FALSE),"")</f>
        <v>Proactive Replacement</v>
      </c>
    </row>
    <row r="294" spans="1:22" x14ac:dyDescent="0.35">
      <c r="A294" s="3" t="s">
        <v>7</v>
      </c>
      <c r="B294" s="3" t="s">
        <v>276</v>
      </c>
      <c r="C294" s="3" t="s">
        <v>445</v>
      </c>
      <c r="D294" s="3" t="s">
        <v>444</v>
      </c>
      <c r="E294" s="3" t="s">
        <v>88</v>
      </c>
      <c r="F294" s="3" t="s">
        <v>1761</v>
      </c>
      <c r="G294" s="3" t="s">
        <v>1762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13">
        <f>IF(DataTable[[#This Row],[Year]]="2019",SUM(DataTable[[#This Row],[Nov]:[Dec]]),IF(OR(DataTable[[#This Row],[Year]]="2020",DataTable[[#This Row],[Year]]="2021"),DataTable[[#This Row],[Total]],0))/1000</f>
        <v>0</v>
      </c>
      <c r="V294" s="13" t="str">
        <f>_xlfn.IFNA(VLOOKUP(DataTable[[#This Row],[Category]],Table2[#All],2,FALSE),"")</f>
        <v>Proactive Replacement</v>
      </c>
    </row>
    <row r="295" spans="1:22" x14ac:dyDescent="0.35">
      <c r="A295" s="3" t="s">
        <v>7</v>
      </c>
      <c r="B295" s="3" t="s">
        <v>276</v>
      </c>
      <c r="C295" s="3" t="s">
        <v>449</v>
      </c>
      <c r="D295" s="3" t="s">
        <v>448</v>
      </c>
      <c r="E295" s="3" t="s">
        <v>88</v>
      </c>
      <c r="F295" s="3" t="s">
        <v>1761</v>
      </c>
      <c r="G295" s="3" t="s">
        <v>1762</v>
      </c>
      <c r="H295" s="4">
        <v>-153</v>
      </c>
      <c r="I295" s="4">
        <v>1769</v>
      </c>
      <c r="J295" s="4">
        <v>3327</v>
      </c>
      <c r="K295" s="4">
        <v>20</v>
      </c>
      <c r="L295" s="4">
        <v>0</v>
      </c>
      <c r="M295" s="4">
        <v>-9</v>
      </c>
      <c r="N295" s="4">
        <v>-3748</v>
      </c>
      <c r="O295" s="4">
        <v>2349</v>
      </c>
      <c r="P295" s="4">
        <v>19</v>
      </c>
      <c r="Q295" s="4">
        <v>21</v>
      </c>
      <c r="R295" s="4">
        <v>0</v>
      </c>
      <c r="S295" s="4">
        <v>11465</v>
      </c>
      <c r="T295" s="4">
        <v>15060</v>
      </c>
      <c r="U295" s="13">
        <f>IF(DataTable[[#This Row],[Year]]="2019",SUM(DataTable[[#This Row],[Nov]:[Dec]]),IF(OR(DataTable[[#This Row],[Year]]="2020",DataTable[[#This Row],[Year]]="2021"),DataTable[[#This Row],[Total]],0))/1000</f>
        <v>11.465</v>
      </c>
      <c r="V295" s="13" t="str">
        <f>_xlfn.IFNA(VLOOKUP(DataTable[[#This Row],[Category]],Table2[#All],2,FALSE),"")</f>
        <v>Proactive Replacement</v>
      </c>
    </row>
    <row r="296" spans="1:22" x14ac:dyDescent="0.35">
      <c r="A296" s="3" t="s">
        <v>7</v>
      </c>
      <c r="B296" s="3" t="s">
        <v>276</v>
      </c>
      <c r="C296" s="3" t="s">
        <v>467</v>
      </c>
      <c r="D296" s="3" t="s">
        <v>466</v>
      </c>
      <c r="E296" s="3" t="s">
        <v>88</v>
      </c>
      <c r="F296" s="3" t="s">
        <v>1761</v>
      </c>
      <c r="G296" s="3" t="s">
        <v>1762</v>
      </c>
      <c r="H296" s="4">
        <v>-8466</v>
      </c>
      <c r="I296" s="4">
        <v>15857</v>
      </c>
      <c r="J296" s="4">
        <v>0</v>
      </c>
      <c r="K296" s="4">
        <v>1907</v>
      </c>
      <c r="L296" s="4">
        <v>-5486</v>
      </c>
      <c r="M296" s="4">
        <v>9469</v>
      </c>
      <c r="N296" s="4">
        <v>13359</v>
      </c>
      <c r="O296" s="4">
        <v>313</v>
      </c>
      <c r="P296" s="4">
        <v>0</v>
      </c>
      <c r="Q296" s="4">
        <v>0</v>
      </c>
      <c r="R296" s="4">
        <v>0</v>
      </c>
      <c r="S296" s="4">
        <v>-17877</v>
      </c>
      <c r="T296" s="4">
        <v>9076</v>
      </c>
      <c r="U296" s="13">
        <f>IF(DataTable[[#This Row],[Year]]="2019",SUM(DataTable[[#This Row],[Nov]:[Dec]]),IF(OR(DataTable[[#This Row],[Year]]="2020",DataTable[[#This Row],[Year]]="2021"),DataTable[[#This Row],[Total]],0))/1000</f>
        <v>-17.876999999999999</v>
      </c>
      <c r="V296" s="13" t="str">
        <f>_xlfn.IFNA(VLOOKUP(DataTable[[#This Row],[Category]],Table2[#All],2,FALSE),"")</f>
        <v>Proactive Replacement</v>
      </c>
    </row>
    <row r="297" spans="1:22" x14ac:dyDescent="0.35">
      <c r="A297" s="3" t="s">
        <v>7</v>
      </c>
      <c r="B297" s="3" t="s">
        <v>276</v>
      </c>
      <c r="C297" s="3" t="s">
        <v>423</v>
      </c>
      <c r="D297" s="3" t="s">
        <v>422</v>
      </c>
      <c r="E297" s="3" t="s">
        <v>88</v>
      </c>
      <c r="F297" s="3" t="s">
        <v>1761</v>
      </c>
      <c r="G297" s="3" t="s">
        <v>1762</v>
      </c>
      <c r="H297" s="4">
        <v>21495</v>
      </c>
      <c r="I297" s="4">
        <v>14</v>
      </c>
      <c r="J297" s="4">
        <v>62</v>
      </c>
      <c r="K297" s="4">
        <v>2324</v>
      </c>
      <c r="L297" s="4">
        <v>-1340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22555</v>
      </c>
      <c r="U297" s="13">
        <f>IF(DataTable[[#This Row],[Year]]="2019",SUM(DataTable[[#This Row],[Nov]:[Dec]]),IF(OR(DataTable[[#This Row],[Year]]="2020",DataTable[[#This Row],[Year]]="2021"),DataTable[[#This Row],[Total]],0))/1000</f>
        <v>0</v>
      </c>
      <c r="V297" s="13" t="str">
        <f>_xlfn.IFNA(VLOOKUP(DataTable[[#This Row],[Category]],Table2[#All],2,FALSE),"")</f>
        <v>Proactive Replacement</v>
      </c>
    </row>
    <row r="298" spans="1:22" x14ac:dyDescent="0.35">
      <c r="A298" s="3" t="s">
        <v>7</v>
      </c>
      <c r="B298" s="3" t="s">
        <v>276</v>
      </c>
      <c r="C298" s="3" t="s">
        <v>535</v>
      </c>
      <c r="D298" s="3" t="s">
        <v>534</v>
      </c>
      <c r="E298" s="3" t="s">
        <v>88</v>
      </c>
      <c r="F298" s="3" t="s">
        <v>1761</v>
      </c>
      <c r="G298" s="3" t="s">
        <v>1762</v>
      </c>
      <c r="H298" s="4">
        <v>29893</v>
      </c>
      <c r="I298" s="4">
        <v>558</v>
      </c>
      <c r="J298" s="4">
        <v>28440</v>
      </c>
      <c r="K298" s="4">
        <v>51548</v>
      </c>
      <c r="L298" s="4">
        <v>32779</v>
      </c>
      <c r="M298" s="4">
        <v>18506</v>
      </c>
      <c r="N298" s="4">
        <v>42168</v>
      </c>
      <c r="O298" s="4">
        <v>21980</v>
      </c>
      <c r="P298" s="4">
        <v>2508</v>
      </c>
      <c r="Q298" s="4">
        <v>27701</v>
      </c>
      <c r="R298" s="4">
        <v>1288</v>
      </c>
      <c r="S298" s="4">
        <v>62471</v>
      </c>
      <c r="T298" s="4">
        <v>319839</v>
      </c>
      <c r="U298" s="13">
        <f>IF(DataTable[[#This Row],[Year]]="2019",SUM(DataTable[[#This Row],[Nov]:[Dec]]),IF(OR(DataTable[[#This Row],[Year]]="2020",DataTable[[#This Row],[Year]]="2021"),DataTable[[#This Row],[Total]],0))/1000</f>
        <v>63.759</v>
      </c>
      <c r="V298" s="13" t="str">
        <f>_xlfn.IFNA(VLOOKUP(DataTable[[#This Row],[Category]],Table2[#All],2,FALSE),"")</f>
        <v>Proactive Replacement</v>
      </c>
    </row>
    <row r="299" spans="1:22" x14ac:dyDescent="0.35">
      <c r="A299" s="3" t="s">
        <v>7</v>
      </c>
      <c r="B299" s="3" t="s">
        <v>276</v>
      </c>
      <c r="C299" s="3" t="s">
        <v>537</v>
      </c>
      <c r="D299" s="3" t="s">
        <v>536</v>
      </c>
      <c r="E299" s="3" t="s">
        <v>88</v>
      </c>
      <c r="F299" s="3" t="s">
        <v>1761</v>
      </c>
      <c r="G299" s="3" t="s">
        <v>1762</v>
      </c>
      <c r="H299" s="4">
        <v>27279</v>
      </c>
      <c r="I299" s="4">
        <v>-10850</v>
      </c>
      <c r="J299" s="4">
        <v>-4325</v>
      </c>
      <c r="K299" s="4">
        <v>-4282</v>
      </c>
      <c r="L299" s="4">
        <v>19</v>
      </c>
      <c r="M299" s="4">
        <v>0</v>
      </c>
      <c r="N299" s="4">
        <v>0</v>
      </c>
      <c r="O299" s="4">
        <v>0</v>
      </c>
      <c r="P299" s="4">
        <v>350</v>
      </c>
      <c r="Q299" s="4">
        <v>0</v>
      </c>
      <c r="R299" s="4">
        <v>0</v>
      </c>
      <c r="S299" s="4">
        <v>0</v>
      </c>
      <c r="T299" s="4">
        <v>8190</v>
      </c>
      <c r="U299" s="13">
        <f>IF(DataTable[[#This Row],[Year]]="2019",SUM(DataTable[[#This Row],[Nov]:[Dec]]),IF(OR(DataTable[[#This Row],[Year]]="2020",DataTable[[#This Row],[Year]]="2021"),DataTable[[#This Row],[Total]],0))/1000</f>
        <v>0</v>
      </c>
      <c r="V299" s="13" t="str">
        <f>_xlfn.IFNA(VLOOKUP(DataTable[[#This Row],[Category]],Table2[#All],2,FALSE),"")</f>
        <v>Proactive Replacement</v>
      </c>
    </row>
    <row r="300" spans="1:22" x14ac:dyDescent="0.35">
      <c r="A300" s="3" t="s">
        <v>7</v>
      </c>
      <c r="B300" s="3" t="s">
        <v>276</v>
      </c>
      <c r="C300" s="3" t="s">
        <v>639</v>
      </c>
      <c r="D300" s="3" t="s">
        <v>638</v>
      </c>
      <c r="E300" s="3" t="s">
        <v>88</v>
      </c>
      <c r="F300" s="3" t="s">
        <v>1761</v>
      </c>
      <c r="G300" s="3" t="s">
        <v>1762</v>
      </c>
      <c r="H300" s="4">
        <v>0</v>
      </c>
      <c r="I300" s="4">
        <v>0</v>
      </c>
      <c r="J300" s="4">
        <v>0</v>
      </c>
      <c r="K300" s="4">
        <v>10301</v>
      </c>
      <c r="L300" s="4">
        <v>4231</v>
      </c>
      <c r="M300" s="4">
        <v>1848</v>
      </c>
      <c r="N300" s="4">
        <v>0</v>
      </c>
      <c r="O300" s="4">
        <v>250</v>
      </c>
      <c r="P300" s="4">
        <v>0</v>
      </c>
      <c r="Q300" s="4">
        <v>18070</v>
      </c>
      <c r="R300" s="4">
        <v>5008</v>
      </c>
      <c r="S300" s="4">
        <v>7960</v>
      </c>
      <c r="T300" s="4">
        <v>47667</v>
      </c>
      <c r="U300" s="13">
        <f>IF(DataTable[[#This Row],[Year]]="2019",SUM(DataTable[[#This Row],[Nov]:[Dec]]),IF(OR(DataTable[[#This Row],[Year]]="2020",DataTable[[#This Row],[Year]]="2021"),DataTable[[#This Row],[Total]],0))/1000</f>
        <v>12.968</v>
      </c>
      <c r="V300" s="13" t="str">
        <f>_xlfn.IFNA(VLOOKUP(DataTable[[#This Row],[Category]],Table2[#All],2,FALSE),"")</f>
        <v>Proactive Replacement</v>
      </c>
    </row>
    <row r="301" spans="1:22" x14ac:dyDescent="0.35">
      <c r="A301" s="3" t="s">
        <v>7</v>
      </c>
      <c r="B301" s="3" t="s">
        <v>276</v>
      </c>
      <c r="C301" s="3" t="s">
        <v>577</v>
      </c>
      <c r="D301" s="3" t="s">
        <v>576</v>
      </c>
      <c r="E301" s="3" t="s">
        <v>88</v>
      </c>
      <c r="F301" s="3" t="s">
        <v>1761</v>
      </c>
      <c r="G301" s="3" t="s">
        <v>1762</v>
      </c>
      <c r="H301" s="4">
        <v>741</v>
      </c>
      <c r="I301" s="4">
        <v>690</v>
      </c>
      <c r="J301" s="4">
        <v>356</v>
      </c>
      <c r="K301" s="4">
        <v>0</v>
      </c>
      <c r="L301" s="4">
        <v>0</v>
      </c>
      <c r="M301" s="4">
        <v>474</v>
      </c>
      <c r="N301" s="4">
        <v>621</v>
      </c>
      <c r="O301" s="4">
        <v>0</v>
      </c>
      <c r="P301" s="4">
        <v>2034</v>
      </c>
      <c r="Q301" s="4">
        <v>431</v>
      </c>
      <c r="R301" s="4">
        <v>2123</v>
      </c>
      <c r="S301" s="4">
        <v>349</v>
      </c>
      <c r="T301" s="4">
        <v>7819</v>
      </c>
      <c r="U301" s="13">
        <f>IF(DataTable[[#This Row],[Year]]="2019",SUM(DataTable[[#This Row],[Nov]:[Dec]]),IF(OR(DataTable[[#This Row],[Year]]="2020",DataTable[[#This Row],[Year]]="2021"),DataTable[[#This Row],[Total]],0))/1000</f>
        <v>2.472</v>
      </c>
      <c r="V301" s="13" t="str">
        <f>_xlfn.IFNA(VLOOKUP(DataTable[[#This Row],[Category]],Table2[#All],2,FALSE),"")</f>
        <v>Proactive Replacement</v>
      </c>
    </row>
    <row r="302" spans="1:22" x14ac:dyDescent="0.35">
      <c r="A302" s="3" t="s">
        <v>7</v>
      </c>
      <c r="B302" s="3" t="s">
        <v>276</v>
      </c>
      <c r="C302" s="3" t="s">
        <v>583</v>
      </c>
      <c r="D302" s="3" t="s">
        <v>582</v>
      </c>
      <c r="E302" s="3" t="s">
        <v>88</v>
      </c>
      <c r="F302" s="3" t="s">
        <v>1761</v>
      </c>
      <c r="G302" s="3" t="s">
        <v>1762</v>
      </c>
      <c r="H302" s="4">
        <v>0</v>
      </c>
      <c r="I302" s="4">
        <v>0</v>
      </c>
      <c r="J302" s="4">
        <v>2739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2739</v>
      </c>
      <c r="U302" s="13">
        <f>IF(DataTable[[#This Row],[Year]]="2019",SUM(DataTable[[#This Row],[Nov]:[Dec]]),IF(OR(DataTable[[#This Row],[Year]]="2020",DataTable[[#This Row],[Year]]="2021"),DataTable[[#This Row],[Total]],0))/1000</f>
        <v>0</v>
      </c>
      <c r="V302" s="13" t="str">
        <f>_xlfn.IFNA(VLOOKUP(DataTable[[#This Row],[Category]],Table2[#All],2,FALSE),"")</f>
        <v>Proactive Replacement</v>
      </c>
    </row>
    <row r="303" spans="1:22" x14ac:dyDescent="0.35">
      <c r="A303" s="3" t="s">
        <v>7</v>
      </c>
      <c r="B303" s="3" t="s">
        <v>276</v>
      </c>
      <c r="C303" s="3" t="s">
        <v>851</v>
      </c>
      <c r="D303" s="3" t="s">
        <v>850</v>
      </c>
      <c r="E303" s="3" t="s">
        <v>127</v>
      </c>
      <c r="F303" s="3" t="s">
        <v>1761</v>
      </c>
      <c r="G303" s="3" t="s">
        <v>1762</v>
      </c>
      <c r="H303" s="4">
        <v>0</v>
      </c>
      <c r="I303" s="4">
        <v>560</v>
      </c>
      <c r="J303" s="4">
        <v>2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576</v>
      </c>
      <c r="Q303" s="4">
        <v>0</v>
      </c>
      <c r="R303" s="4">
        <v>0</v>
      </c>
      <c r="S303" s="4">
        <v>0</v>
      </c>
      <c r="T303" s="4">
        <v>1139</v>
      </c>
      <c r="U303" s="13">
        <f>IF(DataTable[[#This Row],[Year]]="2019",SUM(DataTable[[#This Row],[Nov]:[Dec]]),IF(OR(DataTable[[#This Row],[Year]]="2020",DataTable[[#This Row],[Year]]="2021"),DataTable[[#This Row],[Total]],0))/1000</f>
        <v>0</v>
      </c>
      <c r="V303" s="13" t="str">
        <f>_xlfn.IFNA(VLOOKUP(DataTable[[#This Row],[Category]],Table2[#All],2,FALSE),"")</f>
        <v>All Other</v>
      </c>
    </row>
    <row r="304" spans="1:22" x14ac:dyDescent="0.35">
      <c r="A304" s="3" t="s">
        <v>7</v>
      </c>
      <c r="B304" s="3" t="s">
        <v>276</v>
      </c>
      <c r="C304" s="3" t="s">
        <v>857</v>
      </c>
      <c r="D304" s="3" t="s">
        <v>856</v>
      </c>
      <c r="E304" s="3" t="s">
        <v>127</v>
      </c>
      <c r="F304" s="3" t="s">
        <v>1761</v>
      </c>
      <c r="G304" s="3" t="s">
        <v>1762</v>
      </c>
      <c r="H304" s="4">
        <v>1335</v>
      </c>
      <c r="I304" s="4">
        <v>1708</v>
      </c>
      <c r="J304" s="4">
        <v>9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395</v>
      </c>
      <c r="Q304" s="4">
        <v>0</v>
      </c>
      <c r="R304" s="4">
        <v>0</v>
      </c>
      <c r="S304" s="4">
        <v>0</v>
      </c>
      <c r="T304" s="4">
        <v>3447</v>
      </c>
      <c r="U304" s="13">
        <f>IF(DataTable[[#This Row],[Year]]="2019",SUM(DataTable[[#This Row],[Nov]:[Dec]]),IF(OR(DataTable[[#This Row],[Year]]="2020",DataTable[[#This Row],[Year]]="2021"),DataTable[[#This Row],[Total]],0))/1000</f>
        <v>0</v>
      </c>
      <c r="V304" s="13" t="str">
        <f>_xlfn.IFNA(VLOOKUP(DataTable[[#This Row],[Category]],Table2[#All],2,FALSE),"")</f>
        <v>All Other</v>
      </c>
    </row>
    <row r="305" spans="1:22" x14ac:dyDescent="0.35">
      <c r="A305" s="3" t="s">
        <v>7</v>
      </c>
      <c r="B305" s="3" t="s">
        <v>276</v>
      </c>
      <c r="C305" s="3" t="s">
        <v>859</v>
      </c>
      <c r="D305" s="3" t="s">
        <v>858</v>
      </c>
      <c r="E305" s="3" t="s">
        <v>127</v>
      </c>
      <c r="F305" s="3" t="s">
        <v>1761</v>
      </c>
      <c r="G305" s="3" t="s">
        <v>1762</v>
      </c>
      <c r="H305" s="4">
        <v>1113</v>
      </c>
      <c r="I305" s="4">
        <v>1453</v>
      </c>
      <c r="J305" s="4">
        <v>18769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21334</v>
      </c>
      <c r="U305" s="13">
        <f>IF(DataTable[[#This Row],[Year]]="2019",SUM(DataTable[[#This Row],[Nov]:[Dec]]),IF(OR(DataTable[[#This Row],[Year]]="2020",DataTable[[#This Row],[Year]]="2021"),DataTable[[#This Row],[Total]],0))/1000</f>
        <v>0</v>
      </c>
      <c r="V305" s="13" t="str">
        <f>_xlfn.IFNA(VLOOKUP(DataTable[[#This Row],[Category]],Table2[#All],2,FALSE),"")</f>
        <v>All Other</v>
      </c>
    </row>
    <row r="306" spans="1:22" x14ac:dyDescent="0.35">
      <c r="A306" s="3" t="s">
        <v>7</v>
      </c>
      <c r="B306" s="3" t="s">
        <v>276</v>
      </c>
      <c r="C306" s="3" t="s">
        <v>487</v>
      </c>
      <c r="D306" s="3" t="s">
        <v>486</v>
      </c>
      <c r="E306" s="3" t="s">
        <v>88</v>
      </c>
      <c r="F306" s="3" t="s">
        <v>1761</v>
      </c>
      <c r="G306" s="3" t="s">
        <v>1762</v>
      </c>
      <c r="H306" s="4">
        <v>82784</v>
      </c>
      <c r="I306" s="4">
        <v>60563</v>
      </c>
      <c r="J306" s="4">
        <v>11862</v>
      </c>
      <c r="K306" s="4">
        <v>179</v>
      </c>
      <c r="L306" s="4">
        <v>-170</v>
      </c>
      <c r="M306" s="4">
        <v>0</v>
      </c>
      <c r="N306" s="4">
        <v>15515</v>
      </c>
      <c r="O306" s="4">
        <v>0</v>
      </c>
      <c r="P306" s="4">
        <v>1435</v>
      </c>
      <c r="Q306" s="4">
        <v>0</v>
      </c>
      <c r="R306" s="4">
        <v>0</v>
      </c>
      <c r="S306" s="4">
        <v>0</v>
      </c>
      <c r="T306" s="4">
        <v>172168</v>
      </c>
      <c r="U306" s="13">
        <f>IF(DataTable[[#This Row],[Year]]="2019",SUM(DataTable[[#This Row],[Nov]:[Dec]]),IF(OR(DataTable[[#This Row],[Year]]="2020",DataTable[[#This Row],[Year]]="2021"),DataTable[[#This Row],[Total]],0))/1000</f>
        <v>0</v>
      </c>
      <c r="V306" s="13" t="str">
        <f>_xlfn.IFNA(VLOOKUP(DataTable[[#This Row],[Category]],Table2[#All],2,FALSE),"")</f>
        <v>Proactive Replacement</v>
      </c>
    </row>
    <row r="307" spans="1:22" x14ac:dyDescent="0.35">
      <c r="A307" s="3" t="s">
        <v>7</v>
      </c>
      <c r="B307" s="3" t="s">
        <v>276</v>
      </c>
      <c r="C307" s="3" t="s">
        <v>447</v>
      </c>
      <c r="D307" s="3" t="s">
        <v>446</v>
      </c>
      <c r="E307" s="3" t="s">
        <v>88</v>
      </c>
      <c r="F307" s="3" t="s">
        <v>1761</v>
      </c>
      <c r="G307" s="3" t="s">
        <v>1762</v>
      </c>
      <c r="H307" s="4">
        <v>156</v>
      </c>
      <c r="I307" s="4">
        <v>8264</v>
      </c>
      <c r="J307" s="4">
        <v>205</v>
      </c>
      <c r="K307" s="4">
        <v>-93</v>
      </c>
      <c r="L307" s="4">
        <v>5767</v>
      </c>
      <c r="M307" s="4">
        <v>9328</v>
      </c>
      <c r="N307" s="4">
        <v>-92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23535</v>
      </c>
      <c r="U307" s="13">
        <f>IF(DataTable[[#This Row],[Year]]="2019",SUM(DataTable[[#This Row],[Nov]:[Dec]]),IF(OR(DataTable[[#This Row],[Year]]="2020",DataTable[[#This Row],[Year]]="2021"),DataTable[[#This Row],[Total]],0))/1000</f>
        <v>0</v>
      </c>
      <c r="V307" s="13" t="str">
        <f>_xlfn.IFNA(VLOOKUP(DataTable[[#This Row],[Category]],Table2[#All],2,FALSE),"")</f>
        <v>Proactive Replacement</v>
      </c>
    </row>
    <row r="308" spans="1:22" x14ac:dyDescent="0.35">
      <c r="A308" s="3" t="s">
        <v>7</v>
      </c>
      <c r="B308" s="3" t="s">
        <v>276</v>
      </c>
      <c r="C308" s="3" t="s">
        <v>463</v>
      </c>
      <c r="D308" s="3" t="s">
        <v>462</v>
      </c>
      <c r="E308" s="3" t="s">
        <v>88</v>
      </c>
      <c r="F308" s="3" t="s">
        <v>1761</v>
      </c>
      <c r="G308" s="3" t="s">
        <v>1762</v>
      </c>
      <c r="H308" s="4">
        <v>927</v>
      </c>
      <c r="I308" s="4">
        <v>14365</v>
      </c>
      <c r="J308" s="4">
        <v>88501</v>
      </c>
      <c r="K308" s="4">
        <v>1535</v>
      </c>
      <c r="L308" s="4">
        <v>6861</v>
      </c>
      <c r="M308" s="4">
        <v>9288</v>
      </c>
      <c r="N308" s="4">
        <v>3501</v>
      </c>
      <c r="O308" s="4">
        <v>20</v>
      </c>
      <c r="P308" s="4">
        <v>157</v>
      </c>
      <c r="Q308" s="4">
        <v>0</v>
      </c>
      <c r="R308" s="4">
        <v>-254</v>
      </c>
      <c r="S308" s="4">
        <v>0</v>
      </c>
      <c r="T308" s="4">
        <v>124900</v>
      </c>
      <c r="U308" s="13">
        <f>IF(DataTable[[#This Row],[Year]]="2019",SUM(DataTable[[#This Row],[Nov]:[Dec]]),IF(OR(DataTable[[#This Row],[Year]]="2020",DataTable[[#This Row],[Year]]="2021"),DataTable[[#This Row],[Total]],0))/1000</f>
        <v>-0.254</v>
      </c>
      <c r="V308" s="13" t="str">
        <f>_xlfn.IFNA(VLOOKUP(DataTable[[#This Row],[Category]],Table2[#All],2,FALSE),"")</f>
        <v>Proactive Replacement</v>
      </c>
    </row>
    <row r="309" spans="1:22" x14ac:dyDescent="0.35">
      <c r="A309" s="3" t="s">
        <v>7</v>
      </c>
      <c r="B309" s="3" t="s">
        <v>276</v>
      </c>
      <c r="C309" s="3" t="s">
        <v>477</v>
      </c>
      <c r="D309" s="3" t="s">
        <v>476</v>
      </c>
      <c r="E309" s="3" t="s">
        <v>88</v>
      </c>
      <c r="F309" s="3" t="s">
        <v>1761</v>
      </c>
      <c r="G309" s="3" t="s">
        <v>1762</v>
      </c>
      <c r="H309" s="4">
        <v>-36</v>
      </c>
      <c r="I309" s="4">
        <v>0</v>
      </c>
      <c r="J309" s="4">
        <v>0</v>
      </c>
      <c r="K309" s="4">
        <v>1688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1652</v>
      </c>
      <c r="U309" s="13">
        <f>IF(DataTable[[#This Row],[Year]]="2019",SUM(DataTable[[#This Row],[Nov]:[Dec]]),IF(OR(DataTable[[#This Row],[Year]]="2020",DataTable[[#This Row],[Year]]="2021"),DataTable[[#This Row],[Total]],0))/1000</f>
        <v>0</v>
      </c>
      <c r="V309" s="13" t="str">
        <f>_xlfn.IFNA(VLOOKUP(DataTable[[#This Row],[Category]],Table2[#All],2,FALSE),"")</f>
        <v>Proactive Replacement</v>
      </c>
    </row>
    <row r="310" spans="1:22" x14ac:dyDescent="0.35">
      <c r="A310" s="3" t="s">
        <v>7</v>
      </c>
      <c r="B310" s="3" t="s">
        <v>276</v>
      </c>
      <c r="C310" s="3" t="s">
        <v>485</v>
      </c>
      <c r="D310" s="3" t="s">
        <v>484</v>
      </c>
      <c r="E310" s="3" t="s">
        <v>88</v>
      </c>
      <c r="F310" s="3" t="s">
        <v>1761</v>
      </c>
      <c r="G310" s="3" t="s">
        <v>1762</v>
      </c>
      <c r="H310" s="4">
        <v>0</v>
      </c>
      <c r="I310" s="4">
        <v>25349</v>
      </c>
      <c r="J310" s="4">
        <v>11144</v>
      </c>
      <c r="K310" s="4">
        <v>1964</v>
      </c>
      <c r="L310" s="4">
        <v>16791</v>
      </c>
      <c r="M310" s="4">
        <v>3889</v>
      </c>
      <c r="N310" s="4">
        <v>116058</v>
      </c>
      <c r="O310" s="4">
        <v>12124</v>
      </c>
      <c r="P310" s="4">
        <v>32896</v>
      </c>
      <c r="Q310" s="4">
        <v>115866</v>
      </c>
      <c r="R310" s="4">
        <v>35697</v>
      </c>
      <c r="S310" s="4">
        <v>-9219</v>
      </c>
      <c r="T310" s="4">
        <v>362560</v>
      </c>
      <c r="U310" s="13">
        <f>IF(DataTable[[#This Row],[Year]]="2019",SUM(DataTable[[#This Row],[Nov]:[Dec]]),IF(OR(DataTable[[#This Row],[Year]]="2020",DataTable[[#This Row],[Year]]="2021"),DataTable[[#This Row],[Total]],0))/1000</f>
        <v>26.478000000000002</v>
      </c>
      <c r="V310" s="13" t="str">
        <f>_xlfn.IFNA(VLOOKUP(DataTable[[#This Row],[Category]],Table2[#All],2,FALSE),"")</f>
        <v>Proactive Replacement</v>
      </c>
    </row>
    <row r="311" spans="1:22" x14ac:dyDescent="0.35">
      <c r="A311" s="3" t="s">
        <v>7</v>
      </c>
      <c r="B311" s="3" t="s">
        <v>276</v>
      </c>
      <c r="C311" s="3" t="s">
        <v>559</v>
      </c>
      <c r="D311" s="3" t="s">
        <v>558</v>
      </c>
      <c r="E311" s="3" t="s">
        <v>88</v>
      </c>
      <c r="F311" s="3" t="s">
        <v>1761</v>
      </c>
      <c r="G311" s="3" t="s">
        <v>1762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2030</v>
      </c>
      <c r="O311" s="4">
        <v>333</v>
      </c>
      <c r="P311" s="4">
        <v>66288</v>
      </c>
      <c r="Q311" s="4">
        <v>35883</v>
      </c>
      <c r="R311" s="4">
        <v>31237</v>
      </c>
      <c r="S311" s="4">
        <v>163320</v>
      </c>
      <c r="T311" s="4">
        <v>299092</v>
      </c>
      <c r="U311" s="13">
        <f>IF(DataTable[[#This Row],[Year]]="2019",SUM(DataTable[[#This Row],[Nov]:[Dec]]),IF(OR(DataTable[[#This Row],[Year]]="2020",DataTable[[#This Row],[Year]]="2021"),DataTable[[#This Row],[Total]],0))/1000</f>
        <v>194.55699999999999</v>
      </c>
      <c r="V311" s="13" t="str">
        <f>_xlfn.IFNA(VLOOKUP(DataTable[[#This Row],[Category]],Table2[#All],2,FALSE),"")</f>
        <v>Proactive Replacement</v>
      </c>
    </row>
    <row r="312" spans="1:22" x14ac:dyDescent="0.35">
      <c r="A312" s="3" t="s">
        <v>7</v>
      </c>
      <c r="B312" s="3" t="s">
        <v>276</v>
      </c>
      <c r="C312" s="3" t="s">
        <v>845</v>
      </c>
      <c r="D312" s="3" t="s">
        <v>844</v>
      </c>
      <c r="E312" s="3" t="s">
        <v>127</v>
      </c>
      <c r="F312" s="3" t="s">
        <v>1761</v>
      </c>
      <c r="G312" s="3" t="s">
        <v>1762</v>
      </c>
      <c r="H312" s="4">
        <v>443</v>
      </c>
      <c r="I312" s="4">
        <v>6108</v>
      </c>
      <c r="J312" s="4">
        <v>1682</v>
      </c>
      <c r="K312" s="4">
        <v>9720</v>
      </c>
      <c r="L312" s="4">
        <v>-600</v>
      </c>
      <c r="M312" s="4">
        <v>5593</v>
      </c>
      <c r="N312" s="4">
        <v>506764</v>
      </c>
      <c r="O312" s="4">
        <v>13419</v>
      </c>
      <c r="P312" s="4">
        <v>442</v>
      </c>
      <c r="Q312" s="4">
        <v>10434</v>
      </c>
      <c r="R312" s="4">
        <v>101992</v>
      </c>
      <c r="S312" s="4">
        <v>248480</v>
      </c>
      <c r="T312" s="4">
        <v>904477</v>
      </c>
      <c r="U312" s="13">
        <f>IF(DataTable[[#This Row],[Year]]="2019",SUM(DataTable[[#This Row],[Nov]:[Dec]]),IF(OR(DataTable[[#This Row],[Year]]="2020",DataTable[[#This Row],[Year]]="2021"),DataTable[[#This Row],[Total]],0))/1000</f>
        <v>350.47199999999998</v>
      </c>
      <c r="V312" s="13" t="str">
        <f>_xlfn.IFNA(VLOOKUP(DataTable[[#This Row],[Category]],Table2[#All],2,FALSE),"")</f>
        <v>All Other</v>
      </c>
    </row>
    <row r="313" spans="1:22" x14ac:dyDescent="0.35">
      <c r="A313" s="3" t="s">
        <v>7</v>
      </c>
      <c r="B313" s="3" t="s">
        <v>276</v>
      </c>
      <c r="C313" s="3" t="s">
        <v>719</v>
      </c>
      <c r="D313" s="3" t="s">
        <v>718</v>
      </c>
      <c r="E313" s="3" t="s">
        <v>252</v>
      </c>
      <c r="F313" s="3" t="s">
        <v>1761</v>
      </c>
      <c r="G313" s="3" t="s">
        <v>1762</v>
      </c>
      <c r="H313" s="4">
        <v>49</v>
      </c>
      <c r="I313" s="4">
        <v>618</v>
      </c>
      <c r="J313" s="4">
        <v>50</v>
      </c>
      <c r="K313" s="4">
        <v>24176</v>
      </c>
      <c r="L313" s="4">
        <v>32708</v>
      </c>
      <c r="M313" s="4">
        <v>22916</v>
      </c>
      <c r="N313" s="4">
        <v>111921</v>
      </c>
      <c r="O313" s="4">
        <v>97218</v>
      </c>
      <c r="P313" s="4">
        <v>235222</v>
      </c>
      <c r="Q313" s="4">
        <v>-5062</v>
      </c>
      <c r="R313" s="4">
        <v>4171</v>
      </c>
      <c r="S313" s="4">
        <v>735</v>
      </c>
      <c r="T313" s="4">
        <v>524722</v>
      </c>
      <c r="U313" s="13">
        <f>IF(DataTable[[#This Row],[Year]]="2019",SUM(DataTable[[#This Row],[Nov]:[Dec]]),IF(OR(DataTable[[#This Row],[Year]]="2020",DataTable[[#This Row],[Year]]="2021"),DataTable[[#This Row],[Total]],0))/1000</f>
        <v>4.9059999999999997</v>
      </c>
      <c r="V313" s="13" t="str">
        <f>_xlfn.IFNA(VLOOKUP(DataTable[[#This Row],[Category]],Table2[#All],2,FALSE),"")</f>
        <v>Reliability</v>
      </c>
    </row>
    <row r="314" spans="1:22" x14ac:dyDescent="0.35">
      <c r="A314" s="3" t="s">
        <v>7</v>
      </c>
      <c r="B314" s="3" t="s">
        <v>276</v>
      </c>
      <c r="C314" s="3" t="s">
        <v>741</v>
      </c>
      <c r="D314" s="3" t="s">
        <v>740</v>
      </c>
      <c r="E314" s="3" t="s">
        <v>252</v>
      </c>
      <c r="F314" s="3" t="s">
        <v>1761</v>
      </c>
      <c r="G314" s="3" t="s">
        <v>1762</v>
      </c>
      <c r="H314" s="4">
        <v>0</v>
      </c>
      <c r="I314" s="4">
        <v>0</v>
      </c>
      <c r="J314" s="4">
        <v>0</v>
      </c>
      <c r="K314" s="4">
        <v>36104</v>
      </c>
      <c r="L314" s="4">
        <v>49844</v>
      </c>
      <c r="M314" s="4">
        <v>236359</v>
      </c>
      <c r="N314" s="4">
        <v>80807</v>
      </c>
      <c r="O314" s="4">
        <v>220458</v>
      </c>
      <c r="P314" s="4">
        <v>-11890</v>
      </c>
      <c r="Q314" s="4">
        <v>100191</v>
      </c>
      <c r="R314" s="4">
        <v>172980</v>
      </c>
      <c r="S314" s="4">
        <v>-2462</v>
      </c>
      <c r="T314" s="4">
        <v>882390</v>
      </c>
      <c r="U314" s="13">
        <f>IF(DataTable[[#This Row],[Year]]="2019",SUM(DataTable[[#This Row],[Nov]:[Dec]]),IF(OR(DataTable[[#This Row],[Year]]="2020",DataTable[[#This Row],[Year]]="2021"),DataTable[[#This Row],[Total]],0))/1000</f>
        <v>170.518</v>
      </c>
      <c r="V314" s="13" t="str">
        <f>_xlfn.IFNA(VLOOKUP(DataTable[[#This Row],[Category]],Table2[#All],2,FALSE),"")</f>
        <v>Reliability</v>
      </c>
    </row>
    <row r="315" spans="1:22" x14ac:dyDescent="0.35">
      <c r="A315" s="3" t="s">
        <v>7</v>
      </c>
      <c r="B315" s="3" t="s">
        <v>276</v>
      </c>
      <c r="C315" s="3" t="s">
        <v>737</v>
      </c>
      <c r="D315" s="3" t="s">
        <v>736</v>
      </c>
      <c r="E315" s="3" t="s">
        <v>252</v>
      </c>
      <c r="F315" s="3" t="s">
        <v>1761</v>
      </c>
      <c r="G315" s="3" t="s">
        <v>1762</v>
      </c>
      <c r="H315" s="4">
        <v>4238</v>
      </c>
      <c r="I315" s="4">
        <v>34058</v>
      </c>
      <c r="J315" s="4">
        <v>2020</v>
      </c>
      <c r="K315" s="4">
        <v>43796</v>
      </c>
      <c r="L315" s="4">
        <v>21414</v>
      </c>
      <c r="M315" s="4">
        <v>7605</v>
      </c>
      <c r="N315" s="4">
        <v>3505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4">
        <v>116637</v>
      </c>
      <c r="U315" s="13">
        <f>IF(DataTable[[#This Row],[Year]]="2019",SUM(DataTable[[#This Row],[Nov]:[Dec]]),IF(OR(DataTable[[#This Row],[Year]]="2020",DataTable[[#This Row],[Year]]="2021"),DataTable[[#This Row],[Total]],0))/1000</f>
        <v>0</v>
      </c>
      <c r="V315" s="13" t="str">
        <f>_xlfn.IFNA(VLOOKUP(DataTable[[#This Row],[Category]],Table2[#All],2,FALSE),"")</f>
        <v>Reliability</v>
      </c>
    </row>
    <row r="316" spans="1:22" x14ac:dyDescent="0.35">
      <c r="A316" s="3" t="s">
        <v>7</v>
      </c>
      <c r="B316" s="3" t="s">
        <v>276</v>
      </c>
      <c r="C316" s="3" t="s">
        <v>952</v>
      </c>
      <c r="D316" s="3" t="s">
        <v>951</v>
      </c>
      <c r="E316" s="3" t="s">
        <v>124</v>
      </c>
      <c r="F316" s="3" t="s">
        <v>1761</v>
      </c>
      <c r="G316" s="3" t="s">
        <v>1762</v>
      </c>
      <c r="H316" s="4">
        <v>2195</v>
      </c>
      <c r="I316" s="4">
        <v>1415</v>
      </c>
      <c r="J316" s="4">
        <v>0</v>
      </c>
      <c r="K316" s="4">
        <v>-2719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891</v>
      </c>
      <c r="U316" s="13">
        <f>IF(DataTable[[#This Row],[Year]]="2019",SUM(DataTable[[#This Row],[Nov]:[Dec]]),IF(OR(DataTable[[#This Row],[Year]]="2020",DataTable[[#This Row],[Year]]="2021"),DataTable[[#This Row],[Total]],0))/1000</f>
        <v>0</v>
      </c>
      <c r="V316" s="13" t="str">
        <f>_xlfn.IFNA(VLOOKUP(DataTable[[#This Row],[Category]],Table2[#All],2,FALSE),"")</f>
        <v>Transmission Expansion plan</v>
      </c>
    </row>
    <row r="317" spans="1:22" x14ac:dyDescent="0.35">
      <c r="A317" s="3" t="s">
        <v>7</v>
      </c>
      <c r="B317" s="3" t="s">
        <v>276</v>
      </c>
      <c r="C317" s="3" t="s">
        <v>761</v>
      </c>
      <c r="D317" s="3" t="s">
        <v>760</v>
      </c>
      <c r="E317" s="3" t="s">
        <v>252</v>
      </c>
      <c r="F317" s="3" t="s">
        <v>1761</v>
      </c>
      <c r="G317" s="3" t="s">
        <v>1762</v>
      </c>
      <c r="H317" s="4">
        <v>3510</v>
      </c>
      <c r="I317" s="4">
        <v>3132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6642</v>
      </c>
      <c r="U317" s="13">
        <f>IF(DataTable[[#This Row],[Year]]="2019",SUM(DataTable[[#This Row],[Nov]:[Dec]]),IF(OR(DataTable[[#This Row],[Year]]="2020",DataTable[[#This Row],[Year]]="2021"),DataTable[[#This Row],[Total]],0))/1000</f>
        <v>0</v>
      </c>
      <c r="V317" s="13" t="str">
        <f>_xlfn.IFNA(VLOOKUP(DataTable[[#This Row],[Category]],Table2[#All],2,FALSE),"")</f>
        <v>Reliability</v>
      </c>
    </row>
    <row r="318" spans="1:22" x14ac:dyDescent="0.35">
      <c r="A318" s="3" t="s">
        <v>7</v>
      </c>
      <c r="B318" s="3" t="s">
        <v>276</v>
      </c>
      <c r="C318" s="3" t="s">
        <v>847</v>
      </c>
      <c r="D318" s="3" t="s">
        <v>846</v>
      </c>
      <c r="E318" s="3" t="s">
        <v>127</v>
      </c>
      <c r="F318" s="3" t="s">
        <v>1761</v>
      </c>
      <c r="G318" s="3" t="s">
        <v>1762</v>
      </c>
      <c r="H318" s="4">
        <v>31645</v>
      </c>
      <c r="I318" s="4">
        <v>12663</v>
      </c>
      <c r="J318" s="4">
        <v>348370</v>
      </c>
      <c r="K318" s="4">
        <v>-1401</v>
      </c>
      <c r="L318" s="4">
        <v>555</v>
      </c>
      <c r="M318" s="4">
        <v>3557</v>
      </c>
      <c r="N318" s="4">
        <v>274</v>
      </c>
      <c r="O318" s="4">
        <v>-652</v>
      </c>
      <c r="P318" s="4">
        <v>23</v>
      </c>
      <c r="Q318" s="4">
        <v>2000</v>
      </c>
      <c r="R318" s="4">
        <v>-1674</v>
      </c>
      <c r="S318" s="4">
        <v>382959</v>
      </c>
      <c r="T318" s="4">
        <v>778320</v>
      </c>
      <c r="U318" s="13">
        <f>IF(DataTable[[#This Row],[Year]]="2019",SUM(DataTable[[#This Row],[Nov]:[Dec]]),IF(OR(DataTable[[#This Row],[Year]]="2020",DataTable[[#This Row],[Year]]="2021"),DataTable[[#This Row],[Total]],0))/1000</f>
        <v>381.28500000000003</v>
      </c>
      <c r="V318" s="13" t="str">
        <f>_xlfn.IFNA(VLOOKUP(DataTable[[#This Row],[Category]],Table2[#All],2,FALSE),"")</f>
        <v>All Other</v>
      </c>
    </row>
    <row r="319" spans="1:22" x14ac:dyDescent="0.35">
      <c r="A319" s="3" t="s">
        <v>7</v>
      </c>
      <c r="B319" s="3" t="s">
        <v>276</v>
      </c>
      <c r="C319" s="3" t="s">
        <v>785</v>
      </c>
      <c r="D319" s="3" t="s">
        <v>784</v>
      </c>
      <c r="E319" s="3" t="s">
        <v>252</v>
      </c>
      <c r="F319" s="3" t="s">
        <v>1761</v>
      </c>
      <c r="G319" s="3" t="s">
        <v>1762</v>
      </c>
      <c r="H319" s="4">
        <v>3734</v>
      </c>
      <c r="I319" s="4">
        <v>6702</v>
      </c>
      <c r="J319" s="4">
        <v>-2191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580</v>
      </c>
      <c r="Q319" s="4">
        <v>0</v>
      </c>
      <c r="R319" s="4">
        <v>0</v>
      </c>
      <c r="S319" s="4">
        <v>0</v>
      </c>
      <c r="T319" s="4">
        <v>8826</v>
      </c>
      <c r="U319" s="13">
        <f>IF(DataTable[[#This Row],[Year]]="2019",SUM(DataTable[[#This Row],[Nov]:[Dec]]),IF(OR(DataTable[[#This Row],[Year]]="2020",DataTable[[#This Row],[Year]]="2021"),DataTable[[#This Row],[Total]],0))/1000</f>
        <v>0</v>
      </c>
      <c r="V319" s="13" t="str">
        <f>_xlfn.IFNA(VLOOKUP(DataTable[[#This Row],[Category]],Table2[#All],2,FALSE),"")</f>
        <v>Reliability</v>
      </c>
    </row>
    <row r="320" spans="1:22" x14ac:dyDescent="0.35">
      <c r="A320" s="3" t="s">
        <v>7</v>
      </c>
      <c r="B320" s="3" t="s">
        <v>276</v>
      </c>
      <c r="C320" s="3" t="s">
        <v>900</v>
      </c>
      <c r="D320" s="3" t="s">
        <v>899</v>
      </c>
      <c r="E320" s="3" t="s">
        <v>124</v>
      </c>
      <c r="F320" s="3" t="s">
        <v>1761</v>
      </c>
      <c r="G320" s="3" t="s">
        <v>1762</v>
      </c>
      <c r="H320" s="4">
        <v>5334</v>
      </c>
      <c r="I320" s="4">
        <v>830</v>
      </c>
      <c r="J320" s="4">
        <v>4</v>
      </c>
      <c r="K320" s="4">
        <v>-91</v>
      </c>
      <c r="L320" s="4">
        <v>0</v>
      </c>
      <c r="M320" s="4">
        <v>0</v>
      </c>
      <c r="N320" s="4">
        <v>0</v>
      </c>
      <c r="O320" s="4">
        <v>0</v>
      </c>
      <c r="P320" s="4">
        <v>195</v>
      </c>
      <c r="Q320" s="4">
        <v>0</v>
      </c>
      <c r="R320" s="4">
        <v>0</v>
      </c>
      <c r="S320" s="4">
        <v>0</v>
      </c>
      <c r="T320" s="4">
        <v>6272</v>
      </c>
      <c r="U320" s="13">
        <f>IF(DataTable[[#This Row],[Year]]="2019",SUM(DataTable[[#This Row],[Nov]:[Dec]]),IF(OR(DataTable[[#This Row],[Year]]="2020",DataTable[[#This Row],[Year]]="2021"),DataTable[[#This Row],[Total]],0))/1000</f>
        <v>0</v>
      </c>
      <c r="V320" s="13" t="str">
        <f>_xlfn.IFNA(VLOOKUP(DataTable[[#This Row],[Category]],Table2[#All],2,FALSE),"")</f>
        <v>Transmission Expansion plan</v>
      </c>
    </row>
    <row r="321" spans="1:22" x14ac:dyDescent="0.35">
      <c r="A321" s="3" t="s">
        <v>7</v>
      </c>
      <c r="B321" s="3" t="s">
        <v>276</v>
      </c>
      <c r="C321" s="3" t="s">
        <v>912</v>
      </c>
      <c r="D321" s="3" t="s">
        <v>911</v>
      </c>
      <c r="E321" s="3" t="s">
        <v>124</v>
      </c>
      <c r="F321" s="3" t="s">
        <v>1761</v>
      </c>
      <c r="G321" s="3" t="s">
        <v>1762</v>
      </c>
      <c r="H321" s="4">
        <v>3022</v>
      </c>
      <c r="I321" s="4">
        <v>948</v>
      </c>
      <c r="J321" s="4">
        <v>119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4088</v>
      </c>
      <c r="U321" s="13">
        <f>IF(DataTable[[#This Row],[Year]]="2019",SUM(DataTable[[#This Row],[Nov]:[Dec]]),IF(OR(DataTable[[#This Row],[Year]]="2020",DataTable[[#This Row],[Year]]="2021"),DataTable[[#This Row],[Total]],0))/1000</f>
        <v>0</v>
      </c>
      <c r="V321" s="13" t="str">
        <f>_xlfn.IFNA(VLOOKUP(DataTable[[#This Row],[Category]],Table2[#All],2,FALSE),"")</f>
        <v>Transmission Expansion plan</v>
      </c>
    </row>
    <row r="322" spans="1:22" x14ac:dyDescent="0.35">
      <c r="A322" s="3" t="s">
        <v>7</v>
      </c>
      <c r="B322" s="3" t="s">
        <v>276</v>
      </c>
      <c r="C322" s="3" t="s">
        <v>924</v>
      </c>
      <c r="D322" s="3" t="s">
        <v>923</v>
      </c>
      <c r="E322" s="3" t="s">
        <v>124</v>
      </c>
      <c r="F322" s="3" t="s">
        <v>1761</v>
      </c>
      <c r="G322" s="3" t="s">
        <v>1762</v>
      </c>
      <c r="H322" s="4">
        <v>23560</v>
      </c>
      <c r="I322" s="4">
        <v>1792</v>
      </c>
      <c r="J322" s="4">
        <v>6</v>
      </c>
      <c r="K322" s="4">
        <v>0</v>
      </c>
      <c r="L322" s="4">
        <v>20571</v>
      </c>
      <c r="M322" s="4">
        <v>0</v>
      </c>
      <c r="N322" s="4">
        <v>0</v>
      </c>
      <c r="O322" s="4">
        <v>0</v>
      </c>
      <c r="P322" s="4">
        <v>0</v>
      </c>
      <c r="Q322" s="4">
        <v>666</v>
      </c>
      <c r="R322" s="4">
        <v>0</v>
      </c>
      <c r="S322" s="4">
        <v>0</v>
      </c>
      <c r="T322" s="4">
        <v>46595</v>
      </c>
      <c r="U322" s="13">
        <f>IF(DataTable[[#This Row],[Year]]="2019",SUM(DataTable[[#This Row],[Nov]:[Dec]]),IF(OR(DataTable[[#This Row],[Year]]="2020",DataTable[[#This Row],[Year]]="2021"),DataTable[[#This Row],[Total]],0))/1000</f>
        <v>0</v>
      </c>
      <c r="V322" s="13" t="str">
        <f>_xlfn.IFNA(VLOOKUP(DataTable[[#This Row],[Category]],Table2[#All],2,FALSE),"")</f>
        <v>Transmission Expansion plan</v>
      </c>
    </row>
    <row r="323" spans="1:22" x14ac:dyDescent="0.35">
      <c r="A323" s="3" t="s">
        <v>7</v>
      </c>
      <c r="B323" s="3" t="s">
        <v>276</v>
      </c>
      <c r="C323" s="3" t="s">
        <v>749</v>
      </c>
      <c r="D323" s="3" t="s">
        <v>748</v>
      </c>
      <c r="E323" s="3" t="s">
        <v>252</v>
      </c>
      <c r="F323" s="3" t="s">
        <v>1761</v>
      </c>
      <c r="G323" s="3" t="s">
        <v>1762</v>
      </c>
      <c r="H323" s="4">
        <v>0</v>
      </c>
      <c r="I323" s="4">
        <v>2850</v>
      </c>
      <c r="J323" s="4">
        <v>17257</v>
      </c>
      <c r="K323" s="4">
        <v>7751</v>
      </c>
      <c r="L323" s="4">
        <v>19298</v>
      </c>
      <c r="M323" s="4">
        <v>-629</v>
      </c>
      <c r="N323" s="4">
        <v>253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46781</v>
      </c>
      <c r="U323" s="13">
        <f>IF(DataTable[[#This Row],[Year]]="2019",SUM(DataTable[[#This Row],[Nov]:[Dec]]),IF(OR(DataTable[[#This Row],[Year]]="2020",DataTable[[#This Row],[Year]]="2021"),DataTable[[#This Row],[Total]],0))/1000</f>
        <v>0</v>
      </c>
      <c r="V323" s="13" t="str">
        <f>_xlfn.IFNA(VLOOKUP(DataTable[[#This Row],[Category]],Table2[#All],2,FALSE),"")</f>
        <v>Reliability</v>
      </c>
    </row>
    <row r="324" spans="1:22" x14ac:dyDescent="0.35">
      <c r="A324" s="3" t="s">
        <v>7</v>
      </c>
      <c r="B324" s="3" t="s">
        <v>276</v>
      </c>
      <c r="C324" s="3" t="s">
        <v>928</v>
      </c>
      <c r="D324" s="3" t="s">
        <v>927</v>
      </c>
      <c r="E324" s="3" t="s">
        <v>124</v>
      </c>
      <c r="F324" s="3" t="s">
        <v>1761</v>
      </c>
      <c r="G324" s="3" t="s">
        <v>1762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1223</v>
      </c>
      <c r="O324" s="4">
        <v>2922</v>
      </c>
      <c r="P324" s="4">
        <v>1183</v>
      </c>
      <c r="Q324" s="4">
        <v>2477</v>
      </c>
      <c r="R324" s="4">
        <v>13800</v>
      </c>
      <c r="S324" s="4">
        <v>869516</v>
      </c>
      <c r="T324" s="4">
        <v>891123</v>
      </c>
      <c r="U324" s="13">
        <f>IF(DataTable[[#This Row],[Year]]="2019",SUM(DataTable[[#This Row],[Nov]:[Dec]]),IF(OR(DataTable[[#This Row],[Year]]="2020",DataTable[[#This Row],[Year]]="2021"),DataTable[[#This Row],[Total]],0))/1000</f>
        <v>883.31600000000003</v>
      </c>
      <c r="V324" s="13" t="str">
        <f>_xlfn.IFNA(VLOOKUP(DataTable[[#This Row],[Category]],Table2[#All],2,FALSE),"")</f>
        <v>Transmission Expansion plan</v>
      </c>
    </row>
    <row r="325" spans="1:22" x14ac:dyDescent="0.35">
      <c r="A325" s="3" t="s">
        <v>7</v>
      </c>
      <c r="B325" s="3" t="s">
        <v>276</v>
      </c>
      <c r="C325" s="3" t="s">
        <v>940</v>
      </c>
      <c r="D325" s="3" t="s">
        <v>939</v>
      </c>
      <c r="E325" s="3" t="s">
        <v>124</v>
      </c>
      <c r="F325" s="3" t="s">
        <v>1761</v>
      </c>
      <c r="G325" s="3" t="s">
        <v>1762</v>
      </c>
      <c r="H325" s="4">
        <v>46552</v>
      </c>
      <c r="I325" s="4">
        <v>147457</v>
      </c>
      <c r="J325" s="4">
        <v>195686</v>
      </c>
      <c r="K325" s="4">
        <v>164412</v>
      </c>
      <c r="L325" s="4">
        <v>118373</v>
      </c>
      <c r="M325" s="4">
        <v>39028</v>
      </c>
      <c r="N325" s="4">
        <v>73364</v>
      </c>
      <c r="O325" s="4">
        <v>33366</v>
      </c>
      <c r="P325" s="4">
        <v>109</v>
      </c>
      <c r="Q325" s="4">
        <v>318</v>
      </c>
      <c r="R325" s="4">
        <v>0</v>
      </c>
      <c r="S325" s="4">
        <v>198</v>
      </c>
      <c r="T325" s="4">
        <v>818862</v>
      </c>
      <c r="U325" s="13">
        <f>IF(DataTable[[#This Row],[Year]]="2019",SUM(DataTable[[#This Row],[Nov]:[Dec]]),IF(OR(DataTable[[#This Row],[Year]]="2020",DataTable[[#This Row],[Year]]="2021"),DataTable[[#This Row],[Total]],0))/1000</f>
        <v>0.19800000000000001</v>
      </c>
      <c r="V325" s="13" t="str">
        <f>_xlfn.IFNA(VLOOKUP(DataTable[[#This Row],[Category]],Table2[#All],2,FALSE),"")</f>
        <v>Transmission Expansion plan</v>
      </c>
    </row>
    <row r="326" spans="1:22" x14ac:dyDescent="0.35">
      <c r="A326" s="3" t="s">
        <v>7</v>
      </c>
      <c r="B326" s="3" t="s">
        <v>276</v>
      </c>
      <c r="C326" s="3" t="s">
        <v>942</v>
      </c>
      <c r="D326" s="3" t="s">
        <v>941</v>
      </c>
      <c r="E326" s="3" t="s">
        <v>124</v>
      </c>
      <c r="F326" s="3" t="s">
        <v>1761</v>
      </c>
      <c r="G326" s="3" t="s">
        <v>1762</v>
      </c>
      <c r="H326" s="4">
        <v>3728</v>
      </c>
      <c r="I326" s="4">
        <v>-81269</v>
      </c>
      <c r="J326" s="4">
        <v>1562</v>
      </c>
      <c r="K326" s="4">
        <v>3599</v>
      </c>
      <c r="L326" s="4">
        <v>821</v>
      </c>
      <c r="M326" s="4">
        <v>109343</v>
      </c>
      <c r="N326" s="4">
        <v>1667</v>
      </c>
      <c r="O326" s="4">
        <v>6388</v>
      </c>
      <c r="P326" s="4">
        <v>1728</v>
      </c>
      <c r="Q326" s="4">
        <v>8510</v>
      </c>
      <c r="R326" s="4">
        <v>6939</v>
      </c>
      <c r="S326" s="4">
        <v>1978</v>
      </c>
      <c r="T326" s="4">
        <v>64994</v>
      </c>
      <c r="U326" s="13">
        <f>IF(DataTable[[#This Row],[Year]]="2019",SUM(DataTable[[#This Row],[Nov]:[Dec]]),IF(OR(DataTable[[#This Row],[Year]]="2020",DataTable[[#This Row],[Year]]="2021"),DataTable[[#This Row],[Total]],0))/1000</f>
        <v>8.9169999999999998</v>
      </c>
      <c r="V326" s="13" t="str">
        <f>_xlfn.IFNA(VLOOKUP(DataTable[[#This Row],[Category]],Table2[#All],2,FALSE),"")</f>
        <v>Transmission Expansion plan</v>
      </c>
    </row>
    <row r="327" spans="1:22" x14ac:dyDescent="0.35">
      <c r="A327" s="3" t="s">
        <v>7</v>
      </c>
      <c r="B327" s="3" t="s">
        <v>276</v>
      </c>
      <c r="C327" s="3" t="s">
        <v>779</v>
      </c>
      <c r="D327" s="3" t="s">
        <v>778</v>
      </c>
      <c r="E327" s="3" t="s">
        <v>252</v>
      </c>
      <c r="F327" s="3" t="s">
        <v>1761</v>
      </c>
      <c r="G327" s="3" t="s">
        <v>1762</v>
      </c>
      <c r="H327" s="4">
        <v>1476</v>
      </c>
      <c r="I327" s="4">
        <v>9089</v>
      </c>
      <c r="J327" s="4">
        <v>8777</v>
      </c>
      <c r="K327" s="4">
        <v>37205</v>
      </c>
      <c r="L327" s="4">
        <v>150281</v>
      </c>
      <c r="M327" s="4">
        <v>9278</v>
      </c>
      <c r="N327" s="4">
        <v>32884</v>
      </c>
      <c r="O327" s="4">
        <v>81744</v>
      </c>
      <c r="P327" s="4">
        <v>78368</v>
      </c>
      <c r="Q327" s="4">
        <v>55545</v>
      </c>
      <c r="R327" s="4">
        <v>376</v>
      </c>
      <c r="S327" s="4">
        <v>75</v>
      </c>
      <c r="T327" s="4">
        <v>465099</v>
      </c>
      <c r="U327" s="13">
        <f>IF(DataTable[[#This Row],[Year]]="2019",SUM(DataTable[[#This Row],[Nov]:[Dec]]),IF(OR(DataTable[[#This Row],[Year]]="2020",DataTable[[#This Row],[Year]]="2021"),DataTable[[#This Row],[Total]],0))/1000</f>
        <v>0.45100000000000001</v>
      </c>
      <c r="V327" s="13" t="str">
        <f>_xlfn.IFNA(VLOOKUP(DataTable[[#This Row],[Category]],Table2[#All],2,FALSE),"")</f>
        <v>Reliability</v>
      </c>
    </row>
    <row r="328" spans="1:22" x14ac:dyDescent="0.35">
      <c r="A328" s="3" t="s">
        <v>7</v>
      </c>
      <c r="B328" s="3" t="s">
        <v>276</v>
      </c>
      <c r="C328" s="3" t="s">
        <v>783</v>
      </c>
      <c r="D328" s="3" t="s">
        <v>782</v>
      </c>
      <c r="E328" s="3" t="s">
        <v>252</v>
      </c>
      <c r="F328" s="3" t="s">
        <v>1761</v>
      </c>
      <c r="G328" s="3" t="s">
        <v>1762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890</v>
      </c>
      <c r="R328" s="4">
        <v>16756</v>
      </c>
      <c r="S328" s="4">
        <v>16203</v>
      </c>
      <c r="T328" s="4">
        <v>33849</v>
      </c>
      <c r="U328" s="13">
        <f>IF(DataTable[[#This Row],[Year]]="2019",SUM(DataTable[[#This Row],[Nov]:[Dec]]),IF(OR(DataTable[[#This Row],[Year]]="2020",DataTable[[#This Row],[Year]]="2021"),DataTable[[#This Row],[Total]],0))/1000</f>
        <v>32.959000000000003</v>
      </c>
      <c r="V328" s="13" t="str">
        <f>_xlfn.IFNA(VLOOKUP(DataTable[[#This Row],[Category]],Table2[#All],2,FALSE),"")</f>
        <v>Reliability</v>
      </c>
    </row>
    <row r="329" spans="1:22" x14ac:dyDescent="0.35">
      <c r="A329" s="3" t="s">
        <v>7</v>
      </c>
      <c r="B329" s="3" t="s">
        <v>276</v>
      </c>
      <c r="C329" s="3" t="s">
        <v>791</v>
      </c>
      <c r="D329" s="3" t="s">
        <v>790</v>
      </c>
      <c r="E329" s="3" t="s">
        <v>252</v>
      </c>
      <c r="F329" s="3" t="s">
        <v>1761</v>
      </c>
      <c r="G329" s="3" t="s">
        <v>1762</v>
      </c>
      <c r="H329" s="4">
        <v>488</v>
      </c>
      <c r="I329" s="4">
        <v>9323</v>
      </c>
      <c r="J329" s="4">
        <v>5608</v>
      </c>
      <c r="K329" s="4">
        <v>22708</v>
      </c>
      <c r="L329" s="4">
        <v>16425</v>
      </c>
      <c r="M329" s="4">
        <v>6303</v>
      </c>
      <c r="N329" s="4">
        <v>15928</v>
      </c>
      <c r="O329" s="4">
        <v>52470</v>
      </c>
      <c r="P329" s="4">
        <v>13236</v>
      </c>
      <c r="Q329" s="4">
        <v>379</v>
      </c>
      <c r="R329" s="4">
        <v>61</v>
      </c>
      <c r="S329" s="4">
        <v>3016</v>
      </c>
      <c r="T329" s="4">
        <v>145948</v>
      </c>
      <c r="U329" s="13">
        <f>IF(DataTable[[#This Row],[Year]]="2019",SUM(DataTable[[#This Row],[Nov]:[Dec]]),IF(OR(DataTable[[#This Row],[Year]]="2020",DataTable[[#This Row],[Year]]="2021"),DataTable[[#This Row],[Total]],0))/1000</f>
        <v>3.077</v>
      </c>
      <c r="V329" s="13" t="str">
        <f>_xlfn.IFNA(VLOOKUP(DataTable[[#This Row],[Category]],Table2[#All],2,FALSE),"")</f>
        <v>Reliability</v>
      </c>
    </row>
    <row r="330" spans="1:22" x14ac:dyDescent="0.35">
      <c r="A330" s="3" t="s">
        <v>7</v>
      </c>
      <c r="B330" s="3" t="s">
        <v>276</v>
      </c>
      <c r="C330" s="3" t="s">
        <v>799</v>
      </c>
      <c r="D330" s="3" t="s">
        <v>798</v>
      </c>
      <c r="E330" s="3" t="s">
        <v>252</v>
      </c>
      <c r="F330" s="3" t="s">
        <v>1761</v>
      </c>
      <c r="G330" s="3" t="s">
        <v>1762</v>
      </c>
      <c r="H330" s="4">
        <v>0</v>
      </c>
      <c r="I330" s="4">
        <v>0</v>
      </c>
      <c r="J330" s="4">
        <v>3393</v>
      </c>
      <c r="K330" s="4">
        <v>21520</v>
      </c>
      <c r="L330" s="4">
        <v>24772</v>
      </c>
      <c r="M330" s="4">
        <v>2332</v>
      </c>
      <c r="N330" s="4">
        <v>23869</v>
      </c>
      <c r="O330" s="4">
        <v>2406</v>
      </c>
      <c r="P330" s="4">
        <v>18252</v>
      </c>
      <c r="Q330" s="4">
        <v>123</v>
      </c>
      <c r="R330" s="4">
        <v>192</v>
      </c>
      <c r="S330" s="4">
        <v>235</v>
      </c>
      <c r="T330" s="4">
        <v>97093</v>
      </c>
      <c r="U330" s="13">
        <f>IF(DataTable[[#This Row],[Year]]="2019",SUM(DataTable[[#This Row],[Nov]:[Dec]]),IF(OR(DataTable[[#This Row],[Year]]="2020",DataTable[[#This Row],[Year]]="2021"),DataTable[[#This Row],[Total]],0))/1000</f>
        <v>0.42699999999999999</v>
      </c>
      <c r="V330" s="13" t="str">
        <f>_xlfn.IFNA(VLOOKUP(DataTable[[#This Row],[Category]],Table2[#All],2,FALSE),"")</f>
        <v>Reliability</v>
      </c>
    </row>
    <row r="331" spans="1:22" x14ac:dyDescent="0.35">
      <c r="A331" s="3" t="s">
        <v>7</v>
      </c>
      <c r="B331" s="3" t="s">
        <v>276</v>
      </c>
      <c r="C331" s="3" t="s">
        <v>773</v>
      </c>
      <c r="D331" s="3" t="s">
        <v>772</v>
      </c>
      <c r="E331" s="3" t="s">
        <v>252</v>
      </c>
      <c r="F331" s="3" t="s">
        <v>1761</v>
      </c>
      <c r="G331" s="3" t="s">
        <v>1762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36869</v>
      </c>
      <c r="S331" s="4">
        <v>5982</v>
      </c>
      <c r="T331" s="4">
        <v>42851</v>
      </c>
      <c r="U331" s="13">
        <f>IF(DataTable[[#This Row],[Year]]="2019",SUM(DataTable[[#This Row],[Nov]:[Dec]]),IF(OR(DataTable[[#This Row],[Year]]="2020",DataTable[[#This Row],[Year]]="2021"),DataTable[[#This Row],[Total]],0))/1000</f>
        <v>42.850999999999999</v>
      </c>
      <c r="V331" s="13" t="str">
        <f>_xlfn.IFNA(VLOOKUP(DataTable[[#This Row],[Category]],Table2[#All],2,FALSE),"")</f>
        <v>Reliability</v>
      </c>
    </row>
    <row r="332" spans="1:22" x14ac:dyDescent="0.35">
      <c r="A332" s="3" t="s">
        <v>7</v>
      </c>
      <c r="B332" s="3" t="s">
        <v>276</v>
      </c>
      <c r="C332" s="3" t="s">
        <v>759</v>
      </c>
      <c r="D332" s="3" t="s">
        <v>758</v>
      </c>
      <c r="E332" s="3" t="s">
        <v>252</v>
      </c>
      <c r="F332" s="3" t="s">
        <v>1761</v>
      </c>
      <c r="G332" s="3" t="s">
        <v>1762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259</v>
      </c>
      <c r="O332" s="4">
        <v>0</v>
      </c>
      <c r="P332" s="4">
        <v>0</v>
      </c>
      <c r="Q332" s="4">
        <v>0</v>
      </c>
      <c r="R332" s="4">
        <v>0</v>
      </c>
      <c r="S332" s="4">
        <v>0</v>
      </c>
      <c r="T332" s="4">
        <v>259</v>
      </c>
      <c r="U332" s="13">
        <f>IF(DataTable[[#This Row],[Year]]="2019",SUM(DataTable[[#This Row],[Nov]:[Dec]]),IF(OR(DataTable[[#This Row],[Year]]="2020",DataTable[[#This Row],[Year]]="2021"),DataTable[[#This Row],[Total]],0))/1000</f>
        <v>0</v>
      </c>
      <c r="V332" s="13" t="str">
        <f>_xlfn.IFNA(VLOOKUP(DataTable[[#This Row],[Category]],Table2[#All],2,FALSE),"")</f>
        <v>Reliability</v>
      </c>
    </row>
    <row r="333" spans="1:22" x14ac:dyDescent="0.35">
      <c r="A333" s="3" t="s">
        <v>7</v>
      </c>
      <c r="B333" s="3" t="s">
        <v>276</v>
      </c>
      <c r="C333" s="3" t="s">
        <v>926</v>
      </c>
      <c r="D333" s="3" t="s">
        <v>925</v>
      </c>
      <c r="E333" s="3" t="s">
        <v>124</v>
      </c>
      <c r="F333" s="3" t="s">
        <v>1761</v>
      </c>
      <c r="G333" s="3" t="s">
        <v>1762</v>
      </c>
      <c r="H333" s="4">
        <v>11933</v>
      </c>
      <c r="I333" s="4">
        <v>32921</v>
      </c>
      <c r="J333" s="4">
        <v>295</v>
      </c>
      <c r="K333" s="4">
        <v>1094</v>
      </c>
      <c r="L333" s="4">
        <v>0</v>
      </c>
      <c r="M333" s="4">
        <v>126</v>
      </c>
      <c r="N333" s="4">
        <v>0</v>
      </c>
      <c r="O333" s="4">
        <v>0</v>
      </c>
      <c r="P333" s="4">
        <v>0</v>
      </c>
      <c r="Q333" s="4">
        <v>168</v>
      </c>
      <c r="R333" s="4">
        <v>760</v>
      </c>
      <c r="S333" s="4">
        <v>8744</v>
      </c>
      <c r="T333" s="4">
        <v>56042</v>
      </c>
      <c r="U333" s="13">
        <f>IF(DataTable[[#This Row],[Year]]="2019",SUM(DataTable[[#This Row],[Nov]:[Dec]]),IF(OR(DataTable[[#This Row],[Year]]="2020",DataTable[[#This Row],[Year]]="2021"),DataTable[[#This Row],[Total]],0))/1000</f>
        <v>9.5039999999999996</v>
      </c>
      <c r="V333" s="13" t="str">
        <f>_xlfn.IFNA(VLOOKUP(DataTable[[#This Row],[Category]],Table2[#All],2,FALSE),"")</f>
        <v>Transmission Expansion plan</v>
      </c>
    </row>
    <row r="334" spans="1:22" x14ac:dyDescent="0.35">
      <c r="A334" s="3" t="s">
        <v>7</v>
      </c>
      <c r="B334" s="3" t="s">
        <v>276</v>
      </c>
      <c r="C334" s="3" t="s">
        <v>757</v>
      </c>
      <c r="D334" s="3" t="s">
        <v>756</v>
      </c>
      <c r="E334" s="3" t="s">
        <v>252</v>
      </c>
      <c r="F334" s="3" t="s">
        <v>1761</v>
      </c>
      <c r="G334" s="3" t="s">
        <v>1762</v>
      </c>
      <c r="H334" s="4">
        <v>0</v>
      </c>
      <c r="I334" s="4">
        <v>0</v>
      </c>
      <c r="J334" s="4">
        <v>0</v>
      </c>
      <c r="K334" s="4">
        <v>0</v>
      </c>
      <c r="L334" s="4">
        <v>1631</v>
      </c>
      <c r="M334" s="4">
        <v>19427</v>
      </c>
      <c r="N334" s="4">
        <v>25260</v>
      </c>
      <c r="O334" s="4">
        <v>30016</v>
      </c>
      <c r="P334" s="4">
        <v>-21763</v>
      </c>
      <c r="Q334" s="4">
        <v>984</v>
      </c>
      <c r="R334" s="4">
        <v>0</v>
      </c>
      <c r="S334" s="4">
        <v>0</v>
      </c>
      <c r="T334" s="4">
        <v>55555</v>
      </c>
      <c r="U334" s="13">
        <f>IF(DataTable[[#This Row],[Year]]="2019",SUM(DataTable[[#This Row],[Nov]:[Dec]]),IF(OR(DataTable[[#This Row],[Year]]="2020",DataTable[[#This Row],[Year]]="2021"),DataTable[[#This Row],[Total]],0))/1000</f>
        <v>0</v>
      </c>
      <c r="V334" s="13" t="str">
        <f>_xlfn.IFNA(VLOOKUP(DataTable[[#This Row],[Category]],Table2[#All],2,FALSE),"")</f>
        <v>Reliability</v>
      </c>
    </row>
    <row r="335" spans="1:22" x14ac:dyDescent="0.35">
      <c r="A335" s="3" t="s">
        <v>7</v>
      </c>
      <c r="B335" s="3" t="s">
        <v>276</v>
      </c>
      <c r="C335" s="3" t="s">
        <v>505</v>
      </c>
      <c r="D335" s="3" t="s">
        <v>504</v>
      </c>
      <c r="E335" s="3" t="s">
        <v>88</v>
      </c>
      <c r="F335" s="3" t="s">
        <v>1761</v>
      </c>
      <c r="G335" s="3" t="s">
        <v>1762</v>
      </c>
      <c r="H335" s="4">
        <v>11404</v>
      </c>
      <c r="I335" s="4">
        <v>3056</v>
      </c>
      <c r="J335" s="4">
        <v>-1774</v>
      </c>
      <c r="K335" s="4">
        <v>-352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T335" s="4">
        <v>12333</v>
      </c>
      <c r="U335" s="13">
        <f>IF(DataTable[[#This Row],[Year]]="2019",SUM(DataTable[[#This Row],[Nov]:[Dec]]),IF(OR(DataTable[[#This Row],[Year]]="2020",DataTable[[#This Row],[Year]]="2021"),DataTable[[#This Row],[Total]],0))/1000</f>
        <v>0</v>
      </c>
      <c r="V335" s="13" t="str">
        <f>_xlfn.IFNA(VLOOKUP(DataTable[[#This Row],[Category]],Table2[#All],2,FALSE),"")</f>
        <v>Proactive Replacement</v>
      </c>
    </row>
    <row r="336" spans="1:22" x14ac:dyDescent="0.35">
      <c r="A336" s="3" t="s">
        <v>7</v>
      </c>
      <c r="B336" s="3" t="s">
        <v>276</v>
      </c>
      <c r="C336" s="3" t="s">
        <v>671</v>
      </c>
      <c r="D336" s="3" t="s">
        <v>670</v>
      </c>
      <c r="E336" s="3" t="s">
        <v>88</v>
      </c>
      <c r="F336" s="3" t="s">
        <v>1761</v>
      </c>
      <c r="G336" s="3" t="s">
        <v>1762</v>
      </c>
      <c r="H336" s="4">
        <v>6</v>
      </c>
      <c r="I336" s="4">
        <v>0</v>
      </c>
      <c r="J336" s="4">
        <v>0</v>
      </c>
      <c r="K336" s="4">
        <v>69</v>
      </c>
      <c r="L336" s="4">
        <v>4494</v>
      </c>
      <c r="M336" s="4">
        <v>35919</v>
      </c>
      <c r="N336" s="4">
        <v>2941</v>
      </c>
      <c r="O336" s="4">
        <v>5177</v>
      </c>
      <c r="P336" s="4">
        <v>2577</v>
      </c>
      <c r="Q336" s="4">
        <v>21346</v>
      </c>
      <c r="R336" s="4">
        <v>12788</v>
      </c>
      <c r="S336" s="4">
        <v>1075</v>
      </c>
      <c r="T336" s="4">
        <v>86392</v>
      </c>
      <c r="U336" s="13">
        <f>IF(DataTable[[#This Row],[Year]]="2019",SUM(DataTable[[#This Row],[Nov]:[Dec]]),IF(OR(DataTable[[#This Row],[Year]]="2020",DataTable[[#This Row],[Year]]="2021"),DataTable[[#This Row],[Total]],0))/1000</f>
        <v>13.863</v>
      </c>
      <c r="V336" s="13" t="str">
        <f>_xlfn.IFNA(VLOOKUP(DataTable[[#This Row],[Category]],Table2[#All],2,FALSE),"")</f>
        <v>Proactive Replacement</v>
      </c>
    </row>
    <row r="337" spans="1:22" x14ac:dyDescent="0.35">
      <c r="A337" s="3" t="s">
        <v>7</v>
      </c>
      <c r="B337" s="3" t="s">
        <v>276</v>
      </c>
      <c r="C337" s="3" t="s">
        <v>908</v>
      </c>
      <c r="D337" s="3" t="s">
        <v>907</v>
      </c>
      <c r="E337" s="3" t="s">
        <v>124</v>
      </c>
      <c r="F337" s="3" t="s">
        <v>1761</v>
      </c>
      <c r="G337" s="3" t="s">
        <v>1762</v>
      </c>
      <c r="H337" s="4">
        <v>-162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200</v>
      </c>
      <c r="Q337" s="4">
        <v>0</v>
      </c>
      <c r="R337" s="4">
        <v>0</v>
      </c>
      <c r="S337" s="4">
        <v>0</v>
      </c>
      <c r="T337" s="4">
        <v>38</v>
      </c>
      <c r="U337" s="13">
        <f>IF(DataTable[[#This Row],[Year]]="2019",SUM(DataTable[[#This Row],[Nov]:[Dec]]),IF(OR(DataTable[[#This Row],[Year]]="2020",DataTable[[#This Row],[Year]]="2021"),DataTable[[#This Row],[Total]],0))/1000</f>
        <v>0</v>
      </c>
      <c r="V337" s="13" t="str">
        <f>_xlfn.IFNA(VLOOKUP(DataTable[[#This Row],[Category]],Table2[#All],2,FALSE),"")</f>
        <v>Transmission Expansion plan</v>
      </c>
    </row>
    <row r="338" spans="1:22" x14ac:dyDescent="0.35">
      <c r="A338" s="3" t="s">
        <v>7</v>
      </c>
      <c r="B338" s="3" t="s">
        <v>276</v>
      </c>
      <c r="C338" s="3" t="s">
        <v>360</v>
      </c>
      <c r="D338" s="3" t="s">
        <v>359</v>
      </c>
      <c r="E338" s="3" t="s">
        <v>88</v>
      </c>
      <c r="F338" s="3" t="s">
        <v>1761</v>
      </c>
      <c r="G338" s="3" t="s">
        <v>1762</v>
      </c>
      <c r="H338" s="4">
        <v>4558</v>
      </c>
      <c r="I338" s="4">
        <v>746</v>
      </c>
      <c r="J338" s="4">
        <v>10305</v>
      </c>
      <c r="K338" s="4">
        <v>23527</v>
      </c>
      <c r="L338" s="4">
        <v>7048</v>
      </c>
      <c r="M338" s="4">
        <v>78746</v>
      </c>
      <c r="N338" s="4">
        <v>21660</v>
      </c>
      <c r="O338" s="4">
        <v>52718</v>
      </c>
      <c r="P338" s="4">
        <v>86037</v>
      </c>
      <c r="Q338" s="4">
        <v>10187</v>
      </c>
      <c r="R338" s="4">
        <v>3414</v>
      </c>
      <c r="S338" s="4">
        <v>15671</v>
      </c>
      <c r="T338" s="4">
        <v>314617</v>
      </c>
      <c r="U338" s="13">
        <f>IF(DataTable[[#This Row],[Year]]="2019",SUM(DataTable[[#This Row],[Nov]:[Dec]]),IF(OR(DataTable[[#This Row],[Year]]="2020",DataTable[[#This Row],[Year]]="2021"),DataTable[[#This Row],[Total]],0))/1000</f>
        <v>19.085000000000001</v>
      </c>
      <c r="V338" s="13" t="str">
        <f>_xlfn.IFNA(VLOOKUP(DataTable[[#This Row],[Category]],Table2[#All],2,FALSE),"")</f>
        <v>Proactive Replacement</v>
      </c>
    </row>
    <row r="339" spans="1:22" x14ac:dyDescent="0.35">
      <c r="A339" s="3" t="s">
        <v>7</v>
      </c>
      <c r="B339" s="3" t="s">
        <v>276</v>
      </c>
      <c r="C339" s="3" t="s">
        <v>902</v>
      </c>
      <c r="D339" s="3" t="s">
        <v>901</v>
      </c>
      <c r="E339" s="3" t="s">
        <v>124</v>
      </c>
      <c r="F339" s="3" t="s">
        <v>1761</v>
      </c>
      <c r="G339" s="3" t="s">
        <v>1762</v>
      </c>
      <c r="H339" s="4">
        <v>3481</v>
      </c>
      <c r="I339" s="4">
        <v>1259</v>
      </c>
      <c r="J339" s="4">
        <v>21164</v>
      </c>
      <c r="K339" s="4">
        <v>32148</v>
      </c>
      <c r="L339" s="4">
        <v>103182</v>
      </c>
      <c r="M339" s="4">
        <v>12575</v>
      </c>
      <c r="N339" s="4">
        <v>125</v>
      </c>
      <c r="O339" s="4">
        <v>-942</v>
      </c>
      <c r="P339" s="4">
        <v>356</v>
      </c>
      <c r="Q339" s="4">
        <v>746</v>
      </c>
      <c r="R339" s="4">
        <v>555</v>
      </c>
      <c r="S339" s="4">
        <v>658</v>
      </c>
      <c r="T339" s="4">
        <v>175307</v>
      </c>
      <c r="U339" s="13">
        <f>IF(DataTable[[#This Row],[Year]]="2019",SUM(DataTable[[#This Row],[Nov]:[Dec]]),IF(OR(DataTable[[#This Row],[Year]]="2020",DataTable[[#This Row],[Year]]="2021"),DataTable[[#This Row],[Total]],0))/1000</f>
        <v>1.2130000000000001</v>
      </c>
      <c r="V339" s="13" t="str">
        <f>_xlfn.IFNA(VLOOKUP(DataTable[[#This Row],[Category]],Table2[#All],2,FALSE),"")</f>
        <v>Transmission Expansion plan</v>
      </c>
    </row>
    <row r="340" spans="1:22" x14ac:dyDescent="0.35">
      <c r="A340" s="3" t="s">
        <v>7</v>
      </c>
      <c r="B340" s="3" t="s">
        <v>276</v>
      </c>
      <c r="C340" s="3" t="s">
        <v>533</v>
      </c>
      <c r="D340" s="3" t="s">
        <v>532</v>
      </c>
      <c r="E340" s="3" t="s">
        <v>88</v>
      </c>
      <c r="F340" s="3" t="s">
        <v>1761</v>
      </c>
      <c r="G340" s="3" t="s">
        <v>1762</v>
      </c>
      <c r="H340" s="4">
        <v>985</v>
      </c>
      <c r="I340" s="4">
        <v>16701</v>
      </c>
      <c r="J340" s="4">
        <v>4523</v>
      </c>
      <c r="K340" s="4">
        <v>33689</v>
      </c>
      <c r="L340" s="4">
        <v>6704</v>
      </c>
      <c r="M340" s="4">
        <v>1472</v>
      </c>
      <c r="N340" s="4">
        <v>65135</v>
      </c>
      <c r="O340" s="4">
        <v>27613</v>
      </c>
      <c r="P340" s="4">
        <v>6113</v>
      </c>
      <c r="Q340" s="4">
        <v>12190</v>
      </c>
      <c r="R340" s="4">
        <v>37025</v>
      </c>
      <c r="S340" s="4">
        <v>93</v>
      </c>
      <c r="T340" s="4">
        <v>212243</v>
      </c>
      <c r="U340" s="13">
        <f>IF(DataTable[[#This Row],[Year]]="2019",SUM(DataTable[[#This Row],[Nov]:[Dec]]),IF(OR(DataTable[[#This Row],[Year]]="2020",DataTable[[#This Row],[Year]]="2021"),DataTable[[#This Row],[Total]],0))/1000</f>
        <v>37.118000000000002</v>
      </c>
      <c r="V340" s="13" t="str">
        <f>_xlfn.IFNA(VLOOKUP(DataTable[[#This Row],[Category]],Table2[#All],2,FALSE),"")</f>
        <v>Proactive Replacement</v>
      </c>
    </row>
    <row r="341" spans="1:22" x14ac:dyDescent="0.35">
      <c r="A341" s="3" t="s">
        <v>7</v>
      </c>
      <c r="B341" s="3" t="s">
        <v>276</v>
      </c>
      <c r="C341" s="3" t="s">
        <v>539</v>
      </c>
      <c r="D341" s="3" t="s">
        <v>538</v>
      </c>
      <c r="E341" s="3" t="s">
        <v>88</v>
      </c>
      <c r="F341" s="3" t="s">
        <v>1761</v>
      </c>
      <c r="G341" s="3" t="s">
        <v>1762</v>
      </c>
      <c r="H341" s="4">
        <v>3290</v>
      </c>
      <c r="I341" s="4">
        <v>941</v>
      </c>
      <c r="J341" s="4">
        <v>25462</v>
      </c>
      <c r="K341" s="4">
        <v>46766</v>
      </c>
      <c r="L341" s="4">
        <v>501</v>
      </c>
      <c r="M341" s="4">
        <v>200</v>
      </c>
      <c r="N341" s="4">
        <v>4963</v>
      </c>
      <c r="O341" s="4">
        <v>1684</v>
      </c>
      <c r="P341" s="4">
        <v>842</v>
      </c>
      <c r="Q341" s="4">
        <v>13283</v>
      </c>
      <c r="R341" s="4">
        <v>10846</v>
      </c>
      <c r="S341" s="4">
        <v>75211</v>
      </c>
      <c r="T341" s="4">
        <v>183990</v>
      </c>
      <c r="U341" s="13">
        <f>IF(DataTable[[#This Row],[Year]]="2019",SUM(DataTable[[#This Row],[Nov]:[Dec]]),IF(OR(DataTable[[#This Row],[Year]]="2020",DataTable[[#This Row],[Year]]="2021"),DataTable[[#This Row],[Total]],0))/1000</f>
        <v>86.057000000000002</v>
      </c>
      <c r="V341" s="13" t="str">
        <f>_xlfn.IFNA(VLOOKUP(DataTable[[#This Row],[Category]],Table2[#All],2,FALSE),"")</f>
        <v>Proactive Replacement</v>
      </c>
    </row>
    <row r="342" spans="1:22" x14ac:dyDescent="0.35">
      <c r="A342" s="3" t="s">
        <v>7</v>
      </c>
      <c r="B342" s="3" t="s">
        <v>276</v>
      </c>
      <c r="C342" s="3" t="s">
        <v>545</v>
      </c>
      <c r="D342" s="3" t="s">
        <v>544</v>
      </c>
      <c r="E342" s="3" t="s">
        <v>88</v>
      </c>
      <c r="F342" s="3" t="s">
        <v>1761</v>
      </c>
      <c r="G342" s="3" t="s">
        <v>1762</v>
      </c>
      <c r="H342" s="4">
        <v>2518</v>
      </c>
      <c r="I342" s="4">
        <v>13518</v>
      </c>
      <c r="J342" s="4">
        <v>30679</v>
      </c>
      <c r="K342" s="4">
        <v>12541</v>
      </c>
      <c r="L342" s="4">
        <v>0</v>
      </c>
      <c r="M342" s="4">
        <v>0</v>
      </c>
      <c r="N342" s="4">
        <v>1562</v>
      </c>
      <c r="O342" s="4">
        <v>0</v>
      </c>
      <c r="P342" s="4">
        <v>0</v>
      </c>
      <c r="Q342" s="4">
        <v>41275</v>
      </c>
      <c r="R342" s="4">
        <v>-41275</v>
      </c>
      <c r="S342" s="4">
        <v>0</v>
      </c>
      <c r="T342" s="4">
        <v>60817</v>
      </c>
      <c r="U342" s="13">
        <f>IF(DataTable[[#This Row],[Year]]="2019",SUM(DataTable[[#This Row],[Nov]:[Dec]]),IF(OR(DataTable[[#This Row],[Year]]="2020",DataTable[[#This Row],[Year]]="2021"),DataTable[[#This Row],[Total]],0))/1000</f>
        <v>-41.274999999999999</v>
      </c>
      <c r="V342" s="13" t="str">
        <f>_xlfn.IFNA(VLOOKUP(DataTable[[#This Row],[Category]],Table2[#All],2,FALSE),"")</f>
        <v>Proactive Replacement</v>
      </c>
    </row>
    <row r="343" spans="1:22" x14ac:dyDescent="0.35">
      <c r="A343" s="3" t="s">
        <v>7</v>
      </c>
      <c r="B343" s="3" t="s">
        <v>276</v>
      </c>
      <c r="C343" s="3" t="s">
        <v>585</v>
      </c>
      <c r="D343" s="3" t="s">
        <v>584</v>
      </c>
      <c r="E343" s="3" t="s">
        <v>88</v>
      </c>
      <c r="F343" s="3" t="s">
        <v>1761</v>
      </c>
      <c r="G343" s="3" t="s">
        <v>1762</v>
      </c>
      <c r="H343" s="4">
        <v>10097</v>
      </c>
      <c r="I343" s="4">
        <v>36841</v>
      </c>
      <c r="J343" s="4">
        <v>725</v>
      </c>
      <c r="K343" s="4">
        <v>4007</v>
      </c>
      <c r="L343" s="4">
        <v>531</v>
      </c>
      <c r="M343" s="4">
        <v>0</v>
      </c>
      <c r="N343" s="4">
        <v>19</v>
      </c>
      <c r="O343" s="4">
        <v>216</v>
      </c>
      <c r="P343" s="4">
        <v>0</v>
      </c>
      <c r="Q343" s="4">
        <v>0</v>
      </c>
      <c r="R343" s="4">
        <v>110223</v>
      </c>
      <c r="S343" s="4">
        <v>1127</v>
      </c>
      <c r="T343" s="4">
        <v>163786</v>
      </c>
      <c r="U343" s="13">
        <f>IF(DataTable[[#This Row],[Year]]="2019",SUM(DataTable[[#This Row],[Nov]:[Dec]]),IF(OR(DataTable[[#This Row],[Year]]="2020",DataTable[[#This Row],[Year]]="2021"),DataTable[[#This Row],[Total]],0))/1000</f>
        <v>111.35</v>
      </c>
      <c r="V343" s="13" t="str">
        <f>_xlfn.IFNA(VLOOKUP(DataTable[[#This Row],[Category]],Table2[#All],2,FALSE),"")</f>
        <v>Proactive Replacement</v>
      </c>
    </row>
    <row r="344" spans="1:22" x14ac:dyDescent="0.35">
      <c r="A344" s="3" t="s">
        <v>7</v>
      </c>
      <c r="B344" s="3" t="s">
        <v>276</v>
      </c>
      <c r="C344" s="3" t="s">
        <v>599</v>
      </c>
      <c r="D344" s="3" t="s">
        <v>598</v>
      </c>
      <c r="E344" s="3" t="s">
        <v>88</v>
      </c>
      <c r="F344" s="3" t="s">
        <v>1761</v>
      </c>
      <c r="G344" s="3" t="s">
        <v>1762</v>
      </c>
      <c r="H344" s="4">
        <v>237</v>
      </c>
      <c r="I344" s="4">
        <v>3037</v>
      </c>
      <c r="J344" s="4">
        <v>62429</v>
      </c>
      <c r="K344" s="4">
        <v>586</v>
      </c>
      <c r="L344" s="4">
        <v>-3913</v>
      </c>
      <c r="M344" s="4">
        <v>-99</v>
      </c>
      <c r="N344" s="4">
        <v>0</v>
      </c>
      <c r="O344" s="4">
        <v>0</v>
      </c>
      <c r="P344" s="4">
        <v>25499</v>
      </c>
      <c r="Q344" s="4">
        <v>61909</v>
      </c>
      <c r="R344" s="4">
        <v>2013</v>
      </c>
      <c r="S344" s="4">
        <v>6098</v>
      </c>
      <c r="T344" s="4">
        <v>157797</v>
      </c>
      <c r="U344" s="13">
        <f>IF(DataTable[[#This Row],[Year]]="2019",SUM(DataTable[[#This Row],[Nov]:[Dec]]),IF(OR(DataTable[[#This Row],[Year]]="2020",DataTable[[#This Row],[Year]]="2021"),DataTable[[#This Row],[Total]],0))/1000</f>
        <v>8.1110000000000007</v>
      </c>
      <c r="V344" s="13" t="str">
        <f>_xlfn.IFNA(VLOOKUP(DataTable[[#This Row],[Category]],Table2[#All],2,FALSE),"")</f>
        <v>Proactive Replacement</v>
      </c>
    </row>
    <row r="345" spans="1:22" x14ac:dyDescent="0.35">
      <c r="A345" s="3" t="s">
        <v>7</v>
      </c>
      <c r="B345" s="3" t="s">
        <v>276</v>
      </c>
      <c r="C345" s="3" t="s">
        <v>723</v>
      </c>
      <c r="D345" s="3" t="s">
        <v>722</v>
      </c>
      <c r="E345" s="3" t="s">
        <v>252</v>
      </c>
      <c r="F345" s="3" t="s">
        <v>1761</v>
      </c>
      <c r="G345" s="3" t="s">
        <v>1762</v>
      </c>
      <c r="H345" s="4">
        <v>0</v>
      </c>
      <c r="I345" s="4">
        <v>2742</v>
      </c>
      <c r="J345" s="4">
        <v>50372</v>
      </c>
      <c r="K345" s="4">
        <v>52160</v>
      </c>
      <c r="L345" s="4">
        <v>124708</v>
      </c>
      <c r="M345" s="4">
        <v>20638</v>
      </c>
      <c r="N345" s="4">
        <v>37335</v>
      </c>
      <c r="O345" s="4">
        <v>237030</v>
      </c>
      <c r="P345" s="4">
        <v>30544</v>
      </c>
      <c r="Q345" s="4">
        <v>295637</v>
      </c>
      <c r="R345" s="4">
        <v>139096</v>
      </c>
      <c r="S345" s="4">
        <v>-8534</v>
      </c>
      <c r="T345" s="4">
        <v>981727</v>
      </c>
      <c r="U345" s="13">
        <f>IF(DataTable[[#This Row],[Year]]="2019",SUM(DataTable[[#This Row],[Nov]:[Dec]]),IF(OR(DataTable[[#This Row],[Year]]="2020",DataTable[[#This Row],[Year]]="2021"),DataTable[[#This Row],[Total]],0))/1000</f>
        <v>130.56200000000001</v>
      </c>
      <c r="V345" s="13" t="str">
        <f>_xlfn.IFNA(VLOOKUP(DataTable[[#This Row],[Category]],Table2[#All],2,FALSE),"")</f>
        <v>Reliability</v>
      </c>
    </row>
    <row r="346" spans="1:22" x14ac:dyDescent="0.35">
      <c r="A346" s="3" t="s">
        <v>7</v>
      </c>
      <c r="B346" s="3" t="s">
        <v>276</v>
      </c>
      <c r="C346" s="3" t="s">
        <v>425</v>
      </c>
      <c r="D346" s="3" t="s">
        <v>424</v>
      </c>
      <c r="E346" s="3" t="s">
        <v>88</v>
      </c>
      <c r="F346" s="3" t="s">
        <v>1761</v>
      </c>
      <c r="G346" s="3" t="s">
        <v>1762</v>
      </c>
      <c r="H346" s="4">
        <v>33138</v>
      </c>
      <c r="I346" s="4">
        <v>14007</v>
      </c>
      <c r="J346" s="4">
        <v>42387</v>
      </c>
      <c r="K346" s="4">
        <v>122872</v>
      </c>
      <c r="L346" s="4">
        <v>2484</v>
      </c>
      <c r="M346" s="4">
        <v>123</v>
      </c>
      <c r="N346" s="4">
        <v>7358</v>
      </c>
      <c r="O346" s="4">
        <v>3506</v>
      </c>
      <c r="P346" s="4">
        <v>0</v>
      </c>
      <c r="Q346" s="4">
        <v>-962</v>
      </c>
      <c r="R346" s="4">
        <v>0</v>
      </c>
      <c r="S346" s="4">
        <v>0</v>
      </c>
      <c r="T346" s="4">
        <v>224914</v>
      </c>
      <c r="U346" s="13">
        <f>IF(DataTable[[#This Row],[Year]]="2019",SUM(DataTable[[#This Row],[Nov]:[Dec]]),IF(OR(DataTable[[#This Row],[Year]]="2020",DataTable[[#This Row],[Year]]="2021"),DataTable[[#This Row],[Total]],0))/1000</f>
        <v>0</v>
      </c>
      <c r="V346" s="13" t="str">
        <f>_xlfn.IFNA(VLOOKUP(DataTable[[#This Row],[Category]],Table2[#All],2,FALSE),"")</f>
        <v>Proactive Replacement</v>
      </c>
    </row>
    <row r="347" spans="1:22" x14ac:dyDescent="0.35">
      <c r="A347" s="3" t="s">
        <v>7</v>
      </c>
      <c r="B347" s="3" t="s">
        <v>276</v>
      </c>
      <c r="C347" s="3" t="s">
        <v>855</v>
      </c>
      <c r="D347" s="3" t="s">
        <v>854</v>
      </c>
      <c r="E347" s="3" t="s">
        <v>127</v>
      </c>
      <c r="F347" s="3" t="s">
        <v>1761</v>
      </c>
      <c r="G347" s="3" t="s">
        <v>1762</v>
      </c>
      <c r="H347" s="4">
        <v>284</v>
      </c>
      <c r="I347" s="4">
        <v>217</v>
      </c>
      <c r="J347" s="4">
        <v>24879</v>
      </c>
      <c r="K347" s="4">
        <v>3338</v>
      </c>
      <c r="L347" s="4">
        <v>21273</v>
      </c>
      <c r="M347" s="4">
        <v>12572</v>
      </c>
      <c r="N347" s="4">
        <v>12171</v>
      </c>
      <c r="O347" s="4">
        <v>22685</v>
      </c>
      <c r="P347" s="4">
        <v>56849</v>
      </c>
      <c r="Q347" s="4">
        <v>25500</v>
      </c>
      <c r="R347" s="4">
        <v>5052</v>
      </c>
      <c r="S347" s="4">
        <v>47575</v>
      </c>
      <c r="T347" s="4">
        <v>232396</v>
      </c>
      <c r="U347" s="13">
        <f>IF(DataTable[[#This Row],[Year]]="2019",SUM(DataTable[[#This Row],[Nov]:[Dec]]),IF(OR(DataTable[[#This Row],[Year]]="2020",DataTable[[#This Row],[Year]]="2021"),DataTable[[#This Row],[Total]],0))/1000</f>
        <v>52.627000000000002</v>
      </c>
      <c r="V347" s="13" t="str">
        <f>_xlfn.IFNA(VLOOKUP(DataTable[[#This Row],[Category]],Table2[#All],2,FALSE),"")</f>
        <v>All Other</v>
      </c>
    </row>
    <row r="348" spans="1:22" x14ac:dyDescent="0.35">
      <c r="A348" s="3" t="s">
        <v>7</v>
      </c>
      <c r="B348" s="3" t="s">
        <v>276</v>
      </c>
      <c r="C348" s="3" t="s">
        <v>589</v>
      </c>
      <c r="D348" s="3" t="s">
        <v>588</v>
      </c>
      <c r="E348" s="3" t="s">
        <v>88</v>
      </c>
      <c r="F348" s="3" t="s">
        <v>1761</v>
      </c>
      <c r="G348" s="3" t="s">
        <v>1762</v>
      </c>
      <c r="H348" s="4">
        <v>12638</v>
      </c>
      <c r="I348" s="4">
        <v>29007</v>
      </c>
      <c r="J348" s="4">
        <v>-2131</v>
      </c>
      <c r="K348" s="4">
        <v>26627</v>
      </c>
      <c r="L348" s="4">
        <v>1372</v>
      </c>
      <c r="M348" s="4">
        <v>-1</v>
      </c>
      <c r="N348" s="4">
        <v>676</v>
      </c>
      <c r="O348" s="4">
        <v>0</v>
      </c>
      <c r="P348" s="4">
        <v>1480</v>
      </c>
      <c r="Q348" s="4">
        <v>5260</v>
      </c>
      <c r="R348" s="4">
        <v>86658</v>
      </c>
      <c r="S348" s="4">
        <v>3422</v>
      </c>
      <c r="T348" s="4">
        <v>165009</v>
      </c>
      <c r="U348" s="13">
        <f>IF(DataTable[[#This Row],[Year]]="2019",SUM(DataTable[[#This Row],[Nov]:[Dec]]),IF(OR(DataTable[[#This Row],[Year]]="2020",DataTable[[#This Row],[Year]]="2021"),DataTable[[#This Row],[Total]],0))/1000</f>
        <v>90.08</v>
      </c>
      <c r="V348" s="13" t="str">
        <f>_xlfn.IFNA(VLOOKUP(DataTable[[#This Row],[Category]],Table2[#All],2,FALSE),"")</f>
        <v>Proactive Replacement</v>
      </c>
    </row>
    <row r="349" spans="1:22" x14ac:dyDescent="0.35">
      <c r="A349" s="3" t="s">
        <v>7</v>
      </c>
      <c r="B349" s="3" t="s">
        <v>276</v>
      </c>
      <c r="C349" s="3" t="s">
        <v>581</v>
      </c>
      <c r="D349" s="3" t="s">
        <v>580</v>
      </c>
      <c r="E349" s="3" t="s">
        <v>88</v>
      </c>
      <c r="F349" s="3" t="s">
        <v>1761</v>
      </c>
      <c r="G349" s="3" t="s">
        <v>1762</v>
      </c>
      <c r="H349" s="4">
        <v>3933</v>
      </c>
      <c r="I349" s="4">
        <v>16987</v>
      </c>
      <c r="J349" s="4">
        <v>10760</v>
      </c>
      <c r="K349" s="4">
        <v>4423</v>
      </c>
      <c r="L349" s="4">
        <v>1074</v>
      </c>
      <c r="M349" s="4">
        <v>0</v>
      </c>
      <c r="N349" s="4">
        <v>13517</v>
      </c>
      <c r="O349" s="4">
        <v>61738</v>
      </c>
      <c r="P349" s="4">
        <v>33</v>
      </c>
      <c r="Q349" s="4">
        <v>0</v>
      </c>
      <c r="R349" s="4">
        <v>493</v>
      </c>
      <c r="S349" s="4">
        <v>0</v>
      </c>
      <c r="T349" s="4">
        <v>112959</v>
      </c>
      <c r="U349" s="13">
        <f>IF(DataTable[[#This Row],[Year]]="2019",SUM(DataTable[[#This Row],[Nov]:[Dec]]),IF(OR(DataTable[[#This Row],[Year]]="2020",DataTable[[#This Row],[Year]]="2021"),DataTable[[#This Row],[Total]],0))/1000</f>
        <v>0.49299999999999999</v>
      </c>
      <c r="V349" s="13" t="str">
        <f>_xlfn.IFNA(VLOOKUP(DataTable[[#This Row],[Category]],Table2[#All],2,FALSE),"")</f>
        <v>Proactive Replacement</v>
      </c>
    </row>
    <row r="350" spans="1:22" x14ac:dyDescent="0.35">
      <c r="A350" s="3" t="s">
        <v>7</v>
      </c>
      <c r="B350" s="3" t="s">
        <v>276</v>
      </c>
      <c r="C350" s="3" t="s">
        <v>655</v>
      </c>
      <c r="D350" s="3" t="s">
        <v>654</v>
      </c>
      <c r="E350" s="3" t="s">
        <v>88</v>
      </c>
      <c r="F350" s="3" t="s">
        <v>1761</v>
      </c>
      <c r="G350" s="3" t="s">
        <v>1762</v>
      </c>
      <c r="H350" s="4">
        <v>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v>136</v>
      </c>
      <c r="T350" s="4">
        <v>136</v>
      </c>
      <c r="U350" s="13">
        <f>IF(DataTable[[#This Row],[Year]]="2019",SUM(DataTable[[#This Row],[Nov]:[Dec]]),IF(OR(DataTable[[#This Row],[Year]]="2020",DataTable[[#This Row],[Year]]="2021"),DataTable[[#This Row],[Total]],0))/1000</f>
        <v>0.13600000000000001</v>
      </c>
      <c r="V350" s="13" t="str">
        <f>_xlfn.IFNA(VLOOKUP(DataTable[[#This Row],[Category]],Table2[#All],2,FALSE),"")</f>
        <v>Proactive Replacement</v>
      </c>
    </row>
    <row r="351" spans="1:22" x14ac:dyDescent="0.35">
      <c r="A351" s="3" t="s">
        <v>7</v>
      </c>
      <c r="B351" s="3" t="s">
        <v>276</v>
      </c>
      <c r="C351" s="3" t="s">
        <v>551</v>
      </c>
      <c r="D351" s="3" t="s">
        <v>550</v>
      </c>
      <c r="E351" s="3" t="s">
        <v>88</v>
      </c>
      <c r="F351" s="3" t="s">
        <v>1761</v>
      </c>
      <c r="G351" s="3" t="s">
        <v>1762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4">
        <v>13632</v>
      </c>
      <c r="N351" s="4">
        <v>32534</v>
      </c>
      <c r="O351" s="4">
        <v>67848</v>
      </c>
      <c r="P351" s="4">
        <v>51870</v>
      </c>
      <c r="Q351" s="4">
        <v>299419</v>
      </c>
      <c r="R351" s="4">
        <v>852364</v>
      </c>
      <c r="S351" s="4">
        <v>211018</v>
      </c>
      <c r="T351" s="4">
        <v>1528685</v>
      </c>
      <c r="U351" s="13">
        <f>IF(DataTable[[#This Row],[Year]]="2019",SUM(DataTable[[#This Row],[Nov]:[Dec]]),IF(OR(DataTable[[#This Row],[Year]]="2020",DataTable[[#This Row],[Year]]="2021"),DataTable[[#This Row],[Total]],0))/1000</f>
        <v>1063.3820000000001</v>
      </c>
      <c r="V351" s="13" t="str">
        <f>_xlfn.IFNA(VLOOKUP(DataTable[[#This Row],[Category]],Table2[#All],2,FALSE),"")</f>
        <v>Proactive Replacement</v>
      </c>
    </row>
    <row r="352" spans="1:22" x14ac:dyDescent="0.35">
      <c r="A352" s="3" t="s">
        <v>7</v>
      </c>
      <c r="B352" s="3" t="s">
        <v>276</v>
      </c>
      <c r="C352" s="3" t="s">
        <v>569</v>
      </c>
      <c r="D352" s="3" t="s">
        <v>568</v>
      </c>
      <c r="E352" s="3" t="s">
        <v>88</v>
      </c>
      <c r="F352" s="3" t="s">
        <v>1761</v>
      </c>
      <c r="G352" s="3" t="s">
        <v>1762</v>
      </c>
      <c r="H352" s="4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3329</v>
      </c>
      <c r="S352" s="4">
        <v>278</v>
      </c>
      <c r="T352" s="4">
        <v>3607</v>
      </c>
      <c r="U352" s="13">
        <f>IF(DataTable[[#This Row],[Year]]="2019",SUM(DataTable[[#This Row],[Nov]:[Dec]]),IF(OR(DataTable[[#This Row],[Year]]="2020",DataTable[[#This Row],[Year]]="2021"),DataTable[[#This Row],[Total]],0))/1000</f>
        <v>3.6070000000000002</v>
      </c>
      <c r="V352" s="13" t="str">
        <f>_xlfn.IFNA(VLOOKUP(DataTable[[#This Row],[Category]],Table2[#All],2,FALSE),"")</f>
        <v>Proactive Replacement</v>
      </c>
    </row>
    <row r="353" spans="1:22" x14ac:dyDescent="0.35">
      <c r="A353" s="3" t="s">
        <v>7</v>
      </c>
      <c r="B353" s="3" t="s">
        <v>276</v>
      </c>
      <c r="C353" s="3" t="s">
        <v>567</v>
      </c>
      <c r="D353" s="3" t="s">
        <v>566</v>
      </c>
      <c r="E353" s="3" t="s">
        <v>88</v>
      </c>
      <c r="F353" s="3" t="s">
        <v>1761</v>
      </c>
      <c r="G353" s="3" t="s">
        <v>1762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40551</v>
      </c>
      <c r="S353" s="4">
        <v>28357</v>
      </c>
      <c r="T353" s="4">
        <v>68908</v>
      </c>
      <c r="U353" s="13">
        <f>IF(DataTable[[#This Row],[Year]]="2019",SUM(DataTable[[#This Row],[Nov]:[Dec]]),IF(OR(DataTable[[#This Row],[Year]]="2020",DataTable[[#This Row],[Year]]="2021"),DataTable[[#This Row],[Total]],0))/1000</f>
        <v>68.908000000000001</v>
      </c>
      <c r="V353" s="13" t="str">
        <f>_xlfn.IFNA(VLOOKUP(DataTable[[#This Row],[Category]],Table2[#All],2,FALSE),"")</f>
        <v>Proactive Replacement</v>
      </c>
    </row>
    <row r="354" spans="1:22" x14ac:dyDescent="0.35">
      <c r="A354" s="3" t="s">
        <v>7</v>
      </c>
      <c r="B354" s="3" t="s">
        <v>276</v>
      </c>
      <c r="C354" s="3" t="s">
        <v>695</v>
      </c>
      <c r="D354" s="3" t="s">
        <v>694</v>
      </c>
      <c r="E354" s="3" t="s">
        <v>88</v>
      </c>
      <c r="F354" s="3" t="s">
        <v>1761</v>
      </c>
      <c r="G354" s="3" t="s">
        <v>1762</v>
      </c>
      <c r="H354" s="4">
        <v>3650</v>
      </c>
      <c r="I354" s="4">
        <v>21214</v>
      </c>
      <c r="J354" s="4">
        <v>5687</v>
      </c>
      <c r="K354" s="4">
        <v>851</v>
      </c>
      <c r="L354" s="4">
        <v>8</v>
      </c>
      <c r="M354" s="4">
        <v>2700</v>
      </c>
      <c r="N354" s="4">
        <v>12926</v>
      </c>
      <c r="O354" s="4">
        <v>79</v>
      </c>
      <c r="P354" s="4">
        <v>0</v>
      </c>
      <c r="Q354" s="4">
        <v>0</v>
      </c>
      <c r="R354" s="4">
        <v>0</v>
      </c>
      <c r="S354" s="4">
        <v>0</v>
      </c>
      <c r="T354" s="4">
        <v>47114</v>
      </c>
      <c r="U354" s="13">
        <f>IF(DataTable[[#This Row],[Year]]="2019",SUM(DataTable[[#This Row],[Nov]:[Dec]]),IF(OR(DataTable[[#This Row],[Year]]="2020",DataTable[[#This Row],[Year]]="2021"),DataTable[[#This Row],[Total]],0))/1000</f>
        <v>0</v>
      </c>
      <c r="V354" s="13" t="str">
        <f>_xlfn.IFNA(VLOOKUP(DataTable[[#This Row],[Category]],Table2[#All],2,FALSE),"")</f>
        <v>Proactive Replacement</v>
      </c>
    </row>
    <row r="355" spans="1:22" x14ac:dyDescent="0.35">
      <c r="A355" s="3" t="s">
        <v>7</v>
      </c>
      <c r="B355" s="3" t="s">
        <v>276</v>
      </c>
      <c r="C355" s="3" t="s">
        <v>707</v>
      </c>
      <c r="D355" s="3" t="s">
        <v>706</v>
      </c>
      <c r="E355" s="3" t="s">
        <v>88</v>
      </c>
      <c r="F355" s="3" t="s">
        <v>1761</v>
      </c>
      <c r="G355" s="3" t="s">
        <v>1762</v>
      </c>
      <c r="H355" s="4">
        <v>5041</v>
      </c>
      <c r="I355" s="4">
        <v>20598</v>
      </c>
      <c r="J355" s="4">
        <v>2066</v>
      </c>
      <c r="K355" s="4">
        <v>2563</v>
      </c>
      <c r="L355" s="4">
        <v>563</v>
      </c>
      <c r="M355" s="4">
        <v>3143</v>
      </c>
      <c r="N355" s="4">
        <v>435</v>
      </c>
      <c r="O355" s="4">
        <v>2321</v>
      </c>
      <c r="P355" s="4">
        <v>292</v>
      </c>
      <c r="Q355" s="4">
        <v>5333</v>
      </c>
      <c r="R355" s="4">
        <v>1577</v>
      </c>
      <c r="S355" s="4">
        <v>822</v>
      </c>
      <c r="T355" s="4">
        <v>44755</v>
      </c>
      <c r="U355" s="13">
        <f>IF(DataTable[[#This Row],[Year]]="2019",SUM(DataTable[[#This Row],[Nov]:[Dec]]),IF(OR(DataTable[[#This Row],[Year]]="2020",DataTable[[#This Row],[Year]]="2021"),DataTable[[#This Row],[Total]],0))/1000</f>
        <v>2.399</v>
      </c>
      <c r="V355" s="13" t="str">
        <f>_xlfn.IFNA(VLOOKUP(DataTable[[#This Row],[Category]],Table2[#All],2,FALSE),"")</f>
        <v>Proactive Replacement</v>
      </c>
    </row>
    <row r="356" spans="1:22" x14ac:dyDescent="0.35">
      <c r="A356" s="3" t="s">
        <v>7</v>
      </c>
      <c r="B356" s="3" t="s">
        <v>276</v>
      </c>
      <c r="C356" s="3" t="s">
        <v>713</v>
      </c>
      <c r="D356" s="3" t="s">
        <v>712</v>
      </c>
      <c r="E356" s="3" t="s">
        <v>88</v>
      </c>
      <c r="F356" s="3" t="s">
        <v>1761</v>
      </c>
      <c r="G356" s="3" t="s">
        <v>1762</v>
      </c>
      <c r="H356" s="4">
        <v>0</v>
      </c>
      <c r="I356" s="4">
        <v>6179</v>
      </c>
      <c r="J356" s="4">
        <v>17968</v>
      </c>
      <c r="K356" s="4">
        <v>16409</v>
      </c>
      <c r="L356" s="4">
        <v>8709</v>
      </c>
      <c r="M356" s="4">
        <v>12489</v>
      </c>
      <c r="N356" s="4">
        <v>6952</v>
      </c>
      <c r="O356" s="4">
        <v>3361</v>
      </c>
      <c r="P356" s="4">
        <v>17308</v>
      </c>
      <c r="Q356" s="4">
        <v>-41</v>
      </c>
      <c r="R356" s="4">
        <v>3</v>
      </c>
      <c r="S356" s="4">
        <v>0</v>
      </c>
      <c r="T356" s="4">
        <v>89337</v>
      </c>
      <c r="U356" s="13">
        <f>IF(DataTable[[#This Row],[Year]]="2019",SUM(DataTable[[#This Row],[Nov]:[Dec]]),IF(OR(DataTable[[#This Row],[Year]]="2020",DataTable[[#This Row],[Year]]="2021"),DataTable[[#This Row],[Total]],0))/1000</f>
        <v>3.0000000000000001E-3</v>
      </c>
      <c r="V356" s="13" t="str">
        <f>_xlfn.IFNA(VLOOKUP(DataTable[[#This Row],[Category]],Table2[#All],2,FALSE),"")</f>
        <v>Proactive Replacement</v>
      </c>
    </row>
    <row r="357" spans="1:22" x14ac:dyDescent="0.35">
      <c r="A357" s="3" t="s">
        <v>7</v>
      </c>
      <c r="B357" s="3" t="s">
        <v>276</v>
      </c>
      <c r="C357" s="3" t="s">
        <v>711</v>
      </c>
      <c r="D357" s="3" t="s">
        <v>710</v>
      </c>
      <c r="E357" s="3" t="s">
        <v>88</v>
      </c>
      <c r="F357" s="3" t="s">
        <v>1761</v>
      </c>
      <c r="G357" s="3" t="s">
        <v>1762</v>
      </c>
      <c r="H357" s="4">
        <v>0</v>
      </c>
      <c r="I357" s="4">
        <v>4813</v>
      </c>
      <c r="J357" s="4">
        <v>4113</v>
      </c>
      <c r="K357" s="4">
        <v>22196</v>
      </c>
      <c r="L357" s="4">
        <v>15563</v>
      </c>
      <c r="M357" s="4">
        <v>8661</v>
      </c>
      <c r="N357" s="4">
        <v>1066</v>
      </c>
      <c r="O357" s="4">
        <v>2020</v>
      </c>
      <c r="P357" s="4">
        <v>15437</v>
      </c>
      <c r="Q357" s="4">
        <v>60</v>
      </c>
      <c r="R357" s="4">
        <v>16</v>
      </c>
      <c r="S357" s="4">
        <v>7</v>
      </c>
      <c r="T357" s="4">
        <v>73953</v>
      </c>
      <c r="U357" s="13">
        <f>IF(DataTable[[#This Row],[Year]]="2019",SUM(DataTable[[#This Row],[Nov]:[Dec]]),IF(OR(DataTable[[#This Row],[Year]]="2020",DataTable[[#This Row],[Year]]="2021"),DataTable[[#This Row],[Total]],0))/1000</f>
        <v>2.3E-2</v>
      </c>
      <c r="V357" s="13" t="str">
        <f>_xlfn.IFNA(VLOOKUP(DataTable[[#This Row],[Category]],Table2[#All],2,FALSE),"")</f>
        <v>Proactive Replacement</v>
      </c>
    </row>
    <row r="358" spans="1:22" x14ac:dyDescent="0.35">
      <c r="A358" s="3" t="s">
        <v>7</v>
      </c>
      <c r="B358" s="3" t="s">
        <v>276</v>
      </c>
      <c r="C358" s="3" t="s">
        <v>699</v>
      </c>
      <c r="D358" s="3" t="s">
        <v>698</v>
      </c>
      <c r="E358" s="3" t="s">
        <v>88</v>
      </c>
      <c r="F358" s="3" t="s">
        <v>1761</v>
      </c>
      <c r="G358" s="3" t="s">
        <v>1762</v>
      </c>
      <c r="H358" s="4">
        <v>0</v>
      </c>
      <c r="I358" s="4">
        <v>6013</v>
      </c>
      <c r="J358" s="4">
        <v>14817</v>
      </c>
      <c r="K358" s="4">
        <v>20083</v>
      </c>
      <c r="L358" s="4">
        <v>10722</v>
      </c>
      <c r="M358" s="4">
        <v>6218</v>
      </c>
      <c r="N358" s="4">
        <v>20480</v>
      </c>
      <c r="O358" s="4">
        <v>529</v>
      </c>
      <c r="P358" s="4">
        <v>7252</v>
      </c>
      <c r="Q358" s="4">
        <v>170</v>
      </c>
      <c r="R358" s="4">
        <v>0</v>
      </c>
      <c r="S358" s="4">
        <v>0</v>
      </c>
      <c r="T358" s="4">
        <v>86285</v>
      </c>
      <c r="U358" s="13">
        <f>IF(DataTable[[#This Row],[Year]]="2019",SUM(DataTable[[#This Row],[Nov]:[Dec]]),IF(OR(DataTable[[#This Row],[Year]]="2020",DataTable[[#This Row],[Year]]="2021"),DataTable[[#This Row],[Total]],0))/1000</f>
        <v>0</v>
      </c>
      <c r="V358" s="13" t="str">
        <f>_xlfn.IFNA(VLOOKUP(DataTable[[#This Row],[Category]],Table2[#All],2,FALSE),"")</f>
        <v>Proactive Replacement</v>
      </c>
    </row>
    <row r="359" spans="1:22" x14ac:dyDescent="0.35">
      <c r="A359" s="3" t="s">
        <v>7</v>
      </c>
      <c r="B359" s="3" t="s">
        <v>276</v>
      </c>
      <c r="C359" s="3" t="s">
        <v>703</v>
      </c>
      <c r="D359" s="3" t="s">
        <v>702</v>
      </c>
      <c r="E359" s="3" t="s">
        <v>88</v>
      </c>
      <c r="F359" s="3" t="s">
        <v>1761</v>
      </c>
      <c r="G359" s="3" t="s">
        <v>1762</v>
      </c>
      <c r="H359" s="4">
        <v>0</v>
      </c>
      <c r="I359" s="4">
        <v>6629</v>
      </c>
      <c r="J359" s="4">
        <v>11099</v>
      </c>
      <c r="K359" s="4">
        <v>13969</v>
      </c>
      <c r="L359" s="4">
        <v>20466</v>
      </c>
      <c r="M359" s="4">
        <v>6546</v>
      </c>
      <c r="N359" s="4">
        <v>1760</v>
      </c>
      <c r="O359" s="4">
        <v>128</v>
      </c>
      <c r="P359" s="4">
        <v>13367</v>
      </c>
      <c r="Q359" s="4">
        <v>695</v>
      </c>
      <c r="R359" s="4">
        <v>2</v>
      </c>
      <c r="S359" s="4">
        <v>0</v>
      </c>
      <c r="T359" s="4">
        <v>74660</v>
      </c>
      <c r="U359" s="13">
        <f>IF(DataTable[[#This Row],[Year]]="2019",SUM(DataTable[[#This Row],[Nov]:[Dec]]),IF(OR(DataTable[[#This Row],[Year]]="2020",DataTable[[#This Row],[Year]]="2021"),DataTable[[#This Row],[Total]],0))/1000</f>
        <v>2E-3</v>
      </c>
      <c r="V359" s="13" t="str">
        <f>_xlfn.IFNA(VLOOKUP(DataTable[[#This Row],[Category]],Table2[#All],2,FALSE),"")</f>
        <v>Proactive Replacement</v>
      </c>
    </row>
    <row r="360" spans="1:22" x14ac:dyDescent="0.35">
      <c r="A360" s="3" t="s">
        <v>7</v>
      </c>
      <c r="B360" s="3" t="s">
        <v>276</v>
      </c>
      <c r="C360" s="3" t="s">
        <v>709</v>
      </c>
      <c r="D360" s="3" t="s">
        <v>708</v>
      </c>
      <c r="E360" s="3" t="s">
        <v>88</v>
      </c>
      <c r="F360" s="3" t="s">
        <v>1761</v>
      </c>
      <c r="G360" s="3" t="s">
        <v>1762</v>
      </c>
      <c r="H360" s="4">
        <v>3901</v>
      </c>
      <c r="I360" s="4">
        <v>16281</v>
      </c>
      <c r="J360" s="4">
        <v>6090</v>
      </c>
      <c r="K360" s="4">
        <v>3625</v>
      </c>
      <c r="L360" s="4">
        <v>-548</v>
      </c>
      <c r="M360" s="4">
        <v>13321</v>
      </c>
      <c r="N360" s="4">
        <v>392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4">
        <v>43061</v>
      </c>
      <c r="U360" s="13">
        <f>IF(DataTable[[#This Row],[Year]]="2019",SUM(DataTable[[#This Row],[Nov]:[Dec]]),IF(OR(DataTable[[#This Row],[Year]]="2020",DataTable[[#This Row],[Year]]="2021"),DataTable[[#This Row],[Total]],0))/1000</f>
        <v>0</v>
      </c>
      <c r="V360" s="13" t="str">
        <f>_xlfn.IFNA(VLOOKUP(DataTable[[#This Row],[Category]],Table2[#All],2,FALSE),"")</f>
        <v>Proactive Replacement</v>
      </c>
    </row>
    <row r="361" spans="1:22" x14ac:dyDescent="0.35">
      <c r="A361" s="3" t="s">
        <v>7</v>
      </c>
      <c r="B361" s="3" t="s">
        <v>276</v>
      </c>
      <c r="C361" s="3" t="s">
        <v>956</v>
      </c>
      <c r="D361" s="3" t="s">
        <v>955</v>
      </c>
      <c r="E361" s="3" t="s">
        <v>124</v>
      </c>
      <c r="F361" s="3" t="s">
        <v>1761</v>
      </c>
      <c r="G361" s="3" t="s">
        <v>1762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966</v>
      </c>
      <c r="O361" s="4">
        <v>1333</v>
      </c>
      <c r="P361" s="4">
        <v>8634</v>
      </c>
      <c r="Q361" s="4">
        <v>11910</v>
      </c>
      <c r="R361" s="4">
        <v>5947</v>
      </c>
      <c r="S361" s="4">
        <v>130900</v>
      </c>
      <c r="T361" s="4">
        <v>159690</v>
      </c>
      <c r="U361" s="13">
        <f>IF(DataTable[[#This Row],[Year]]="2019",SUM(DataTable[[#This Row],[Nov]:[Dec]]),IF(OR(DataTable[[#This Row],[Year]]="2020",DataTable[[#This Row],[Year]]="2021"),DataTable[[#This Row],[Total]],0))/1000</f>
        <v>136.84700000000001</v>
      </c>
      <c r="V361" s="13" t="str">
        <f>_xlfn.IFNA(VLOOKUP(DataTable[[#This Row],[Category]],Table2[#All],2,FALSE),"")</f>
        <v>Transmission Expansion plan</v>
      </c>
    </row>
    <row r="362" spans="1:22" x14ac:dyDescent="0.35">
      <c r="A362" s="3" t="s">
        <v>7</v>
      </c>
      <c r="B362" s="3" t="s">
        <v>276</v>
      </c>
      <c r="C362" s="3" t="s">
        <v>950</v>
      </c>
      <c r="D362" s="3" t="s">
        <v>949</v>
      </c>
      <c r="E362" s="3" t="s">
        <v>124</v>
      </c>
      <c r="F362" s="3" t="s">
        <v>1761</v>
      </c>
      <c r="G362" s="3" t="s">
        <v>1762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322</v>
      </c>
      <c r="N362" s="4">
        <v>0</v>
      </c>
      <c r="O362" s="4">
        <v>0</v>
      </c>
      <c r="P362" s="4">
        <v>0</v>
      </c>
      <c r="Q362" s="4">
        <v>-322</v>
      </c>
      <c r="R362" s="4">
        <v>49</v>
      </c>
      <c r="S362" s="4">
        <v>0</v>
      </c>
      <c r="T362" s="4">
        <v>49</v>
      </c>
      <c r="U362" s="13">
        <f>IF(DataTable[[#This Row],[Year]]="2019",SUM(DataTable[[#This Row],[Nov]:[Dec]]),IF(OR(DataTable[[#This Row],[Year]]="2020",DataTable[[#This Row],[Year]]="2021"),DataTable[[#This Row],[Total]],0))/1000</f>
        <v>4.9000000000000002E-2</v>
      </c>
      <c r="V362" s="13" t="str">
        <f>_xlfn.IFNA(VLOOKUP(DataTable[[#This Row],[Category]],Table2[#All],2,FALSE),"")</f>
        <v>Transmission Expansion plan</v>
      </c>
    </row>
    <row r="363" spans="1:22" x14ac:dyDescent="0.35">
      <c r="A363" s="3" t="s">
        <v>7</v>
      </c>
      <c r="B363" s="3" t="s">
        <v>276</v>
      </c>
      <c r="C363" s="3" t="s">
        <v>958</v>
      </c>
      <c r="D363" s="3" t="s">
        <v>957</v>
      </c>
      <c r="E363" s="3" t="s">
        <v>124</v>
      </c>
      <c r="F363" s="3" t="s">
        <v>1761</v>
      </c>
      <c r="G363" s="3" t="s">
        <v>1762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15538</v>
      </c>
      <c r="Q363" s="4">
        <v>20130</v>
      </c>
      <c r="R363" s="4">
        <v>14312</v>
      </c>
      <c r="S363" s="4">
        <v>67374</v>
      </c>
      <c r="T363" s="4">
        <v>117353</v>
      </c>
      <c r="U363" s="13">
        <f>IF(DataTable[[#This Row],[Year]]="2019",SUM(DataTable[[#This Row],[Nov]:[Dec]]),IF(OR(DataTable[[#This Row],[Year]]="2020",DataTable[[#This Row],[Year]]="2021"),DataTable[[#This Row],[Total]],0))/1000</f>
        <v>81.686000000000007</v>
      </c>
      <c r="V363" s="13" t="str">
        <f>_xlfn.IFNA(VLOOKUP(DataTable[[#This Row],[Category]],Table2[#All],2,FALSE),"")</f>
        <v>Transmission Expansion plan</v>
      </c>
    </row>
    <row r="364" spans="1:22" x14ac:dyDescent="0.35">
      <c r="A364" s="3" t="s">
        <v>7</v>
      </c>
      <c r="B364" s="3" t="s">
        <v>276</v>
      </c>
      <c r="C364" s="3" t="s">
        <v>497</v>
      </c>
      <c r="D364" s="3" t="s">
        <v>496</v>
      </c>
      <c r="E364" s="3" t="s">
        <v>88</v>
      </c>
      <c r="F364" s="3" t="s">
        <v>1761</v>
      </c>
      <c r="G364" s="3" t="s">
        <v>1762</v>
      </c>
      <c r="H364" s="4">
        <v>0</v>
      </c>
      <c r="I364" s="4">
        <v>0</v>
      </c>
      <c r="J364" s="4">
        <v>0</v>
      </c>
      <c r="K364" s="4">
        <v>32615</v>
      </c>
      <c r="L364" s="4">
        <v>4020</v>
      </c>
      <c r="M364" s="4">
        <v>246</v>
      </c>
      <c r="N364" s="4">
        <v>30114</v>
      </c>
      <c r="O364" s="4">
        <v>69918</v>
      </c>
      <c r="P364" s="4">
        <v>94838</v>
      </c>
      <c r="Q364" s="4">
        <v>-1666</v>
      </c>
      <c r="R364" s="4">
        <v>61</v>
      </c>
      <c r="S364" s="4">
        <v>734</v>
      </c>
      <c r="T364" s="4">
        <v>230881</v>
      </c>
      <c r="U364" s="13">
        <f>IF(DataTable[[#This Row],[Year]]="2019",SUM(DataTable[[#This Row],[Nov]:[Dec]]),IF(OR(DataTable[[#This Row],[Year]]="2020",DataTable[[#This Row],[Year]]="2021"),DataTable[[#This Row],[Total]],0))/1000</f>
        <v>0.79500000000000004</v>
      </c>
      <c r="V364" s="13" t="str">
        <f>_xlfn.IFNA(VLOOKUP(DataTable[[#This Row],[Category]],Table2[#All],2,FALSE),"")</f>
        <v>Proactive Replacement</v>
      </c>
    </row>
    <row r="365" spans="1:22" x14ac:dyDescent="0.35">
      <c r="A365" s="3" t="s">
        <v>7</v>
      </c>
      <c r="B365" s="3" t="s">
        <v>276</v>
      </c>
      <c r="C365" s="3" t="s">
        <v>491</v>
      </c>
      <c r="D365" s="3" t="s">
        <v>490</v>
      </c>
      <c r="E365" s="3" t="s">
        <v>88</v>
      </c>
      <c r="F365" s="3" t="s">
        <v>1761</v>
      </c>
      <c r="G365" s="3" t="s">
        <v>1762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133</v>
      </c>
      <c r="P365" s="4">
        <v>9144</v>
      </c>
      <c r="Q365" s="4">
        <v>28127</v>
      </c>
      <c r="R365" s="4">
        <v>10831</v>
      </c>
      <c r="S365" s="4">
        <v>148685</v>
      </c>
      <c r="T365" s="4">
        <v>196920</v>
      </c>
      <c r="U365" s="13">
        <f>IF(DataTable[[#This Row],[Year]]="2019",SUM(DataTable[[#This Row],[Nov]:[Dec]]),IF(OR(DataTable[[#This Row],[Year]]="2020",DataTable[[#This Row],[Year]]="2021"),DataTable[[#This Row],[Total]],0))/1000</f>
        <v>159.51599999999999</v>
      </c>
      <c r="V365" s="13" t="str">
        <f>_xlfn.IFNA(VLOOKUP(DataTable[[#This Row],[Category]],Table2[#All],2,FALSE),"")</f>
        <v>Proactive Replacement</v>
      </c>
    </row>
    <row r="366" spans="1:22" x14ac:dyDescent="0.35">
      <c r="A366" s="3" t="s">
        <v>7</v>
      </c>
      <c r="B366" s="3" t="s">
        <v>276</v>
      </c>
      <c r="C366" s="3" t="s">
        <v>495</v>
      </c>
      <c r="D366" s="3" t="s">
        <v>494</v>
      </c>
      <c r="E366" s="3" t="s">
        <v>88</v>
      </c>
      <c r="F366" s="3" t="s">
        <v>1761</v>
      </c>
      <c r="G366" s="3" t="s">
        <v>1762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3239</v>
      </c>
      <c r="O366" s="4">
        <v>27421</v>
      </c>
      <c r="P366" s="4">
        <v>13367</v>
      </c>
      <c r="Q366" s="4">
        <v>52223</v>
      </c>
      <c r="R366" s="4">
        <v>7791</v>
      </c>
      <c r="S366" s="4">
        <v>215574</v>
      </c>
      <c r="T366" s="4">
        <v>319616</v>
      </c>
      <c r="U366" s="13">
        <f>IF(DataTable[[#This Row],[Year]]="2019",SUM(DataTable[[#This Row],[Nov]:[Dec]]),IF(OR(DataTable[[#This Row],[Year]]="2020",DataTable[[#This Row],[Year]]="2021"),DataTable[[#This Row],[Total]],0))/1000</f>
        <v>223.36500000000001</v>
      </c>
      <c r="V366" s="13" t="str">
        <f>_xlfn.IFNA(VLOOKUP(DataTable[[#This Row],[Category]],Table2[#All],2,FALSE),"")</f>
        <v>Proactive Replacement</v>
      </c>
    </row>
    <row r="367" spans="1:22" x14ac:dyDescent="0.35">
      <c r="A367" s="3" t="s">
        <v>7</v>
      </c>
      <c r="B367" s="3" t="s">
        <v>276</v>
      </c>
      <c r="C367" s="3" t="s">
        <v>473</v>
      </c>
      <c r="D367" s="3" t="s">
        <v>472</v>
      </c>
      <c r="E367" s="3" t="s">
        <v>88</v>
      </c>
      <c r="F367" s="3" t="s">
        <v>1761</v>
      </c>
      <c r="G367" s="3" t="s">
        <v>1762</v>
      </c>
      <c r="H367" s="4">
        <v>0</v>
      </c>
      <c r="I367" s="4">
        <v>0</v>
      </c>
      <c r="J367" s="4">
        <v>0</v>
      </c>
      <c r="K367" s="4">
        <v>0</v>
      </c>
      <c r="L367" s="4">
        <v>51687</v>
      </c>
      <c r="M367" s="4">
        <v>12485</v>
      </c>
      <c r="N367" s="4">
        <v>17043</v>
      </c>
      <c r="O367" s="4">
        <v>-1843</v>
      </c>
      <c r="P367" s="4">
        <v>13341</v>
      </c>
      <c r="Q367" s="4">
        <v>534</v>
      </c>
      <c r="R367" s="4">
        <v>87170</v>
      </c>
      <c r="S367" s="4">
        <v>1374</v>
      </c>
      <c r="T367" s="4">
        <v>181791</v>
      </c>
      <c r="U367" s="13">
        <f>IF(DataTable[[#This Row],[Year]]="2019",SUM(DataTable[[#This Row],[Nov]:[Dec]]),IF(OR(DataTable[[#This Row],[Year]]="2020",DataTable[[#This Row],[Year]]="2021"),DataTable[[#This Row],[Total]],0))/1000</f>
        <v>88.543999999999997</v>
      </c>
      <c r="V367" s="13" t="str">
        <f>_xlfn.IFNA(VLOOKUP(DataTable[[#This Row],[Category]],Table2[#All],2,FALSE),"")</f>
        <v>Proactive Replacement</v>
      </c>
    </row>
    <row r="368" spans="1:22" x14ac:dyDescent="0.35">
      <c r="A368" s="3" t="s">
        <v>7</v>
      </c>
      <c r="B368" s="3" t="s">
        <v>276</v>
      </c>
      <c r="C368" s="3" t="s">
        <v>493</v>
      </c>
      <c r="D368" s="3" t="s">
        <v>492</v>
      </c>
      <c r="E368" s="3" t="s">
        <v>88</v>
      </c>
      <c r="F368" s="3" t="s">
        <v>1761</v>
      </c>
      <c r="G368" s="3" t="s">
        <v>1762</v>
      </c>
      <c r="H368" s="4">
        <v>0</v>
      </c>
      <c r="I368" s="4">
        <v>0</v>
      </c>
      <c r="J368" s="4">
        <v>0</v>
      </c>
      <c r="K368" s="4">
        <v>50</v>
      </c>
      <c r="L368" s="4">
        <v>18735</v>
      </c>
      <c r="M368" s="4">
        <v>21000</v>
      </c>
      <c r="N368" s="4">
        <v>2259</v>
      </c>
      <c r="O368" s="4">
        <v>22176</v>
      </c>
      <c r="P368" s="4">
        <v>129925</v>
      </c>
      <c r="Q368" s="4">
        <v>5556</v>
      </c>
      <c r="R368" s="4">
        <v>555</v>
      </c>
      <c r="S368" s="4">
        <v>39358</v>
      </c>
      <c r="T368" s="4">
        <v>239614</v>
      </c>
      <c r="U368" s="13">
        <f>IF(DataTable[[#This Row],[Year]]="2019",SUM(DataTable[[#This Row],[Nov]:[Dec]]),IF(OR(DataTable[[#This Row],[Year]]="2020",DataTable[[#This Row],[Year]]="2021"),DataTable[[#This Row],[Total]],0))/1000</f>
        <v>39.912999999999997</v>
      </c>
      <c r="V368" s="13" t="str">
        <f>_xlfn.IFNA(VLOOKUP(DataTable[[#This Row],[Category]],Table2[#All],2,FALSE),"")</f>
        <v>Proactive Replacement</v>
      </c>
    </row>
    <row r="369" spans="1:22" x14ac:dyDescent="0.35">
      <c r="A369" s="3" t="s">
        <v>7</v>
      </c>
      <c r="B369" s="3" t="s">
        <v>276</v>
      </c>
      <c r="C369" s="3" t="s">
        <v>677</v>
      </c>
      <c r="D369" s="3" t="s">
        <v>676</v>
      </c>
      <c r="E369" s="3" t="s">
        <v>88</v>
      </c>
      <c r="F369" s="3" t="s">
        <v>1761</v>
      </c>
      <c r="G369" s="3" t="s">
        <v>1762</v>
      </c>
      <c r="H369" s="4">
        <v>13990</v>
      </c>
      <c r="I369" s="4">
        <v>20089</v>
      </c>
      <c r="J369" s="4">
        <v>14287</v>
      </c>
      <c r="K369" s="4">
        <v>39920</v>
      </c>
      <c r="L369" s="4">
        <v>5033</v>
      </c>
      <c r="M369" s="4">
        <v>534</v>
      </c>
      <c r="N369" s="4">
        <v>7628</v>
      </c>
      <c r="O369" s="4">
        <v>13838</v>
      </c>
      <c r="P369" s="4">
        <v>-377</v>
      </c>
      <c r="Q369" s="4">
        <v>0</v>
      </c>
      <c r="R369" s="4">
        <v>0</v>
      </c>
      <c r="S369" s="4">
        <v>0</v>
      </c>
      <c r="T369" s="4">
        <v>114941</v>
      </c>
      <c r="U369" s="13">
        <f>IF(DataTable[[#This Row],[Year]]="2019",SUM(DataTable[[#This Row],[Nov]:[Dec]]),IF(OR(DataTable[[#This Row],[Year]]="2020",DataTable[[#This Row],[Year]]="2021"),DataTable[[#This Row],[Total]],0))/1000</f>
        <v>0</v>
      </c>
      <c r="V369" s="13" t="str">
        <f>_xlfn.IFNA(VLOOKUP(DataTable[[#This Row],[Category]],Table2[#All],2,FALSE),"")</f>
        <v>Proactive Replacement</v>
      </c>
    </row>
    <row r="370" spans="1:22" x14ac:dyDescent="0.35">
      <c r="A370" s="3" t="s">
        <v>7</v>
      </c>
      <c r="B370" s="3" t="s">
        <v>276</v>
      </c>
      <c r="C370" s="3" t="s">
        <v>755</v>
      </c>
      <c r="D370" s="3" t="s">
        <v>754</v>
      </c>
      <c r="E370" s="3" t="s">
        <v>252</v>
      </c>
      <c r="F370" s="3" t="s">
        <v>1761</v>
      </c>
      <c r="G370" s="3" t="s">
        <v>1762</v>
      </c>
      <c r="H370" s="4">
        <v>341</v>
      </c>
      <c r="I370" s="4">
        <v>17469</v>
      </c>
      <c r="J370" s="4">
        <v>30407</v>
      </c>
      <c r="K370" s="4">
        <v>7184</v>
      </c>
      <c r="L370" s="4">
        <v>17800</v>
      </c>
      <c r="M370" s="4">
        <v>138075</v>
      </c>
      <c r="N370" s="4">
        <v>-9736</v>
      </c>
      <c r="O370" s="4">
        <v>79830</v>
      </c>
      <c r="P370" s="4">
        <v>3203</v>
      </c>
      <c r="Q370" s="4">
        <v>360</v>
      </c>
      <c r="R370" s="4">
        <v>448</v>
      </c>
      <c r="S370" s="4">
        <v>0</v>
      </c>
      <c r="T370" s="4">
        <v>285382</v>
      </c>
      <c r="U370" s="13">
        <f>IF(DataTable[[#This Row],[Year]]="2019",SUM(DataTable[[#This Row],[Nov]:[Dec]]),IF(OR(DataTable[[#This Row],[Year]]="2020",DataTable[[#This Row],[Year]]="2021"),DataTable[[#This Row],[Total]],0))/1000</f>
        <v>0.44800000000000001</v>
      </c>
      <c r="V370" s="13" t="str">
        <f>_xlfn.IFNA(VLOOKUP(DataTable[[#This Row],[Category]],Table2[#All],2,FALSE),"")</f>
        <v>Reliability</v>
      </c>
    </row>
    <row r="371" spans="1:22" x14ac:dyDescent="0.35">
      <c r="A371" s="3" t="s">
        <v>7</v>
      </c>
      <c r="B371" s="3" t="s">
        <v>276</v>
      </c>
      <c r="C371" s="3" t="s">
        <v>938</v>
      </c>
      <c r="D371" s="3" t="s">
        <v>937</v>
      </c>
      <c r="E371" s="3" t="s">
        <v>124</v>
      </c>
      <c r="F371" s="3" t="s">
        <v>1761</v>
      </c>
      <c r="G371" s="3" t="s">
        <v>1762</v>
      </c>
      <c r="H371" s="4">
        <v>0</v>
      </c>
      <c r="I371" s="4">
        <v>0</v>
      </c>
      <c r="J371" s="4">
        <v>0</v>
      </c>
      <c r="K371" s="4">
        <v>258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258</v>
      </c>
      <c r="U371" s="13">
        <f>IF(DataTable[[#This Row],[Year]]="2019",SUM(DataTable[[#This Row],[Nov]:[Dec]]),IF(OR(DataTable[[#This Row],[Year]]="2020",DataTable[[#This Row],[Year]]="2021"),DataTable[[#This Row],[Total]],0))/1000</f>
        <v>0</v>
      </c>
      <c r="V371" s="13" t="str">
        <f>_xlfn.IFNA(VLOOKUP(DataTable[[#This Row],[Category]],Table2[#All],2,FALSE),"")</f>
        <v>Transmission Expansion plan</v>
      </c>
    </row>
    <row r="372" spans="1:22" x14ac:dyDescent="0.35">
      <c r="A372" s="3" t="s">
        <v>7</v>
      </c>
      <c r="B372" s="3" t="s">
        <v>276</v>
      </c>
      <c r="C372" s="3" t="s">
        <v>853</v>
      </c>
      <c r="D372" s="3" t="s">
        <v>852</v>
      </c>
      <c r="E372" s="3" t="s">
        <v>127</v>
      </c>
      <c r="F372" s="3" t="s">
        <v>1761</v>
      </c>
      <c r="G372" s="3" t="s">
        <v>1762</v>
      </c>
      <c r="H372" s="4">
        <v>0</v>
      </c>
      <c r="I372" s="4">
        <v>15701</v>
      </c>
      <c r="J372" s="4">
        <v>956</v>
      </c>
      <c r="K372" s="4">
        <v>80167</v>
      </c>
      <c r="L372" s="4">
        <v>21511</v>
      </c>
      <c r="M372" s="4">
        <v>18721</v>
      </c>
      <c r="N372" s="4">
        <v>35407</v>
      </c>
      <c r="O372" s="4">
        <v>124829</v>
      </c>
      <c r="P372" s="4">
        <v>121804</v>
      </c>
      <c r="Q372" s="4">
        <v>95731</v>
      </c>
      <c r="R372" s="4">
        <v>-24548</v>
      </c>
      <c r="S372" s="4">
        <v>378</v>
      </c>
      <c r="T372" s="4">
        <v>490658</v>
      </c>
      <c r="U372" s="13">
        <f>IF(DataTable[[#This Row],[Year]]="2019",SUM(DataTable[[#This Row],[Nov]:[Dec]]),IF(OR(DataTable[[#This Row],[Year]]="2020",DataTable[[#This Row],[Year]]="2021"),DataTable[[#This Row],[Total]],0))/1000</f>
        <v>-24.17</v>
      </c>
      <c r="V372" s="13" t="str">
        <f>_xlfn.IFNA(VLOOKUP(DataTable[[#This Row],[Category]],Table2[#All],2,FALSE),"")</f>
        <v>All Other</v>
      </c>
    </row>
    <row r="373" spans="1:22" x14ac:dyDescent="0.35">
      <c r="A373" s="3" t="s">
        <v>7</v>
      </c>
      <c r="B373" s="3" t="s">
        <v>276</v>
      </c>
      <c r="C373" s="3" t="s">
        <v>633</v>
      </c>
      <c r="D373" s="3" t="s">
        <v>632</v>
      </c>
      <c r="E373" s="3" t="s">
        <v>88</v>
      </c>
      <c r="F373" s="3" t="s">
        <v>1761</v>
      </c>
      <c r="G373" s="3" t="s">
        <v>1762</v>
      </c>
      <c r="H373" s="4">
        <v>0</v>
      </c>
      <c r="I373" s="4">
        <v>0</v>
      </c>
      <c r="J373" s="4">
        <v>0</v>
      </c>
      <c r="K373" s="4">
        <v>65</v>
      </c>
      <c r="L373" s="4">
        <v>0</v>
      </c>
      <c r="M373" s="4">
        <v>95</v>
      </c>
      <c r="N373" s="4">
        <v>37227</v>
      </c>
      <c r="O373" s="4">
        <v>1127</v>
      </c>
      <c r="P373" s="4">
        <v>935</v>
      </c>
      <c r="Q373" s="4">
        <v>0</v>
      </c>
      <c r="R373" s="4">
        <v>0</v>
      </c>
      <c r="S373" s="4">
        <v>34326</v>
      </c>
      <c r="T373" s="4">
        <v>73775</v>
      </c>
      <c r="U373" s="13">
        <f>IF(DataTable[[#This Row],[Year]]="2019",SUM(DataTable[[#This Row],[Nov]:[Dec]]),IF(OR(DataTable[[#This Row],[Year]]="2020",DataTable[[#This Row],[Year]]="2021"),DataTable[[#This Row],[Total]],0))/1000</f>
        <v>34.326000000000001</v>
      </c>
      <c r="V373" s="13" t="str">
        <f>_xlfn.IFNA(VLOOKUP(DataTable[[#This Row],[Category]],Table2[#All],2,FALSE),"")</f>
        <v>Proactive Replacement</v>
      </c>
    </row>
    <row r="374" spans="1:22" x14ac:dyDescent="0.35">
      <c r="A374" s="3" t="s">
        <v>7</v>
      </c>
      <c r="B374" s="3" t="s">
        <v>276</v>
      </c>
      <c r="C374" s="3" t="s">
        <v>647</v>
      </c>
      <c r="D374" s="3" t="s">
        <v>646</v>
      </c>
      <c r="E374" s="3" t="s">
        <v>88</v>
      </c>
      <c r="F374" s="3" t="s">
        <v>1761</v>
      </c>
      <c r="G374" s="3" t="s">
        <v>1762</v>
      </c>
      <c r="H374" s="4">
        <v>0</v>
      </c>
      <c r="I374" s="4">
        <v>0</v>
      </c>
      <c r="J374" s="4">
        <v>0</v>
      </c>
      <c r="K374" s="4">
        <v>184</v>
      </c>
      <c r="L374" s="4">
        <v>194</v>
      </c>
      <c r="M374" s="4">
        <v>37467</v>
      </c>
      <c r="N374" s="4">
        <v>481</v>
      </c>
      <c r="O374" s="4">
        <v>886</v>
      </c>
      <c r="P374" s="4">
        <v>6155</v>
      </c>
      <c r="Q374" s="4">
        <v>0</v>
      </c>
      <c r="R374" s="4">
        <v>399</v>
      </c>
      <c r="S374" s="4">
        <v>6405</v>
      </c>
      <c r="T374" s="4">
        <v>52170</v>
      </c>
      <c r="U374" s="13">
        <f>IF(DataTable[[#This Row],[Year]]="2019",SUM(DataTable[[#This Row],[Nov]:[Dec]]),IF(OR(DataTable[[#This Row],[Year]]="2020",DataTable[[#This Row],[Year]]="2021"),DataTable[[#This Row],[Total]],0))/1000</f>
        <v>6.8040000000000003</v>
      </c>
      <c r="V374" s="13" t="str">
        <f>_xlfn.IFNA(VLOOKUP(DataTable[[#This Row],[Category]],Table2[#All],2,FALSE),"")</f>
        <v>Proactive Replacement</v>
      </c>
    </row>
    <row r="375" spans="1:22" x14ac:dyDescent="0.35">
      <c r="A375" s="3" t="s">
        <v>7</v>
      </c>
      <c r="B375" s="3" t="s">
        <v>276</v>
      </c>
      <c r="C375" s="3" t="s">
        <v>641</v>
      </c>
      <c r="D375" s="3" t="s">
        <v>640</v>
      </c>
      <c r="E375" s="3" t="s">
        <v>88</v>
      </c>
      <c r="F375" s="3" t="s">
        <v>1761</v>
      </c>
      <c r="G375" s="3" t="s">
        <v>1762</v>
      </c>
      <c r="H375" s="4">
        <v>0</v>
      </c>
      <c r="I375" s="4">
        <v>0</v>
      </c>
      <c r="J375" s="4">
        <v>0</v>
      </c>
      <c r="K375" s="4">
        <v>261</v>
      </c>
      <c r="L375" s="4">
        <v>38</v>
      </c>
      <c r="M375" s="4">
        <v>127</v>
      </c>
      <c r="N375" s="4">
        <v>18702</v>
      </c>
      <c r="O375" s="4">
        <v>757</v>
      </c>
      <c r="P375" s="4">
        <v>3040</v>
      </c>
      <c r="Q375" s="4">
        <v>354</v>
      </c>
      <c r="R375" s="4">
        <v>0</v>
      </c>
      <c r="S375" s="4">
        <v>0</v>
      </c>
      <c r="T375" s="4">
        <v>23279</v>
      </c>
      <c r="U375" s="13">
        <f>IF(DataTable[[#This Row],[Year]]="2019",SUM(DataTable[[#This Row],[Nov]:[Dec]]),IF(OR(DataTable[[#This Row],[Year]]="2020",DataTable[[#This Row],[Year]]="2021"),DataTable[[#This Row],[Total]],0))/1000</f>
        <v>0</v>
      </c>
      <c r="V375" s="13" t="str">
        <f>_xlfn.IFNA(VLOOKUP(DataTable[[#This Row],[Category]],Table2[#All],2,FALSE),"")</f>
        <v>Proactive Replacement</v>
      </c>
    </row>
    <row r="376" spans="1:22" x14ac:dyDescent="0.35">
      <c r="A376" s="3" t="s">
        <v>7</v>
      </c>
      <c r="B376" s="3" t="s">
        <v>276</v>
      </c>
      <c r="C376" s="3" t="s">
        <v>643</v>
      </c>
      <c r="D376" s="3" t="s">
        <v>642</v>
      </c>
      <c r="E376" s="3" t="s">
        <v>88</v>
      </c>
      <c r="F376" s="3" t="s">
        <v>1761</v>
      </c>
      <c r="G376" s="3" t="s">
        <v>1762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96</v>
      </c>
      <c r="N376" s="4">
        <v>19433</v>
      </c>
      <c r="O376" s="4">
        <v>2030</v>
      </c>
      <c r="P376" s="4">
        <v>966</v>
      </c>
      <c r="Q376" s="4">
        <v>354</v>
      </c>
      <c r="R376" s="4">
        <v>3786</v>
      </c>
      <c r="S376" s="4">
        <v>0</v>
      </c>
      <c r="T376" s="4">
        <v>26665</v>
      </c>
      <c r="U376" s="13">
        <f>IF(DataTable[[#This Row],[Year]]="2019",SUM(DataTable[[#This Row],[Nov]:[Dec]]),IF(OR(DataTable[[#This Row],[Year]]="2020",DataTable[[#This Row],[Year]]="2021"),DataTable[[#This Row],[Total]],0))/1000</f>
        <v>3.786</v>
      </c>
      <c r="V376" s="13" t="str">
        <f>_xlfn.IFNA(VLOOKUP(DataTable[[#This Row],[Category]],Table2[#All],2,FALSE),"")</f>
        <v>Proactive Replacement</v>
      </c>
    </row>
    <row r="377" spans="1:22" x14ac:dyDescent="0.35">
      <c r="A377" s="3" t="s">
        <v>7</v>
      </c>
      <c r="B377" s="3" t="s">
        <v>276</v>
      </c>
      <c r="C377" s="3" t="s">
        <v>861</v>
      </c>
      <c r="D377" s="3" t="s">
        <v>860</v>
      </c>
      <c r="E377" s="3" t="s">
        <v>88</v>
      </c>
      <c r="F377" s="3" t="s">
        <v>1761</v>
      </c>
      <c r="G377" s="3" t="s">
        <v>1762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13392</v>
      </c>
      <c r="P377" s="4">
        <v>56</v>
      </c>
      <c r="Q377" s="4">
        <v>3682</v>
      </c>
      <c r="R377" s="4">
        <v>31707</v>
      </c>
      <c r="S377" s="4">
        <v>1814</v>
      </c>
      <c r="T377" s="4">
        <v>50651</v>
      </c>
      <c r="U377" s="13">
        <f>IF(DataTable[[#This Row],[Year]]="2019",SUM(DataTable[[#This Row],[Nov]:[Dec]]),IF(OR(DataTable[[#This Row],[Year]]="2020",DataTable[[#This Row],[Year]]="2021"),DataTable[[#This Row],[Total]],0))/1000</f>
        <v>33.521000000000001</v>
      </c>
      <c r="V377" s="13" t="str">
        <f>_xlfn.IFNA(VLOOKUP(DataTable[[#This Row],[Category]],Table2[#All],2,FALSE),"")</f>
        <v>Proactive Replacement</v>
      </c>
    </row>
    <row r="378" spans="1:22" x14ac:dyDescent="0.35">
      <c r="A378" s="3" t="s">
        <v>7</v>
      </c>
      <c r="B378" s="3" t="s">
        <v>276</v>
      </c>
      <c r="C378" s="3" t="s">
        <v>936</v>
      </c>
      <c r="D378" s="3" t="s">
        <v>935</v>
      </c>
      <c r="E378" s="3" t="s">
        <v>124</v>
      </c>
      <c r="F378" s="3" t="s">
        <v>1761</v>
      </c>
      <c r="G378" s="3" t="s">
        <v>1762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324</v>
      </c>
      <c r="P378" s="4">
        <v>9451</v>
      </c>
      <c r="Q378" s="4">
        <v>37810</v>
      </c>
      <c r="R378" s="4">
        <v>615</v>
      </c>
      <c r="S378" s="4">
        <v>3431</v>
      </c>
      <c r="T378" s="4">
        <v>51631</v>
      </c>
      <c r="U378" s="13">
        <f>IF(DataTable[[#This Row],[Year]]="2019",SUM(DataTable[[#This Row],[Nov]:[Dec]]),IF(OR(DataTable[[#This Row],[Year]]="2020",DataTable[[#This Row],[Year]]="2021"),DataTable[[#This Row],[Total]],0))/1000</f>
        <v>4.0460000000000003</v>
      </c>
      <c r="V378" s="13" t="str">
        <f>_xlfn.IFNA(VLOOKUP(DataTable[[#This Row],[Category]],Table2[#All],2,FALSE),"")</f>
        <v>Transmission Expansion plan</v>
      </c>
    </row>
    <row r="379" spans="1:22" x14ac:dyDescent="0.35">
      <c r="A379" s="3" t="s">
        <v>7</v>
      </c>
      <c r="B379" s="3" t="s">
        <v>276</v>
      </c>
      <c r="C379" s="3" t="s">
        <v>475</v>
      </c>
      <c r="D379" s="3" t="s">
        <v>474</v>
      </c>
      <c r="E379" s="3" t="s">
        <v>88</v>
      </c>
      <c r="F379" s="3" t="s">
        <v>1761</v>
      </c>
      <c r="G379" s="3" t="s">
        <v>1762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36623</v>
      </c>
      <c r="S379" s="4">
        <v>-36623</v>
      </c>
      <c r="T379" s="4">
        <v>0</v>
      </c>
      <c r="U379" s="13">
        <f>IF(DataTable[[#This Row],[Year]]="2019",SUM(DataTable[[#This Row],[Nov]:[Dec]]),IF(OR(DataTable[[#This Row],[Year]]="2020",DataTable[[#This Row],[Year]]="2021"),DataTable[[#This Row],[Total]],0))/1000</f>
        <v>0</v>
      </c>
      <c r="V379" s="13" t="str">
        <f>_xlfn.IFNA(VLOOKUP(DataTable[[#This Row],[Category]],Table2[#All],2,FALSE),"")</f>
        <v>Proactive Replacement</v>
      </c>
    </row>
    <row r="380" spans="1:22" x14ac:dyDescent="0.35">
      <c r="A380" s="3" t="s">
        <v>7</v>
      </c>
      <c r="B380" s="3" t="s">
        <v>276</v>
      </c>
      <c r="C380" s="3" t="s">
        <v>565</v>
      </c>
      <c r="D380" s="3" t="s">
        <v>564</v>
      </c>
      <c r="E380" s="3" t="s">
        <v>17</v>
      </c>
      <c r="F380" s="3" t="s">
        <v>1761</v>
      </c>
      <c r="G380" s="3" t="s">
        <v>1762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20913</v>
      </c>
      <c r="T380" s="4">
        <v>20913</v>
      </c>
      <c r="U380" s="13">
        <f>IF(DataTable[[#This Row],[Year]]="2019",SUM(DataTable[[#This Row],[Nov]:[Dec]]),IF(OR(DataTable[[#This Row],[Year]]="2020",DataTable[[#This Row],[Year]]="2021"),DataTable[[#This Row],[Total]],0))/1000</f>
        <v>20.913</v>
      </c>
      <c r="V380" s="13" t="str">
        <f>_xlfn.IFNA(VLOOKUP(DataTable[[#This Row],[Category]],Table2[#All],2,FALSE),"")</f>
        <v>All Other</v>
      </c>
    </row>
    <row r="381" spans="1:22" x14ac:dyDescent="0.35">
      <c r="A381" s="3" t="s">
        <v>7</v>
      </c>
      <c r="B381" s="3" t="s">
        <v>276</v>
      </c>
      <c r="C381" s="3" t="s">
        <v>920</v>
      </c>
      <c r="D381" s="3" t="s">
        <v>919</v>
      </c>
      <c r="E381" s="3" t="s">
        <v>124</v>
      </c>
      <c r="F381" s="3" t="s">
        <v>1761</v>
      </c>
      <c r="G381" s="3" t="s">
        <v>1762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1677</v>
      </c>
      <c r="N381" s="4">
        <v>843</v>
      </c>
      <c r="O381" s="4">
        <v>1495</v>
      </c>
      <c r="P381" s="4">
        <v>1527</v>
      </c>
      <c r="Q381" s="4">
        <v>2091</v>
      </c>
      <c r="R381" s="4">
        <v>1227</v>
      </c>
      <c r="S381" s="4">
        <v>506</v>
      </c>
      <c r="T381" s="4">
        <v>9367</v>
      </c>
      <c r="U381" s="13">
        <f>IF(DataTable[[#This Row],[Year]]="2019",SUM(DataTable[[#This Row],[Nov]:[Dec]]),IF(OR(DataTable[[#This Row],[Year]]="2020",DataTable[[#This Row],[Year]]="2021"),DataTable[[#This Row],[Total]],0))/1000</f>
        <v>1.7330000000000001</v>
      </c>
      <c r="V381" s="13" t="str">
        <f>_xlfn.IFNA(VLOOKUP(DataTable[[#This Row],[Category]],Table2[#All],2,FALSE),"")</f>
        <v>Transmission Expansion plan</v>
      </c>
    </row>
    <row r="382" spans="1:22" x14ac:dyDescent="0.35">
      <c r="A382" s="3" t="s">
        <v>7</v>
      </c>
      <c r="B382" s="3" t="s">
        <v>276</v>
      </c>
      <c r="C382" s="3" t="s">
        <v>380</v>
      </c>
      <c r="D382" s="3" t="s">
        <v>379</v>
      </c>
      <c r="E382" s="3" t="s">
        <v>124</v>
      </c>
      <c r="F382" s="3" t="s">
        <v>1761</v>
      </c>
      <c r="G382" s="3" t="s">
        <v>1762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34047</v>
      </c>
      <c r="S382" s="4">
        <v>38651</v>
      </c>
      <c r="T382" s="4">
        <v>72698</v>
      </c>
      <c r="U382" s="13">
        <f>IF(DataTable[[#This Row],[Year]]="2019",SUM(DataTable[[#This Row],[Nov]:[Dec]]),IF(OR(DataTable[[#This Row],[Year]]="2020",DataTable[[#This Row],[Year]]="2021"),DataTable[[#This Row],[Total]],0))/1000</f>
        <v>72.697999999999993</v>
      </c>
      <c r="V382" s="13" t="str">
        <f>_xlfn.IFNA(VLOOKUP(DataTable[[#This Row],[Category]],Table2[#All],2,FALSE),"")</f>
        <v>Transmission Expansion plan</v>
      </c>
    </row>
    <row r="383" spans="1:22" x14ac:dyDescent="0.35">
      <c r="A383" s="3" t="s">
        <v>7</v>
      </c>
      <c r="B383" s="3" t="s">
        <v>276</v>
      </c>
      <c r="C383" s="3" t="s">
        <v>932</v>
      </c>
      <c r="D383" s="3" t="s">
        <v>931</v>
      </c>
      <c r="E383" s="3" t="s">
        <v>124</v>
      </c>
      <c r="F383" s="3" t="s">
        <v>1761</v>
      </c>
      <c r="G383" s="3" t="s">
        <v>1762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120</v>
      </c>
      <c r="T383" s="4">
        <v>120</v>
      </c>
      <c r="U383" s="13">
        <f>IF(DataTable[[#This Row],[Year]]="2019",SUM(DataTable[[#This Row],[Nov]:[Dec]]),IF(OR(DataTable[[#This Row],[Year]]="2020",DataTable[[#This Row],[Year]]="2021"),DataTable[[#This Row],[Total]],0))/1000</f>
        <v>0.12</v>
      </c>
      <c r="V383" s="13" t="str">
        <f>_xlfn.IFNA(VLOOKUP(DataTable[[#This Row],[Category]],Table2[#All],2,FALSE),"")</f>
        <v>Transmission Expansion plan</v>
      </c>
    </row>
    <row r="384" spans="1:22" x14ac:dyDescent="0.35">
      <c r="A384" s="3" t="s">
        <v>7</v>
      </c>
      <c r="B384" s="3" t="s">
        <v>981</v>
      </c>
      <c r="C384" s="3" t="s">
        <v>1009</v>
      </c>
      <c r="D384" s="3" t="s">
        <v>1008</v>
      </c>
      <c r="E384" s="3" t="s">
        <v>88</v>
      </c>
      <c r="F384" s="3" t="s">
        <v>1761</v>
      </c>
      <c r="G384" s="3" t="s">
        <v>1762</v>
      </c>
      <c r="H384" s="4">
        <v>33659</v>
      </c>
      <c r="I384" s="4">
        <v>310</v>
      </c>
      <c r="J384" s="4">
        <v>7279</v>
      </c>
      <c r="K384" s="4">
        <v>7227</v>
      </c>
      <c r="L384" s="4">
        <v>-1683</v>
      </c>
      <c r="M384" s="4">
        <v>54539</v>
      </c>
      <c r="N384" s="4">
        <v>-130250</v>
      </c>
      <c r="O384" s="4">
        <v>-4024</v>
      </c>
      <c r="P384" s="4">
        <v>30631</v>
      </c>
      <c r="Q384" s="4">
        <v>-30631</v>
      </c>
      <c r="R384" s="4">
        <v>-249</v>
      </c>
      <c r="S384" s="4">
        <v>33642</v>
      </c>
      <c r="T384" s="4">
        <v>452</v>
      </c>
      <c r="U384" s="13">
        <f>IF(DataTable[[#This Row],[Year]]="2019",SUM(DataTable[[#This Row],[Nov]:[Dec]]),IF(OR(DataTable[[#This Row],[Year]]="2020",DataTable[[#This Row],[Year]]="2021"),DataTable[[#This Row],[Total]],0))/1000</f>
        <v>33.393000000000001</v>
      </c>
      <c r="V384" s="13" t="str">
        <f>_xlfn.IFNA(VLOOKUP(DataTable[[#This Row],[Category]],Table2[#All],2,FALSE),"")</f>
        <v>Proactive Replacement</v>
      </c>
    </row>
    <row r="385" spans="1:22" x14ac:dyDescent="0.35">
      <c r="A385" s="3" t="s">
        <v>7</v>
      </c>
      <c r="B385" s="3" t="s">
        <v>981</v>
      </c>
      <c r="C385" s="3" t="s">
        <v>1617</v>
      </c>
      <c r="D385" s="3" t="s">
        <v>1616</v>
      </c>
      <c r="E385" s="3" t="s">
        <v>252</v>
      </c>
      <c r="F385" s="3" t="s">
        <v>1761</v>
      </c>
      <c r="G385" s="3" t="s">
        <v>1762</v>
      </c>
      <c r="H385" s="4">
        <v>7028</v>
      </c>
      <c r="I385" s="4">
        <v>0</v>
      </c>
      <c r="J385" s="4">
        <v>0</v>
      </c>
      <c r="K385" s="4">
        <v>0</v>
      </c>
      <c r="L385" s="4">
        <v>2570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9598</v>
      </c>
      <c r="U385" s="13">
        <f>IF(DataTable[[#This Row],[Year]]="2019",SUM(DataTable[[#This Row],[Nov]:[Dec]]),IF(OR(DataTable[[#This Row],[Year]]="2020",DataTable[[#This Row],[Year]]="2021"),DataTable[[#This Row],[Total]],0))/1000</f>
        <v>0</v>
      </c>
      <c r="V385" s="13" t="str">
        <f>_xlfn.IFNA(VLOOKUP(DataTable[[#This Row],[Category]],Table2[#All],2,FALSE),"")</f>
        <v>Reliability</v>
      </c>
    </row>
    <row r="386" spans="1:22" x14ac:dyDescent="0.35">
      <c r="A386" s="3" t="s">
        <v>7</v>
      </c>
      <c r="B386" s="3" t="s">
        <v>981</v>
      </c>
      <c r="C386" s="3" t="s">
        <v>1055</v>
      </c>
      <c r="D386" s="3" t="s">
        <v>1054</v>
      </c>
      <c r="E386" s="3" t="s">
        <v>111</v>
      </c>
      <c r="F386" s="3" t="s">
        <v>1761</v>
      </c>
      <c r="G386" s="3" t="s">
        <v>1762</v>
      </c>
      <c r="H386" s="4">
        <v>12153</v>
      </c>
      <c r="I386" s="4">
        <v>32285</v>
      </c>
      <c r="J386" s="4">
        <v>-6017</v>
      </c>
      <c r="K386" s="4">
        <v>17197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55618</v>
      </c>
      <c r="U386" s="13">
        <f>IF(DataTable[[#This Row],[Year]]="2019",SUM(DataTable[[#This Row],[Nov]:[Dec]]),IF(OR(DataTable[[#This Row],[Year]]="2020",DataTable[[#This Row],[Year]]="2021"),DataTable[[#This Row],[Total]],0))/1000</f>
        <v>0</v>
      </c>
      <c r="V386" s="13" t="str">
        <f>_xlfn.IFNA(VLOOKUP(DataTable[[#This Row],[Category]],Table2[#All],2,FALSE),"")</f>
        <v>All Other</v>
      </c>
    </row>
    <row r="387" spans="1:22" x14ac:dyDescent="0.35">
      <c r="A387" s="3" t="s">
        <v>7</v>
      </c>
      <c r="B387" s="3" t="s">
        <v>981</v>
      </c>
      <c r="C387" s="3" t="s">
        <v>1059</v>
      </c>
      <c r="D387" s="3" t="s">
        <v>1058</v>
      </c>
      <c r="E387" s="3" t="s">
        <v>111</v>
      </c>
      <c r="F387" s="3" t="s">
        <v>1761</v>
      </c>
      <c r="G387" s="3" t="s">
        <v>1762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4">
        <v>251</v>
      </c>
      <c r="O387" s="4">
        <v>0</v>
      </c>
      <c r="P387" s="4">
        <v>67</v>
      </c>
      <c r="Q387" s="4">
        <v>16691</v>
      </c>
      <c r="R387" s="4">
        <v>153</v>
      </c>
      <c r="S387" s="4">
        <v>190</v>
      </c>
      <c r="T387" s="4">
        <v>17352</v>
      </c>
      <c r="U387" s="13">
        <f>IF(DataTable[[#This Row],[Year]]="2019",SUM(DataTable[[#This Row],[Nov]:[Dec]]),IF(OR(DataTable[[#This Row],[Year]]="2020",DataTable[[#This Row],[Year]]="2021"),DataTable[[#This Row],[Total]],0))/1000</f>
        <v>0.34300000000000003</v>
      </c>
      <c r="V387" s="13" t="str">
        <f>_xlfn.IFNA(VLOOKUP(DataTable[[#This Row],[Category]],Table2[#All],2,FALSE),"")</f>
        <v>All Other</v>
      </c>
    </row>
    <row r="388" spans="1:22" x14ac:dyDescent="0.35">
      <c r="A388" s="3" t="s">
        <v>7</v>
      </c>
      <c r="B388" s="3" t="s">
        <v>981</v>
      </c>
      <c r="C388" s="3" t="s">
        <v>1519</v>
      </c>
      <c r="D388" s="3" t="s">
        <v>1518</v>
      </c>
      <c r="E388" s="3" t="s">
        <v>252</v>
      </c>
      <c r="F388" s="3" t="s">
        <v>1761</v>
      </c>
      <c r="G388" s="3" t="s">
        <v>1762</v>
      </c>
      <c r="H388" s="4">
        <v>13520</v>
      </c>
      <c r="I388" s="4">
        <v>0</v>
      </c>
      <c r="J388" s="4">
        <v>2241</v>
      </c>
      <c r="K388" s="4">
        <v>0</v>
      </c>
      <c r="L388" s="4">
        <v>0</v>
      </c>
      <c r="M388" s="4">
        <v>-16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v>15745</v>
      </c>
      <c r="U388" s="13">
        <f>IF(DataTable[[#This Row],[Year]]="2019",SUM(DataTable[[#This Row],[Nov]:[Dec]]),IF(OR(DataTable[[#This Row],[Year]]="2020",DataTable[[#This Row],[Year]]="2021"),DataTable[[#This Row],[Total]],0))/1000</f>
        <v>0</v>
      </c>
      <c r="V388" s="13" t="str">
        <f>_xlfn.IFNA(VLOOKUP(DataTable[[#This Row],[Category]],Table2[#All],2,FALSE),"")</f>
        <v>Reliability</v>
      </c>
    </row>
    <row r="389" spans="1:22" x14ac:dyDescent="0.35">
      <c r="A389" s="3" t="s">
        <v>7</v>
      </c>
      <c r="B389" s="3" t="s">
        <v>981</v>
      </c>
      <c r="C389" s="3" t="s">
        <v>1131</v>
      </c>
      <c r="D389" s="3" t="s">
        <v>1130</v>
      </c>
      <c r="E389" s="3" t="s">
        <v>281</v>
      </c>
      <c r="F389" s="3" t="s">
        <v>1761</v>
      </c>
      <c r="G389" s="3" t="s">
        <v>1762</v>
      </c>
      <c r="H389" s="4">
        <v>0</v>
      </c>
      <c r="I389" s="4">
        <v>0</v>
      </c>
      <c r="J389" s="4">
        <v>0</v>
      </c>
      <c r="K389" s="4">
        <v>-24221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v>0</v>
      </c>
      <c r="T389" s="4">
        <v>-24221</v>
      </c>
      <c r="U389" s="13">
        <f>IF(DataTable[[#This Row],[Year]]="2019",SUM(DataTable[[#This Row],[Nov]:[Dec]]),IF(OR(DataTable[[#This Row],[Year]]="2020",DataTable[[#This Row],[Year]]="2021"),DataTable[[#This Row],[Total]],0))/1000</f>
        <v>0</v>
      </c>
      <c r="V389" s="13" t="str">
        <f>_xlfn.IFNA(VLOOKUP(DataTable[[#This Row],[Category]],Table2[#All],2,FALSE),"")</f>
        <v>All Other</v>
      </c>
    </row>
    <row r="390" spans="1:22" x14ac:dyDescent="0.35">
      <c r="A390" s="3" t="s">
        <v>7</v>
      </c>
      <c r="B390" s="3" t="s">
        <v>981</v>
      </c>
      <c r="C390" s="3" t="s">
        <v>1567</v>
      </c>
      <c r="D390" s="3" t="s">
        <v>1566</v>
      </c>
      <c r="E390" s="3" t="s">
        <v>252</v>
      </c>
      <c r="F390" s="3" t="s">
        <v>1761</v>
      </c>
      <c r="G390" s="3" t="s">
        <v>1762</v>
      </c>
      <c r="H390" s="4">
        <v>423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423</v>
      </c>
      <c r="U390" s="13">
        <f>IF(DataTable[[#This Row],[Year]]="2019",SUM(DataTable[[#This Row],[Nov]:[Dec]]),IF(OR(DataTable[[#This Row],[Year]]="2020",DataTable[[#This Row],[Year]]="2021"),DataTable[[#This Row],[Total]],0))/1000</f>
        <v>0</v>
      </c>
      <c r="V390" s="13" t="str">
        <f>_xlfn.IFNA(VLOOKUP(DataTable[[#This Row],[Category]],Table2[#All],2,FALSE),"")</f>
        <v>Reliability</v>
      </c>
    </row>
    <row r="391" spans="1:22" x14ac:dyDescent="0.35">
      <c r="A391" s="3" t="s">
        <v>7</v>
      </c>
      <c r="B391" s="3" t="s">
        <v>981</v>
      </c>
      <c r="C391" s="3" t="s">
        <v>1041</v>
      </c>
      <c r="D391" s="3" t="s">
        <v>1040</v>
      </c>
      <c r="E391" s="3" t="s">
        <v>111</v>
      </c>
      <c r="F391" s="3" t="s">
        <v>1761</v>
      </c>
      <c r="G391" s="3" t="s">
        <v>1762</v>
      </c>
      <c r="H391" s="4">
        <v>487</v>
      </c>
      <c r="I391" s="4">
        <v>0</v>
      </c>
      <c r="J391" s="4">
        <v>0</v>
      </c>
      <c r="K391" s="4">
        <v>5366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5852</v>
      </c>
      <c r="U391" s="13">
        <f>IF(DataTable[[#This Row],[Year]]="2019",SUM(DataTable[[#This Row],[Nov]:[Dec]]),IF(OR(DataTable[[#This Row],[Year]]="2020",DataTable[[#This Row],[Year]]="2021"),DataTable[[#This Row],[Total]],0))/1000</f>
        <v>0</v>
      </c>
      <c r="V391" s="13" t="str">
        <f>_xlfn.IFNA(VLOOKUP(DataTable[[#This Row],[Category]],Table2[#All],2,FALSE),"")</f>
        <v>All Other</v>
      </c>
    </row>
    <row r="392" spans="1:22" x14ac:dyDescent="0.35">
      <c r="A392" s="3" t="s">
        <v>7</v>
      </c>
      <c r="B392" s="3" t="s">
        <v>981</v>
      </c>
      <c r="C392" s="3" t="s">
        <v>1061</v>
      </c>
      <c r="D392" s="3" t="s">
        <v>1060</v>
      </c>
      <c r="E392" s="3" t="s">
        <v>111</v>
      </c>
      <c r="F392" s="3" t="s">
        <v>1761</v>
      </c>
      <c r="G392" s="3" t="s">
        <v>1762</v>
      </c>
      <c r="H392" s="4">
        <v>0</v>
      </c>
      <c r="I392" s="4">
        <v>0</v>
      </c>
      <c r="J392" s="4">
        <v>-189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4">
        <v>0</v>
      </c>
      <c r="T392" s="4">
        <v>-189</v>
      </c>
      <c r="U392" s="13">
        <f>IF(DataTable[[#This Row],[Year]]="2019",SUM(DataTable[[#This Row],[Nov]:[Dec]]),IF(OR(DataTable[[#This Row],[Year]]="2020",DataTable[[#This Row],[Year]]="2021"),DataTable[[#This Row],[Total]],0))/1000</f>
        <v>0</v>
      </c>
      <c r="V392" s="13" t="str">
        <f>_xlfn.IFNA(VLOOKUP(DataTable[[#This Row],[Category]],Table2[#All],2,FALSE),"")</f>
        <v>All Other</v>
      </c>
    </row>
    <row r="393" spans="1:22" x14ac:dyDescent="0.35">
      <c r="A393" s="3" t="s">
        <v>7</v>
      </c>
      <c r="B393" s="3" t="s">
        <v>981</v>
      </c>
      <c r="C393" s="3" t="s">
        <v>1053</v>
      </c>
      <c r="D393" s="3" t="s">
        <v>1052</v>
      </c>
      <c r="E393" s="3" t="s">
        <v>111</v>
      </c>
      <c r="F393" s="3" t="s">
        <v>1761</v>
      </c>
      <c r="G393" s="3" t="s">
        <v>1762</v>
      </c>
      <c r="H393" s="4">
        <v>-726</v>
      </c>
      <c r="I393" s="4">
        <v>-192</v>
      </c>
      <c r="J393" s="4">
        <v>-2241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S393" s="4">
        <v>0</v>
      </c>
      <c r="T393" s="4">
        <v>-3160</v>
      </c>
      <c r="U393" s="13">
        <f>IF(DataTable[[#This Row],[Year]]="2019",SUM(DataTable[[#This Row],[Nov]:[Dec]]),IF(OR(DataTable[[#This Row],[Year]]="2020",DataTable[[#This Row],[Year]]="2021"),DataTable[[#This Row],[Total]],0))/1000</f>
        <v>0</v>
      </c>
      <c r="V393" s="13" t="str">
        <f>_xlfn.IFNA(VLOOKUP(DataTable[[#This Row],[Category]],Table2[#All],2,FALSE),"")</f>
        <v>All Other</v>
      </c>
    </row>
    <row r="394" spans="1:22" x14ac:dyDescent="0.35">
      <c r="A394" s="3" t="s">
        <v>7</v>
      </c>
      <c r="B394" s="3" t="s">
        <v>981</v>
      </c>
      <c r="C394" s="3" t="s">
        <v>1037</v>
      </c>
      <c r="D394" s="3" t="s">
        <v>1036</v>
      </c>
      <c r="E394" s="3" t="s">
        <v>111</v>
      </c>
      <c r="F394" s="3" t="s">
        <v>1761</v>
      </c>
      <c r="G394" s="3" t="s">
        <v>1762</v>
      </c>
      <c r="H394" s="4">
        <v>28196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v>0</v>
      </c>
      <c r="T394" s="4">
        <v>28196</v>
      </c>
      <c r="U394" s="13">
        <f>IF(DataTable[[#This Row],[Year]]="2019",SUM(DataTable[[#This Row],[Nov]:[Dec]]),IF(OR(DataTable[[#This Row],[Year]]="2020",DataTable[[#This Row],[Year]]="2021"),DataTable[[#This Row],[Total]],0))/1000</f>
        <v>0</v>
      </c>
      <c r="V394" s="13" t="str">
        <f>_xlfn.IFNA(VLOOKUP(DataTable[[#This Row],[Category]],Table2[#All],2,FALSE),"")</f>
        <v>All Other</v>
      </c>
    </row>
    <row r="395" spans="1:22" x14ac:dyDescent="0.35">
      <c r="A395" s="3" t="s">
        <v>7</v>
      </c>
      <c r="B395" s="3" t="s">
        <v>981</v>
      </c>
      <c r="C395" s="3" t="s">
        <v>1129</v>
      </c>
      <c r="D395" s="3" t="s">
        <v>1128</v>
      </c>
      <c r="E395" s="3" t="s">
        <v>127</v>
      </c>
      <c r="F395" s="3" t="s">
        <v>1761</v>
      </c>
      <c r="G395" s="3" t="s">
        <v>1762</v>
      </c>
      <c r="H395" s="4">
        <v>16094</v>
      </c>
      <c r="I395" s="4">
        <v>5755</v>
      </c>
      <c r="J395" s="4">
        <v>61523</v>
      </c>
      <c r="K395" s="4">
        <v>224480</v>
      </c>
      <c r="L395" s="4">
        <v>46190</v>
      </c>
      <c r="M395" s="4">
        <v>-3448</v>
      </c>
      <c r="N395" s="4">
        <v>35406</v>
      </c>
      <c r="O395" s="4">
        <v>38286</v>
      </c>
      <c r="P395" s="4">
        <v>50019</v>
      </c>
      <c r="Q395" s="4">
        <v>231362</v>
      </c>
      <c r="R395" s="4">
        <v>-19537</v>
      </c>
      <c r="S395" s="4">
        <v>2328</v>
      </c>
      <c r="T395" s="4">
        <v>688457</v>
      </c>
      <c r="U395" s="13">
        <f>IF(DataTable[[#This Row],[Year]]="2019",SUM(DataTable[[#This Row],[Nov]:[Dec]]),IF(OR(DataTable[[#This Row],[Year]]="2020",DataTable[[#This Row],[Year]]="2021"),DataTable[[#This Row],[Total]],0))/1000</f>
        <v>-17.209</v>
      </c>
      <c r="V395" s="13" t="str">
        <f>_xlfn.IFNA(VLOOKUP(DataTable[[#This Row],[Category]],Table2[#All],2,FALSE),"")</f>
        <v>All Other</v>
      </c>
    </row>
    <row r="396" spans="1:22" x14ac:dyDescent="0.35">
      <c r="A396" s="3" t="s">
        <v>7</v>
      </c>
      <c r="B396" s="3" t="s">
        <v>981</v>
      </c>
      <c r="C396" s="3" t="s">
        <v>1141</v>
      </c>
      <c r="D396" s="3" t="s">
        <v>1140</v>
      </c>
      <c r="E396" s="3" t="s">
        <v>88</v>
      </c>
      <c r="F396" s="3" t="s">
        <v>1761</v>
      </c>
      <c r="G396" s="3" t="s">
        <v>1762</v>
      </c>
      <c r="H396" s="4">
        <v>255507</v>
      </c>
      <c r="I396" s="4">
        <v>476922</v>
      </c>
      <c r="J396" s="4">
        <v>268926</v>
      </c>
      <c r="K396" s="4">
        <v>369111</v>
      </c>
      <c r="L396" s="4">
        <v>457872</v>
      </c>
      <c r="M396" s="4">
        <v>708974</v>
      </c>
      <c r="N396" s="4">
        <v>713503</v>
      </c>
      <c r="O396" s="4">
        <v>467583</v>
      </c>
      <c r="P396" s="4">
        <v>273614</v>
      </c>
      <c r="Q396" s="4">
        <v>169810</v>
      </c>
      <c r="R396" s="4">
        <v>86367</v>
      </c>
      <c r="S396" s="4">
        <v>73901</v>
      </c>
      <c r="T396" s="4">
        <v>4322092</v>
      </c>
      <c r="U396" s="13">
        <f>IF(DataTable[[#This Row],[Year]]="2019",SUM(DataTable[[#This Row],[Nov]:[Dec]]),IF(OR(DataTable[[#This Row],[Year]]="2020",DataTable[[#This Row],[Year]]="2021"),DataTable[[#This Row],[Total]],0))/1000</f>
        <v>160.268</v>
      </c>
      <c r="V396" s="13" t="str">
        <f>_xlfn.IFNA(VLOOKUP(DataTable[[#This Row],[Category]],Table2[#All],2,FALSE),"")</f>
        <v>Proactive Replacement</v>
      </c>
    </row>
    <row r="397" spans="1:22" x14ac:dyDescent="0.35">
      <c r="A397" s="3" t="s">
        <v>7</v>
      </c>
      <c r="B397" s="3" t="s">
        <v>981</v>
      </c>
      <c r="C397" s="3" t="s">
        <v>1015</v>
      </c>
      <c r="D397" s="3" t="s">
        <v>1014</v>
      </c>
      <c r="E397" s="3" t="s">
        <v>88</v>
      </c>
      <c r="F397" s="3" t="s">
        <v>1761</v>
      </c>
      <c r="G397" s="3" t="s">
        <v>1762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661597</v>
      </c>
      <c r="N397" s="4">
        <v>21879</v>
      </c>
      <c r="O397" s="4">
        <v>19623</v>
      </c>
      <c r="P397" s="4">
        <v>32737</v>
      </c>
      <c r="Q397" s="4">
        <v>74412</v>
      </c>
      <c r="R397" s="4">
        <v>36647</v>
      </c>
      <c r="S397" s="4">
        <v>-19969</v>
      </c>
      <c r="T397" s="4">
        <v>826925</v>
      </c>
      <c r="U397" s="13">
        <f>IF(DataTable[[#This Row],[Year]]="2019",SUM(DataTable[[#This Row],[Nov]:[Dec]]),IF(OR(DataTable[[#This Row],[Year]]="2020",DataTable[[#This Row],[Year]]="2021"),DataTable[[#This Row],[Total]],0))/1000</f>
        <v>16.678000000000001</v>
      </c>
      <c r="V397" s="13" t="str">
        <f>_xlfn.IFNA(VLOOKUP(DataTable[[#This Row],[Category]],Table2[#All],2,FALSE),"")</f>
        <v>Proactive Replacement</v>
      </c>
    </row>
    <row r="398" spans="1:22" x14ac:dyDescent="0.35">
      <c r="A398" s="3" t="s">
        <v>7</v>
      </c>
      <c r="B398" s="3" t="s">
        <v>981</v>
      </c>
      <c r="C398" s="3" t="s">
        <v>1515</v>
      </c>
      <c r="D398" s="3" t="s">
        <v>1514</v>
      </c>
      <c r="E398" s="3" t="s">
        <v>252</v>
      </c>
      <c r="F398" s="3" t="s">
        <v>1761</v>
      </c>
      <c r="G398" s="3" t="s">
        <v>1762</v>
      </c>
      <c r="H398" s="4">
        <v>6408</v>
      </c>
      <c r="I398" s="4">
        <v>556</v>
      </c>
      <c r="J398" s="4">
        <v>7929</v>
      </c>
      <c r="K398" s="4">
        <v>0</v>
      </c>
      <c r="L398" s="4">
        <v>-1865</v>
      </c>
      <c r="M398" s="4">
        <v>-12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4">
        <v>0</v>
      </c>
      <c r="T398" s="4">
        <v>13017</v>
      </c>
      <c r="U398" s="13">
        <f>IF(DataTable[[#This Row],[Year]]="2019",SUM(DataTable[[#This Row],[Nov]:[Dec]]),IF(OR(DataTable[[#This Row],[Year]]="2020",DataTable[[#This Row],[Year]]="2021"),DataTable[[#This Row],[Total]],0))/1000</f>
        <v>0</v>
      </c>
      <c r="V398" s="13" t="str">
        <f>_xlfn.IFNA(VLOOKUP(DataTable[[#This Row],[Category]],Table2[#All],2,FALSE),"")</f>
        <v>Reliability</v>
      </c>
    </row>
    <row r="399" spans="1:22" x14ac:dyDescent="0.35">
      <c r="A399" s="3" t="s">
        <v>7</v>
      </c>
      <c r="B399" s="3" t="s">
        <v>981</v>
      </c>
      <c r="C399" s="3" t="s">
        <v>1703</v>
      </c>
      <c r="D399" s="3" t="s">
        <v>1702</v>
      </c>
      <c r="E399" s="3" t="s">
        <v>124</v>
      </c>
      <c r="F399" s="3" t="s">
        <v>1761</v>
      </c>
      <c r="G399" s="3" t="s">
        <v>1762</v>
      </c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558</v>
      </c>
      <c r="R399" s="4">
        <v>70</v>
      </c>
      <c r="S399" s="4">
        <v>0</v>
      </c>
      <c r="T399" s="4">
        <v>628</v>
      </c>
      <c r="U399" s="13">
        <f>IF(DataTable[[#This Row],[Year]]="2019",SUM(DataTable[[#This Row],[Nov]:[Dec]]),IF(OR(DataTable[[#This Row],[Year]]="2020",DataTable[[#This Row],[Year]]="2021"),DataTable[[#This Row],[Total]],0))/1000</f>
        <v>7.0000000000000007E-2</v>
      </c>
      <c r="V399" s="13" t="str">
        <f>_xlfn.IFNA(VLOOKUP(DataTable[[#This Row],[Category]],Table2[#All],2,FALSE),"")</f>
        <v>Transmission Expansion plan</v>
      </c>
    </row>
    <row r="400" spans="1:22" x14ac:dyDescent="0.35">
      <c r="A400" s="3" t="s">
        <v>7</v>
      </c>
      <c r="B400" s="3" t="s">
        <v>981</v>
      </c>
      <c r="C400" s="3" t="s">
        <v>1683</v>
      </c>
      <c r="D400" s="3" t="s">
        <v>1682</v>
      </c>
      <c r="E400" s="3" t="s">
        <v>124</v>
      </c>
      <c r="F400" s="3" t="s">
        <v>1761</v>
      </c>
      <c r="G400" s="3" t="s">
        <v>1762</v>
      </c>
      <c r="H400" s="4">
        <v>0</v>
      </c>
      <c r="I400" s="4">
        <v>0</v>
      </c>
      <c r="J400" s="4">
        <v>0</v>
      </c>
      <c r="K400" s="4">
        <v>0</v>
      </c>
      <c r="L400" s="4">
        <v>5118</v>
      </c>
      <c r="M400" s="4">
        <v>26634</v>
      </c>
      <c r="N400" s="4">
        <v>11685</v>
      </c>
      <c r="O400" s="4">
        <v>18931</v>
      </c>
      <c r="P400" s="4">
        <v>-17046</v>
      </c>
      <c r="Q400" s="4">
        <v>44432</v>
      </c>
      <c r="R400" s="4">
        <v>6498</v>
      </c>
      <c r="S400" s="4">
        <v>3304</v>
      </c>
      <c r="T400" s="4">
        <v>99556</v>
      </c>
      <c r="U400" s="13">
        <f>IF(DataTable[[#This Row],[Year]]="2019",SUM(DataTable[[#This Row],[Nov]:[Dec]]),IF(OR(DataTable[[#This Row],[Year]]="2020",DataTable[[#This Row],[Year]]="2021"),DataTable[[#This Row],[Total]],0))/1000</f>
        <v>9.8019999999999996</v>
      </c>
      <c r="V400" s="13" t="str">
        <f>_xlfn.IFNA(VLOOKUP(DataTable[[#This Row],[Category]],Table2[#All],2,FALSE),"")</f>
        <v>Transmission Expansion plan</v>
      </c>
    </row>
    <row r="401" spans="1:22" x14ac:dyDescent="0.35">
      <c r="A401" s="3" t="s">
        <v>7</v>
      </c>
      <c r="B401" s="3" t="s">
        <v>981</v>
      </c>
      <c r="C401" s="3" t="s">
        <v>1163</v>
      </c>
      <c r="D401" s="3" t="s">
        <v>1162</v>
      </c>
      <c r="E401" s="3" t="s">
        <v>281</v>
      </c>
      <c r="F401" s="3" t="s">
        <v>1761</v>
      </c>
      <c r="G401" s="3" t="s">
        <v>1762</v>
      </c>
      <c r="H401" s="4">
        <v>0</v>
      </c>
      <c r="I401" s="4">
        <v>0</v>
      </c>
      <c r="J401" s="4">
        <v>0</v>
      </c>
      <c r="K401" s="4">
        <v>-12771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4">
        <v>-12771</v>
      </c>
      <c r="U401" s="13">
        <f>IF(DataTable[[#This Row],[Year]]="2019",SUM(DataTable[[#This Row],[Nov]:[Dec]]),IF(OR(DataTable[[#This Row],[Year]]="2020",DataTable[[#This Row],[Year]]="2021"),DataTable[[#This Row],[Total]],0))/1000</f>
        <v>0</v>
      </c>
      <c r="V401" s="13" t="str">
        <f>_xlfn.IFNA(VLOOKUP(DataTable[[#This Row],[Category]],Table2[#All],2,FALSE),"")</f>
        <v>All Other</v>
      </c>
    </row>
    <row r="402" spans="1:22" x14ac:dyDescent="0.35">
      <c r="A402" s="3" t="s">
        <v>7</v>
      </c>
      <c r="B402" s="3" t="s">
        <v>981</v>
      </c>
      <c r="C402" s="3" t="s">
        <v>1135</v>
      </c>
      <c r="D402" s="3" t="s">
        <v>1134</v>
      </c>
      <c r="E402" s="3" t="s">
        <v>281</v>
      </c>
      <c r="F402" s="3" t="s">
        <v>1761</v>
      </c>
      <c r="G402" s="3" t="s">
        <v>1762</v>
      </c>
      <c r="H402" s="4">
        <v>1</v>
      </c>
      <c r="I402" s="4">
        <v>-1</v>
      </c>
      <c r="J402" s="4">
        <v>0</v>
      </c>
      <c r="K402" s="4">
        <v>158</v>
      </c>
      <c r="L402" s="4">
        <v>-104</v>
      </c>
      <c r="M402" s="4">
        <v>3270</v>
      </c>
      <c r="N402" s="4">
        <v>-3227</v>
      </c>
      <c r="O402" s="4">
        <v>56539</v>
      </c>
      <c r="P402" s="4">
        <v>0</v>
      </c>
      <c r="Q402" s="4">
        <v>0</v>
      </c>
      <c r="R402" s="4">
        <v>0</v>
      </c>
      <c r="S402" s="4">
        <v>-60955</v>
      </c>
      <c r="T402" s="4">
        <v>-4318</v>
      </c>
      <c r="U402" s="13">
        <f>IF(DataTable[[#This Row],[Year]]="2019",SUM(DataTable[[#This Row],[Nov]:[Dec]]),IF(OR(DataTable[[#This Row],[Year]]="2020",DataTable[[#This Row],[Year]]="2021"),DataTable[[#This Row],[Total]],0))/1000</f>
        <v>-60.954999999999998</v>
      </c>
      <c r="V402" s="13" t="str">
        <f>_xlfn.IFNA(VLOOKUP(DataTable[[#This Row],[Category]],Table2[#All],2,FALSE),"")</f>
        <v>All Other</v>
      </c>
    </row>
    <row r="403" spans="1:22" x14ac:dyDescent="0.35">
      <c r="A403" s="3" t="s">
        <v>7</v>
      </c>
      <c r="B403" s="3" t="s">
        <v>981</v>
      </c>
      <c r="C403" s="3" t="s">
        <v>1517</v>
      </c>
      <c r="D403" s="3" t="s">
        <v>1516</v>
      </c>
      <c r="E403" s="3" t="s">
        <v>252</v>
      </c>
      <c r="F403" s="3" t="s">
        <v>1761</v>
      </c>
      <c r="G403" s="3" t="s">
        <v>1762</v>
      </c>
      <c r="H403" s="4">
        <v>-23748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4">
        <v>-23748</v>
      </c>
      <c r="U403" s="13">
        <f>IF(DataTable[[#This Row],[Year]]="2019",SUM(DataTable[[#This Row],[Nov]:[Dec]]),IF(OR(DataTable[[#This Row],[Year]]="2020",DataTable[[#This Row],[Year]]="2021"),DataTable[[#This Row],[Total]],0))/1000</f>
        <v>0</v>
      </c>
      <c r="V403" s="13" t="str">
        <f>_xlfn.IFNA(VLOOKUP(DataTable[[#This Row],[Category]],Table2[#All],2,FALSE),"")</f>
        <v>Reliability</v>
      </c>
    </row>
    <row r="404" spans="1:22" x14ac:dyDescent="0.35">
      <c r="A404" s="3" t="s">
        <v>7</v>
      </c>
      <c r="B404" s="3" t="s">
        <v>981</v>
      </c>
      <c r="C404" s="3" t="s">
        <v>1483</v>
      </c>
      <c r="D404" s="3" t="s">
        <v>1482</v>
      </c>
      <c r="E404" s="3" t="s">
        <v>252</v>
      </c>
      <c r="F404" s="3" t="s">
        <v>1761</v>
      </c>
      <c r="G404" s="3" t="s">
        <v>1762</v>
      </c>
      <c r="H404" s="4">
        <v>384</v>
      </c>
      <c r="I404" s="4">
        <v>556</v>
      </c>
      <c r="J404" s="4">
        <v>0</v>
      </c>
      <c r="K404" s="4">
        <v>1418</v>
      </c>
      <c r="L404" s="4">
        <v>-4482</v>
      </c>
      <c r="M404" s="4">
        <v>-5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-2129</v>
      </c>
      <c r="U404" s="13">
        <f>IF(DataTable[[#This Row],[Year]]="2019",SUM(DataTable[[#This Row],[Nov]:[Dec]]),IF(OR(DataTable[[#This Row],[Year]]="2020",DataTable[[#This Row],[Year]]="2021"),DataTable[[#This Row],[Total]],0))/1000</f>
        <v>0</v>
      </c>
      <c r="V404" s="13" t="str">
        <f>_xlfn.IFNA(VLOOKUP(DataTable[[#This Row],[Category]],Table2[#All],2,FALSE),"")</f>
        <v>Reliability</v>
      </c>
    </row>
    <row r="405" spans="1:22" x14ac:dyDescent="0.35">
      <c r="A405" s="3" t="s">
        <v>7</v>
      </c>
      <c r="B405" s="3" t="s">
        <v>981</v>
      </c>
      <c r="C405" s="3" t="s">
        <v>1435</v>
      </c>
      <c r="D405" s="3" t="s">
        <v>1434</v>
      </c>
      <c r="E405" s="3" t="s">
        <v>252</v>
      </c>
      <c r="F405" s="3" t="s">
        <v>1761</v>
      </c>
      <c r="G405" s="3" t="s">
        <v>1762</v>
      </c>
      <c r="H405" s="4">
        <v>424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20236</v>
      </c>
      <c r="S405" s="4">
        <v>0</v>
      </c>
      <c r="T405" s="4">
        <v>20660</v>
      </c>
      <c r="U405" s="13">
        <f>IF(DataTable[[#This Row],[Year]]="2019",SUM(DataTable[[#This Row],[Nov]:[Dec]]),IF(OR(DataTable[[#This Row],[Year]]="2020",DataTable[[#This Row],[Year]]="2021"),DataTable[[#This Row],[Total]],0))/1000</f>
        <v>20.236000000000001</v>
      </c>
      <c r="V405" s="13" t="str">
        <f>_xlfn.IFNA(VLOOKUP(DataTable[[#This Row],[Category]],Table2[#All],2,FALSE),"")</f>
        <v>Reliability</v>
      </c>
    </row>
    <row r="406" spans="1:22" x14ac:dyDescent="0.35">
      <c r="A406" s="3" t="s">
        <v>7</v>
      </c>
      <c r="B406" s="3" t="s">
        <v>981</v>
      </c>
      <c r="C406" s="3" t="s">
        <v>1613</v>
      </c>
      <c r="D406" s="3" t="s">
        <v>1612</v>
      </c>
      <c r="E406" s="3" t="s">
        <v>252</v>
      </c>
      <c r="F406" s="3" t="s">
        <v>1761</v>
      </c>
      <c r="G406" s="3" t="s">
        <v>1762</v>
      </c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S406" s="4">
        <v>0</v>
      </c>
      <c r="T406" s="4">
        <v>0</v>
      </c>
      <c r="U406" s="13">
        <f>IF(DataTable[[#This Row],[Year]]="2019",SUM(DataTable[[#This Row],[Nov]:[Dec]]),IF(OR(DataTable[[#This Row],[Year]]="2020",DataTable[[#This Row],[Year]]="2021"),DataTable[[#This Row],[Total]],0))/1000</f>
        <v>0</v>
      </c>
      <c r="V406" s="13" t="str">
        <f>_xlfn.IFNA(VLOOKUP(DataTable[[#This Row],[Category]],Table2[#All],2,FALSE),"")</f>
        <v>Reliability</v>
      </c>
    </row>
    <row r="407" spans="1:22" x14ac:dyDescent="0.35">
      <c r="A407" s="3" t="s">
        <v>7</v>
      </c>
      <c r="B407" s="3" t="s">
        <v>981</v>
      </c>
      <c r="C407" s="3" t="s">
        <v>1501</v>
      </c>
      <c r="D407" s="3" t="s">
        <v>1500</v>
      </c>
      <c r="E407" s="3" t="s">
        <v>252</v>
      </c>
      <c r="F407" s="3" t="s">
        <v>1761</v>
      </c>
      <c r="G407" s="3" t="s">
        <v>1762</v>
      </c>
      <c r="H407" s="4">
        <v>423</v>
      </c>
      <c r="I407" s="4">
        <v>556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1173</v>
      </c>
      <c r="P407" s="4">
        <v>98286</v>
      </c>
      <c r="Q407" s="4">
        <v>95744</v>
      </c>
      <c r="R407" s="4">
        <v>9414</v>
      </c>
      <c r="S407" s="4">
        <v>0</v>
      </c>
      <c r="T407" s="4">
        <v>205596</v>
      </c>
      <c r="U407" s="13">
        <f>IF(DataTable[[#This Row],[Year]]="2019",SUM(DataTable[[#This Row],[Nov]:[Dec]]),IF(OR(DataTable[[#This Row],[Year]]="2020",DataTable[[#This Row],[Year]]="2021"),DataTable[[#This Row],[Total]],0))/1000</f>
        <v>9.4139999999999997</v>
      </c>
      <c r="V407" s="13" t="str">
        <f>_xlfn.IFNA(VLOOKUP(DataTable[[#This Row],[Category]],Table2[#All],2,FALSE),"")</f>
        <v>Reliability</v>
      </c>
    </row>
    <row r="408" spans="1:22" x14ac:dyDescent="0.35">
      <c r="A408" s="3" t="s">
        <v>7</v>
      </c>
      <c r="B408" s="3" t="s">
        <v>981</v>
      </c>
      <c r="C408" s="3" t="s">
        <v>1569</v>
      </c>
      <c r="D408" s="3" t="s">
        <v>1568</v>
      </c>
      <c r="E408" s="3" t="s">
        <v>252</v>
      </c>
      <c r="F408" s="3" t="s">
        <v>1761</v>
      </c>
      <c r="G408" s="3" t="s">
        <v>1762</v>
      </c>
      <c r="H408" s="4">
        <v>30962</v>
      </c>
      <c r="I408" s="4">
        <v>33512</v>
      </c>
      <c r="J408" s="4">
        <v>3318</v>
      </c>
      <c r="K408" s="4">
        <v>64981</v>
      </c>
      <c r="L408" s="4">
        <v>1188</v>
      </c>
      <c r="M408" s="4">
        <v>133223</v>
      </c>
      <c r="N408" s="4">
        <v>51214</v>
      </c>
      <c r="O408" s="4">
        <v>408</v>
      </c>
      <c r="P408" s="4">
        <v>0</v>
      </c>
      <c r="Q408" s="4">
        <v>0</v>
      </c>
      <c r="R408" s="4">
        <v>0</v>
      </c>
      <c r="S408" s="4">
        <v>-1417</v>
      </c>
      <c r="T408" s="4">
        <v>317389</v>
      </c>
      <c r="U408" s="13">
        <f>IF(DataTable[[#This Row],[Year]]="2019",SUM(DataTable[[#This Row],[Nov]:[Dec]]),IF(OR(DataTable[[#This Row],[Year]]="2020",DataTable[[#This Row],[Year]]="2021"),DataTable[[#This Row],[Total]],0))/1000</f>
        <v>-1.417</v>
      </c>
      <c r="V408" s="13" t="str">
        <f>_xlfn.IFNA(VLOOKUP(DataTable[[#This Row],[Category]],Table2[#All],2,FALSE),"")</f>
        <v>Reliability</v>
      </c>
    </row>
    <row r="409" spans="1:22" x14ac:dyDescent="0.35">
      <c r="A409" s="3" t="s">
        <v>7</v>
      </c>
      <c r="B409" s="3" t="s">
        <v>981</v>
      </c>
      <c r="C409" s="3" t="s">
        <v>1543</v>
      </c>
      <c r="D409" s="3" t="s">
        <v>1542</v>
      </c>
      <c r="E409" s="3" t="s">
        <v>252</v>
      </c>
      <c r="F409" s="3" t="s">
        <v>1761</v>
      </c>
      <c r="G409" s="3" t="s">
        <v>1762</v>
      </c>
      <c r="H409" s="4">
        <v>50582</v>
      </c>
      <c r="I409" s="4">
        <v>27738</v>
      </c>
      <c r="J409" s="4">
        <v>67921</v>
      </c>
      <c r="K409" s="4">
        <v>0</v>
      </c>
      <c r="L409" s="4">
        <v>141238</v>
      </c>
      <c r="M409" s="4">
        <v>6179</v>
      </c>
      <c r="N409" s="4">
        <v>14639</v>
      </c>
      <c r="O409" s="4">
        <v>0</v>
      </c>
      <c r="P409" s="4">
        <v>22772</v>
      </c>
      <c r="Q409" s="4">
        <v>71115</v>
      </c>
      <c r="R409" s="4">
        <v>12747</v>
      </c>
      <c r="S409" s="4">
        <v>1249</v>
      </c>
      <c r="T409" s="4">
        <v>416180</v>
      </c>
      <c r="U409" s="13">
        <f>IF(DataTable[[#This Row],[Year]]="2019",SUM(DataTable[[#This Row],[Nov]:[Dec]]),IF(OR(DataTable[[#This Row],[Year]]="2020",DataTable[[#This Row],[Year]]="2021"),DataTable[[#This Row],[Total]],0))/1000</f>
        <v>13.996</v>
      </c>
      <c r="V409" s="13" t="str">
        <f>_xlfn.IFNA(VLOOKUP(DataTable[[#This Row],[Category]],Table2[#All],2,FALSE),"")</f>
        <v>Reliability</v>
      </c>
    </row>
    <row r="410" spans="1:22" x14ac:dyDescent="0.35">
      <c r="A410" s="3" t="s">
        <v>7</v>
      </c>
      <c r="B410" s="3" t="s">
        <v>981</v>
      </c>
      <c r="C410" s="3" t="s">
        <v>1443</v>
      </c>
      <c r="D410" s="3" t="s">
        <v>1442</v>
      </c>
      <c r="E410" s="3" t="s">
        <v>252</v>
      </c>
      <c r="F410" s="3" t="s">
        <v>1761</v>
      </c>
      <c r="G410" s="3" t="s">
        <v>1762</v>
      </c>
      <c r="H410" s="4">
        <v>4211</v>
      </c>
      <c r="I410" s="4">
        <v>87700</v>
      </c>
      <c r="J410" s="4">
        <v>225528</v>
      </c>
      <c r="K410" s="4">
        <v>401147</v>
      </c>
      <c r="L410" s="4">
        <v>-69820</v>
      </c>
      <c r="M410" s="4">
        <v>810</v>
      </c>
      <c r="N410" s="4">
        <v>-1756</v>
      </c>
      <c r="O410" s="4">
        <v>0</v>
      </c>
      <c r="P410" s="4">
        <v>0</v>
      </c>
      <c r="Q410" s="4">
        <v>3979</v>
      </c>
      <c r="R410" s="4">
        <v>0</v>
      </c>
      <c r="S410" s="4">
        <v>-3955</v>
      </c>
      <c r="T410" s="4">
        <v>647842</v>
      </c>
      <c r="U410" s="13">
        <f>IF(DataTable[[#This Row],[Year]]="2019",SUM(DataTable[[#This Row],[Nov]:[Dec]]),IF(OR(DataTable[[#This Row],[Year]]="2020",DataTable[[#This Row],[Year]]="2021"),DataTable[[#This Row],[Total]],0))/1000</f>
        <v>-3.9550000000000001</v>
      </c>
      <c r="V410" s="13" t="str">
        <f>_xlfn.IFNA(VLOOKUP(DataTable[[#This Row],[Category]],Table2[#All],2,FALSE),"")</f>
        <v>Reliability</v>
      </c>
    </row>
    <row r="411" spans="1:22" x14ac:dyDescent="0.35">
      <c r="A411" s="3" t="s">
        <v>7</v>
      </c>
      <c r="B411" s="3" t="s">
        <v>981</v>
      </c>
      <c r="C411" s="3" t="s">
        <v>1493</v>
      </c>
      <c r="D411" s="3" t="s">
        <v>1492</v>
      </c>
      <c r="E411" s="3" t="s">
        <v>252</v>
      </c>
      <c r="F411" s="3" t="s">
        <v>1761</v>
      </c>
      <c r="G411" s="3" t="s">
        <v>1762</v>
      </c>
      <c r="H411" s="4">
        <v>0</v>
      </c>
      <c r="I411" s="4">
        <v>0</v>
      </c>
      <c r="J411" s="4">
        <v>0</v>
      </c>
      <c r="K411" s="4">
        <v>75397</v>
      </c>
      <c r="L411" s="4">
        <v>147127</v>
      </c>
      <c r="M411" s="4">
        <v>299</v>
      </c>
      <c r="N411" s="4">
        <v>36537</v>
      </c>
      <c r="O411" s="4">
        <v>23467</v>
      </c>
      <c r="P411" s="4">
        <v>0</v>
      </c>
      <c r="Q411" s="4">
        <v>0</v>
      </c>
      <c r="R411" s="4">
        <v>0</v>
      </c>
      <c r="S411" s="4">
        <v>-1130</v>
      </c>
      <c r="T411" s="4">
        <v>281696</v>
      </c>
      <c r="U411" s="13">
        <f>IF(DataTable[[#This Row],[Year]]="2019",SUM(DataTable[[#This Row],[Nov]:[Dec]]),IF(OR(DataTable[[#This Row],[Year]]="2020",DataTable[[#This Row],[Year]]="2021"),DataTable[[#This Row],[Total]],0))/1000</f>
        <v>-1.1299999999999999</v>
      </c>
      <c r="V411" s="13" t="str">
        <f>_xlfn.IFNA(VLOOKUP(DataTable[[#This Row],[Category]],Table2[#All],2,FALSE),"")</f>
        <v>Reliability</v>
      </c>
    </row>
    <row r="412" spans="1:22" x14ac:dyDescent="0.35">
      <c r="A412" s="3" t="s">
        <v>7</v>
      </c>
      <c r="B412" s="3" t="s">
        <v>981</v>
      </c>
      <c r="C412" s="3" t="s">
        <v>1451</v>
      </c>
      <c r="D412" s="3" t="s">
        <v>1450</v>
      </c>
      <c r="E412" s="3" t="s">
        <v>252</v>
      </c>
      <c r="F412" s="3" t="s">
        <v>1761</v>
      </c>
      <c r="G412" s="3" t="s">
        <v>1762</v>
      </c>
      <c r="H412" s="4">
        <v>0</v>
      </c>
      <c r="I412" s="4">
        <v>0</v>
      </c>
      <c r="J412" s="4">
        <v>0</v>
      </c>
      <c r="K412" s="4">
        <v>0</v>
      </c>
      <c r="L412" s="4">
        <v>27112</v>
      </c>
      <c r="M412" s="4">
        <v>45535</v>
      </c>
      <c r="N412" s="4">
        <v>0</v>
      </c>
      <c r="O412" s="4">
        <v>0</v>
      </c>
      <c r="P412" s="4">
        <v>0</v>
      </c>
      <c r="Q412" s="4">
        <v>112941</v>
      </c>
      <c r="R412" s="4">
        <v>36425</v>
      </c>
      <c r="S412" s="4">
        <v>44423</v>
      </c>
      <c r="T412" s="4">
        <v>266437</v>
      </c>
      <c r="U412" s="13">
        <f>IF(DataTable[[#This Row],[Year]]="2019",SUM(DataTable[[#This Row],[Nov]:[Dec]]),IF(OR(DataTable[[#This Row],[Year]]="2020",DataTable[[#This Row],[Year]]="2021"),DataTable[[#This Row],[Total]],0))/1000</f>
        <v>80.847999999999999</v>
      </c>
      <c r="V412" s="13" t="str">
        <f>_xlfn.IFNA(VLOOKUP(DataTable[[#This Row],[Category]],Table2[#All],2,FALSE),"")</f>
        <v>Reliability</v>
      </c>
    </row>
    <row r="413" spans="1:22" x14ac:dyDescent="0.35">
      <c r="A413" s="3" t="s">
        <v>7</v>
      </c>
      <c r="B413" s="3" t="s">
        <v>981</v>
      </c>
      <c r="C413" s="3" t="s">
        <v>1557</v>
      </c>
      <c r="D413" s="3" t="s">
        <v>1556</v>
      </c>
      <c r="E413" s="3" t="s">
        <v>252</v>
      </c>
      <c r="F413" s="3" t="s">
        <v>1761</v>
      </c>
      <c r="G413" s="3" t="s">
        <v>1762</v>
      </c>
      <c r="H413" s="4">
        <v>0</v>
      </c>
      <c r="I413" s="4">
        <v>0</v>
      </c>
      <c r="J413" s="4">
        <v>40543</v>
      </c>
      <c r="K413" s="4">
        <v>12638</v>
      </c>
      <c r="L413" s="4">
        <v>0</v>
      </c>
      <c r="M413" s="4">
        <v>0</v>
      </c>
      <c r="N413" s="4">
        <v>0</v>
      </c>
      <c r="O413" s="4">
        <v>142700</v>
      </c>
      <c r="P413" s="4">
        <v>195109</v>
      </c>
      <c r="Q413" s="4">
        <v>6560</v>
      </c>
      <c r="R413" s="4">
        <v>47</v>
      </c>
      <c r="S413" s="4">
        <v>-1432</v>
      </c>
      <c r="T413" s="4">
        <v>396165</v>
      </c>
      <c r="U413" s="13">
        <f>IF(DataTable[[#This Row],[Year]]="2019",SUM(DataTable[[#This Row],[Nov]:[Dec]]),IF(OR(DataTable[[#This Row],[Year]]="2020",DataTable[[#This Row],[Year]]="2021"),DataTable[[#This Row],[Total]],0))/1000</f>
        <v>-1.385</v>
      </c>
      <c r="V413" s="13" t="str">
        <f>_xlfn.IFNA(VLOOKUP(DataTable[[#This Row],[Category]],Table2[#All],2,FALSE),"")</f>
        <v>Reliability</v>
      </c>
    </row>
    <row r="414" spans="1:22" x14ac:dyDescent="0.35">
      <c r="A414" s="3" t="s">
        <v>7</v>
      </c>
      <c r="B414" s="3" t="s">
        <v>981</v>
      </c>
      <c r="C414" s="3" t="s">
        <v>1537</v>
      </c>
      <c r="D414" s="3" t="s">
        <v>1536</v>
      </c>
      <c r="E414" s="3" t="s">
        <v>252</v>
      </c>
      <c r="F414" s="3" t="s">
        <v>1761</v>
      </c>
      <c r="G414" s="3" t="s">
        <v>1762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17331</v>
      </c>
      <c r="R414" s="4">
        <v>4776</v>
      </c>
      <c r="S414" s="4">
        <v>2534</v>
      </c>
      <c r="T414" s="4">
        <v>24641</v>
      </c>
      <c r="U414" s="13">
        <f>IF(DataTable[[#This Row],[Year]]="2019",SUM(DataTable[[#This Row],[Nov]:[Dec]]),IF(OR(DataTable[[#This Row],[Year]]="2020",DataTable[[#This Row],[Year]]="2021"),DataTable[[#This Row],[Total]],0))/1000</f>
        <v>7.31</v>
      </c>
      <c r="V414" s="13" t="str">
        <f>_xlfn.IFNA(VLOOKUP(DataTable[[#This Row],[Category]],Table2[#All],2,FALSE),"")</f>
        <v>Reliability</v>
      </c>
    </row>
    <row r="415" spans="1:22" x14ac:dyDescent="0.35">
      <c r="A415" s="3" t="s">
        <v>7</v>
      </c>
      <c r="B415" s="3" t="s">
        <v>981</v>
      </c>
      <c r="C415" s="3" t="s">
        <v>1603</v>
      </c>
      <c r="D415" s="3" t="s">
        <v>1602</v>
      </c>
      <c r="E415" s="3" t="s">
        <v>252</v>
      </c>
      <c r="F415" s="3" t="s">
        <v>1761</v>
      </c>
      <c r="G415" s="3" t="s">
        <v>1762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1036</v>
      </c>
      <c r="Q415" s="4">
        <v>2694</v>
      </c>
      <c r="R415" s="4">
        <v>3361</v>
      </c>
      <c r="S415" s="4">
        <v>10516</v>
      </c>
      <c r="T415" s="4">
        <v>17608</v>
      </c>
      <c r="U415" s="13">
        <f>IF(DataTable[[#This Row],[Year]]="2019",SUM(DataTable[[#This Row],[Nov]:[Dec]]),IF(OR(DataTable[[#This Row],[Year]]="2020",DataTable[[#This Row],[Year]]="2021"),DataTable[[#This Row],[Total]],0))/1000</f>
        <v>13.877000000000001</v>
      </c>
      <c r="V415" s="13" t="str">
        <f>_xlfn.IFNA(VLOOKUP(DataTable[[#This Row],[Category]],Table2[#All],2,FALSE),"")</f>
        <v>Reliability</v>
      </c>
    </row>
    <row r="416" spans="1:22" x14ac:dyDescent="0.35">
      <c r="A416" s="3" t="s">
        <v>7</v>
      </c>
      <c r="B416" s="3" t="s">
        <v>981</v>
      </c>
      <c r="C416" s="3" t="s">
        <v>1465</v>
      </c>
      <c r="D416" s="3" t="s">
        <v>1464</v>
      </c>
      <c r="E416" s="3" t="s">
        <v>252</v>
      </c>
      <c r="F416" s="3" t="s">
        <v>1761</v>
      </c>
      <c r="G416" s="3" t="s">
        <v>1762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4">
        <v>24635</v>
      </c>
      <c r="T416" s="4">
        <v>24635</v>
      </c>
      <c r="U416" s="13">
        <f>IF(DataTable[[#This Row],[Year]]="2019",SUM(DataTable[[#This Row],[Nov]:[Dec]]),IF(OR(DataTable[[#This Row],[Year]]="2020",DataTable[[#This Row],[Year]]="2021"),DataTable[[#This Row],[Total]],0))/1000</f>
        <v>24.635000000000002</v>
      </c>
      <c r="V416" s="13" t="str">
        <f>_xlfn.IFNA(VLOOKUP(DataTable[[#This Row],[Category]],Table2[#All],2,FALSE),"")</f>
        <v>Reliability</v>
      </c>
    </row>
    <row r="417" spans="1:22" x14ac:dyDescent="0.35">
      <c r="A417" s="3" t="s">
        <v>7</v>
      </c>
      <c r="B417" s="3" t="s">
        <v>981</v>
      </c>
      <c r="C417" s="3" t="s">
        <v>1481</v>
      </c>
      <c r="D417" s="3" t="s">
        <v>1480</v>
      </c>
      <c r="E417" s="3" t="s">
        <v>252</v>
      </c>
      <c r="F417" s="3" t="s">
        <v>1761</v>
      </c>
      <c r="G417" s="3" t="s">
        <v>1762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4">
        <v>34411</v>
      </c>
      <c r="T417" s="4">
        <v>34411</v>
      </c>
      <c r="U417" s="13">
        <f>IF(DataTable[[#This Row],[Year]]="2019",SUM(DataTable[[#This Row],[Nov]:[Dec]]),IF(OR(DataTable[[#This Row],[Year]]="2020",DataTable[[#This Row],[Year]]="2021"),DataTable[[#This Row],[Total]],0))/1000</f>
        <v>34.411000000000001</v>
      </c>
      <c r="V417" s="13" t="str">
        <f>_xlfn.IFNA(VLOOKUP(DataTable[[#This Row],[Category]],Table2[#All],2,FALSE),"")</f>
        <v>Reliability</v>
      </c>
    </row>
    <row r="418" spans="1:22" x14ac:dyDescent="0.35">
      <c r="A418" s="3" t="s">
        <v>7</v>
      </c>
      <c r="B418" s="3" t="s">
        <v>981</v>
      </c>
      <c r="C418" s="3" t="s">
        <v>1573</v>
      </c>
      <c r="D418" s="3" t="s">
        <v>1572</v>
      </c>
      <c r="E418" s="3" t="s">
        <v>252</v>
      </c>
      <c r="F418" s="3" t="s">
        <v>1761</v>
      </c>
      <c r="G418" s="3" t="s">
        <v>1762</v>
      </c>
      <c r="H418" s="4">
        <v>0</v>
      </c>
      <c r="I418" s="4">
        <v>0</v>
      </c>
      <c r="J418" s="4">
        <v>6270</v>
      </c>
      <c r="K418" s="4">
        <v>-817</v>
      </c>
      <c r="L418" s="4">
        <v>7302</v>
      </c>
      <c r="M418" s="4">
        <v>43361</v>
      </c>
      <c r="N418" s="4">
        <v>128</v>
      </c>
      <c r="O418" s="4">
        <v>382</v>
      </c>
      <c r="P418" s="4">
        <v>51998</v>
      </c>
      <c r="Q418" s="4">
        <v>239538</v>
      </c>
      <c r="R418" s="4">
        <v>132787</v>
      </c>
      <c r="S418" s="4">
        <v>3607</v>
      </c>
      <c r="T418" s="4">
        <v>484556</v>
      </c>
      <c r="U418" s="13">
        <f>IF(DataTable[[#This Row],[Year]]="2019",SUM(DataTable[[#This Row],[Nov]:[Dec]]),IF(OR(DataTable[[#This Row],[Year]]="2020",DataTable[[#This Row],[Year]]="2021"),DataTable[[#This Row],[Total]],0))/1000</f>
        <v>136.39400000000001</v>
      </c>
      <c r="V418" s="13" t="str">
        <f>_xlfn.IFNA(VLOOKUP(DataTable[[#This Row],[Category]],Table2[#All],2,FALSE),"")</f>
        <v>Reliability</v>
      </c>
    </row>
    <row r="419" spans="1:22" x14ac:dyDescent="0.35">
      <c r="A419" s="3" t="s">
        <v>7</v>
      </c>
      <c r="B419" s="3" t="s">
        <v>981</v>
      </c>
      <c r="C419" s="3" t="s">
        <v>1115</v>
      </c>
      <c r="D419" s="3" t="s">
        <v>1114</v>
      </c>
      <c r="E419" s="3" t="s">
        <v>88</v>
      </c>
      <c r="F419" s="3" t="s">
        <v>1761</v>
      </c>
      <c r="G419" s="3" t="s">
        <v>1762</v>
      </c>
      <c r="H419" s="4">
        <v>2685628</v>
      </c>
      <c r="I419" s="4">
        <v>540573</v>
      </c>
      <c r="J419" s="4">
        <v>472120</v>
      </c>
      <c r="K419" s="4">
        <v>474713</v>
      </c>
      <c r="L419" s="4">
        <v>938766</v>
      </c>
      <c r="M419" s="4">
        <v>3333801</v>
      </c>
      <c r="N419" s="4">
        <v>1934600</v>
      </c>
      <c r="O419" s="4">
        <v>493607</v>
      </c>
      <c r="P419" s="4">
        <v>451249</v>
      </c>
      <c r="Q419" s="4">
        <v>1042693</v>
      </c>
      <c r="R419" s="4">
        <v>545690</v>
      </c>
      <c r="S419" s="4">
        <v>388288</v>
      </c>
      <c r="T419" s="4">
        <v>13301729</v>
      </c>
      <c r="U419" s="13">
        <f>IF(DataTable[[#This Row],[Year]]="2019",SUM(DataTable[[#This Row],[Nov]:[Dec]]),IF(OR(DataTable[[#This Row],[Year]]="2020",DataTable[[#This Row],[Year]]="2021"),DataTable[[#This Row],[Total]],0))/1000</f>
        <v>933.97799999999995</v>
      </c>
      <c r="V419" s="13" t="str">
        <f>_xlfn.IFNA(VLOOKUP(DataTable[[#This Row],[Category]],Table2[#All],2,FALSE),"")</f>
        <v>Proactive Replacement</v>
      </c>
    </row>
    <row r="420" spans="1:22" x14ac:dyDescent="0.35">
      <c r="A420" s="3" t="s">
        <v>7</v>
      </c>
      <c r="B420" s="3" t="s">
        <v>981</v>
      </c>
      <c r="C420" s="3" t="s">
        <v>999</v>
      </c>
      <c r="D420" s="3" t="s">
        <v>998</v>
      </c>
      <c r="E420" s="3" t="s">
        <v>88</v>
      </c>
      <c r="F420" s="3" t="s">
        <v>1761</v>
      </c>
      <c r="G420" s="3" t="s">
        <v>1762</v>
      </c>
      <c r="H420" s="4">
        <v>46607</v>
      </c>
      <c r="I420" s="4">
        <v>0</v>
      </c>
      <c r="J420" s="4">
        <v>34939</v>
      </c>
      <c r="K420" s="4">
        <v>160454</v>
      </c>
      <c r="L420" s="4">
        <v>159754</v>
      </c>
      <c r="M420" s="4">
        <v>91078</v>
      </c>
      <c r="N420" s="4">
        <v>-401947</v>
      </c>
      <c r="O420" s="4">
        <v>-88616</v>
      </c>
      <c r="P420" s="4">
        <v>39787</v>
      </c>
      <c r="Q420" s="4">
        <v>-42055</v>
      </c>
      <c r="R420" s="4">
        <v>0</v>
      </c>
      <c r="S420" s="4">
        <v>0</v>
      </c>
      <c r="T420" s="4">
        <v>0</v>
      </c>
      <c r="U420" s="13">
        <f>IF(DataTable[[#This Row],[Year]]="2019",SUM(DataTable[[#This Row],[Nov]:[Dec]]),IF(OR(DataTable[[#This Row],[Year]]="2020",DataTable[[#This Row],[Year]]="2021"),DataTable[[#This Row],[Total]],0))/1000</f>
        <v>0</v>
      </c>
      <c r="V420" s="13" t="str">
        <f>_xlfn.IFNA(VLOOKUP(DataTable[[#This Row],[Category]],Table2[#All],2,FALSE),"")</f>
        <v>Proactive Replacement</v>
      </c>
    </row>
    <row r="421" spans="1:22" x14ac:dyDescent="0.35">
      <c r="A421" s="3" t="s">
        <v>7</v>
      </c>
      <c r="B421" s="3" t="s">
        <v>981</v>
      </c>
      <c r="C421" s="3" t="s">
        <v>1017</v>
      </c>
      <c r="D421" s="3" t="s">
        <v>1016</v>
      </c>
      <c r="E421" s="3" t="s">
        <v>88</v>
      </c>
      <c r="F421" s="3" t="s">
        <v>1761</v>
      </c>
      <c r="G421" s="3" t="s">
        <v>1762</v>
      </c>
      <c r="H421" s="4">
        <v>1025263</v>
      </c>
      <c r="I421" s="4">
        <v>682948</v>
      </c>
      <c r="J421" s="4">
        <v>358786</v>
      </c>
      <c r="K421" s="4">
        <v>111331</v>
      </c>
      <c r="L421" s="4">
        <v>117866</v>
      </c>
      <c r="M421" s="4">
        <v>45284</v>
      </c>
      <c r="N421" s="4">
        <v>280820</v>
      </c>
      <c r="O421" s="4">
        <v>28178</v>
      </c>
      <c r="P421" s="4">
        <v>13885</v>
      </c>
      <c r="Q421" s="4">
        <v>-16210</v>
      </c>
      <c r="R421" s="4">
        <v>0</v>
      </c>
      <c r="S421" s="4">
        <v>-1406</v>
      </c>
      <c r="T421" s="4">
        <v>2646746</v>
      </c>
      <c r="U421" s="13">
        <f>IF(DataTable[[#This Row],[Year]]="2019",SUM(DataTable[[#This Row],[Nov]:[Dec]]),IF(OR(DataTable[[#This Row],[Year]]="2020",DataTable[[#This Row],[Year]]="2021"),DataTable[[#This Row],[Total]],0))/1000</f>
        <v>-1.4059999999999999</v>
      </c>
      <c r="V421" s="13" t="str">
        <f>_xlfn.IFNA(VLOOKUP(DataTable[[#This Row],[Category]],Table2[#All],2,FALSE),"")</f>
        <v>Proactive Replacement</v>
      </c>
    </row>
    <row r="422" spans="1:22" x14ac:dyDescent="0.35">
      <c r="A422" s="3" t="s">
        <v>7</v>
      </c>
      <c r="B422" s="3" t="s">
        <v>981</v>
      </c>
      <c r="C422" s="3" t="s">
        <v>1649</v>
      </c>
      <c r="D422" s="3" t="s">
        <v>1648</v>
      </c>
      <c r="E422" s="3" t="s">
        <v>88</v>
      </c>
      <c r="F422" s="3" t="s">
        <v>1761</v>
      </c>
      <c r="G422" s="3" t="s">
        <v>1762</v>
      </c>
      <c r="H422" s="4">
        <v>0</v>
      </c>
      <c r="I422" s="4">
        <v>26196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4739</v>
      </c>
      <c r="S422" s="4">
        <v>485</v>
      </c>
      <c r="T422" s="4">
        <v>31421</v>
      </c>
      <c r="U422" s="13">
        <f>IF(DataTable[[#This Row],[Year]]="2019",SUM(DataTable[[#This Row],[Nov]:[Dec]]),IF(OR(DataTable[[#This Row],[Year]]="2020",DataTable[[#This Row],[Year]]="2021"),DataTable[[#This Row],[Total]],0))/1000</f>
        <v>5.2240000000000002</v>
      </c>
      <c r="V422" s="13" t="str">
        <f>_xlfn.IFNA(VLOOKUP(DataTable[[#This Row],[Category]],Table2[#All],2,FALSE),"")</f>
        <v>Proactive Replacement</v>
      </c>
    </row>
    <row r="423" spans="1:22" x14ac:dyDescent="0.35">
      <c r="A423" s="3" t="s">
        <v>7</v>
      </c>
      <c r="B423" s="3" t="s">
        <v>981</v>
      </c>
      <c r="C423" s="3" t="s">
        <v>1089</v>
      </c>
      <c r="D423" s="3" t="s">
        <v>1088</v>
      </c>
      <c r="E423" s="3" t="s">
        <v>88</v>
      </c>
      <c r="F423" s="3" t="s">
        <v>1761</v>
      </c>
      <c r="G423" s="3" t="s">
        <v>1762</v>
      </c>
      <c r="H423" s="4">
        <v>754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0</v>
      </c>
      <c r="S423" s="4">
        <v>0</v>
      </c>
      <c r="T423" s="4">
        <v>754</v>
      </c>
      <c r="U423" s="13">
        <f>IF(DataTable[[#This Row],[Year]]="2019",SUM(DataTable[[#This Row],[Nov]:[Dec]]),IF(OR(DataTable[[#This Row],[Year]]="2020",DataTable[[#This Row],[Year]]="2021"),DataTable[[#This Row],[Total]],0))/1000</f>
        <v>0</v>
      </c>
      <c r="V423" s="13" t="str">
        <f>_xlfn.IFNA(VLOOKUP(DataTable[[#This Row],[Category]],Table2[#All],2,FALSE),"")</f>
        <v>Proactive Replacement</v>
      </c>
    </row>
    <row r="424" spans="1:22" x14ac:dyDescent="0.35">
      <c r="A424" s="3" t="s">
        <v>7</v>
      </c>
      <c r="B424" s="3" t="s">
        <v>981</v>
      </c>
      <c r="C424" s="3" t="s">
        <v>1503</v>
      </c>
      <c r="D424" s="3" t="s">
        <v>1502</v>
      </c>
      <c r="E424" s="3" t="s">
        <v>252</v>
      </c>
      <c r="F424" s="3" t="s">
        <v>1761</v>
      </c>
      <c r="G424" s="3" t="s">
        <v>1762</v>
      </c>
      <c r="H424" s="4">
        <v>0</v>
      </c>
      <c r="I424" s="4">
        <v>0</v>
      </c>
      <c r="J424" s="4">
        <v>0</v>
      </c>
      <c r="K424" s="4">
        <v>0</v>
      </c>
      <c r="L424" s="4">
        <v>-22623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4">
        <v>0</v>
      </c>
      <c r="T424" s="4">
        <v>-22623</v>
      </c>
      <c r="U424" s="13">
        <f>IF(DataTable[[#This Row],[Year]]="2019",SUM(DataTable[[#This Row],[Nov]:[Dec]]),IF(OR(DataTable[[#This Row],[Year]]="2020",DataTable[[#This Row],[Year]]="2021"),DataTable[[#This Row],[Total]],0))/1000</f>
        <v>0</v>
      </c>
      <c r="V424" s="13" t="str">
        <f>_xlfn.IFNA(VLOOKUP(DataTable[[#This Row],[Category]],Table2[#All],2,FALSE),"")</f>
        <v>Reliability</v>
      </c>
    </row>
    <row r="425" spans="1:22" x14ac:dyDescent="0.35">
      <c r="A425" s="3" t="s">
        <v>7</v>
      </c>
      <c r="B425" s="3" t="s">
        <v>981</v>
      </c>
      <c r="C425" s="3" t="s">
        <v>1491</v>
      </c>
      <c r="D425" s="3" t="s">
        <v>1490</v>
      </c>
      <c r="E425" s="3" t="s">
        <v>252</v>
      </c>
      <c r="F425" s="3" t="s">
        <v>1761</v>
      </c>
      <c r="G425" s="3" t="s">
        <v>1762</v>
      </c>
      <c r="H425" s="4">
        <v>0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4">
        <v>0</v>
      </c>
      <c r="T425" s="4">
        <v>0</v>
      </c>
      <c r="U425" s="13">
        <f>IF(DataTable[[#This Row],[Year]]="2019",SUM(DataTable[[#This Row],[Nov]:[Dec]]),IF(OR(DataTable[[#This Row],[Year]]="2020",DataTable[[#This Row],[Year]]="2021"),DataTable[[#This Row],[Total]],0))/1000</f>
        <v>0</v>
      </c>
      <c r="V425" s="13" t="str">
        <f>_xlfn.IFNA(VLOOKUP(DataTable[[#This Row],[Category]],Table2[#All],2,FALSE),"")</f>
        <v>Reliability</v>
      </c>
    </row>
    <row r="426" spans="1:22" x14ac:dyDescent="0.35">
      <c r="A426" s="3" t="s">
        <v>7</v>
      </c>
      <c r="B426" s="3" t="s">
        <v>981</v>
      </c>
      <c r="C426" s="3" t="s">
        <v>1477</v>
      </c>
      <c r="D426" s="3" t="s">
        <v>1476</v>
      </c>
      <c r="E426" s="3" t="s">
        <v>252</v>
      </c>
      <c r="F426" s="3" t="s">
        <v>1761</v>
      </c>
      <c r="G426" s="3" t="s">
        <v>1762</v>
      </c>
      <c r="H426" s="4">
        <v>2983</v>
      </c>
      <c r="I426" s="4">
        <v>2431</v>
      </c>
      <c r="J426" s="4">
        <v>2301</v>
      </c>
      <c r="K426" s="4">
        <v>5055</v>
      </c>
      <c r="L426" s="4">
        <v>-4355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0</v>
      </c>
      <c r="S426" s="4">
        <v>0</v>
      </c>
      <c r="T426" s="4">
        <v>8415</v>
      </c>
      <c r="U426" s="13">
        <f>IF(DataTable[[#This Row],[Year]]="2019",SUM(DataTable[[#This Row],[Nov]:[Dec]]),IF(OR(DataTable[[#This Row],[Year]]="2020",DataTable[[#This Row],[Year]]="2021"),DataTable[[#This Row],[Total]],0))/1000</f>
        <v>0</v>
      </c>
      <c r="V426" s="13" t="str">
        <f>_xlfn.IFNA(VLOOKUP(DataTable[[#This Row],[Category]],Table2[#All],2,FALSE),"")</f>
        <v>Reliability</v>
      </c>
    </row>
    <row r="427" spans="1:22" x14ac:dyDescent="0.35">
      <c r="A427" s="3" t="s">
        <v>7</v>
      </c>
      <c r="B427" s="3" t="s">
        <v>981</v>
      </c>
      <c r="C427" s="3" t="s">
        <v>1475</v>
      </c>
      <c r="D427" s="3" t="s">
        <v>1474</v>
      </c>
      <c r="E427" s="3" t="s">
        <v>252</v>
      </c>
      <c r="F427" s="3" t="s">
        <v>1761</v>
      </c>
      <c r="G427" s="3" t="s">
        <v>1762</v>
      </c>
      <c r="H427" s="4">
        <v>-1496</v>
      </c>
      <c r="I427" s="4">
        <v>556</v>
      </c>
      <c r="J427" s="4">
        <v>0</v>
      </c>
      <c r="K427" s="4">
        <v>39679</v>
      </c>
      <c r="L427" s="4">
        <v>24333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0</v>
      </c>
      <c r="S427" s="4">
        <v>0</v>
      </c>
      <c r="T427" s="4">
        <v>63072</v>
      </c>
      <c r="U427" s="13">
        <f>IF(DataTable[[#This Row],[Year]]="2019",SUM(DataTable[[#This Row],[Nov]:[Dec]]),IF(OR(DataTable[[#This Row],[Year]]="2020",DataTable[[#This Row],[Year]]="2021"),DataTable[[#This Row],[Total]],0))/1000</f>
        <v>0</v>
      </c>
      <c r="V427" s="13" t="str">
        <f>_xlfn.IFNA(VLOOKUP(DataTable[[#This Row],[Category]],Table2[#All],2,FALSE),"")</f>
        <v>Reliability</v>
      </c>
    </row>
    <row r="428" spans="1:22" x14ac:dyDescent="0.35">
      <c r="A428" s="3" t="s">
        <v>7</v>
      </c>
      <c r="B428" s="3" t="s">
        <v>981</v>
      </c>
      <c r="C428" s="3" t="s">
        <v>1473</v>
      </c>
      <c r="D428" s="3" t="s">
        <v>1472</v>
      </c>
      <c r="E428" s="3" t="s">
        <v>252</v>
      </c>
      <c r="F428" s="3" t="s">
        <v>1761</v>
      </c>
      <c r="G428" s="3" t="s">
        <v>1762</v>
      </c>
      <c r="H428" s="4">
        <v>423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0</v>
      </c>
      <c r="S428" s="4">
        <v>0</v>
      </c>
      <c r="T428" s="4">
        <v>423</v>
      </c>
      <c r="U428" s="13">
        <f>IF(DataTable[[#This Row],[Year]]="2019",SUM(DataTable[[#This Row],[Nov]:[Dec]]),IF(OR(DataTable[[#This Row],[Year]]="2020",DataTable[[#This Row],[Year]]="2021"),DataTable[[#This Row],[Total]],0))/1000</f>
        <v>0</v>
      </c>
      <c r="V428" s="13" t="str">
        <f>_xlfn.IFNA(VLOOKUP(DataTable[[#This Row],[Category]],Table2[#All],2,FALSE),"")</f>
        <v>Reliability</v>
      </c>
    </row>
    <row r="429" spans="1:22" x14ac:dyDescent="0.35">
      <c r="A429" s="3" t="s">
        <v>7</v>
      </c>
      <c r="B429" s="3" t="s">
        <v>981</v>
      </c>
      <c r="C429" s="3" t="s">
        <v>1551</v>
      </c>
      <c r="D429" s="3" t="s">
        <v>1550</v>
      </c>
      <c r="E429" s="3" t="s">
        <v>252</v>
      </c>
      <c r="F429" s="3" t="s">
        <v>1761</v>
      </c>
      <c r="G429" s="3" t="s">
        <v>1762</v>
      </c>
      <c r="H429" s="4">
        <v>1163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4">
        <v>0</v>
      </c>
      <c r="T429" s="4">
        <v>1163</v>
      </c>
      <c r="U429" s="13">
        <f>IF(DataTable[[#This Row],[Year]]="2019",SUM(DataTable[[#This Row],[Nov]:[Dec]]),IF(OR(DataTable[[#This Row],[Year]]="2020",DataTable[[#This Row],[Year]]="2021"),DataTable[[#This Row],[Total]],0))/1000</f>
        <v>0</v>
      </c>
      <c r="V429" s="13" t="str">
        <f>_xlfn.IFNA(VLOOKUP(DataTable[[#This Row],[Category]],Table2[#All],2,FALSE),"")</f>
        <v>Reliability</v>
      </c>
    </row>
    <row r="430" spans="1:22" x14ac:dyDescent="0.35">
      <c r="A430" s="3" t="s">
        <v>7</v>
      </c>
      <c r="B430" s="3" t="s">
        <v>981</v>
      </c>
      <c r="C430" s="3" t="s">
        <v>1457</v>
      </c>
      <c r="D430" s="3" t="s">
        <v>1456</v>
      </c>
      <c r="E430" s="3" t="s">
        <v>252</v>
      </c>
      <c r="F430" s="3" t="s">
        <v>1761</v>
      </c>
      <c r="G430" s="3" t="s">
        <v>1762</v>
      </c>
      <c r="H430" s="4">
        <v>25642</v>
      </c>
      <c r="I430" s="4">
        <v>0</v>
      </c>
      <c r="J430" s="4">
        <v>1216</v>
      </c>
      <c r="K430" s="4">
        <v>709</v>
      </c>
      <c r="L430" s="4">
        <v>-56</v>
      </c>
      <c r="M430" s="4">
        <v>2240</v>
      </c>
      <c r="N430" s="4">
        <v>1484</v>
      </c>
      <c r="O430" s="4">
        <v>0</v>
      </c>
      <c r="P430" s="4">
        <v>0</v>
      </c>
      <c r="Q430" s="4">
        <v>23</v>
      </c>
      <c r="R430" s="4">
        <v>0</v>
      </c>
      <c r="S430" s="4">
        <v>0</v>
      </c>
      <c r="T430" s="4">
        <v>31258</v>
      </c>
      <c r="U430" s="13">
        <f>IF(DataTable[[#This Row],[Year]]="2019",SUM(DataTable[[#This Row],[Nov]:[Dec]]),IF(OR(DataTable[[#This Row],[Year]]="2020",DataTable[[#This Row],[Year]]="2021"),DataTable[[#This Row],[Total]],0))/1000</f>
        <v>0</v>
      </c>
      <c r="V430" s="13" t="str">
        <f>_xlfn.IFNA(VLOOKUP(DataTable[[#This Row],[Category]],Table2[#All],2,FALSE),"")</f>
        <v>Reliability</v>
      </c>
    </row>
    <row r="431" spans="1:22" x14ac:dyDescent="0.35">
      <c r="A431" s="3" t="s">
        <v>7</v>
      </c>
      <c r="B431" s="3" t="s">
        <v>981</v>
      </c>
      <c r="C431" s="3" t="s">
        <v>1463</v>
      </c>
      <c r="D431" s="3" t="s">
        <v>1462</v>
      </c>
      <c r="E431" s="3" t="s">
        <v>252</v>
      </c>
      <c r="F431" s="3" t="s">
        <v>1761</v>
      </c>
      <c r="G431" s="3" t="s">
        <v>1762</v>
      </c>
      <c r="H431" s="4">
        <v>1163</v>
      </c>
      <c r="I431" s="4">
        <v>1113</v>
      </c>
      <c r="J431" s="4">
        <v>23176</v>
      </c>
      <c r="K431" s="4">
        <v>189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0</v>
      </c>
      <c r="S431" s="4">
        <v>0</v>
      </c>
      <c r="T431" s="4">
        <v>25640</v>
      </c>
      <c r="U431" s="13">
        <f>IF(DataTable[[#This Row],[Year]]="2019",SUM(DataTable[[#This Row],[Nov]:[Dec]]),IF(OR(DataTable[[#This Row],[Year]]="2020",DataTable[[#This Row],[Year]]="2021"),DataTable[[#This Row],[Total]],0))/1000</f>
        <v>0</v>
      </c>
      <c r="V431" s="13" t="str">
        <f>_xlfn.IFNA(VLOOKUP(DataTable[[#This Row],[Category]],Table2[#All],2,FALSE),"")</f>
        <v>Reliability</v>
      </c>
    </row>
    <row r="432" spans="1:22" x14ac:dyDescent="0.35">
      <c r="A432" s="3" t="s">
        <v>7</v>
      </c>
      <c r="B432" s="3" t="s">
        <v>981</v>
      </c>
      <c r="C432" s="3" t="s">
        <v>1439</v>
      </c>
      <c r="D432" s="3" t="s">
        <v>1438</v>
      </c>
      <c r="E432" s="3" t="s">
        <v>252</v>
      </c>
      <c r="F432" s="3" t="s">
        <v>1761</v>
      </c>
      <c r="G432" s="3" t="s">
        <v>1762</v>
      </c>
      <c r="H432" s="4">
        <v>5645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S432" s="4">
        <v>0</v>
      </c>
      <c r="T432" s="4">
        <v>5645</v>
      </c>
      <c r="U432" s="13">
        <f>IF(DataTable[[#This Row],[Year]]="2019",SUM(DataTable[[#This Row],[Nov]:[Dec]]),IF(OR(DataTable[[#This Row],[Year]]="2020",DataTable[[#This Row],[Year]]="2021"),DataTable[[#This Row],[Total]],0))/1000</f>
        <v>0</v>
      </c>
      <c r="V432" s="13" t="str">
        <f>_xlfn.IFNA(VLOOKUP(DataTable[[#This Row],[Category]],Table2[#All],2,FALSE),"")</f>
        <v>Reliability</v>
      </c>
    </row>
    <row r="433" spans="1:22" x14ac:dyDescent="0.35">
      <c r="A433" s="3" t="s">
        <v>7</v>
      </c>
      <c r="B433" s="3" t="s">
        <v>981</v>
      </c>
      <c r="C433" s="3" t="s">
        <v>1527</v>
      </c>
      <c r="D433" s="3" t="s">
        <v>1526</v>
      </c>
      <c r="E433" s="3" t="s">
        <v>252</v>
      </c>
      <c r="F433" s="3" t="s">
        <v>1761</v>
      </c>
      <c r="G433" s="3" t="s">
        <v>1762</v>
      </c>
      <c r="H433" s="4">
        <v>2670</v>
      </c>
      <c r="I433" s="4">
        <v>0</v>
      </c>
      <c r="J433" s="4">
        <v>85</v>
      </c>
      <c r="K433" s="4">
        <v>1738</v>
      </c>
      <c r="L433" s="4">
        <v>3261</v>
      </c>
      <c r="M433" s="4">
        <v>0</v>
      </c>
      <c r="N433" s="4">
        <v>16495</v>
      </c>
      <c r="O433" s="4">
        <v>11101</v>
      </c>
      <c r="P433" s="4">
        <v>359</v>
      </c>
      <c r="Q433" s="4">
        <v>55349</v>
      </c>
      <c r="R433" s="4">
        <v>68255</v>
      </c>
      <c r="S433" s="4">
        <v>9018</v>
      </c>
      <c r="T433" s="4">
        <v>168329</v>
      </c>
      <c r="U433" s="13">
        <f>IF(DataTable[[#This Row],[Year]]="2019",SUM(DataTable[[#This Row],[Nov]:[Dec]]),IF(OR(DataTable[[#This Row],[Year]]="2020",DataTable[[#This Row],[Year]]="2021"),DataTable[[#This Row],[Total]],0))/1000</f>
        <v>77.272999999999996</v>
      </c>
      <c r="V433" s="13" t="str">
        <f>_xlfn.IFNA(VLOOKUP(DataTable[[#This Row],[Category]],Table2[#All],2,FALSE),"")</f>
        <v>Reliability</v>
      </c>
    </row>
    <row r="434" spans="1:22" x14ac:dyDescent="0.35">
      <c r="A434" s="3" t="s">
        <v>7</v>
      </c>
      <c r="B434" s="3" t="s">
        <v>981</v>
      </c>
      <c r="C434" s="3" t="s">
        <v>1553</v>
      </c>
      <c r="D434" s="3" t="s">
        <v>1552</v>
      </c>
      <c r="E434" s="3" t="s">
        <v>252</v>
      </c>
      <c r="F434" s="3" t="s">
        <v>1761</v>
      </c>
      <c r="G434" s="3" t="s">
        <v>1762</v>
      </c>
      <c r="H434" s="4">
        <v>1144</v>
      </c>
      <c r="I434" s="4">
        <v>1669</v>
      </c>
      <c r="J434" s="4">
        <v>0</v>
      </c>
      <c r="K434" s="4">
        <v>12422</v>
      </c>
      <c r="L434" s="4">
        <v>6565</v>
      </c>
      <c r="M434" s="4">
        <v>8</v>
      </c>
      <c r="N434" s="4">
        <v>0</v>
      </c>
      <c r="O434" s="4">
        <v>-11605</v>
      </c>
      <c r="P434" s="4">
        <v>0</v>
      </c>
      <c r="Q434" s="4">
        <v>0</v>
      </c>
      <c r="R434" s="4">
        <v>0</v>
      </c>
      <c r="S434" s="4">
        <v>9169</v>
      </c>
      <c r="T434" s="4">
        <v>19373</v>
      </c>
      <c r="U434" s="13">
        <f>IF(DataTable[[#This Row],[Year]]="2019",SUM(DataTable[[#This Row],[Nov]:[Dec]]),IF(OR(DataTable[[#This Row],[Year]]="2020",DataTable[[#This Row],[Year]]="2021"),DataTable[[#This Row],[Total]],0))/1000</f>
        <v>9.1690000000000005</v>
      </c>
      <c r="V434" s="13" t="str">
        <f>_xlfn.IFNA(VLOOKUP(DataTable[[#This Row],[Category]],Table2[#All],2,FALSE),"")</f>
        <v>Reliability</v>
      </c>
    </row>
    <row r="435" spans="1:22" x14ac:dyDescent="0.35">
      <c r="A435" s="3" t="s">
        <v>7</v>
      </c>
      <c r="B435" s="3" t="s">
        <v>981</v>
      </c>
      <c r="C435" s="3" t="s">
        <v>1007</v>
      </c>
      <c r="D435" s="3" t="s">
        <v>1006</v>
      </c>
      <c r="E435" s="3" t="s">
        <v>88</v>
      </c>
      <c r="F435" s="3" t="s">
        <v>1761</v>
      </c>
      <c r="G435" s="3" t="s">
        <v>1762</v>
      </c>
      <c r="H435" s="4">
        <v>29493</v>
      </c>
      <c r="I435" s="4">
        <v>37</v>
      </c>
      <c r="J435" s="4">
        <v>37</v>
      </c>
      <c r="K435" s="4">
        <v>37</v>
      </c>
      <c r="L435" s="4">
        <v>6157</v>
      </c>
      <c r="M435" s="4">
        <v>45135</v>
      </c>
      <c r="N435" s="4">
        <v>18257</v>
      </c>
      <c r="O435" s="4">
        <v>-5540</v>
      </c>
      <c r="P435" s="4">
        <v>42769</v>
      </c>
      <c r="Q435" s="4">
        <v>145796</v>
      </c>
      <c r="R435" s="4">
        <v>133091</v>
      </c>
      <c r="S435" s="4">
        <v>2919054</v>
      </c>
      <c r="T435" s="4">
        <v>3334322</v>
      </c>
      <c r="U435" s="13">
        <f>IF(DataTable[[#This Row],[Year]]="2019",SUM(DataTable[[#This Row],[Nov]:[Dec]]),IF(OR(DataTable[[#This Row],[Year]]="2020",DataTable[[#This Row],[Year]]="2021"),DataTable[[#This Row],[Total]],0))/1000</f>
        <v>3052.145</v>
      </c>
      <c r="V435" s="13" t="str">
        <f>_xlfn.IFNA(VLOOKUP(DataTable[[#This Row],[Category]],Table2[#All],2,FALSE),"")</f>
        <v>Proactive Replacement</v>
      </c>
    </row>
    <row r="436" spans="1:22" x14ac:dyDescent="0.35">
      <c r="A436" s="3" t="s">
        <v>7</v>
      </c>
      <c r="B436" s="3" t="s">
        <v>981</v>
      </c>
      <c r="C436" s="3" t="s">
        <v>1167</v>
      </c>
      <c r="D436" s="3" t="s">
        <v>1166</v>
      </c>
      <c r="E436" s="3" t="s">
        <v>281</v>
      </c>
      <c r="F436" s="3" t="s">
        <v>1761</v>
      </c>
      <c r="G436" s="3" t="s">
        <v>1762</v>
      </c>
      <c r="H436" s="4">
        <v>3</v>
      </c>
      <c r="I436" s="4">
        <v>-2</v>
      </c>
      <c r="J436" s="4">
        <v>103</v>
      </c>
      <c r="K436" s="4">
        <v>4</v>
      </c>
      <c r="L436" s="4">
        <v>58</v>
      </c>
      <c r="M436" s="4">
        <v>-13</v>
      </c>
      <c r="N436" s="4">
        <v>57</v>
      </c>
      <c r="O436" s="4">
        <v>-105</v>
      </c>
      <c r="P436" s="4">
        <v>578</v>
      </c>
      <c r="Q436" s="4">
        <v>49</v>
      </c>
      <c r="R436" s="4">
        <v>-280</v>
      </c>
      <c r="S436" s="4">
        <v>-13328</v>
      </c>
      <c r="T436" s="4">
        <v>-12875</v>
      </c>
      <c r="U436" s="13">
        <f>IF(DataTable[[#This Row],[Year]]="2019",SUM(DataTable[[#This Row],[Nov]:[Dec]]),IF(OR(DataTable[[#This Row],[Year]]="2020",DataTable[[#This Row],[Year]]="2021"),DataTable[[#This Row],[Total]],0))/1000</f>
        <v>-13.608000000000001</v>
      </c>
      <c r="V436" s="13" t="str">
        <f>_xlfn.IFNA(VLOOKUP(DataTable[[#This Row],[Category]],Table2[#All],2,FALSE),"")</f>
        <v>All Other</v>
      </c>
    </row>
    <row r="437" spans="1:22" x14ac:dyDescent="0.35">
      <c r="A437" s="3" t="s">
        <v>7</v>
      </c>
      <c r="B437" s="3" t="s">
        <v>981</v>
      </c>
      <c r="C437" s="3" t="s">
        <v>1497</v>
      </c>
      <c r="D437" s="3" t="s">
        <v>1496</v>
      </c>
      <c r="E437" s="3" t="s">
        <v>252</v>
      </c>
      <c r="F437" s="3" t="s">
        <v>1761</v>
      </c>
      <c r="G437" s="3" t="s">
        <v>1762</v>
      </c>
      <c r="H437" s="4">
        <v>2324</v>
      </c>
      <c r="I437" s="4">
        <v>1669</v>
      </c>
      <c r="J437" s="4">
        <v>0</v>
      </c>
      <c r="K437" s="4">
        <v>0</v>
      </c>
      <c r="L437" s="4">
        <v>6128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18940</v>
      </c>
      <c r="S437" s="4">
        <v>0</v>
      </c>
      <c r="T437" s="4">
        <v>29061</v>
      </c>
      <c r="U437" s="13">
        <f>IF(DataTable[[#This Row],[Year]]="2019",SUM(DataTable[[#This Row],[Nov]:[Dec]]),IF(OR(DataTable[[#This Row],[Year]]="2020",DataTable[[#This Row],[Year]]="2021"),DataTable[[#This Row],[Total]],0))/1000</f>
        <v>18.940000000000001</v>
      </c>
      <c r="V437" s="13" t="str">
        <f>_xlfn.IFNA(VLOOKUP(DataTable[[#This Row],[Category]],Table2[#All],2,FALSE),"")</f>
        <v>Reliability</v>
      </c>
    </row>
    <row r="438" spans="1:22" x14ac:dyDescent="0.35">
      <c r="A438" s="3" t="s">
        <v>7</v>
      </c>
      <c r="B438" s="3" t="s">
        <v>981</v>
      </c>
      <c r="C438" s="3" t="s">
        <v>1561</v>
      </c>
      <c r="D438" s="3" t="s">
        <v>1560</v>
      </c>
      <c r="E438" s="3" t="s">
        <v>252</v>
      </c>
      <c r="F438" s="3" t="s">
        <v>1761</v>
      </c>
      <c r="G438" s="3" t="s">
        <v>1762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8119</v>
      </c>
      <c r="O438" s="4">
        <v>79214</v>
      </c>
      <c r="P438" s="4">
        <v>9248</v>
      </c>
      <c r="Q438" s="4">
        <v>-6330</v>
      </c>
      <c r="R438" s="4">
        <v>0</v>
      </c>
      <c r="S438" s="4">
        <v>60</v>
      </c>
      <c r="T438" s="4">
        <v>90311</v>
      </c>
      <c r="U438" s="13">
        <f>IF(DataTable[[#This Row],[Year]]="2019",SUM(DataTable[[#This Row],[Nov]:[Dec]]),IF(OR(DataTable[[#This Row],[Year]]="2020",DataTable[[#This Row],[Year]]="2021"),DataTable[[#This Row],[Total]],0))/1000</f>
        <v>0.06</v>
      </c>
      <c r="V438" s="13" t="str">
        <f>_xlfn.IFNA(VLOOKUP(DataTable[[#This Row],[Category]],Table2[#All],2,FALSE),"")</f>
        <v>Reliability</v>
      </c>
    </row>
    <row r="439" spans="1:22" x14ac:dyDescent="0.35">
      <c r="A439" s="3" t="s">
        <v>7</v>
      </c>
      <c r="B439" s="3" t="s">
        <v>981</v>
      </c>
      <c r="C439" s="3" t="s">
        <v>1619</v>
      </c>
      <c r="D439" s="3" t="s">
        <v>1618</v>
      </c>
      <c r="E439" s="3" t="s">
        <v>252</v>
      </c>
      <c r="F439" s="3" t="s">
        <v>1761</v>
      </c>
      <c r="G439" s="3" t="s">
        <v>1762</v>
      </c>
      <c r="H439" s="4">
        <v>0</v>
      </c>
      <c r="I439" s="4">
        <v>0</v>
      </c>
      <c r="J439" s="4">
        <v>2831</v>
      </c>
      <c r="K439" s="4">
        <v>33073</v>
      </c>
      <c r="L439" s="4">
        <v>619</v>
      </c>
      <c r="M439" s="4">
        <v>-171</v>
      </c>
      <c r="N439" s="4">
        <v>74741</v>
      </c>
      <c r="O439" s="4">
        <v>3213</v>
      </c>
      <c r="P439" s="4">
        <v>4045</v>
      </c>
      <c r="Q439" s="4">
        <v>-1665</v>
      </c>
      <c r="R439" s="4">
        <v>11</v>
      </c>
      <c r="S439" s="4">
        <v>1906</v>
      </c>
      <c r="T439" s="4">
        <v>118601</v>
      </c>
      <c r="U439" s="13">
        <f>IF(DataTable[[#This Row],[Year]]="2019",SUM(DataTable[[#This Row],[Nov]:[Dec]]),IF(OR(DataTable[[#This Row],[Year]]="2020",DataTable[[#This Row],[Year]]="2021"),DataTable[[#This Row],[Total]],0))/1000</f>
        <v>1.917</v>
      </c>
      <c r="V439" s="13" t="str">
        <f>_xlfn.IFNA(VLOOKUP(DataTable[[#This Row],[Category]],Table2[#All],2,FALSE),"")</f>
        <v>Reliability</v>
      </c>
    </row>
    <row r="440" spans="1:22" x14ac:dyDescent="0.35">
      <c r="A440" s="3" t="s">
        <v>7</v>
      </c>
      <c r="B440" s="3" t="s">
        <v>981</v>
      </c>
      <c r="C440" s="3" t="s">
        <v>1179</v>
      </c>
      <c r="D440" s="3" t="s">
        <v>1178</v>
      </c>
      <c r="E440" s="3" t="s">
        <v>88</v>
      </c>
      <c r="F440" s="3" t="s">
        <v>1761</v>
      </c>
      <c r="G440" s="3" t="s">
        <v>1762</v>
      </c>
      <c r="H440" s="4">
        <v>4316</v>
      </c>
      <c r="I440" s="4">
        <v>1413</v>
      </c>
      <c r="J440" s="4">
        <v>5513</v>
      </c>
      <c r="K440" s="4">
        <v>26293</v>
      </c>
      <c r="L440" s="4">
        <v>30711</v>
      </c>
      <c r="M440" s="4">
        <v>32950</v>
      </c>
      <c r="N440" s="4">
        <v>53577</v>
      </c>
      <c r="O440" s="4">
        <v>0</v>
      </c>
      <c r="P440" s="4">
        <v>777</v>
      </c>
      <c r="Q440" s="4">
        <v>143185</v>
      </c>
      <c r="R440" s="4">
        <v>218878</v>
      </c>
      <c r="S440" s="4">
        <v>15583</v>
      </c>
      <c r="T440" s="4">
        <v>533195</v>
      </c>
      <c r="U440" s="13">
        <f>IF(DataTable[[#This Row],[Year]]="2019",SUM(DataTable[[#This Row],[Nov]:[Dec]]),IF(OR(DataTable[[#This Row],[Year]]="2020",DataTable[[#This Row],[Year]]="2021"),DataTable[[#This Row],[Total]],0))/1000</f>
        <v>234.46100000000001</v>
      </c>
      <c r="V440" s="13" t="str">
        <f>_xlfn.IFNA(VLOOKUP(DataTable[[#This Row],[Category]],Table2[#All],2,FALSE),"")</f>
        <v>Proactive Replacement</v>
      </c>
    </row>
    <row r="441" spans="1:22" x14ac:dyDescent="0.35">
      <c r="A441" s="3" t="s">
        <v>7</v>
      </c>
      <c r="B441" s="3" t="s">
        <v>981</v>
      </c>
      <c r="C441" s="3" t="s">
        <v>1127</v>
      </c>
      <c r="D441" s="3" t="s">
        <v>1126</v>
      </c>
      <c r="E441" s="3" t="s">
        <v>88</v>
      </c>
      <c r="F441" s="3" t="s">
        <v>1761</v>
      </c>
      <c r="G441" s="3" t="s">
        <v>1762</v>
      </c>
      <c r="H441" s="4">
        <v>2225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0</v>
      </c>
      <c r="T441" s="4">
        <v>2225</v>
      </c>
      <c r="U441" s="13">
        <f>IF(DataTable[[#This Row],[Year]]="2019",SUM(DataTable[[#This Row],[Nov]:[Dec]]),IF(OR(DataTable[[#This Row],[Year]]="2020",DataTable[[#This Row],[Year]]="2021"),DataTable[[#This Row],[Total]],0))/1000</f>
        <v>0</v>
      </c>
      <c r="V441" s="13" t="str">
        <f>_xlfn.IFNA(VLOOKUP(DataTable[[#This Row],[Category]],Table2[#All],2,FALSE),"")</f>
        <v>Proactive Replacement</v>
      </c>
    </row>
    <row r="442" spans="1:22" x14ac:dyDescent="0.35">
      <c r="A442" s="3" t="s">
        <v>7</v>
      </c>
      <c r="B442" s="3" t="s">
        <v>981</v>
      </c>
      <c r="C442" s="3" t="s">
        <v>1263</v>
      </c>
      <c r="D442" s="3" t="s">
        <v>1262</v>
      </c>
      <c r="E442" s="3" t="s">
        <v>88</v>
      </c>
      <c r="F442" s="3" t="s">
        <v>1761</v>
      </c>
      <c r="G442" s="3" t="s">
        <v>1762</v>
      </c>
      <c r="H442" s="4">
        <v>-528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0</v>
      </c>
      <c r="T442" s="4">
        <v>-528</v>
      </c>
      <c r="U442" s="13">
        <f>IF(DataTable[[#This Row],[Year]]="2019",SUM(DataTable[[#This Row],[Nov]:[Dec]]),IF(OR(DataTable[[#This Row],[Year]]="2020",DataTable[[#This Row],[Year]]="2021"),DataTable[[#This Row],[Total]],0))/1000</f>
        <v>0</v>
      </c>
      <c r="V442" s="13" t="str">
        <f>_xlfn.IFNA(VLOOKUP(DataTable[[#This Row],[Category]],Table2[#All],2,FALSE),"")</f>
        <v>Proactive Replacement</v>
      </c>
    </row>
    <row r="443" spans="1:22" x14ac:dyDescent="0.35">
      <c r="A443" s="3" t="s">
        <v>7</v>
      </c>
      <c r="B443" s="3" t="s">
        <v>981</v>
      </c>
      <c r="C443" s="3" t="s">
        <v>1333</v>
      </c>
      <c r="D443" s="3" t="s">
        <v>1332</v>
      </c>
      <c r="E443" s="3" t="s">
        <v>88</v>
      </c>
      <c r="F443" s="3" t="s">
        <v>1761</v>
      </c>
      <c r="G443" s="3" t="s">
        <v>1762</v>
      </c>
      <c r="H443" s="4">
        <v>-23250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0</v>
      </c>
      <c r="T443" s="4">
        <v>-23250</v>
      </c>
      <c r="U443" s="13">
        <f>IF(DataTable[[#This Row],[Year]]="2019",SUM(DataTable[[#This Row],[Nov]:[Dec]]),IF(OR(DataTable[[#This Row],[Year]]="2020",DataTable[[#This Row],[Year]]="2021"),DataTable[[#This Row],[Total]],0))/1000</f>
        <v>0</v>
      </c>
      <c r="V443" s="13" t="str">
        <f>_xlfn.IFNA(VLOOKUP(DataTable[[#This Row],[Category]],Table2[#All],2,FALSE),"")</f>
        <v>Proactive Replacement</v>
      </c>
    </row>
    <row r="444" spans="1:22" x14ac:dyDescent="0.35">
      <c r="A444" s="3" t="s">
        <v>7</v>
      </c>
      <c r="B444" s="3" t="s">
        <v>981</v>
      </c>
      <c r="C444" s="3" t="s">
        <v>1675</v>
      </c>
      <c r="D444" s="3" t="s">
        <v>1674</v>
      </c>
      <c r="E444" s="3" t="s">
        <v>124</v>
      </c>
      <c r="F444" s="3" t="s">
        <v>1761</v>
      </c>
      <c r="G444" s="3" t="s">
        <v>1762</v>
      </c>
      <c r="H444" s="4">
        <v>0</v>
      </c>
      <c r="I444" s="4">
        <v>0</v>
      </c>
      <c r="J444" s="4">
        <v>25626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0</v>
      </c>
      <c r="T444" s="4">
        <v>25626</v>
      </c>
      <c r="U444" s="13">
        <f>IF(DataTable[[#This Row],[Year]]="2019",SUM(DataTable[[#This Row],[Nov]:[Dec]]),IF(OR(DataTable[[#This Row],[Year]]="2020",DataTable[[#This Row],[Year]]="2021"),DataTable[[#This Row],[Total]],0))/1000</f>
        <v>0</v>
      </c>
      <c r="V444" s="13" t="str">
        <f>_xlfn.IFNA(VLOOKUP(DataTable[[#This Row],[Category]],Table2[#All],2,FALSE),"")</f>
        <v>Transmission Expansion plan</v>
      </c>
    </row>
    <row r="445" spans="1:22" x14ac:dyDescent="0.35">
      <c r="A445" s="3" t="s">
        <v>7</v>
      </c>
      <c r="B445" s="3" t="s">
        <v>981</v>
      </c>
      <c r="C445" s="3" t="s">
        <v>1349</v>
      </c>
      <c r="D445" s="3" t="s">
        <v>1348</v>
      </c>
      <c r="E445" s="3" t="s">
        <v>88</v>
      </c>
      <c r="F445" s="3" t="s">
        <v>1761</v>
      </c>
      <c r="G445" s="3" t="s">
        <v>1762</v>
      </c>
      <c r="H445" s="4">
        <v>18926</v>
      </c>
      <c r="I445" s="4">
        <v>-2199</v>
      </c>
      <c r="J445" s="4">
        <v>-2419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0</v>
      </c>
      <c r="T445" s="4">
        <v>14308</v>
      </c>
      <c r="U445" s="13">
        <f>IF(DataTable[[#This Row],[Year]]="2019",SUM(DataTable[[#This Row],[Nov]:[Dec]]),IF(OR(DataTable[[#This Row],[Year]]="2020",DataTable[[#This Row],[Year]]="2021"),DataTable[[#This Row],[Total]],0))/1000</f>
        <v>0</v>
      </c>
      <c r="V445" s="13" t="str">
        <f>_xlfn.IFNA(VLOOKUP(DataTable[[#This Row],[Category]],Table2[#All],2,FALSE),"")</f>
        <v>Proactive Replacement</v>
      </c>
    </row>
    <row r="446" spans="1:22" x14ac:dyDescent="0.35">
      <c r="A446" s="3" t="s">
        <v>7</v>
      </c>
      <c r="B446" s="3" t="s">
        <v>981</v>
      </c>
      <c r="C446" s="3" t="s">
        <v>1311</v>
      </c>
      <c r="D446" s="3" t="s">
        <v>1310</v>
      </c>
      <c r="E446" s="3" t="s">
        <v>88</v>
      </c>
      <c r="F446" s="3" t="s">
        <v>1761</v>
      </c>
      <c r="G446" s="3" t="s">
        <v>1762</v>
      </c>
      <c r="H446" s="4">
        <v>18656</v>
      </c>
      <c r="I446" s="4">
        <v>34436</v>
      </c>
      <c r="J446" s="4">
        <v>0</v>
      </c>
      <c r="K446" s="4">
        <v>0</v>
      </c>
      <c r="L446" s="4">
        <v>-10436</v>
      </c>
      <c r="M446" s="4">
        <v>0</v>
      </c>
      <c r="N446" s="4">
        <v>0</v>
      </c>
      <c r="O446" s="4">
        <v>44272</v>
      </c>
      <c r="P446" s="4">
        <v>175914</v>
      </c>
      <c r="Q446" s="4">
        <v>68145</v>
      </c>
      <c r="R446" s="4">
        <v>-3257</v>
      </c>
      <c r="S446" s="4">
        <v>7</v>
      </c>
      <c r="T446" s="4">
        <v>327737</v>
      </c>
      <c r="U446" s="13">
        <f>IF(DataTable[[#This Row],[Year]]="2019",SUM(DataTable[[#This Row],[Nov]:[Dec]]),IF(OR(DataTable[[#This Row],[Year]]="2020",DataTable[[#This Row],[Year]]="2021"),DataTable[[#This Row],[Total]],0))/1000</f>
        <v>-3.25</v>
      </c>
      <c r="V446" s="13" t="str">
        <f>_xlfn.IFNA(VLOOKUP(DataTable[[#This Row],[Category]],Table2[#All],2,FALSE),"")</f>
        <v>Proactive Replacement</v>
      </c>
    </row>
    <row r="447" spans="1:22" x14ac:dyDescent="0.35">
      <c r="A447" s="3" t="s">
        <v>7</v>
      </c>
      <c r="B447" s="3" t="s">
        <v>981</v>
      </c>
      <c r="C447" s="3" t="s">
        <v>1039</v>
      </c>
      <c r="D447" s="3" t="s">
        <v>1038</v>
      </c>
      <c r="E447" s="3" t="s">
        <v>273</v>
      </c>
      <c r="F447" s="3" t="s">
        <v>1761</v>
      </c>
      <c r="G447" s="3" t="s">
        <v>1762</v>
      </c>
      <c r="H447" s="4">
        <v>-2241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50</v>
      </c>
      <c r="Q447" s="4">
        <v>0</v>
      </c>
      <c r="R447" s="4">
        <v>0</v>
      </c>
      <c r="S447" s="4">
        <v>14138</v>
      </c>
      <c r="T447" s="4">
        <v>11948</v>
      </c>
      <c r="U447" s="13">
        <f>IF(DataTable[[#This Row],[Year]]="2019",SUM(DataTable[[#This Row],[Nov]:[Dec]]),IF(OR(DataTable[[#This Row],[Year]]="2020",DataTable[[#This Row],[Year]]="2021"),DataTable[[#This Row],[Total]],0))/1000</f>
        <v>14.138</v>
      </c>
      <c r="V447" s="13" t="str">
        <f>_xlfn.IFNA(VLOOKUP(DataTable[[#This Row],[Category]],Table2[#All],2,FALSE),"")</f>
        <v>All Other</v>
      </c>
    </row>
    <row r="448" spans="1:22" x14ac:dyDescent="0.35">
      <c r="A448" s="3" t="s">
        <v>7</v>
      </c>
      <c r="B448" s="3" t="s">
        <v>981</v>
      </c>
      <c r="C448" s="3" t="s">
        <v>1029</v>
      </c>
      <c r="D448" s="3" t="s">
        <v>1028</v>
      </c>
      <c r="E448" s="3" t="s">
        <v>111</v>
      </c>
      <c r="F448" s="3" t="s">
        <v>1761</v>
      </c>
      <c r="G448" s="3" t="s">
        <v>1762</v>
      </c>
      <c r="H448" s="4">
        <v>342</v>
      </c>
      <c r="I448" s="4">
        <v>22072</v>
      </c>
      <c r="J448" s="4">
        <v>13267</v>
      </c>
      <c r="K448" s="4">
        <v>-533</v>
      </c>
      <c r="L448" s="4">
        <v>2711</v>
      </c>
      <c r="M448" s="4">
        <v>0</v>
      </c>
      <c r="N448" s="4">
        <v>335</v>
      </c>
      <c r="O448" s="4">
        <v>63013</v>
      </c>
      <c r="P448" s="4">
        <v>24775</v>
      </c>
      <c r="Q448" s="4">
        <v>147970</v>
      </c>
      <c r="R448" s="4">
        <v>137302</v>
      </c>
      <c r="S448" s="4">
        <v>125472</v>
      </c>
      <c r="T448" s="4">
        <v>536726</v>
      </c>
      <c r="U448" s="13">
        <f>IF(DataTable[[#This Row],[Year]]="2019",SUM(DataTable[[#This Row],[Nov]:[Dec]]),IF(OR(DataTable[[#This Row],[Year]]="2020",DataTable[[#This Row],[Year]]="2021"),DataTable[[#This Row],[Total]],0))/1000</f>
        <v>262.774</v>
      </c>
      <c r="V448" s="13" t="str">
        <f>_xlfn.IFNA(VLOOKUP(DataTable[[#This Row],[Category]],Table2[#All],2,FALSE),"")</f>
        <v>All Other</v>
      </c>
    </row>
    <row r="449" spans="1:22" x14ac:dyDescent="0.35">
      <c r="A449" s="3" t="s">
        <v>7</v>
      </c>
      <c r="B449" s="3" t="s">
        <v>981</v>
      </c>
      <c r="C449" s="3" t="s">
        <v>995</v>
      </c>
      <c r="D449" s="3" t="s">
        <v>994</v>
      </c>
      <c r="E449" s="3" t="s">
        <v>88</v>
      </c>
      <c r="F449" s="3" t="s">
        <v>1761</v>
      </c>
      <c r="G449" s="3" t="s">
        <v>1762</v>
      </c>
      <c r="H449" s="4">
        <v>41313</v>
      </c>
      <c r="I449" s="4">
        <v>65551</v>
      </c>
      <c r="J449" s="4">
        <v>2521492</v>
      </c>
      <c r="K449" s="4">
        <v>79075</v>
      </c>
      <c r="L449" s="4">
        <v>439756</v>
      </c>
      <c r="M449" s="4">
        <v>634101</v>
      </c>
      <c r="N449" s="4">
        <v>377264</v>
      </c>
      <c r="O449" s="4">
        <v>647795</v>
      </c>
      <c r="P449" s="4">
        <v>533424</v>
      </c>
      <c r="Q449" s="4">
        <v>621560</v>
      </c>
      <c r="R449" s="4">
        <v>496516</v>
      </c>
      <c r="S449" s="4">
        <v>410549</v>
      </c>
      <c r="T449" s="4">
        <v>6868395</v>
      </c>
      <c r="U449" s="13">
        <f>IF(DataTable[[#This Row],[Year]]="2019",SUM(DataTable[[#This Row],[Nov]:[Dec]]),IF(OR(DataTable[[#This Row],[Year]]="2020",DataTable[[#This Row],[Year]]="2021"),DataTable[[#This Row],[Total]],0))/1000</f>
        <v>907.06500000000005</v>
      </c>
      <c r="V449" s="13" t="str">
        <f>_xlfn.IFNA(VLOOKUP(DataTable[[#This Row],[Category]],Table2[#All],2,FALSE),"")</f>
        <v>Proactive Replacement</v>
      </c>
    </row>
    <row r="450" spans="1:22" x14ac:dyDescent="0.35">
      <c r="A450" s="3" t="s">
        <v>7</v>
      </c>
      <c r="B450" s="3" t="s">
        <v>981</v>
      </c>
      <c r="C450" s="3" t="s">
        <v>1201</v>
      </c>
      <c r="D450" s="3" t="s">
        <v>1200</v>
      </c>
      <c r="E450" s="3" t="s">
        <v>88</v>
      </c>
      <c r="F450" s="3" t="s">
        <v>1761</v>
      </c>
      <c r="G450" s="3" t="s">
        <v>1762</v>
      </c>
      <c r="H450" s="4">
        <v>31503</v>
      </c>
      <c r="I450" s="4">
        <v>13990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0</v>
      </c>
      <c r="T450" s="4">
        <v>45493</v>
      </c>
      <c r="U450" s="13">
        <f>IF(DataTable[[#This Row],[Year]]="2019",SUM(DataTable[[#This Row],[Nov]:[Dec]]),IF(OR(DataTable[[#This Row],[Year]]="2020",DataTable[[#This Row],[Year]]="2021"),DataTable[[#This Row],[Total]],0))/1000</f>
        <v>0</v>
      </c>
      <c r="V450" s="13" t="str">
        <f>_xlfn.IFNA(VLOOKUP(DataTable[[#This Row],[Category]],Table2[#All],2,FALSE),"")</f>
        <v>Proactive Replacement</v>
      </c>
    </row>
    <row r="451" spans="1:22" x14ac:dyDescent="0.35">
      <c r="A451" s="3" t="s">
        <v>7</v>
      </c>
      <c r="B451" s="3" t="s">
        <v>981</v>
      </c>
      <c r="C451" s="3" t="s">
        <v>1359</v>
      </c>
      <c r="D451" s="3" t="s">
        <v>1358</v>
      </c>
      <c r="E451" s="3" t="s">
        <v>88</v>
      </c>
      <c r="F451" s="3" t="s">
        <v>1761</v>
      </c>
      <c r="G451" s="3" t="s">
        <v>1762</v>
      </c>
      <c r="H451" s="4">
        <v>1842</v>
      </c>
      <c r="I451" s="4">
        <v>11062</v>
      </c>
      <c r="J451" s="4">
        <v>1961</v>
      </c>
      <c r="K451" s="4">
        <v>11064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0</v>
      </c>
      <c r="T451" s="4">
        <v>25929</v>
      </c>
      <c r="U451" s="13">
        <f>IF(DataTable[[#This Row],[Year]]="2019",SUM(DataTable[[#This Row],[Nov]:[Dec]]),IF(OR(DataTable[[#This Row],[Year]]="2020",DataTable[[#This Row],[Year]]="2021"),DataTable[[#This Row],[Total]],0))/1000</f>
        <v>0</v>
      </c>
      <c r="V451" s="13" t="str">
        <f>_xlfn.IFNA(VLOOKUP(DataTable[[#This Row],[Category]],Table2[#All],2,FALSE),"")</f>
        <v>Proactive Replacement</v>
      </c>
    </row>
    <row r="452" spans="1:22" x14ac:dyDescent="0.35">
      <c r="A452" s="3" t="s">
        <v>7</v>
      </c>
      <c r="B452" s="3" t="s">
        <v>981</v>
      </c>
      <c r="C452" s="3" t="s">
        <v>1353</v>
      </c>
      <c r="D452" s="3" t="s">
        <v>1352</v>
      </c>
      <c r="E452" s="3" t="s">
        <v>88</v>
      </c>
      <c r="F452" s="3" t="s">
        <v>1761</v>
      </c>
      <c r="G452" s="3" t="s">
        <v>1762</v>
      </c>
      <c r="H452" s="4">
        <v>-117719</v>
      </c>
      <c r="I452" s="4">
        <v>-23484</v>
      </c>
      <c r="J452" s="4">
        <v>-7579</v>
      </c>
      <c r="K452" s="4">
        <v>741</v>
      </c>
      <c r="L452" s="4">
        <v>-28297</v>
      </c>
      <c r="M452" s="4">
        <v>62982</v>
      </c>
      <c r="N452" s="4">
        <v>4454</v>
      </c>
      <c r="O452" s="4">
        <v>15688</v>
      </c>
      <c r="P452" s="4">
        <v>8750</v>
      </c>
      <c r="Q452" s="4">
        <v>23904</v>
      </c>
      <c r="R452" s="4">
        <v>805</v>
      </c>
      <c r="S452" s="4">
        <v>18</v>
      </c>
      <c r="T452" s="4">
        <v>-59738</v>
      </c>
      <c r="U452" s="13">
        <f>IF(DataTable[[#This Row],[Year]]="2019",SUM(DataTable[[#This Row],[Nov]:[Dec]]),IF(OR(DataTable[[#This Row],[Year]]="2020",DataTable[[#This Row],[Year]]="2021"),DataTable[[#This Row],[Total]],0))/1000</f>
        <v>0.82299999999999995</v>
      </c>
      <c r="V452" s="13" t="str">
        <f>_xlfn.IFNA(VLOOKUP(DataTable[[#This Row],[Category]],Table2[#All],2,FALSE),"")</f>
        <v>Proactive Replacement</v>
      </c>
    </row>
    <row r="453" spans="1:22" x14ac:dyDescent="0.35">
      <c r="A453" s="3" t="s">
        <v>7</v>
      </c>
      <c r="B453" s="3" t="s">
        <v>981</v>
      </c>
      <c r="C453" s="3" t="s">
        <v>1183</v>
      </c>
      <c r="D453" s="3" t="s">
        <v>1182</v>
      </c>
      <c r="E453" s="3" t="s">
        <v>88</v>
      </c>
      <c r="F453" s="3" t="s">
        <v>1761</v>
      </c>
      <c r="G453" s="3" t="s">
        <v>1762</v>
      </c>
      <c r="H453" s="4">
        <v>-87</v>
      </c>
      <c r="I453" s="4">
        <v>0</v>
      </c>
      <c r="J453" s="4">
        <v>0</v>
      </c>
      <c r="K453" s="4">
        <v>77</v>
      </c>
      <c r="L453" s="4">
        <v>82479</v>
      </c>
      <c r="M453" s="4">
        <v>-11899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0</v>
      </c>
      <c r="T453" s="4">
        <v>70571</v>
      </c>
      <c r="U453" s="13">
        <f>IF(DataTable[[#This Row],[Year]]="2019",SUM(DataTable[[#This Row],[Nov]:[Dec]]),IF(OR(DataTable[[#This Row],[Year]]="2020",DataTable[[#This Row],[Year]]="2021"),DataTable[[#This Row],[Total]],0))/1000</f>
        <v>0</v>
      </c>
      <c r="V453" s="13" t="str">
        <f>_xlfn.IFNA(VLOOKUP(DataTable[[#This Row],[Category]],Table2[#All],2,FALSE),"")</f>
        <v>Proactive Replacement</v>
      </c>
    </row>
    <row r="454" spans="1:22" x14ac:dyDescent="0.35">
      <c r="A454" s="3" t="s">
        <v>7</v>
      </c>
      <c r="B454" s="3" t="s">
        <v>981</v>
      </c>
      <c r="C454" s="3" t="s">
        <v>1633</v>
      </c>
      <c r="D454" s="3" t="s">
        <v>1632</v>
      </c>
      <c r="E454" s="3" t="s">
        <v>88</v>
      </c>
      <c r="F454" s="3" t="s">
        <v>1761</v>
      </c>
      <c r="G454" s="3" t="s">
        <v>1762</v>
      </c>
      <c r="H454" s="4">
        <v>26262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0</v>
      </c>
      <c r="T454" s="4">
        <v>26262</v>
      </c>
      <c r="U454" s="13">
        <f>IF(DataTable[[#This Row],[Year]]="2019",SUM(DataTable[[#This Row],[Nov]:[Dec]]),IF(OR(DataTable[[#This Row],[Year]]="2020",DataTable[[#This Row],[Year]]="2021"),DataTable[[#This Row],[Total]],0))/1000</f>
        <v>0</v>
      </c>
      <c r="V454" s="13" t="str">
        <f>_xlfn.IFNA(VLOOKUP(DataTable[[#This Row],[Category]],Table2[#All],2,FALSE),"")</f>
        <v>Proactive Replacement</v>
      </c>
    </row>
    <row r="455" spans="1:22" x14ac:dyDescent="0.35">
      <c r="A455" s="3" t="s">
        <v>7</v>
      </c>
      <c r="B455" s="3" t="s">
        <v>981</v>
      </c>
      <c r="C455" s="3" t="s">
        <v>1217</v>
      </c>
      <c r="D455" s="3" t="s">
        <v>1216</v>
      </c>
      <c r="E455" s="3" t="s">
        <v>88</v>
      </c>
      <c r="F455" s="3" t="s">
        <v>1761</v>
      </c>
      <c r="G455" s="3" t="s">
        <v>1762</v>
      </c>
      <c r="H455" s="4">
        <v>0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20236</v>
      </c>
      <c r="S455" s="4">
        <v>0</v>
      </c>
      <c r="T455" s="4">
        <v>20236</v>
      </c>
      <c r="U455" s="13">
        <f>IF(DataTable[[#This Row],[Year]]="2019",SUM(DataTable[[#This Row],[Nov]:[Dec]]),IF(OR(DataTable[[#This Row],[Year]]="2020",DataTable[[#This Row],[Year]]="2021"),DataTable[[#This Row],[Total]],0))/1000</f>
        <v>20.236000000000001</v>
      </c>
      <c r="V455" s="13" t="str">
        <f>_xlfn.IFNA(VLOOKUP(DataTable[[#This Row],[Category]],Table2[#All],2,FALSE),"")</f>
        <v>Proactive Replacement</v>
      </c>
    </row>
    <row r="456" spans="1:22" x14ac:dyDescent="0.35">
      <c r="A456" s="3" t="s">
        <v>7</v>
      </c>
      <c r="B456" s="3" t="s">
        <v>981</v>
      </c>
      <c r="C456" s="3" t="s">
        <v>1165</v>
      </c>
      <c r="D456" s="3" t="s">
        <v>1164</v>
      </c>
      <c r="E456" s="3" t="s">
        <v>273</v>
      </c>
      <c r="F456" s="3" t="s">
        <v>1761</v>
      </c>
      <c r="G456" s="3" t="s">
        <v>1762</v>
      </c>
      <c r="H456" s="4">
        <v>0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0</v>
      </c>
      <c r="T456" s="4">
        <v>0</v>
      </c>
      <c r="U456" s="13">
        <f>IF(DataTable[[#This Row],[Year]]="2019",SUM(DataTable[[#This Row],[Nov]:[Dec]]),IF(OR(DataTable[[#This Row],[Year]]="2020",DataTable[[#This Row],[Year]]="2021"),DataTable[[#This Row],[Total]],0))/1000</f>
        <v>0</v>
      </c>
      <c r="V456" s="13" t="str">
        <f>_xlfn.IFNA(VLOOKUP(DataTable[[#This Row],[Category]],Table2[#All],2,FALSE),"")</f>
        <v>All Other</v>
      </c>
    </row>
    <row r="457" spans="1:22" x14ac:dyDescent="0.35">
      <c r="A457" s="3" t="s">
        <v>7</v>
      </c>
      <c r="B457" s="3" t="s">
        <v>981</v>
      </c>
      <c r="C457" s="3" t="s">
        <v>1753</v>
      </c>
      <c r="D457" s="3" t="s">
        <v>1752</v>
      </c>
      <c r="E457" s="3" t="s">
        <v>281</v>
      </c>
      <c r="F457" s="3" t="s">
        <v>1761</v>
      </c>
      <c r="G457" s="3" t="s">
        <v>1762</v>
      </c>
      <c r="H457" s="4">
        <v>0</v>
      </c>
      <c r="I457" s="4">
        <v>0</v>
      </c>
      <c r="J457" s="4">
        <v>0</v>
      </c>
      <c r="K457" s="4">
        <v>0</v>
      </c>
      <c r="L457" s="4">
        <v>68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0</v>
      </c>
      <c r="T457" s="4">
        <v>68</v>
      </c>
      <c r="U457" s="13">
        <f>IF(DataTable[[#This Row],[Year]]="2019",SUM(DataTable[[#This Row],[Nov]:[Dec]]),IF(OR(DataTable[[#This Row],[Year]]="2020",DataTable[[#This Row],[Year]]="2021"),DataTable[[#This Row],[Total]],0))/1000</f>
        <v>0</v>
      </c>
      <c r="V457" s="13" t="str">
        <f>_xlfn.IFNA(VLOOKUP(DataTable[[#This Row],[Category]],Table2[#All],2,FALSE),"")</f>
        <v>All Other</v>
      </c>
    </row>
    <row r="458" spans="1:22" x14ac:dyDescent="0.35">
      <c r="A458" s="3" t="s">
        <v>7</v>
      </c>
      <c r="B458" s="3" t="s">
        <v>981</v>
      </c>
      <c r="C458" s="3" t="s">
        <v>1205</v>
      </c>
      <c r="D458" s="3" t="s">
        <v>1204</v>
      </c>
      <c r="E458" s="3" t="s">
        <v>88</v>
      </c>
      <c r="F458" s="3" t="s">
        <v>1761</v>
      </c>
      <c r="G458" s="3" t="s">
        <v>1762</v>
      </c>
      <c r="H458" s="4">
        <v>1710640</v>
      </c>
      <c r="I458" s="4">
        <v>262422</v>
      </c>
      <c r="J458" s="4">
        <v>487903</v>
      </c>
      <c r="K458" s="4">
        <v>441564</v>
      </c>
      <c r="L458" s="4">
        <v>425014</v>
      </c>
      <c r="M458" s="4">
        <v>159803</v>
      </c>
      <c r="N458" s="4">
        <v>56365</v>
      </c>
      <c r="O458" s="4">
        <v>10906</v>
      </c>
      <c r="P458" s="4">
        <v>2859</v>
      </c>
      <c r="Q458" s="4">
        <v>0</v>
      </c>
      <c r="R458" s="4">
        <v>0</v>
      </c>
      <c r="S458" s="4">
        <v>-36270</v>
      </c>
      <c r="T458" s="4">
        <v>3521205</v>
      </c>
      <c r="U458" s="13">
        <f>IF(DataTable[[#This Row],[Year]]="2019",SUM(DataTable[[#This Row],[Nov]:[Dec]]),IF(OR(DataTable[[#This Row],[Year]]="2020",DataTable[[#This Row],[Year]]="2021"),DataTable[[#This Row],[Total]],0))/1000</f>
        <v>-36.270000000000003</v>
      </c>
      <c r="V458" s="13" t="str">
        <f>_xlfn.IFNA(VLOOKUP(DataTable[[#This Row],[Category]],Table2[#All],2,FALSE),"")</f>
        <v>Proactive Replacement</v>
      </c>
    </row>
    <row r="459" spans="1:22" x14ac:dyDescent="0.35">
      <c r="A459" s="3" t="s">
        <v>7</v>
      </c>
      <c r="B459" s="3" t="s">
        <v>981</v>
      </c>
      <c r="C459" s="3" t="s">
        <v>1177</v>
      </c>
      <c r="D459" s="3" t="s">
        <v>1176</v>
      </c>
      <c r="E459" s="3" t="s">
        <v>88</v>
      </c>
      <c r="F459" s="3" t="s">
        <v>1761</v>
      </c>
      <c r="G459" s="3" t="s">
        <v>1762</v>
      </c>
      <c r="H459" s="4">
        <v>1023021</v>
      </c>
      <c r="I459" s="4">
        <v>93157</v>
      </c>
      <c r="J459" s="4">
        <v>55649</v>
      </c>
      <c r="K459" s="4">
        <v>305</v>
      </c>
      <c r="L459" s="4">
        <v>48284</v>
      </c>
      <c r="M459" s="4">
        <v>-70</v>
      </c>
      <c r="N459" s="4">
        <v>0</v>
      </c>
      <c r="O459" s="4">
        <v>39896</v>
      </c>
      <c r="P459" s="4">
        <v>36280</v>
      </c>
      <c r="Q459" s="4">
        <v>9299</v>
      </c>
      <c r="R459" s="4">
        <v>50</v>
      </c>
      <c r="S459" s="4">
        <v>-13686</v>
      </c>
      <c r="T459" s="4">
        <v>1292186</v>
      </c>
      <c r="U459" s="13">
        <f>IF(DataTable[[#This Row],[Year]]="2019",SUM(DataTable[[#This Row],[Nov]:[Dec]]),IF(OR(DataTable[[#This Row],[Year]]="2020",DataTable[[#This Row],[Year]]="2021"),DataTable[[#This Row],[Total]],0))/1000</f>
        <v>-13.635999999999999</v>
      </c>
      <c r="V459" s="13" t="str">
        <f>_xlfn.IFNA(VLOOKUP(DataTable[[#This Row],[Category]],Table2[#All],2,FALSE),"")</f>
        <v>Proactive Replacement</v>
      </c>
    </row>
    <row r="460" spans="1:22" x14ac:dyDescent="0.35">
      <c r="A460" s="3" t="s">
        <v>7</v>
      </c>
      <c r="B460" s="3" t="s">
        <v>981</v>
      </c>
      <c r="C460" s="3" t="s">
        <v>1245</v>
      </c>
      <c r="D460" s="3" t="s">
        <v>1244</v>
      </c>
      <c r="E460" s="3" t="s">
        <v>88</v>
      </c>
      <c r="F460" s="3" t="s">
        <v>1761</v>
      </c>
      <c r="G460" s="3" t="s">
        <v>1762</v>
      </c>
      <c r="H460" s="4">
        <v>2283673</v>
      </c>
      <c r="I460" s="4">
        <v>1355943</v>
      </c>
      <c r="J460" s="4">
        <v>498092</v>
      </c>
      <c r="K460" s="4">
        <v>543276</v>
      </c>
      <c r="L460" s="4">
        <v>515501</v>
      </c>
      <c r="M460" s="4">
        <v>-293479</v>
      </c>
      <c r="N460" s="4">
        <v>-18404</v>
      </c>
      <c r="O460" s="4">
        <v>15915</v>
      </c>
      <c r="P460" s="4">
        <v>132766</v>
      </c>
      <c r="Q460" s="4">
        <v>-7973</v>
      </c>
      <c r="R460" s="4">
        <v>5627</v>
      </c>
      <c r="S460" s="4">
        <v>-44854</v>
      </c>
      <c r="T460" s="4">
        <v>4986082</v>
      </c>
      <c r="U460" s="13">
        <f>IF(DataTable[[#This Row],[Year]]="2019",SUM(DataTable[[#This Row],[Nov]:[Dec]]),IF(OR(DataTable[[#This Row],[Year]]="2020",DataTable[[#This Row],[Year]]="2021"),DataTable[[#This Row],[Total]],0))/1000</f>
        <v>-39.226999999999997</v>
      </c>
      <c r="V460" s="13" t="str">
        <f>_xlfn.IFNA(VLOOKUP(DataTable[[#This Row],[Category]],Table2[#All],2,FALSE),"")</f>
        <v>Proactive Replacement</v>
      </c>
    </row>
    <row r="461" spans="1:22" x14ac:dyDescent="0.35">
      <c r="A461" s="3" t="s">
        <v>7</v>
      </c>
      <c r="B461" s="3" t="s">
        <v>981</v>
      </c>
      <c r="C461" s="3" t="s">
        <v>1345</v>
      </c>
      <c r="D461" s="3" t="s">
        <v>1344</v>
      </c>
      <c r="E461" s="3" t="s">
        <v>88</v>
      </c>
      <c r="F461" s="3" t="s">
        <v>1761</v>
      </c>
      <c r="G461" s="3" t="s">
        <v>1762</v>
      </c>
      <c r="H461" s="4">
        <v>362071</v>
      </c>
      <c r="I461" s="4">
        <v>256227</v>
      </c>
      <c r="J461" s="4">
        <v>78780</v>
      </c>
      <c r="K461" s="4">
        <v>10196</v>
      </c>
      <c r="L461" s="4">
        <v>1376</v>
      </c>
      <c r="M461" s="4">
        <v>0</v>
      </c>
      <c r="N461" s="4">
        <v>0</v>
      </c>
      <c r="O461" s="4">
        <v>22800</v>
      </c>
      <c r="P461" s="4">
        <v>0</v>
      </c>
      <c r="Q461" s="4">
        <v>23465</v>
      </c>
      <c r="R461" s="4">
        <v>0</v>
      </c>
      <c r="S461" s="4">
        <v>-6614</v>
      </c>
      <c r="T461" s="4">
        <v>748301</v>
      </c>
      <c r="U461" s="13">
        <f>IF(DataTable[[#This Row],[Year]]="2019",SUM(DataTable[[#This Row],[Nov]:[Dec]]),IF(OR(DataTable[[#This Row],[Year]]="2020",DataTable[[#This Row],[Year]]="2021"),DataTable[[#This Row],[Total]],0))/1000</f>
        <v>-6.6139999999999999</v>
      </c>
      <c r="V461" s="13" t="str">
        <f>_xlfn.IFNA(VLOOKUP(DataTable[[#This Row],[Category]],Table2[#All],2,FALSE),"")</f>
        <v>Proactive Replacement</v>
      </c>
    </row>
    <row r="462" spans="1:22" x14ac:dyDescent="0.35">
      <c r="A462" s="3" t="s">
        <v>7</v>
      </c>
      <c r="B462" s="3" t="s">
        <v>981</v>
      </c>
      <c r="C462" s="3" t="s">
        <v>1273</v>
      </c>
      <c r="D462" s="3" t="s">
        <v>1272</v>
      </c>
      <c r="E462" s="3" t="s">
        <v>88</v>
      </c>
      <c r="F462" s="3" t="s">
        <v>1761</v>
      </c>
      <c r="G462" s="3" t="s">
        <v>1762</v>
      </c>
      <c r="H462" s="4">
        <v>1058316</v>
      </c>
      <c r="I462" s="4">
        <v>-15480</v>
      </c>
      <c r="J462" s="4">
        <v>260566</v>
      </c>
      <c r="K462" s="4">
        <v>447284</v>
      </c>
      <c r="L462" s="4">
        <v>194227</v>
      </c>
      <c r="M462" s="4">
        <v>20358</v>
      </c>
      <c r="N462" s="4">
        <v>14563</v>
      </c>
      <c r="O462" s="4">
        <v>26004</v>
      </c>
      <c r="P462" s="4">
        <v>37914</v>
      </c>
      <c r="Q462" s="4">
        <v>23253</v>
      </c>
      <c r="R462" s="4">
        <v>-144</v>
      </c>
      <c r="S462" s="4">
        <v>-23485</v>
      </c>
      <c r="T462" s="4">
        <v>2043376</v>
      </c>
      <c r="U462" s="13">
        <f>IF(DataTable[[#This Row],[Year]]="2019",SUM(DataTable[[#This Row],[Nov]:[Dec]]),IF(OR(DataTable[[#This Row],[Year]]="2020",DataTable[[#This Row],[Year]]="2021"),DataTable[[#This Row],[Total]],0))/1000</f>
        <v>-23.629000000000001</v>
      </c>
      <c r="V462" s="13" t="str">
        <f>_xlfn.IFNA(VLOOKUP(DataTable[[#This Row],[Category]],Table2[#All],2,FALSE),"")</f>
        <v>Proactive Replacement</v>
      </c>
    </row>
    <row r="463" spans="1:22" x14ac:dyDescent="0.35">
      <c r="A463" s="3" t="s">
        <v>7</v>
      </c>
      <c r="B463" s="3" t="s">
        <v>981</v>
      </c>
      <c r="C463" s="3" t="s">
        <v>1243</v>
      </c>
      <c r="D463" s="3" t="s">
        <v>1242</v>
      </c>
      <c r="E463" s="3" t="s">
        <v>88</v>
      </c>
      <c r="F463" s="3" t="s">
        <v>1761</v>
      </c>
      <c r="G463" s="3" t="s">
        <v>1762</v>
      </c>
      <c r="H463" s="4">
        <v>0</v>
      </c>
      <c r="I463" s="4">
        <v>0</v>
      </c>
      <c r="J463" s="4">
        <v>201303</v>
      </c>
      <c r="K463" s="4">
        <v>65624</v>
      </c>
      <c r="L463" s="4">
        <v>145</v>
      </c>
      <c r="M463" s="4">
        <v>4814</v>
      </c>
      <c r="N463" s="4">
        <v>0</v>
      </c>
      <c r="O463" s="4">
        <v>0</v>
      </c>
      <c r="P463" s="4">
        <v>0</v>
      </c>
      <c r="Q463" s="4">
        <v>-1504</v>
      </c>
      <c r="R463" s="4">
        <v>0</v>
      </c>
      <c r="S463" s="4">
        <v>-3423</v>
      </c>
      <c r="T463" s="4">
        <v>266959</v>
      </c>
      <c r="U463" s="13">
        <f>IF(DataTable[[#This Row],[Year]]="2019",SUM(DataTable[[#This Row],[Nov]:[Dec]]),IF(OR(DataTable[[#This Row],[Year]]="2020",DataTable[[#This Row],[Year]]="2021"),DataTable[[#This Row],[Total]],0))/1000</f>
        <v>-3.423</v>
      </c>
      <c r="V463" s="13" t="str">
        <f>_xlfn.IFNA(VLOOKUP(DataTable[[#This Row],[Category]],Table2[#All],2,FALSE),"")</f>
        <v>Proactive Replacement</v>
      </c>
    </row>
    <row r="464" spans="1:22" x14ac:dyDescent="0.35">
      <c r="A464" s="3" t="s">
        <v>7</v>
      </c>
      <c r="B464" s="3" t="s">
        <v>981</v>
      </c>
      <c r="C464" s="3" t="s">
        <v>1275</v>
      </c>
      <c r="D464" s="3" t="s">
        <v>1274</v>
      </c>
      <c r="E464" s="3" t="s">
        <v>88</v>
      </c>
      <c r="F464" s="3" t="s">
        <v>1761</v>
      </c>
      <c r="G464" s="3" t="s">
        <v>1762</v>
      </c>
      <c r="H464" s="4">
        <v>98192</v>
      </c>
      <c r="I464" s="4">
        <v>276132</v>
      </c>
      <c r="J464" s="4">
        <v>96404</v>
      </c>
      <c r="K464" s="4">
        <v>284483</v>
      </c>
      <c r="L464" s="4">
        <v>125087</v>
      </c>
      <c r="M464" s="4">
        <v>-3125</v>
      </c>
      <c r="N464" s="4">
        <v>17952</v>
      </c>
      <c r="O464" s="4">
        <v>22683</v>
      </c>
      <c r="P464" s="4">
        <v>0</v>
      </c>
      <c r="Q464" s="4">
        <v>-1421</v>
      </c>
      <c r="R464" s="4">
        <v>214</v>
      </c>
      <c r="S464" s="4">
        <v>-8215</v>
      </c>
      <c r="T464" s="4">
        <v>908387</v>
      </c>
      <c r="U464" s="13">
        <f>IF(DataTable[[#This Row],[Year]]="2019",SUM(DataTable[[#This Row],[Nov]:[Dec]]),IF(OR(DataTable[[#This Row],[Year]]="2020",DataTable[[#This Row],[Year]]="2021"),DataTable[[#This Row],[Total]],0))/1000</f>
        <v>-8.0009999999999994</v>
      </c>
      <c r="V464" s="13" t="str">
        <f>_xlfn.IFNA(VLOOKUP(DataTable[[#This Row],[Category]],Table2[#All],2,FALSE),"")</f>
        <v>Proactive Replacement</v>
      </c>
    </row>
    <row r="465" spans="1:22" x14ac:dyDescent="0.35">
      <c r="A465" s="3" t="s">
        <v>7</v>
      </c>
      <c r="B465" s="3" t="s">
        <v>981</v>
      </c>
      <c r="C465" s="3" t="s">
        <v>1297</v>
      </c>
      <c r="D465" s="3" t="s">
        <v>1296</v>
      </c>
      <c r="E465" s="3" t="s">
        <v>88</v>
      </c>
      <c r="F465" s="3" t="s">
        <v>1761</v>
      </c>
      <c r="G465" s="3" t="s">
        <v>1762</v>
      </c>
      <c r="H465" s="4">
        <v>0</v>
      </c>
      <c r="I465" s="4">
        <v>954317</v>
      </c>
      <c r="J465" s="4">
        <v>164917</v>
      </c>
      <c r="K465" s="4">
        <v>93118</v>
      </c>
      <c r="L465" s="4">
        <v>334667</v>
      </c>
      <c r="M465" s="4">
        <v>434765</v>
      </c>
      <c r="N465" s="4">
        <v>253708</v>
      </c>
      <c r="O465" s="4">
        <v>139677</v>
      </c>
      <c r="P465" s="4">
        <v>20396</v>
      </c>
      <c r="Q465" s="4">
        <v>991</v>
      </c>
      <c r="R465" s="4">
        <v>-2220</v>
      </c>
      <c r="S465" s="4">
        <v>-17747</v>
      </c>
      <c r="T465" s="4">
        <v>2376588</v>
      </c>
      <c r="U465" s="13">
        <f>IF(DataTable[[#This Row],[Year]]="2019",SUM(DataTable[[#This Row],[Nov]:[Dec]]),IF(OR(DataTable[[#This Row],[Year]]="2020",DataTable[[#This Row],[Year]]="2021"),DataTable[[#This Row],[Total]],0))/1000</f>
        <v>-19.966999999999999</v>
      </c>
      <c r="V465" s="13" t="str">
        <f>_xlfn.IFNA(VLOOKUP(DataTable[[#This Row],[Category]],Table2[#All],2,FALSE),"")</f>
        <v>Proactive Replacement</v>
      </c>
    </row>
    <row r="466" spans="1:22" x14ac:dyDescent="0.35">
      <c r="A466" s="3" t="s">
        <v>7</v>
      </c>
      <c r="B466" s="3" t="s">
        <v>981</v>
      </c>
      <c r="C466" s="3" t="s">
        <v>1247</v>
      </c>
      <c r="D466" s="3" t="s">
        <v>1246</v>
      </c>
      <c r="E466" s="3" t="s">
        <v>88</v>
      </c>
      <c r="F466" s="3" t="s">
        <v>1761</v>
      </c>
      <c r="G466" s="3" t="s">
        <v>1762</v>
      </c>
      <c r="H466" s="4">
        <v>481631</v>
      </c>
      <c r="I466" s="4">
        <v>1108594</v>
      </c>
      <c r="J466" s="4">
        <v>654625</v>
      </c>
      <c r="K466" s="4">
        <v>-122020</v>
      </c>
      <c r="L466" s="4">
        <v>35589</v>
      </c>
      <c r="M466" s="4">
        <v>11625</v>
      </c>
      <c r="N466" s="4">
        <v>38148</v>
      </c>
      <c r="O466" s="4">
        <v>14750</v>
      </c>
      <c r="P466" s="4">
        <v>44352</v>
      </c>
      <c r="Q466" s="4">
        <v>-54767</v>
      </c>
      <c r="R466" s="4">
        <v>0</v>
      </c>
      <c r="S466" s="4">
        <v>-18524</v>
      </c>
      <c r="T466" s="4">
        <v>2194002</v>
      </c>
      <c r="U466" s="13">
        <f>IF(DataTable[[#This Row],[Year]]="2019",SUM(DataTable[[#This Row],[Nov]:[Dec]]),IF(OR(DataTable[[#This Row],[Year]]="2020",DataTable[[#This Row],[Year]]="2021"),DataTable[[#This Row],[Total]],0))/1000</f>
        <v>-18.524000000000001</v>
      </c>
      <c r="V466" s="13" t="str">
        <f>_xlfn.IFNA(VLOOKUP(DataTable[[#This Row],[Category]],Table2[#All],2,FALSE),"")</f>
        <v>Proactive Replacement</v>
      </c>
    </row>
    <row r="467" spans="1:22" x14ac:dyDescent="0.35">
      <c r="A467" s="3" t="s">
        <v>7</v>
      </c>
      <c r="B467" s="3" t="s">
        <v>981</v>
      </c>
      <c r="C467" s="3" t="s">
        <v>1279</v>
      </c>
      <c r="D467" s="3" t="s">
        <v>1278</v>
      </c>
      <c r="E467" s="3" t="s">
        <v>88</v>
      </c>
      <c r="F467" s="3" t="s">
        <v>1761</v>
      </c>
      <c r="G467" s="3" t="s">
        <v>1762</v>
      </c>
      <c r="H467" s="4">
        <v>9792</v>
      </c>
      <c r="I467" s="4">
        <v>6707</v>
      </c>
      <c r="J467" s="4">
        <v>479222</v>
      </c>
      <c r="K467" s="4">
        <v>60097</v>
      </c>
      <c r="L467" s="4">
        <v>0</v>
      </c>
      <c r="M467" s="4">
        <v>4726</v>
      </c>
      <c r="N467" s="4">
        <v>42200</v>
      </c>
      <c r="O467" s="4">
        <v>5524</v>
      </c>
      <c r="P467" s="4">
        <v>77678</v>
      </c>
      <c r="Q467" s="4">
        <v>199049</v>
      </c>
      <c r="R467" s="4">
        <v>169425</v>
      </c>
      <c r="S467" s="4">
        <v>378112</v>
      </c>
      <c r="T467" s="4">
        <v>1432532</v>
      </c>
      <c r="U467" s="13">
        <f>IF(DataTable[[#This Row],[Year]]="2019",SUM(DataTable[[#This Row],[Nov]:[Dec]]),IF(OR(DataTable[[#This Row],[Year]]="2020",DataTable[[#This Row],[Year]]="2021"),DataTable[[#This Row],[Total]],0))/1000</f>
        <v>547.53700000000003</v>
      </c>
      <c r="V467" s="13" t="str">
        <f>_xlfn.IFNA(VLOOKUP(DataTable[[#This Row],[Category]],Table2[#All],2,FALSE),"")</f>
        <v>Proactive Replacement</v>
      </c>
    </row>
    <row r="468" spans="1:22" x14ac:dyDescent="0.35">
      <c r="A468" s="3" t="s">
        <v>7</v>
      </c>
      <c r="B468" s="3" t="s">
        <v>981</v>
      </c>
      <c r="C468" s="3" t="s">
        <v>1323</v>
      </c>
      <c r="D468" s="3" t="s">
        <v>1322</v>
      </c>
      <c r="E468" s="3" t="s">
        <v>88</v>
      </c>
      <c r="F468" s="3" t="s">
        <v>1761</v>
      </c>
      <c r="G468" s="3" t="s">
        <v>1762</v>
      </c>
      <c r="H468" s="4">
        <v>1804</v>
      </c>
      <c r="I468" s="4">
        <v>0</v>
      </c>
      <c r="J468" s="4">
        <v>1391168</v>
      </c>
      <c r="K468" s="4">
        <v>335495</v>
      </c>
      <c r="L468" s="4">
        <v>407553</v>
      </c>
      <c r="M468" s="4">
        <v>248152</v>
      </c>
      <c r="N468" s="4">
        <v>453421</v>
      </c>
      <c r="O468" s="4">
        <v>202397</v>
      </c>
      <c r="P468" s="4">
        <v>50368</v>
      </c>
      <c r="Q468" s="4">
        <v>98314</v>
      </c>
      <c r="R468" s="4">
        <v>17351</v>
      </c>
      <c r="S468" s="4">
        <v>-28320</v>
      </c>
      <c r="T468" s="4">
        <v>3177702</v>
      </c>
      <c r="U468" s="13">
        <f>IF(DataTable[[#This Row],[Year]]="2019",SUM(DataTable[[#This Row],[Nov]:[Dec]]),IF(OR(DataTable[[#This Row],[Year]]="2020",DataTable[[#This Row],[Year]]="2021"),DataTable[[#This Row],[Total]],0))/1000</f>
        <v>-10.968999999999999</v>
      </c>
      <c r="V468" s="13" t="str">
        <f>_xlfn.IFNA(VLOOKUP(DataTable[[#This Row],[Category]],Table2[#All],2,FALSE),"")</f>
        <v>Proactive Replacement</v>
      </c>
    </row>
    <row r="469" spans="1:22" x14ac:dyDescent="0.35">
      <c r="A469" s="3" t="s">
        <v>7</v>
      </c>
      <c r="B469" s="3" t="s">
        <v>981</v>
      </c>
      <c r="C469" s="3" t="s">
        <v>993</v>
      </c>
      <c r="D469" s="3" t="s">
        <v>992</v>
      </c>
      <c r="E469" s="3" t="s">
        <v>88</v>
      </c>
      <c r="F469" s="3" t="s">
        <v>1761</v>
      </c>
      <c r="G469" s="3" t="s">
        <v>1762</v>
      </c>
      <c r="H469" s="4">
        <v>-4402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4">
        <v>-4402</v>
      </c>
      <c r="U469" s="13">
        <f>IF(DataTable[[#This Row],[Year]]="2019",SUM(DataTable[[#This Row],[Nov]:[Dec]]),IF(OR(DataTable[[#This Row],[Year]]="2020",DataTable[[#This Row],[Year]]="2021"),DataTable[[#This Row],[Total]],0))/1000</f>
        <v>0</v>
      </c>
      <c r="V469" s="13" t="str">
        <f>_xlfn.IFNA(VLOOKUP(DataTable[[#This Row],[Category]],Table2[#All],2,FALSE),"")</f>
        <v>Proactive Replacement</v>
      </c>
    </row>
    <row r="470" spans="1:22" x14ac:dyDescent="0.35">
      <c r="A470" s="3" t="s">
        <v>7</v>
      </c>
      <c r="B470" s="3" t="s">
        <v>981</v>
      </c>
      <c r="C470" s="3" t="s">
        <v>1485</v>
      </c>
      <c r="D470" s="3" t="s">
        <v>1484</v>
      </c>
      <c r="E470" s="3" t="s">
        <v>252</v>
      </c>
      <c r="F470" s="3" t="s">
        <v>1761</v>
      </c>
      <c r="G470" s="3" t="s">
        <v>1762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6115</v>
      </c>
      <c r="S470" s="4">
        <v>4967</v>
      </c>
      <c r="T470" s="4">
        <v>11081</v>
      </c>
      <c r="U470" s="13">
        <f>IF(DataTable[[#This Row],[Year]]="2019",SUM(DataTable[[#This Row],[Nov]:[Dec]]),IF(OR(DataTable[[#This Row],[Year]]="2020",DataTable[[#This Row],[Year]]="2021"),DataTable[[#This Row],[Total]],0))/1000</f>
        <v>11.082000000000001</v>
      </c>
      <c r="V470" s="13" t="str">
        <f>_xlfn.IFNA(VLOOKUP(DataTable[[#This Row],[Category]],Table2[#All],2,FALSE),"")</f>
        <v>Reliability</v>
      </c>
    </row>
    <row r="471" spans="1:22" x14ac:dyDescent="0.35">
      <c r="A471" s="3" t="s">
        <v>7</v>
      </c>
      <c r="B471" s="3" t="s">
        <v>981</v>
      </c>
      <c r="C471" s="3" t="s">
        <v>1499</v>
      </c>
      <c r="D471" s="3" t="s">
        <v>1498</v>
      </c>
      <c r="E471" s="3" t="s">
        <v>252</v>
      </c>
      <c r="F471" s="3" t="s">
        <v>1761</v>
      </c>
      <c r="G471" s="3" t="s">
        <v>1762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2458</v>
      </c>
      <c r="P471" s="4">
        <v>3427</v>
      </c>
      <c r="Q471" s="4">
        <v>1569</v>
      </c>
      <c r="R471" s="4">
        <v>22081</v>
      </c>
      <c r="S471" s="4">
        <v>10575</v>
      </c>
      <c r="T471" s="4">
        <v>40110</v>
      </c>
      <c r="U471" s="13">
        <f>IF(DataTable[[#This Row],[Year]]="2019",SUM(DataTable[[#This Row],[Nov]:[Dec]]),IF(OR(DataTable[[#This Row],[Year]]="2020",DataTable[[#This Row],[Year]]="2021"),DataTable[[#This Row],[Total]],0))/1000</f>
        <v>32.655999999999999</v>
      </c>
      <c r="V471" s="13" t="str">
        <f>_xlfn.IFNA(VLOOKUP(DataTable[[#This Row],[Category]],Table2[#All],2,FALSE),"")</f>
        <v>Reliability</v>
      </c>
    </row>
    <row r="472" spans="1:22" x14ac:dyDescent="0.35">
      <c r="A472" s="3" t="s">
        <v>7</v>
      </c>
      <c r="B472" s="3" t="s">
        <v>981</v>
      </c>
      <c r="C472" s="3" t="s">
        <v>1585</v>
      </c>
      <c r="D472" s="3" t="s">
        <v>1584</v>
      </c>
      <c r="E472" s="3" t="s">
        <v>252</v>
      </c>
      <c r="F472" s="3" t="s">
        <v>1761</v>
      </c>
      <c r="G472" s="3" t="s">
        <v>1762</v>
      </c>
      <c r="H472" s="4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18339</v>
      </c>
      <c r="R472" s="4">
        <v>4040</v>
      </c>
      <c r="S472" s="4">
        <v>519</v>
      </c>
      <c r="T472" s="4">
        <v>22898</v>
      </c>
      <c r="U472" s="13">
        <f>IF(DataTable[[#This Row],[Year]]="2019",SUM(DataTable[[#This Row],[Nov]:[Dec]]),IF(OR(DataTable[[#This Row],[Year]]="2020",DataTable[[#This Row],[Year]]="2021"),DataTable[[#This Row],[Total]],0))/1000</f>
        <v>4.5590000000000002</v>
      </c>
      <c r="V472" s="13" t="str">
        <f>_xlfn.IFNA(VLOOKUP(DataTable[[#This Row],[Category]],Table2[#All],2,FALSE),"")</f>
        <v>Reliability</v>
      </c>
    </row>
    <row r="473" spans="1:22" x14ac:dyDescent="0.35">
      <c r="A473" s="3" t="s">
        <v>7</v>
      </c>
      <c r="B473" s="3" t="s">
        <v>981</v>
      </c>
      <c r="C473" s="3" t="s">
        <v>1739</v>
      </c>
      <c r="D473" s="3" t="s">
        <v>1738</v>
      </c>
      <c r="E473" s="3" t="s">
        <v>124</v>
      </c>
      <c r="F473" s="3" t="s">
        <v>1761</v>
      </c>
      <c r="G473" s="3" t="s">
        <v>1762</v>
      </c>
      <c r="H473" s="4">
        <v>0</v>
      </c>
      <c r="I473" s="4">
        <v>0</v>
      </c>
      <c r="J473" s="4">
        <v>49526</v>
      </c>
      <c r="K473" s="4">
        <v>17835</v>
      </c>
      <c r="L473" s="4">
        <v>17709</v>
      </c>
      <c r="M473" s="4">
        <v>13657</v>
      </c>
      <c r="N473" s="4">
        <v>8704</v>
      </c>
      <c r="O473" s="4">
        <v>2933</v>
      </c>
      <c r="P473" s="4">
        <v>12398</v>
      </c>
      <c r="Q473" s="4">
        <v>7996</v>
      </c>
      <c r="R473" s="4">
        <v>19545</v>
      </c>
      <c r="S473" s="4">
        <v>19358</v>
      </c>
      <c r="T473" s="4">
        <v>169659</v>
      </c>
      <c r="U473" s="13">
        <f>IF(DataTable[[#This Row],[Year]]="2019",SUM(DataTable[[#This Row],[Nov]:[Dec]]),IF(OR(DataTable[[#This Row],[Year]]="2020",DataTable[[#This Row],[Year]]="2021"),DataTable[[#This Row],[Total]],0))/1000</f>
        <v>38.902999999999999</v>
      </c>
      <c r="V473" s="13" t="str">
        <f>_xlfn.IFNA(VLOOKUP(DataTable[[#This Row],[Category]],Table2[#All],2,FALSE),"")</f>
        <v>Transmission Expansion plan</v>
      </c>
    </row>
    <row r="474" spans="1:22" x14ac:dyDescent="0.35">
      <c r="A474" s="3" t="s">
        <v>7</v>
      </c>
      <c r="B474" s="3" t="s">
        <v>981</v>
      </c>
      <c r="C474" s="3" t="s">
        <v>1049</v>
      </c>
      <c r="D474" s="3" t="s">
        <v>1048</v>
      </c>
      <c r="E474" s="3" t="s">
        <v>111</v>
      </c>
      <c r="F474" s="3" t="s">
        <v>1761</v>
      </c>
      <c r="G474" s="3" t="s">
        <v>1762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2645</v>
      </c>
      <c r="N474" s="4">
        <v>16271</v>
      </c>
      <c r="O474" s="4">
        <v>0</v>
      </c>
      <c r="P474" s="4">
        <v>33521</v>
      </c>
      <c r="Q474" s="4">
        <v>26390</v>
      </c>
      <c r="R474" s="4">
        <v>11269</v>
      </c>
      <c r="S474" s="4">
        <v>-21521</v>
      </c>
      <c r="T474" s="4">
        <v>68574</v>
      </c>
      <c r="U474" s="13">
        <f>IF(DataTable[[#This Row],[Year]]="2019",SUM(DataTable[[#This Row],[Nov]:[Dec]]),IF(OR(DataTable[[#This Row],[Year]]="2020",DataTable[[#This Row],[Year]]="2021"),DataTable[[#This Row],[Total]],0))/1000</f>
        <v>-10.252000000000001</v>
      </c>
      <c r="V474" s="13" t="str">
        <f>_xlfn.IFNA(VLOOKUP(DataTable[[#This Row],[Category]],Table2[#All],2,FALSE),"")</f>
        <v>All Other</v>
      </c>
    </row>
    <row r="475" spans="1:22" x14ac:dyDescent="0.35">
      <c r="A475" s="3" t="s">
        <v>7</v>
      </c>
      <c r="B475" s="3" t="s">
        <v>981</v>
      </c>
      <c r="C475" s="3" t="s">
        <v>1299</v>
      </c>
      <c r="D475" s="3" t="s">
        <v>1298</v>
      </c>
      <c r="E475" s="3" t="s">
        <v>88</v>
      </c>
      <c r="F475" s="3" t="s">
        <v>1761</v>
      </c>
      <c r="G475" s="3" t="s">
        <v>1762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1166</v>
      </c>
      <c r="Q475" s="4">
        <v>68625</v>
      </c>
      <c r="R475" s="4">
        <v>2051</v>
      </c>
      <c r="S475" s="4">
        <v>7787</v>
      </c>
      <c r="T475" s="4">
        <v>79629</v>
      </c>
      <c r="U475" s="13">
        <f>IF(DataTable[[#This Row],[Year]]="2019",SUM(DataTable[[#This Row],[Nov]:[Dec]]),IF(OR(DataTable[[#This Row],[Year]]="2020",DataTable[[#This Row],[Year]]="2021"),DataTable[[#This Row],[Total]],0))/1000</f>
        <v>9.8379999999999992</v>
      </c>
      <c r="V475" s="13" t="str">
        <f>_xlfn.IFNA(VLOOKUP(DataTable[[#This Row],[Category]],Table2[#All],2,FALSE),"")</f>
        <v>Proactive Replacement</v>
      </c>
    </row>
    <row r="476" spans="1:22" x14ac:dyDescent="0.35">
      <c r="A476" s="3" t="s">
        <v>7</v>
      </c>
      <c r="B476" s="3" t="s">
        <v>981</v>
      </c>
      <c r="C476" s="3" t="s">
        <v>1207</v>
      </c>
      <c r="D476" s="3" t="s">
        <v>1206</v>
      </c>
      <c r="E476" s="3" t="s">
        <v>88</v>
      </c>
      <c r="F476" s="3" t="s">
        <v>1761</v>
      </c>
      <c r="G476" s="3" t="s">
        <v>1762</v>
      </c>
      <c r="H476" s="4">
        <v>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1863</v>
      </c>
      <c r="R476" s="4">
        <v>0</v>
      </c>
      <c r="S476" s="4">
        <v>80553</v>
      </c>
      <c r="T476" s="4">
        <v>82416</v>
      </c>
      <c r="U476" s="13">
        <f>IF(DataTable[[#This Row],[Year]]="2019",SUM(DataTable[[#This Row],[Nov]:[Dec]]),IF(OR(DataTable[[#This Row],[Year]]="2020",DataTable[[#This Row],[Year]]="2021"),DataTable[[#This Row],[Total]],0))/1000</f>
        <v>80.552999999999997</v>
      </c>
      <c r="V476" s="13" t="str">
        <f>_xlfn.IFNA(VLOOKUP(DataTable[[#This Row],[Category]],Table2[#All],2,FALSE),"")</f>
        <v>Proactive Replacement</v>
      </c>
    </row>
    <row r="477" spans="1:22" x14ac:dyDescent="0.35">
      <c r="A477" s="3" t="s">
        <v>7</v>
      </c>
      <c r="B477" s="3" t="s">
        <v>981</v>
      </c>
      <c r="C477" s="3" t="s">
        <v>1193</v>
      </c>
      <c r="D477" s="3" t="s">
        <v>1192</v>
      </c>
      <c r="E477" s="3" t="s">
        <v>88</v>
      </c>
      <c r="F477" s="3" t="s">
        <v>1761</v>
      </c>
      <c r="G477" s="3" t="s">
        <v>1762</v>
      </c>
      <c r="H477" s="4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24753</v>
      </c>
      <c r="R477" s="4">
        <v>0</v>
      </c>
      <c r="S477" s="4">
        <v>3</v>
      </c>
      <c r="T477" s="4">
        <v>24756</v>
      </c>
      <c r="U477" s="13">
        <f>IF(DataTable[[#This Row],[Year]]="2019",SUM(DataTable[[#This Row],[Nov]:[Dec]]),IF(OR(DataTable[[#This Row],[Year]]="2020",DataTable[[#This Row],[Year]]="2021"),DataTable[[#This Row],[Total]],0))/1000</f>
        <v>3.0000000000000001E-3</v>
      </c>
      <c r="V477" s="13" t="str">
        <f>_xlfn.IFNA(VLOOKUP(DataTable[[#This Row],[Category]],Table2[#All],2,FALSE),"")</f>
        <v>Proactive Replacement</v>
      </c>
    </row>
    <row r="478" spans="1:22" x14ac:dyDescent="0.35">
      <c r="A478" s="3" t="s">
        <v>7</v>
      </c>
      <c r="B478" s="3" t="s">
        <v>981</v>
      </c>
      <c r="C478" s="3" t="s">
        <v>1065</v>
      </c>
      <c r="D478" s="3" t="s">
        <v>1064</v>
      </c>
      <c r="E478" s="3" t="s">
        <v>111</v>
      </c>
      <c r="F478" s="3" t="s">
        <v>1761</v>
      </c>
      <c r="G478" s="3" t="s">
        <v>1762</v>
      </c>
      <c r="H478" s="4">
        <v>0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51043</v>
      </c>
      <c r="R478" s="4">
        <v>0</v>
      </c>
      <c r="S478" s="4">
        <v>7</v>
      </c>
      <c r="T478" s="4">
        <v>51050</v>
      </c>
      <c r="U478" s="13">
        <f>IF(DataTable[[#This Row],[Year]]="2019",SUM(DataTable[[#This Row],[Nov]:[Dec]]),IF(OR(DataTable[[#This Row],[Year]]="2020",DataTable[[#This Row],[Year]]="2021"),DataTable[[#This Row],[Total]],0))/1000</f>
        <v>7.0000000000000001E-3</v>
      </c>
      <c r="V478" s="13" t="str">
        <f>_xlfn.IFNA(VLOOKUP(DataTable[[#This Row],[Category]],Table2[#All],2,FALSE),"")</f>
        <v>All Other</v>
      </c>
    </row>
    <row r="479" spans="1:22" x14ac:dyDescent="0.35">
      <c r="A479" s="3" t="s">
        <v>7</v>
      </c>
      <c r="B479" s="3" t="s">
        <v>981</v>
      </c>
      <c r="C479" s="3" t="s">
        <v>1241</v>
      </c>
      <c r="D479" s="3" t="s">
        <v>1240</v>
      </c>
      <c r="E479" s="3" t="s">
        <v>88</v>
      </c>
      <c r="F479" s="3" t="s">
        <v>1761</v>
      </c>
      <c r="G479" s="3" t="s">
        <v>1762</v>
      </c>
      <c r="H479" s="4">
        <v>-6162</v>
      </c>
      <c r="I479" s="4">
        <v>-728</v>
      </c>
      <c r="J479" s="4">
        <v>0</v>
      </c>
      <c r="K479" s="4">
        <v>0</v>
      </c>
      <c r="L479" s="4">
        <v>-328</v>
      </c>
      <c r="M479" s="4">
        <v>0</v>
      </c>
      <c r="N479" s="4">
        <v>0</v>
      </c>
      <c r="O479" s="4">
        <v>0</v>
      </c>
      <c r="P479" s="4">
        <v>0</v>
      </c>
      <c r="Q479" s="4">
        <v>111841</v>
      </c>
      <c r="R479" s="4">
        <v>184192</v>
      </c>
      <c r="S479" s="4">
        <v>82881</v>
      </c>
      <c r="T479" s="4">
        <v>371698</v>
      </c>
      <c r="U479" s="13">
        <f>IF(DataTable[[#This Row],[Year]]="2019",SUM(DataTable[[#This Row],[Nov]:[Dec]]),IF(OR(DataTable[[#This Row],[Year]]="2020",DataTable[[#This Row],[Year]]="2021"),DataTable[[#This Row],[Total]],0))/1000</f>
        <v>267.07299999999998</v>
      </c>
      <c r="V479" s="13" t="str">
        <f>_xlfn.IFNA(VLOOKUP(DataTable[[#This Row],[Category]],Table2[#All],2,FALSE),"")</f>
        <v>Proactive Replacement</v>
      </c>
    </row>
    <row r="480" spans="1:22" x14ac:dyDescent="0.35">
      <c r="A480" s="3" t="s">
        <v>7</v>
      </c>
      <c r="B480" s="3" t="s">
        <v>981</v>
      </c>
      <c r="C480" s="3" t="s">
        <v>1071</v>
      </c>
      <c r="D480" s="3" t="s">
        <v>1070</v>
      </c>
      <c r="E480" s="3" t="s">
        <v>88</v>
      </c>
      <c r="F480" s="3" t="s">
        <v>1761</v>
      </c>
      <c r="G480" s="3" t="s">
        <v>1762</v>
      </c>
      <c r="H480" s="4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9325</v>
      </c>
      <c r="R480" s="4">
        <v>3218</v>
      </c>
      <c r="S480" s="4">
        <v>58060</v>
      </c>
      <c r="T480" s="4">
        <v>70603</v>
      </c>
      <c r="U480" s="13">
        <f>IF(DataTable[[#This Row],[Year]]="2019",SUM(DataTable[[#This Row],[Nov]:[Dec]]),IF(OR(DataTable[[#This Row],[Year]]="2020",DataTable[[#This Row],[Year]]="2021"),DataTable[[#This Row],[Total]],0))/1000</f>
        <v>61.277999999999999</v>
      </c>
      <c r="V480" s="13" t="str">
        <f>_xlfn.IFNA(VLOOKUP(DataTable[[#This Row],[Category]],Table2[#All],2,FALSE),"")</f>
        <v>Proactive Replacement</v>
      </c>
    </row>
    <row r="481" spans="1:22" x14ac:dyDescent="0.35">
      <c r="A481" s="3" t="s">
        <v>7</v>
      </c>
      <c r="B481" s="3" t="s">
        <v>981</v>
      </c>
      <c r="C481" s="3" t="s">
        <v>1083</v>
      </c>
      <c r="D481" s="3" t="s">
        <v>1082</v>
      </c>
      <c r="E481" s="3" t="s">
        <v>88</v>
      </c>
      <c r="F481" s="3" t="s">
        <v>1761</v>
      </c>
      <c r="G481" s="3" t="s">
        <v>1762</v>
      </c>
      <c r="H481" s="4">
        <v>0</v>
      </c>
      <c r="I481" s="4">
        <v>0</v>
      </c>
      <c r="J481" s="4">
        <v>37504</v>
      </c>
      <c r="K481" s="4">
        <v>105</v>
      </c>
      <c r="L481" s="4">
        <v>104171</v>
      </c>
      <c r="M481" s="4">
        <v>17456</v>
      </c>
      <c r="N481" s="4">
        <v>12794</v>
      </c>
      <c r="O481" s="4">
        <v>24072</v>
      </c>
      <c r="P481" s="4">
        <v>262037</v>
      </c>
      <c r="Q481" s="4">
        <v>99236</v>
      </c>
      <c r="R481" s="4">
        <v>12438</v>
      </c>
      <c r="S481" s="4">
        <v>11693</v>
      </c>
      <c r="T481" s="4">
        <v>581506</v>
      </c>
      <c r="U481" s="13">
        <f>IF(DataTable[[#This Row],[Year]]="2019",SUM(DataTable[[#This Row],[Nov]:[Dec]]),IF(OR(DataTable[[#This Row],[Year]]="2020",DataTable[[#This Row],[Year]]="2021"),DataTable[[#This Row],[Total]],0))/1000</f>
        <v>24.131</v>
      </c>
      <c r="V481" s="13" t="str">
        <f>_xlfn.IFNA(VLOOKUP(DataTable[[#This Row],[Category]],Table2[#All],2,FALSE),"")</f>
        <v>Proactive Replacement</v>
      </c>
    </row>
    <row r="482" spans="1:22" x14ac:dyDescent="0.35">
      <c r="A482" s="3" t="s">
        <v>7</v>
      </c>
      <c r="B482" s="3" t="s">
        <v>981</v>
      </c>
      <c r="C482" s="3" t="s">
        <v>1095</v>
      </c>
      <c r="D482" s="3" t="s">
        <v>1094</v>
      </c>
      <c r="E482" s="3" t="s">
        <v>88</v>
      </c>
      <c r="F482" s="3" t="s">
        <v>1761</v>
      </c>
      <c r="G482" s="3" t="s">
        <v>1762</v>
      </c>
      <c r="H482" s="4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3721</v>
      </c>
      <c r="P482" s="4">
        <v>16</v>
      </c>
      <c r="Q482" s="4">
        <v>2775</v>
      </c>
      <c r="R482" s="4">
        <v>49683</v>
      </c>
      <c r="S482" s="4">
        <v>31987</v>
      </c>
      <c r="T482" s="4">
        <v>88182</v>
      </c>
      <c r="U482" s="13">
        <f>IF(DataTable[[#This Row],[Year]]="2019",SUM(DataTable[[#This Row],[Nov]:[Dec]]),IF(OR(DataTable[[#This Row],[Year]]="2020",DataTable[[#This Row],[Year]]="2021"),DataTable[[#This Row],[Total]],0))/1000</f>
        <v>81.67</v>
      </c>
      <c r="V482" s="13" t="str">
        <f>_xlfn.IFNA(VLOOKUP(DataTable[[#This Row],[Category]],Table2[#All],2,FALSE),"")</f>
        <v>Proactive Replacement</v>
      </c>
    </row>
    <row r="483" spans="1:22" x14ac:dyDescent="0.35">
      <c r="A483" s="3" t="s">
        <v>7</v>
      </c>
      <c r="B483" s="3" t="s">
        <v>981</v>
      </c>
      <c r="C483" s="3" t="s">
        <v>1697</v>
      </c>
      <c r="D483" s="3" t="s">
        <v>1696</v>
      </c>
      <c r="E483" s="3" t="s">
        <v>124</v>
      </c>
      <c r="F483" s="3" t="s">
        <v>1761</v>
      </c>
      <c r="G483" s="3" t="s">
        <v>1762</v>
      </c>
      <c r="H483" s="4">
        <v>20114</v>
      </c>
      <c r="I483" s="4">
        <v>0</v>
      </c>
      <c r="J483" s="4">
        <v>0</v>
      </c>
      <c r="K483" s="4">
        <v>0</v>
      </c>
      <c r="L483" s="4">
        <v>0</v>
      </c>
      <c r="M483" s="4">
        <v>147778</v>
      </c>
      <c r="N483" s="4">
        <v>42857</v>
      </c>
      <c r="O483" s="4">
        <v>28083</v>
      </c>
      <c r="P483" s="4">
        <v>0</v>
      </c>
      <c r="Q483" s="4">
        <v>0</v>
      </c>
      <c r="R483" s="4">
        <v>0</v>
      </c>
      <c r="S483" s="4">
        <v>829</v>
      </c>
      <c r="T483" s="4">
        <v>239661</v>
      </c>
      <c r="U483" s="13">
        <f>IF(DataTable[[#This Row],[Year]]="2019",SUM(DataTable[[#This Row],[Nov]:[Dec]]),IF(OR(DataTable[[#This Row],[Year]]="2020",DataTable[[#This Row],[Year]]="2021"),DataTable[[#This Row],[Total]],0))/1000</f>
        <v>0.82899999999999996</v>
      </c>
      <c r="V483" s="13" t="str">
        <f>_xlfn.IFNA(VLOOKUP(DataTable[[#This Row],[Category]],Table2[#All],2,FALSE),"")</f>
        <v>Transmission Expansion plan</v>
      </c>
    </row>
    <row r="484" spans="1:22" x14ac:dyDescent="0.35">
      <c r="A484" s="3" t="s">
        <v>7</v>
      </c>
      <c r="B484" s="3" t="s">
        <v>981</v>
      </c>
      <c r="C484" s="3" t="s">
        <v>1669</v>
      </c>
      <c r="D484" s="3" t="s">
        <v>1668</v>
      </c>
      <c r="E484" s="3" t="s">
        <v>124</v>
      </c>
      <c r="F484" s="3" t="s">
        <v>1761</v>
      </c>
      <c r="G484" s="3" t="s">
        <v>1762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13262</v>
      </c>
      <c r="R484" s="4">
        <v>70</v>
      </c>
      <c r="S484" s="4">
        <v>12670</v>
      </c>
      <c r="T484" s="4">
        <v>26002</v>
      </c>
      <c r="U484" s="13">
        <f>IF(DataTable[[#This Row],[Year]]="2019",SUM(DataTable[[#This Row],[Nov]:[Dec]]),IF(OR(DataTable[[#This Row],[Year]]="2020",DataTable[[#This Row],[Year]]="2021"),DataTable[[#This Row],[Total]],0))/1000</f>
        <v>12.74</v>
      </c>
      <c r="V484" s="13" t="str">
        <f>_xlfn.IFNA(VLOOKUP(DataTable[[#This Row],[Category]],Table2[#All],2,FALSE),"")</f>
        <v>Transmission Expansion plan</v>
      </c>
    </row>
    <row r="485" spans="1:22" x14ac:dyDescent="0.35">
      <c r="A485" s="3" t="s">
        <v>7</v>
      </c>
      <c r="B485" s="3" t="s">
        <v>981</v>
      </c>
      <c r="C485" s="3" t="s">
        <v>1233</v>
      </c>
      <c r="D485" s="3" t="s">
        <v>1232</v>
      </c>
      <c r="E485" s="3" t="s">
        <v>88</v>
      </c>
      <c r="F485" s="3" t="s">
        <v>1761</v>
      </c>
      <c r="G485" s="3" t="s">
        <v>1762</v>
      </c>
      <c r="H485" s="4">
        <v>0</v>
      </c>
      <c r="I485" s="4">
        <v>0</v>
      </c>
      <c r="J485" s="4">
        <v>12033</v>
      </c>
      <c r="K485" s="4">
        <v>65284</v>
      </c>
      <c r="L485" s="4">
        <v>66385</v>
      </c>
      <c r="M485" s="4">
        <v>16563</v>
      </c>
      <c r="N485" s="4">
        <v>1342</v>
      </c>
      <c r="O485" s="4">
        <v>0</v>
      </c>
      <c r="P485" s="4">
        <v>650</v>
      </c>
      <c r="Q485" s="4">
        <v>827</v>
      </c>
      <c r="R485" s="4">
        <v>195674</v>
      </c>
      <c r="S485" s="4">
        <v>186039</v>
      </c>
      <c r="T485" s="4">
        <v>544797</v>
      </c>
      <c r="U485" s="13">
        <f>IF(DataTable[[#This Row],[Year]]="2019",SUM(DataTable[[#This Row],[Nov]:[Dec]]),IF(OR(DataTable[[#This Row],[Year]]="2020",DataTable[[#This Row],[Year]]="2021"),DataTable[[#This Row],[Total]],0))/1000</f>
        <v>381.71300000000002</v>
      </c>
      <c r="V485" s="13" t="str">
        <f>_xlfn.IFNA(VLOOKUP(DataTable[[#This Row],[Category]],Table2[#All],2,FALSE),"")</f>
        <v>Proactive Replacement</v>
      </c>
    </row>
    <row r="486" spans="1:22" x14ac:dyDescent="0.35">
      <c r="A486" s="3" t="s">
        <v>7</v>
      </c>
      <c r="B486" s="3" t="s">
        <v>981</v>
      </c>
      <c r="C486" s="3" t="s">
        <v>1307</v>
      </c>
      <c r="D486" s="3" t="s">
        <v>1306</v>
      </c>
      <c r="E486" s="3" t="s">
        <v>88</v>
      </c>
      <c r="F486" s="3" t="s">
        <v>1761</v>
      </c>
      <c r="G486" s="3" t="s">
        <v>1762</v>
      </c>
      <c r="H486" s="4">
        <v>-14</v>
      </c>
      <c r="I486" s="4">
        <v>0</v>
      </c>
      <c r="J486" s="4">
        <v>46062</v>
      </c>
      <c r="K486" s="4">
        <v>-37168</v>
      </c>
      <c r="L486" s="4">
        <v>3838</v>
      </c>
      <c r="M486" s="4">
        <v>25503</v>
      </c>
      <c r="N486" s="4">
        <v>100885</v>
      </c>
      <c r="O486" s="4">
        <v>364250</v>
      </c>
      <c r="P486" s="4">
        <v>32346</v>
      </c>
      <c r="Q486" s="4">
        <v>-6680</v>
      </c>
      <c r="R486" s="4">
        <v>4984</v>
      </c>
      <c r="S486" s="4">
        <v>-37704</v>
      </c>
      <c r="T486" s="4">
        <v>496302</v>
      </c>
      <c r="U486" s="13">
        <f>IF(DataTable[[#This Row],[Year]]="2019",SUM(DataTable[[#This Row],[Nov]:[Dec]]),IF(OR(DataTable[[#This Row],[Year]]="2020",DataTable[[#This Row],[Year]]="2021"),DataTable[[#This Row],[Total]],0))/1000</f>
        <v>-32.72</v>
      </c>
      <c r="V486" s="13" t="str">
        <f>_xlfn.IFNA(VLOOKUP(DataTable[[#This Row],[Category]],Table2[#All],2,FALSE),"")</f>
        <v>Proactive Replacement</v>
      </c>
    </row>
    <row r="487" spans="1:22" x14ac:dyDescent="0.35">
      <c r="A487" s="3" t="s">
        <v>7</v>
      </c>
      <c r="B487" s="3" t="s">
        <v>981</v>
      </c>
      <c r="C487" s="3" t="s">
        <v>1171</v>
      </c>
      <c r="D487" s="3" t="s">
        <v>1170</v>
      </c>
      <c r="E487" s="3" t="s">
        <v>281</v>
      </c>
      <c r="F487" s="3" t="s">
        <v>1761</v>
      </c>
      <c r="G487" s="3" t="s">
        <v>1762</v>
      </c>
      <c r="H487" s="4">
        <v>0</v>
      </c>
      <c r="I487" s="4">
        <v>0</v>
      </c>
      <c r="J487" s="4">
        <v>0</v>
      </c>
      <c r="K487" s="4">
        <v>0</v>
      </c>
      <c r="L487" s="4">
        <v>1623</v>
      </c>
      <c r="M487" s="4">
        <v>4946</v>
      </c>
      <c r="N487" s="4">
        <v>-6729</v>
      </c>
      <c r="O487" s="4">
        <v>162</v>
      </c>
      <c r="P487" s="4">
        <v>-1</v>
      </c>
      <c r="Q487" s="4">
        <v>5</v>
      </c>
      <c r="R487" s="4">
        <v>4</v>
      </c>
      <c r="S487" s="4">
        <v>58447</v>
      </c>
      <c r="T487" s="4">
        <v>58456</v>
      </c>
      <c r="U487" s="13">
        <f>IF(DataTable[[#This Row],[Year]]="2019",SUM(DataTable[[#This Row],[Nov]:[Dec]]),IF(OR(DataTable[[#This Row],[Year]]="2020",DataTable[[#This Row],[Year]]="2021"),DataTable[[#This Row],[Total]],0))/1000</f>
        <v>58.451000000000001</v>
      </c>
      <c r="V487" s="13" t="str">
        <f>_xlfn.IFNA(VLOOKUP(DataTable[[#This Row],[Category]],Table2[#All],2,FALSE),"")</f>
        <v>All Other</v>
      </c>
    </row>
    <row r="488" spans="1:22" x14ac:dyDescent="0.35">
      <c r="A488" s="3" t="s">
        <v>7</v>
      </c>
      <c r="B488" s="3" t="s">
        <v>981</v>
      </c>
      <c r="C488" s="3" t="s">
        <v>1741</v>
      </c>
      <c r="D488" s="3" t="s">
        <v>1740</v>
      </c>
      <c r="E488" s="3" t="s">
        <v>8</v>
      </c>
      <c r="F488" s="3" t="s">
        <v>1761</v>
      </c>
      <c r="G488" s="3" t="s">
        <v>1762</v>
      </c>
      <c r="H488" s="4">
        <v>0</v>
      </c>
      <c r="I488" s="4">
        <v>0</v>
      </c>
      <c r="J488" s="4">
        <v>4555</v>
      </c>
      <c r="K488" s="4">
        <v>54681</v>
      </c>
      <c r="L488" s="4">
        <v>5546</v>
      </c>
      <c r="M488" s="4">
        <v>0</v>
      </c>
      <c r="N488" s="4">
        <v>0</v>
      </c>
      <c r="O488" s="4">
        <v>0</v>
      </c>
      <c r="P488" s="4">
        <v>77</v>
      </c>
      <c r="Q488" s="4">
        <v>0</v>
      </c>
      <c r="R488" s="4">
        <v>0</v>
      </c>
      <c r="S488" s="4">
        <v>1520</v>
      </c>
      <c r="T488" s="4">
        <v>66379</v>
      </c>
      <c r="U488" s="13">
        <f>IF(DataTable[[#This Row],[Year]]="2019",SUM(DataTable[[#This Row],[Nov]:[Dec]]),IF(OR(DataTable[[#This Row],[Year]]="2020",DataTable[[#This Row],[Year]]="2021"),DataTable[[#This Row],[Total]],0))/1000</f>
        <v>1.52</v>
      </c>
      <c r="V488" s="13" t="str">
        <f>_xlfn.IFNA(VLOOKUP(DataTable[[#This Row],[Category]],Table2[#All],2,FALSE),"")</f>
        <v>All Other</v>
      </c>
    </row>
    <row r="489" spans="1:22" x14ac:dyDescent="0.35">
      <c r="A489" s="3" t="s">
        <v>7</v>
      </c>
      <c r="B489" s="3" t="s">
        <v>981</v>
      </c>
      <c r="C489" s="3" t="s">
        <v>1069</v>
      </c>
      <c r="D489" s="3" t="s">
        <v>1068</v>
      </c>
      <c r="E489" s="3" t="s">
        <v>281</v>
      </c>
      <c r="F489" s="3" t="s">
        <v>1761</v>
      </c>
      <c r="G489" s="3" t="s">
        <v>1762</v>
      </c>
      <c r="H489" s="4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1</v>
      </c>
      <c r="S489" s="4">
        <v>0</v>
      </c>
      <c r="T489" s="4">
        <v>1</v>
      </c>
      <c r="U489" s="13">
        <f>IF(DataTable[[#This Row],[Year]]="2019",SUM(DataTable[[#This Row],[Nov]:[Dec]]),IF(OR(DataTable[[#This Row],[Year]]="2020",DataTable[[#This Row],[Year]]="2021"),DataTable[[#This Row],[Total]],0))/1000</f>
        <v>1E-3</v>
      </c>
      <c r="V489" s="13" t="str">
        <f>_xlfn.IFNA(VLOOKUP(DataTable[[#This Row],[Category]],Table2[#All],2,FALSE),"")</f>
        <v>All Other</v>
      </c>
    </row>
    <row r="490" spans="1:22" x14ac:dyDescent="0.35">
      <c r="A490" s="3" t="s">
        <v>7</v>
      </c>
      <c r="B490" s="3" t="s">
        <v>981</v>
      </c>
      <c r="C490" s="3" t="s">
        <v>1169</v>
      </c>
      <c r="D490" s="3" t="s">
        <v>1168</v>
      </c>
      <c r="E490" s="3" t="s">
        <v>273</v>
      </c>
      <c r="F490" s="3" t="s">
        <v>1761</v>
      </c>
      <c r="G490" s="3" t="s">
        <v>1762</v>
      </c>
      <c r="H490" s="4">
        <v>0</v>
      </c>
      <c r="I490" s="4">
        <v>0</v>
      </c>
      <c r="J490" s="4">
        <v>0</v>
      </c>
      <c r="K490" s="4">
        <v>0</v>
      </c>
      <c r="L490" s="4">
        <v>22</v>
      </c>
      <c r="M490" s="4">
        <v>-9</v>
      </c>
      <c r="N490" s="4">
        <v>-13</v>
      </c>
      <c r="O490" s="4">
        <v>0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  <c r="U490" s="13">
        <f>IF(DataTable[[#This Row],[Year]]="2019",SUM(DataTable[[#This Row],[Nov]:[Dec]]),IF(OR(DataTable[[#This Row],[Year]]="2020",DataTable[[#This Row],[Year]]="2021"),DataTable[[#This Row],[Total]],0))/1000</f>
        <v>0</v>
      </c>
      <c r="V490" s="13" t="str">
        <f>_xlfn.IFNA(VLOOKUP(DataTable[[#This Row],[Category]],Table2[#All],2,FALSE),"")</f>
        <v>All Other</v>
      </c>
    </row>
    <row r="491" spans="1:22" x14ac:dyDescent="0.35">
      <c r="A491" s="3" t="s">
        <v>7</v>
      </c>
      <c r="B491" s="3" t="s">
        <v>981</v>
      </c>
      <c r="C491" s="3" t="s">
        <v>1651</v>
      </c>
      <c r="D491" s="3" t="s">
        <v>1650</v>
      </c>
      <c r="E491" s="3" t="s">
        <v>304</v>
      </c>
      <c r="F491" s="3" t="s">
        <v>1761</v>
      </c>
      <c r="G491" s="3" t="s">
        <v>1762</v>
      </c>
      <c r="H491" s="4">
        <v>25657</v>
      </c>
      <c r="I491" s="4">
        <v>16001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1034</v>
      </c>
      <c r="P491" s="4">
        <v>-1034</v>
      </c>
      <c r="Q491" s="4">
        <v>0</v>
      </c>
      <c r="R491" s="4">
        <v>0</v>
      </c>
      <c r="S491" s="4">
        <v>0</v>
      </c>
      <c r="T491" s="4">
        <v>41659</v>
      </c>
      <c r="U491" s="13">
        <f>IF(DataTable[[#This Row],[Year]]="2019",SUM(DataTable[[#This Row],[Nov]:[Dec]]),IF(OR(DataTable[[#This Row],[Year]]="2020",DataTable[[#This Row],[Year]]="2021"),DataTable[[#This Row],[Total]],0))/1000</f>
        <v>0</v>
      </c>
      <c r="V491" s="13" t="str">
        <f>_xlfn.IFNA(VLOOKUP(DataTable[[#This Row],[Category]],Table2[#All],2,FALSE),"")</f>
        <v>All Other</v>
      </c>
    </row>
    <row r="492" spans="1:22" x14ac:dyDescent="0.35">
      <c r="A492" s="3" t="s">
        <v>7</v>
      </c>
      <c r="B492" s="3" t="s">
        <v>981</v>
      </c>
      <c r="C492" s="3" t="s">
        <v>1653</v>
      </c>
      <c r="D492" s="3" t="s">
        <v>1652</v>
      </c>
      <c r="E492" s="3" t="s">
        <v>304</v>
      </c>
      <c r="F492" s="3" t="s">
        <v>1761</v>
      </c>
      <c r="G492" s="3" t="s">
        <v>1762</v>
      </c>
      <c r="H492" s="4">
        <v>0</v>
      </c>
      <c r="I492" s="4">
        <v>60899</v>
      </c>
      <c r="J492" s="4">
        <v>205229</v>
      </c>
      <c r="K492" s="4">
        <v>12970</v>
      </c>
      <c r="L492" s="4">
        <v>127407</v>
      </c>
      <c r="M492" s="4">
        <v>90288</v>
      </c>
      <c r="N492" s="4">
        <v>44293</v>
      </c>
      <c r="O492" s="4">
        <v>16524</v>
      </c>
      <c r="P492" s="4">
        <v>52657</v>
      </c>
      <c r="Q492" s="4">
        <v>181375</v>
      </c>
      <c r="R492" s="4">
        <v>7928</v>
      </c>
      <c r="S492" s="4">
        <v>1829</v>
      </c>
      <c r="T492" s="4">
        <v>801398</v>
      </c>
      <c r="U492" s="13">
        <f>IF(DataTable[[#This Row],[Year]]="2019",SUM(DataTable[[#This Row],[Nov]:[Dec]]),IF(OR(DataTable[[#This Row],[Year]]="2020",DataTable[[#This Row],[Year]]="2021"),DataTable[[#This Row],[Total]],0))/1000</f>
        <v>9.7569999999999997</v>
      </c>
      <c r="V492" s="13" t="str">
        <f>_xlfn.IFNA(VLOOKUP(DataTable[[#This Row],[Category]],Table2[#All],2,FALSE),"")</f>
        <v>All Other</v>
      </c>
    </row>
    <row r="493" spans="1:22" x14ac:dyDescent="0.35">
      <c r="A493" s="3" t="s">
        <v>7</v>
      </c>
      <c r="B493" s="3" t="s">
        <v>981</v>
      </c>
      <c r="C493" s="3" t="s">
        <v>1367</v>
      </c>
      <c r="D493" s="3" t="s">
        <v>1366</v>
      </c>
      <c r="E493" s="3" t="s">
        <v>88</v>
      </c>
      <c r="F493" s="3" t="s">
        <v>1761</v>
      </c>
      <c r="G493" s="3" t="s">
        <v>1762</v>
      </c>
      <c r="H493" s="4">
        <v>0</v>
      </c>
      <c r="I493" s="4">
        <v>-4553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0</v>
      </c>
      <c r="T493" s="4">
        <v>-4553</v>
      </c>
      <c r="U493" s="13">
        <f>IF(DataTable[[#This Row],[Year]]="2019",SUM(DataTable[[#This Row],[Nov]:[Dec]]),IF(OR(DataTable[[#This Row],[Year]]="2020",DataTable[[#This Row],[Year]]="2021"),DataTable[[#This Row],[Total]],0))/1000</f>
        <v>0</v>
      </c>
      <c r="V493" s="13" t="str">
        <f>_xlfn.IFNA(VLOOKUP(DataTable[[#This Row],[Category]],Table2[#All],2,FALSE),"")</f>
        <v>Proactive Replacement</v>
      </c>
    </row>
    <row r="494" spans="1:22" x14ac:dyDescent="0.35">
      <c r="A494" s="3" t="s">
        <v>7</v>
      </c>
      <c r="B494" s="3" t="s">
        <v>981</v>
      </c>
      <c r="C494" s="3" t="s">
        <v>1403</v>
      </c>
      <c r="D494" s="3" t="s">
        <v>1402</v>
      </c>
      <c r="E494" s="3" t="s">
        <v>88</v>
      </c>
      <c r="F494" s="3" t="s">
        <v>1761</v>
      </c>
      <c r="G494" s="3" t="s">
        <v>1762</v>
      </c>
      <c r="H494" s="4">
        <v>-37636</v>
      </c>
      <c r="I494" s="4">
        <v>-38373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41622</v>
      </c>
      <c r="Q494" s="4">
        <v>56257</v>
      </c>
      <c r="R494" s="4">
        <v>750</v>
      </c>
      <c r="S494" s="4">
        <v>-37121</v>
      </c>
      <c r="T494" s="4">
        <v>-14501</v>
      </c>
      <c r="U494" s="13">
        <f>IF(DataTable[[#This Row],[Year]]="2019",SUM(DataTable[[#This Row],[Nov]:[Dec]]),IF(OR(DataTable[[#This Row],[Year]]="2020",DataTable[[#This Row],[Year]]="2021"),DataTable[[#This Row],[Total]],0))/1000</f>
        <v>-36.371000000000002</v>
      </c>
      <c r="V494" s="13" t="str">
        <f>_xlfn.IFNA(VLOOKUP(DataTable[[#This Row],[Category]],Table2[#All],2,FALSE),"")</f>
        <v>Proactive Replacement</v>
      </c>
    </row>
    <row r="495" spans="1:22" x14ac:dyDescent="0.35">
      <c r="A495" s="3" t="s">
        <v>7</v>
      </c>
      <c r="B495" s="3" t="s">
        <v>981</v>
      </c>
      <c r="C495" s="3" t="s">
        <v>1405</v>
      </c>
      <c r="D495" s="3" t="s">
        <v>1404</v>
      </c>
      <c r="E495" s="3" t="s">
        <v>88</v>
      </c>
      <c r="F495" s="3" t="s">
        <v>1761</v>
      </c>
      <c r="G495" s="3" t="s">
        <v>1762</v>
      </c>
      <c r="H495" s="4">
        <v>280374</v>
      </c>
      <c r="I495" s="4">
        <v>805388</v>
      </c>
      <c r="J495" s="4">
        <v>659362</v>
      </c>
      <c r="K495" s="4">
        <v>851824</v>
      </c>
      <c r="L495" s="4">
        <v>-263797</v>
      </c>
      <c r="M495" s="4">
        <v>431417</v>
      </c>
      <c r="N495" s="4">
        <v>66019</v>
      </c>
      <c r="O495" s="4">
        <v>279877</v>
      </c>
      <c r="P495" s="4">
        <v>362249</v>
      </c>
      <c r="Q495" s="4">
        <v>111868</v>
      </c>
      <c r="R495" s="4">
        <v>-53907</v>
      </c>
      <c r="S495" s="4">
        <v>170846</v>
      </c>
      <c r="T495" s="4">
        <v>3701520</v>
      </c>
      <c r="U495" s="13">
        <f>IF(DataTable[[#This Row],[Year]]="2019",SUM(DataTable[[#This Row],[Nov]:[Dec]]),IF(OR(DataTable[[#This Row],[Year]]="2020",DataTable[[#This Row],[Year]]="2021"),DataTable[[#This Row],[Total]],0))/1000</f>
        <v>116.93899999999999</v>
      </c>
      <c r="V495" s="13" t="str">
        <f>_xlfn.IFNA(VLOOKUP(DataTable[[#This Row],[Category]],Table2[#All],2,FALSE),"")</f>
        <v>Proactive Replacement</v>
      </c>
    </row>
    <row r="496" spans="1:22" x14ac:dyDescent="0.35">
      <c r="A496" s="3" t="s">
        <v>7</v>
      </c>
      <c r="B496" s="3" t="s">
        <v>981</v>
      </c>
      <c r="C496" s="3" t="s">
        <v>1407</v>
      </c>
      <c r="D496" s="3" t="s">
        <v>1406</v>
      </c>
      <c r="E496" s="3" t="s">
        <v>88</v>
      </c>
      <c r="F496" s="3" t="s">
        <v>1761</v>
      </c>
      <c r="G496" s="3" t="s">
        <v>1762</v>
      </c>
      <c r="H496" s="4">
        <v>267822</v>
      </c>
      <c r="I496" s="4">
        <v>513759</v>
      </c>
      <c r="J496" s="4">
        <v>646373</v>
      </c>
      <c r="K496" s="4">
        <v>663531</v>
      </c>
      <c r="L496" s="4">
        <v>354621</v>
      </c>
      <c r="M496" s="4">
        <v>385171</v>
      </c>
      <c r="N496" s="4">
        <v>1026252</v>
      </c>
      <c r="O496" s="4">
        <v>340267</v>
      </c>
      <c r="P496" s="4">
        <v>565195</v>
      </c>
      <c r="Q496" s="4">
        <v>1068999</v>
      </c>
      <c r="R496" s="4">
        <v>725187</v>
      </c>
      <c r="S496" s="4">
        <v>599714</v>
      </c>
      <c r="T496" s="4">
        <v>7156892</v>
      </c>
      <c r="U496" s="13">
        <f>IF(DataTable[[#This Row],[Year]]="2019",SUM(DataTable[[#This Row],[Nov]:[Dec]]),IF(OR(DataTable[[#This Row],[Year]]="2020",DataTable[[#This Row],[Year]]="2021"),DataTable[[#This Row],[Total]],0))/1000</f>
        <v>1324.9010000000001</v>
      </c>
      <c r="V496" s="13" t="str">
        <f>_xlfn.IFNA(VLOOKUP(DataTable[[#This Row],[Category]],Table2[#All],2,FALSE),"")</f>
        <v>Proactive Replacement</v>
      </c>
    </row>
    <row r="497" spans="1:22" x14ac:dyDescent="0.35">
      <c r="A497" s="3" t="s">
        <v>7</v>
      </c>
      <c r="B497" s="3" t="s">
        <v>981</v>
      </c>
      <c r="C497" s="3" t="s">
        <v>1421</v>
      </c>
      <c r="D497" s="3" t="s">
        <v>1420</v>
      </c>
      <c r="E497" s="3" t="s">
        <v>88</v>
      </c>
      <c r="F497" s="3" t="s">
        <v>1761</v>
      </c>
      <c r="G497" s="3" t="s">
        <v>1762</v>
      </c>
      <c r="H497" s="4">
        <v>65538</v>
      </c>
      <c r="I497" s="4">
        <v>13821</v>
      </c>
      <c r="J497" s="4">
        <v>145821</v>
      </c>
      <c r="K497" s="4">
        <v>194965</v>
      </c>
      <c r="L497" s="4">
        <v>29684</v>
      </c>
      <c r="M497" s="4">
        <v>21589</v>
      </c>
      <c r="N497" s="4">
        <v>-49944</v>
      </c>
      <c r="O497" s="4">
        <v>0</v>
      </c>
      <c r="P497" s="4">
        <v>-2705</v>
      </c>
      <c r="Q497" s="4">
        <v>0</v>
      </c>
      <c r="R497" s="4">
        <v>0</v>
      </c>
      <c r="S497" s="4">
        <v>328</v>
      </c>
      <c r="T497" s="4">
        <v>419097</v>
      </c>
      <c r="U497" s="13">
        <f>IF(DataTable[[#This Row],[Year]]="2019",SUM(DataTable[[#This Row],[Nov]:[Dec]]),IF(OR(DataTable[[#This Row],[Year]]="2020",DataTable[[#This Row],[Year]]="2021"),DataTable[[#This Row],[Total]],0))/1000</f>
        <v>0.32800000000000001</v>
      </c>
      <c r="V497" s="13" t="str">
        <f>_xlfn.IFNA(VLOOKUP(DataTable[[#This Row],[Category]],Table2[#All],2,FALSE),"")</f>
        <v>Proactive Replacement</v>
      </c>
    </row>
    <row r="498" spans="1:22" x14ac:dyDescent="0.35">
      <c r="A498" s="3" t="s">
        <v>7</v>
      </c>
      <c r="B498" s="3" t="s">
        <v>981</v>
      </c>
      <c r="C498" s="3" t="s">
        <v>1423</v>
      </c>
      <c r="D498" s="3" t="s">
        <v>1422</v>
      </c>
      <c r="E498" s="3" t="s">
        <v>88</v>
      </c>
      <c r="F498" s="3" t="s">
        <v>1761</v>
      </c>
      <c r="G498" s="3" t="s">
        <v>1762</v>
      </c>
      <c r="H498" s="4">
        <v>0</v>
      </c>
      <c r="I498" s="4">
        <v>0</v>
      </c>
      <c r="J498" s="4">
        <v>0</v>
      </c>
      <c r="K498" s="4">
        <v>5879</v>
      </c>
      <c r="L498" s="4">
        <v>0</v>
      </c>
      <c r="M498" s="4">
        <v>0</v>
      </c>
      <c r="N498" s="4">
        <v>2151</v>
      </c>
      <c r="O498" s="4">
        <v>102825</v>
      </c>
      <c r="P498" s="4">
        <v>30802</v>
      </c>
      <c r="Q498" s="4">
        <v>80068</v>
      </c>
      <c r="R498" s="4">
        <v>12320</v>
      </c>
      <c r="S498" s="4">
        <v>19950</v>
      </c>
      <c r="T498" s="4">
        <v>253995</v>
      </c>
      <c r="U498" s="13">
        <f>IF(DataTable[[#This Row],[Year]]="2019",SUM(DataTable[[#This Row],[Nov]:[Dec]]),IF(OR(DataTable[[#This Row],[Year]]="2020",DataTable[[#This Row],[Year]]="2021"),DataTable[[#This Row],[Total]],0))/1000</f>
        <v>32.270000000000003</v>
      </c>
      <c r="V498" s="13" t="str">
        <f>_xlfn.IFNA(VLOOKUP(DataTable[[#This Row],[Category]],Table2[#All],2,FALSE),"")</f>
        <v>Proactive Replacement</v>
      </c>
    </row>
    <row r="499" spans="1:22" x14ac:dyDescent="0.35">
      <c r="A499" s="3" t="s">
        <v>7</v>
      </c>
      <c r="B499" s="3" t="s">
        <v>981</v>
      </c>
      <c r="C499" s="3" t="s">
        <v>1371</v>
      </c>
      <c r="D499" s="3" t="s">
        <v>1370</v>
      </c>
      <c r="E499" s="3" t="s">
        <v>88</v>
      </c>
      <c r="F499" s="3" t="s">
        <v>1761</v>
      </c>
      <c r="G499" s="3" t="s">
        <v>1762</v>
      </c>
      <c r="H499" s="4">
        <v>1905</v>
      </c>
      <c r="I499" s="4">
        <v>0</v>
      </c>
      <c r="J499" s="4">
        <v>0</v>
      </c>
      <c r="K499" s="4">
        <v>0</v>
      </c>
      <c r="L499" s="4">
        <v>243</v>
      </c>
      <c r="M499" s="4">
        <v>-37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2112</v>
      </c>
      <c r="U499" s="13">
        <f>IF(DataTable[[#This Row],[Year]]="2019",SUM(DataTable[[#This Row],[Nov]:[Dec]]),IF(OR(DataTable[[#This Row],[Year]]="2020",DataTable[[#This Row],[Year]]="2021"),DataTable[[#This Row],[Total]],0))/1000</f>
        <v>0</v>
      </c>
      <c r="V499" s="13" t="str">
        <f>_xlfn.IFNA(VLOOKUP(DataTable[[#This Row],[Category]],Table2[#All],2,FALSE),"")</f>
        <v>Proactive Replacement</v>
      </c>
    </row>
    <row r="500" spans="1:22" x14ac:dyDescent="0.35">
      <c r="A500" s="3" t="s">
        <v>7</v>
      </c>
      <c r="B500" s="3" t="s">
        <v>981</v>
      </c>
      <c r="C500" s="3" t="s">
        <v>1373</v>
      </c>
      <c r="D500" s="3" t="s">
        <v>1372</v>
      </c>
      <c r="E500" s="3" t="s">
        <v>88</v>
      </c>
      <c r="F500" s="3" t="s">
        <v>1761</v>
      </c>
      <c r="G500" s="3" t="s">
        <v>1762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170</v>
      </c>
      <c r="Q500" s="4">
        <v>58327</v>
      </c>
      <c r="R500" s="4">
        <v>72789</v>
      </c>
      <c r="S500" s="4">
        <v>87850</v>
      </c>
      <c r="T500" s="4">
        <v>219136</v>
      </c>
      <c r="U500" s="13">
        <f>IF(DataTable[[#This Row],[Year]]="2019",SUM(DataTable[[#This Row],[Nov]:[Dec]]),IF(OR(DataTable[[#This Row],[Year]]="2020",DataTable[[#This Row],[Year]]="2021"),DataTable[[#This Row],[Total]],0))/1000</f>
        <v>160.63900000000001</v>
      </c>
      <c r="V500" s="13" t="str">
        <f>_xlfn.IFNA(VLOOKUP(DataTable[[#This Row],[Category]],Table2[#All],2,FALSE),"")</f>
        <v>Proactive Replacement</v>
      </c>
    </row>
    <row r="501" spans="1:22" x14ac:dyDescent="0.35">
      <c r="A501" s="3" t="s">
        <v>7</v>
      </c>
      <c r="B501" s="3" t="s">
        <v>981</v>
      </c>
      <c r="C501" s="3" t="s">
        <v>1385</v>
      </c>
      <c r="D501" s="3" t="s">
        <v>1384</v>
      </c>
      <c r="E501" s="3" t="s">
        <v>88</v>
      </c>
      <c r="F501" s="3" t="s">
        <v>1761</v>
      </c>
      <c r="G501" s="3" t="s">
        <v>1762</v>
      </c>
      <c r="H501" s="4">
        <v>-10186</v>
      </c>
      <c r="I501" s="4">
        <v>-5041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-7198</v>
      </c>
      <c r="P501" s="4">
        <v>-17482</v>
      </c>
      <c r="Q501" s="4">
        <v>0</v>
      </c>
      <c r="R501" s="4">
        <v>0</v>
      </c>
      <c r="S501" s="4">
        <v>0</v>
      </c>
      <c r="T501" s="4">
        <v>-39907</v>
      </c>
      <c r="U501" s="13">
        <f>IF(DataTable[[#This Row],[Year]]="2019",SUM(DataTable[[#This Row],[Nov]:[Dec]]),IF(OR(DataTable[[#This Row],[Year]]="2020",DataTable[[#This Row],[Year]]="2021"),DataTable[[#This Row],[Total]],0))/1000</f>
        <v>0</v>
      </c>
      <c r="V501" s="13" t="str">
        <f>_xlfn.IFNA(VLOOKUP(DataTable[[#This Row],[Category]],Table2[#All],2,FALSE),"")</f>
        <v>Proactive Replacement</v>
      </c>
    </row>
    <row r="502" spans="1:22" x14ac:dyDescent="0.35">
      <c r="A502" s="3" t="s">
        <v>7</v>
      </c>
      <c r="B502" s="3" t="s">
        <v>981</v>
      </c>
      <c r="C502" s="3" t="s">
        <v>1387</v>
      </c>
      <c r="D502" s="3" t="s">
        <v>1386</v>
      </c>
      <c r="E502" s="3" t="s">
        <v>88</v>
      </c>
      <c r="F502" s="3" t="s">
        <v>1761</v>
      </c>
      <c r="G502" s="3" t="s">
        <v>1762</v>
      </c>
      <c r="H502" s="4">
        <v>240404</v>
      </c>
      <c r="I502" s="4">
        <v>56049</v>
      </c>
      <c r="J502" s="4">
        <v>83131</v>
      </c>
      <c r="K502" s="4">
        <v>1217</v>
      </c>
      <c r="L502" s="4">
        <v>1368</v>
      </c>
      <c r="M502" s="4">
        <v>-1286980</v>
      </c>
      <c r="N502" s="4">
        <v>2592</v>
      </c>
      <c r="O502" s="4">
        <v>16866</v>
      </c>
      <c r="P502" s="4">
        <v>-21847</v>
      </c>
      <c r="Q502" s="4">
        <v>-2961</v>
      </c>
      <c r="R502" s="4">
        <v>0</v>
      </c>
      <c r="S502" s="4">
        <v>-71213</v>
      </c>
      <c r="T502" s="4">
        <v>-981374</v>
      </c>
      <c r="U502" s="13">
        <f>IF(DataTable[[#This Row],[Year]]="2019",SUM(DataTable[[#This Row],[Nov]:[Dec]]),IF(OR(DataTable[[#This Row],[Year]]="2020",DataTable[[#This Row],[Year]]="2021"),DataTable[[#This Row],[Total]],0))/1000</f>
        <v>-71.212999999999994</v>
      </c>
      <c r="V502" s="13" t="str">
        <f>_xlfn.IFNA(VLOOKUP(DataTable[[#This Row],[Category]],Table2[#All],2,FALSE),"")</f>
        <v>Proactive Replacement</v>
      </c>
    </row>
    <row r="503" spans="1:22" x14ac:dyDescent="0.35">
      <c r="A503" s="3" t="s">
        <v>7</v>
      </c>
      <c r="B503" s="3" t="s">
        <v>981</v>
      </c>
      <c r="C503" s="3" t="s">
        <v>1389</v>
      </c>
      <c r="D503" s="3" t="s">
        <v>1388</v>
      </c>
      <c r="E503" s="3" t="s">
        <v>88</v>
      </c>
      <c r="F503" s="3" t="s">
        <v>1761</v>
      </c>
      <c r="G503" s="3" t="s">
        <v>1762</v>
      </c>
      <c r="H503" s="4">
        <v>309251</v>
      </c>
      <c r="I503" s="4">
        <v>72398</v>
      </c>
      <c r="J503" s="4">
        <v>430067</v>
      </c>
      <c r="K503" s="4">
        <v>339946</v>
      </c>
      <c r="L503" s="4">
        <v>984924</v>
      </c>
      <c r="M503" s="4">
        <v>-249141</v>
      </c>
      <c r="N503" s="4">
        <v>-67618</v>
      </c>
      <c r="O503" s="4">
        <v>578737</v>
      </c>
      <c r="P503" s="4">
        <v>356827</v>
      </c>
      <c r="Q503" s="4">
        <v>144930</v>
      </c>
      <c r="R503" s="4">
        <v>196963</v>
      </c>
      <c r="S503" s="4">
        <v>34790</v>
      </c>
      <c r="T503" s="4">
        <v>3132075</v>
      </c>
      <c r="U503" s="13">
        <f>IF(DataTable[[#This Row],[Year]]="2019",SUM(DataTable[[#This Row],[Nov]:[Dec]]),IF(OR(DataTable[[#This Row],[Year]]="2020",DataTable[[#This Row],[Year]]="2021"),DataTable[[#This Row],[Total]],0))/1000</f>
        <v>231.75299999999999</v>
      </c>
      <c r="V503" s="13" t="str">
        <f>_xlfn.IFNA(VLOOKUP(DataTable[[#This Row],[Category]],Table2[#All],2,FALSE),"")</f>
        <v>Proactive Replacement</v>
      </c>
    </row>
    <row r="504" spans="1:22" x14ac:dyDescent="0.35">
      <c r="A504" s="3" t="s">
        <v>7</v>
      </c>
      <c r="B504" s="3" t="s">
        <v>981</v>
      </c>
      <c r="C504" s="3" t="s">
        <v>1321</v>
      </c>
      <c r="D504" s="3" t="s">
        <v>1320</v>
      </c>
      <c r="E504" s="3" t="s">
        <v>88</v>
      </c>
      <c r="F504" s="3" t="s">
        <v>1761</v>
      </c>
      <c r="G504" s="3" t="s">
        <v>1762</v>
      </c>
      <c r="H504" s="4">
        <v>-40</v>
      </c>
      <c r="I504" s="4">
        <v>0</v>
      </c>
      <c r="J504" s="4">
        <v>0</v>
      </c>
      <c r="K504" s="4">
        <v>0</v>
      </c>
      <c r="L504" s="4">
        <v>-5728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</v>
      </c>
      <c r="T504" s="4">
        <v>-5768</v>
      </c>
      <c r="U504" s="13">
        <f>IF(DataTable[[#This Row],[Year]]="2019",SUM(DataTable[[#This Row],[Nov]:[Dec]]),IF(OR(DataTable[[#This Row],[Year]]="2020",DataTable[[#This Row],[Year]]="2021"),DataTable[[#This Row],[Total]],0))/1000</f>
        <v>0</v>
      </c>
      <c r="V504" s="13" t="str">
        <f>_xlfn.IFNA(VLOOKUP(DataTable[[#This Row],[Category]],Table2[#All],2,FALSE),"")</f>
        <v>Proactive Replacement</v>
      </c>
    </row>
    <row r="505" spans="1:22" x14ac:dyDescent="0.35">
      <c r="A505" s="3" t="s">
        <v>7</v>
      </c>
      <c r="B505" s="3" t="s">
        <v>981</v>
      </c>
      <c r="C505" s="3" t="s">
        <v>1309</v>
      </c>
      <c r="D505" s="3" t="s">
        <v>1308</v>
      </c>
      <c r="E505" s="3" t="s">
        <v>88</v>
      </c>
      <c r="F505" s="3" t="s">
        <v>1761</v>
      </c>
      <c r="G505" s="3" t="s">
        <v>1762</v>
      </c>
      <c r="H505" s="4">
        <v>0</v>
      </c>
      <c r="I505" s="4">
        <v>0</v>
      </c>
      <c r="J505" s="4">
        <v>0</v>
      </c>
      <c r="K505" s="4">
        <v>-5364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-5364</v>
      </c>
      <c r="U505" s="13">
        <f>IF(DataTable[[#This Row],[Year]]="2019",SUM(DataTable[[#This Row],[Nov]:[Dec]]),IF(OR(DataTable[[#This Row],[Year]]="2020",DataTable[[#This Row],[Year]]="2021"),DataTable[[#This Row],[Total]],0))/1000</f>
        <v>0</v>
      </c>
      <c r="V505" s="13" t="str">
        <f>_xlfn.IFNA(VLOOKUP(DataTable[[#This Row],[Category]],Table2[#All],2,FALSE),"")</f>
        <v>Proactive Replacement</v>
      </c>
    </row>
    <row r="506" spans="1:22" x14ac:dyDescent="0.35">
      <c r="A506" s="3" t="s">
        <v>7</v>
      </c>
      <c r="B506" s="3" t="s">
        <v>981</v>
      </c>
      <c r="C506" s="3" t="s">
        <v>1265</v>
      </c>
      <c r="D506" s="3" t="s">
        <v>1264</v>
      </c>
      <c r="E506" s="3" t="s">
        <v>88</v>
      </c>
      <c r="F506" s="3" t="s">
        <v>1761</v>
      </c>
      <c r="G506" s="3" t="s">
        <v>1762</v>
      </c>
      <c r="H506" s="4">
        <v>0</v>
      </c>
      <c r="I506" s="4">
        <v>5041</v>
      </c>
      <c r="J506" s="4">
        <v>0</v>
      </c>
      <c r="K506" s="4">
        <v>919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5960</v>
      </c>
      <c r="U506" s="13">
        <f>IF(DataTable[[#This Row],[Year]]="2019",SUM(DataTable[[#This Row],[Nov]:[Dec]]),IF(OR(DataTable[[#This Row],[Year]]="2020",DataTable[[#This Row],[Year]]="2021"),DataTable[[#This Row],[Total]],0))/1000</f>
        <v>0</v>
      </c>
      <c r="V506" s="13" t="str">
        <f>_xlfn.IFNA(VLOOKUP(DataTable[[#This Row],[Category]],Table2[#All],2,FALSE),"")</f>
        <v>Proactive Replacement</v>
      </c>
    </row>
    <row r="507" spans="1:22" x14ac:dyDescent="0.35">
      <c r="A507" s="3" t="s">
        <v>7</v>
      </c>
      <c r="B507" s="3" t="s">
        <v>981</v>
      </c>
      <c r="C507" s="3" t="s">
        <v>1187</v>
      </c>
      <c r="D507" s="3" t="s">
        <v>1186</v>
      </c>
      <c r="E507" s="3" t="s">
        <v>88</v>
      </c>
      <c r="F507" s="3" t="s">
        <v>1761</v>
      </c>
      <c r="G507" s="3" t="s">
        <v>1762</v>
      </c>
      <c r="H507" s="4">
        <v>27365</v>
      </c>
      <c r="I507" s="4">
        <v>-6826</v>
      </c>
      <c r="J507" s="4">
        <v>92399</v>
      </c>
      <c r="K507" s="4">
        <v>6986</v>
      </c>
      <c r="L507" s="4">
        <v>0</v>
      </c>
      <c r="M507" s="4">
        <v>8409</v>
      </c>
      <c r="N507" s="4">
        <v>0</v>
      </c>
      <c r="O507" s="4">
        <v>0</v>
      </c>
      <c r="P507" s="4">
        <v>0</v>
      </c>
      <c r="Q507" s="4">
        <v>32499</v>
      </c>
      <c r="R507" s="4">
        <v>0</v>
      </c>
      <c r="S507" s="4">
        <v>0</v>
      </c>
      <c r="T507" s="4">
        <v>160831</v>
      </c>
      <c r="U507" s="13">
        <f>IF(DataTable[[#This Row],[Year]]="2019",SUM(DataTable[[#This Row],[Nov]:[Dec]]),IF(OR(DataTable[[#This Row],[Year]]="2020",DataTable[[#This Row],[Year]]="2021"),DataTable[[#This Row],[Total]],0))/1000</f>
        <v>0</v>
      </c>
      <c r="V507" s="13" t="str">
        <f>_xlfn.IFNA(VLOOKUP(DataTable[[#This Row],[Category]],Table2[#All],2,FALSE),"")</f>
        <v>Proactive Replacement</v>
      </c>
    </row>
    <row r="508" spans="1:22" x14ac:dyDescent="0.35">
      <c r="A508" s="3" t="s">
        <v>7</v>
      </c>
      <c r="B508" s="3" t="s">
        <v>981</v>
      </c>
      <c r="C508" s="3" t="s">
        <v>1269</v>
      </c>
      <c r="D508" s="3" t="s">
        <v>1268</v>
      </c>
      <c r="E508" s="3" t="s">
        <v>88</v>
      </c>
      <c r="F508" s="3" t="s">
        <v>1761</v>
      </c>
      <c r="G508" s="3" t="s">
        <v>1762</v>
      </c>
      <c r="H508" s="4">
        <v>-279</v>
      </c>
      <c r="I508" s="4">
        <v>0</v>
      </c>
      <c r="J508" s="4">
        <v>-669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4">
        <v>-949</v>
      </c>
      <c r="U508" s="13">
        <f>IF(DataTable[[#This Row],[Year]]="2019",SUM(DataTable[[#This Row],[Nov]:[Dec]]),IF(OR(DataTable[[#This Row],[Year]]="2020",DataTable[[#This Row],[Year]]="2021"),DataTable[[#This Row],[Total]],0))/1000</f>
        <v>0</v>
      </c>
      <c r="V508" s="13" t="str">
        <f>_xlfn.IFNA(VLOOKUP(DataTable[[#This Row],[Category]],Table2[#All],2,FALSE),"")</f>
        <v>Proactive Replacement</v>
      </c>
    </row>
    <row r="509" spans="1:22" x14ac:dyDescent="0.35">
      <c r="A509" s="3" t="s">
        <v>7</v>
      </c>
      <c r="B509" s="3" t="s">
        <v>981</v>
      </c>
      <c r="C509" s="3" t="s">
        <v>1199</v>
      </c>
      <c r="D509" s="3" t="s">
        <v>1198</v>
      </c>
      <c r="E509" s="3" t="s">
        <v>88</v>
      </c>
      <c r="F509" s="3" t="s">
        <v>1761</v>
      </c>
      <c r="G509" s="3" t="s">
        <v>1762</v>
      </c>
      <c r="H509" s="4">
        <v>20435</v>
      </c>
      <c r="I509" s="4">
        <v>1909</v>
      </c>
      <c r="J509" s="4">
        <v>35937</v>
      </c>
      <c r="K509" s="4">
        <v>5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5540</v>
      </c>
      <c r="R509" s="4">
        <v>0</v>
      </c>
      <c r="S509" s="4">
        <v>0</v>
      </c>
      <c r="T509" s="4">
        <v>63826</v>
      </c>
      <c r="U509" s="13">
        <f>IF(DataTable[[#This Row],[Year]]="2019",SUM(DataTable[[#This Row],[Nov]:[Dec]]),IF(OR(DataTable[[#This Row],[Year]]="2020",DataTable[[#This Row],[Year]]="2021"),DataTable[[#This Row],[Total]],0))/1000</f>
        <v>0</v>
      </c>
      <c r="V509" s="13" t="str">
        <f>_xlfn.IFNA(VLOOKUP(DataTable[[#This Row],[Category]],Table2[#All],2,FALSE),"")</f>
        <v>Proactive Replacement</v>
      </c>
    </row>
    <row r="510" spans="1:22" x14ac:dyDescent="0.35">
      <c r="A510" s="3" t="s">
        <v>7</v>
      </c>
      <c r="B510" s="3" t="s">
        <v>981</v>
      </c>
      <c r="C510" s="3" t="s">
        <v>1335</v>
      </c>
      <c r="D510" s="3" t="s">
        <v>1334</v>
      </c>
      <c r="E510" s="3" t="s">
        <v>88</v>
      </c>
      <c r="F510" s="3" t="s">
        <v>1761</v>
      </c>
      <c r="G510" s="3" t="s">
        <v>1762</v>
      </c>
      <c r="H510" s="4">
        <v>-21</v>
      </c>
      <c r="I510" s="4">
        <v>0</v>
      </c>
      <c r="J510" s="4">
        <v>0</v>
      </c>
      <c r="K510" s="4">
        <v>0</v>
      </c>
      <c r="L510" s="4">
        <v>-2994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4">
        <v>0</v>
      </c>
      <c r="T510" s="4">
        <v>-3015</v>
      </c>
      <c r="U510" s="13">
        <f>IF(DataTable[[#This Row],[Year]]="2019",SUM(DataTable[[#This Row],[Nov]:[Dec]]),IF(OR(DataTable[[#This Row],[Year]]="2020",DataTable[[#This Row],[Year]]="2021"),DataTable[[#This Row],[Total]],0))/1000</f>
        <v>0</v>
      </c>
      <c r="V510" s="13" t="str">
        <f>_xlfn.IFNA(VLOOKUP(DataTable[[#This Row],[Category]],Table2[#All],2,FALSE),"")</f>
        <v>Proactive Replacement</v>
      </c>
    </row>
    <row r="511" spans="1:22" x14ac:dyDescent="0.35">
      <c r="A511" s="3" t="s">
        <v>7</v>
      </c>
      <c r="B511" s="3" t="s">
        <v>981</v>
      </c>
      <c r="C511" s="3" t="s">
        <v>1209</v>
      </c>
      <c r="D511" s="3" t="s">
        <v>1208</v>
      </c>
      <c r="E511" s="3" t="s">
        <v>88</v>
      </c>
      <c r="F511" s="3" t="s">
        <v>1761</v>
      </c>
      <c r="G511" s="3" t="s">
        <v>1762</v>
      </c>
      <c r="H511" s="4">
        <v>0</v>
      </c>
      <c r="I511" s="4">
        <v>1710</v>
      </c>
      <c r="J511" s="4">
        <v>3655</v>
      </c>
      <c r="K511" s="4">
        <v>1753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7118</v>
      </c>
      <c r="U511" s="13">
        <f>IF(DataTable[[#This Row],[Year]]="2019",SUM(DataTable[[#This Row],[Nov]:[Dec]]),IF(OR(DataTable[[#This Row],[Year]]="2020",DataTable[[#This Row],[Year]]="2021"),DataTable[[#This Row],[Total]],0))/1000</f>
        <v>0</v>
      </c>
      <c r="V511" s="13" t="str">
        <f>_xlfn.IFNA(VLOOKUP(DataTable[[#This Row],[Category]],Table2[#All],2,FALSE),"")</f>
        <v>Proactive Replacement</v>
      </c>
    </row>
    <row r="512" spans="1:22" x14ac:dyDescent="0.35">
      <c r="A512" s="3" t="s">
        <v>7</v>
      </c>
      <c r="B512" s="3" t="s">
        <v>981</v>
      </c>
      <c r="C512" s="3" t="s">
        <v>1259</v>
      </c>
      <c r="D512" s="3" t="s">
        <v>1258</v>
      </c>
      <c r="E512" s="3" t="s">
        <v>88</v>
      </c>
      <c r="F512" s="3" t="s">
        <v>1761</v>
      </c>
      <c r="G512" s="3" t="s">
        <v>1762</v>
      </c>
      <c r="H512" s="4">
        <v>2622</v>
      </c>
      <c r="I512" s="4">
        <v>-694</v>
      </c>
      <c r="J512" s="4">
        <v>491</v>
      </c>
      <c r="K512" s="4">
        <v>0</v>
      </c>
      <c r="L512" s="4">
        <v>728</v>
      </c>
      <c r="M512" s="4">
        <v>0</v>
      </c>
      <c r="N512" s="4">
        <v>0</v>
      </c>
      <c r="O512" s="4">
        <v>0</v>
      </c>
      <c r="P512" s="4">
        <v>204</v>
      </c>
      <c r="Q512" s="4">
        <v>0</v>
      </c>
      <c r="R512" s="4">
        <v>0</v>
      </c>
      <c r="S512" s="4">
        <v>0</v>
      </c>
      <c r="T512" s="4">
        <v>3351</v>
      </c>
      <c r="U512" s="13">
        <f>IF(DataTable[[#This Row],[Year]]="2019",SUM(DataTable[[#This Row],[Nov]:[Dec]]),IF(OR(DataTable[[#This Row],[Year]]="2020",DataTable[[#This Row],[Year]]="2021"),DataTable[[#This Row],[Total]],0))/1000</f>
        <v>0</v>
      </c>
      <c r="V512" s="13" t="str">
        <f>_xlfn.IFNA(VLOOKUP(DataTable[[#This Row],[Category]],Table2[#All],2,FALSE),"")</f>
        <v>Proactive Replacement</v>
      </c>
    </row>
    <row r="513" spans="1:22" x14ac:dyDescent="0.35">
      <c r="A513" s="3" t="s">
        <v>7</v>
      </c>
      <c r="B513" s="3" t="s">
        <v>981</v>
      </c>
      <c r="C513" s="3" t="s">
        <v>1255</v>
      </c>
      <c r="D513" s="3" t="s">
        <v>1254</v>
      </c>
      <c r="E513" s="3" t="s">
        <v>88</v>
      </c>
      <c r="F513" s="3" t="s">
        <v>1761</v>
      </c>
      <c r="G513" s="3" t="s">
        <v>1762</v>
      </c>
      <c r="H513" s="4">
        <v>255142</v>
      </c>
      <c r="I513" s="4">
        <v>132673</v>
      </c>
      <c r="J513" s="4">
        <v>-43021</v>
      </c>
      <c r="K513" s="4">
        <v>11183</v>
      </c>
      <c r="L513" s="4">
        <v>2115</v>
      </c>
      <c r="M513" s="4">
        <v>9229</v>
      </c>
      <c r="N513" s="4">
        <v>-4661</v>
      </c>
      <c r="O513" s="4">
        <v>0</v>
      </c>
      <c r="P513" s="4">
        <v>0</v>
      </c>
      <c r="Q513" s="4">
        <v>-14229</v>
      </c>
      <c r="R513" s="4">
        <v>0</v>
      </c>
      <c r="S513" s="4">
        <v>0</v>
      </c>
      <c r="T513" s="4">
        <v>348432</v>
      </c>
      <c r="U513" s="13">
        <f>IF(DataTable[[#This Row],[Year]]="2019",SUM(DataTable[[#This Row],[Nov]:[Dec]]),IF(OR(DataTable[[#This Row],[Year]]="2020",DataTable[[#This Row],[Year]]="2021"),DataTable[[#This Row],[Total]],0))/1000</f>
        <v>0</v>
      </c>
      <c r="V513" s="13" t="str">
        <f>_xlfn.IFNA(VLOOKUP(DataTable[[#This Row],[Category]],Table2[#All],2,FALSE),"")</f>
        <v>Proactive Replacement</v>
      </c>
    </row>
    <row r="514" spans="1:22" x14ac:dyDescent="0.35">
      <c r="A514" s="3" t="s">
        <v>7</v>
      </c>
      <c r="B514" s="3" t="s">
        <v>981</v>
      </c>
      <c r="C514" s="3" t="s">
        <v>1315</v>
      </c>
      <c r="D514" s="3" t="s">
        <v>1314</v>
      </c>
      <c r="E514" s="3" t="s">
        <v>88</v>
      </c>
      <c r="F514" s="3" t="s">
        <v>1761</v>
      </c>
      <c r="G514" s="3" t="s">
        <v>1762</v>
      </c>
      <c r="H514" s="4">
        <v>0</v>
      </c>
      <c r="I514" s="4">
        <v>0</v>
      </c>
      <c r="J514" s="4">
        <v>17444</v>
      </c>
      <c r="K514" s="4">
        <v>29785</v>
      </c>
      <c r="L514" s="4">
        <v>0</v>
      </c>
      <c r="M514" s="4">
        <v>0</v>
      </c>
      <c r="N514" s="4">
        <v>4439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  <c r="T514" s="4">
        <v>51668</v>
      </c>
      <c r="U514" s="13">
        <f>IF(DataTable[[#This Row],[Year]]="2019",SUM(DataTable[[#This Row],[Nov]:[Dec]]),IF(OR(DataTable[[#This Row],[Year]]="2020",DataTable[[#This Row],[Year]]="2021"),DataTable[[#This Row],[Total]],0))/1000</f>
        <v>0</v>
      </c>
      <c r="V514" s="13" t="str">
        <f>_xlfn.IFNA(VLOOKUP(DataTable[[#This Row],[Category]],Table2[#All],2,FALSE),"")</f>
        <v>Proactive Replacement</v>
      </c>
    </row>
    <row r="515" spans="1:22" x14ac:dyDescent="0.35">
      <c r="A515" s="3" t="s">
        <v>7</v>
      </c>
      <c r="B515" s="3" t="s">
        <v>981</v>
      </c>
      <c r="C515" s="3" t="s">
        <v>1361</v>
      </c>
      <c r="D515" s="3" t="s">
        <v>1360</v>
      </c>
      <c r="E515" s="3" t="s">
        <v>88</v>
      </c>
      <c r="F515" s="3" t="s">
        <v>1761</v>
      </c>
      <c r="G515" s="3" t="s">
        <v>1762</v>
      </c>
      <c r="H515" s="4">
        <v>-24358</v>
      </c>
      <c r="I515" s="4">
        <v>272</v>
      </c>
      <c r="J515" s="4">
        <v>14866</v>
      </c>
      <c r="K515" s="4">
        <v>5971</v>
      </c>
      <c r="L515" s="4">
        <v>2056</v>
      </c>
      <c r="M515" s="4">
        <v>24624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4">
        <v>0</v>
      </c>
      <c r="T515" s="4">
        <v>23431</v>
      </c>
      <c r="U515" s="13">
        <f>IF(DataTable[[#This Row],[Year]]="2019",SUM(DataTable[[#This Row],[Nov]:[Dec]]),IF(OR(DataTable[[#This Row],[Year]]="2020",DataTable[[#This Row],[Year]]="2021"),DataTable[[#This Row],[Total]],0))/1000</f>
        <v>0</v>
      </c>
      <c r="V515" s="13" t="str">
        <f>_xlfn.IFNA(VLOOKUP(DataTable[[#This Row],[Category]],Table2[#All],2,FALSE),"")</f>
        <v>Proactive Replacement</v>
      </c>
    </row>
    <row r="516" spans="1:22" x14ac:dyDescent="0.35">
      <c r="A516" s="3" t="s">
        <v>7</v>
      </c>
      <c r="B516" s="3" t="s">
        <v>981</v>
      </c>
      <c r="C516" s="3" t="s">
        <v>1331</v>
      </c>
      <c r="D516" s="3" t="s">
        <v>1330</v>
      </c>
      <c r="E516" s="3" t="s">
        <v>88</v>
      </c>
      <c r="F516" s="3" t="s">
        <v>1761</v>
      </c>
      <c r="G516" s="3" t="s">
        <v>1762</v>
      </c>
      <c r="H516" s="4">
        <v>-953</v>
      </c>
      <c r="I516" s="4">
        <v>0</v>
      </c>
      <c r="J516" s="4">
        <v>0</v>
      </c>
      <c r="K516" s="4">
        <v>0</v>
      </c>
      <c r="L516" s="4">
        <v>-61</v>
      </c>
      <c r="M516" s="4">
        <v>0</v>
      </c>
      <c r="N516" s="4">
        <v>0</v>
      </c>
      <c r="O516" s="4">
        <v>0</v>
      </c>
      <c r="P516" s="4">
        <v>2886</v>
      </c>
      <c r="Q516" s="4">
        <v>27947</v>
      </c>
      <c r="R516" s="4">
        <v>247564</v>
      </c>
      <c r="S516" s="4">
        <v>256173</v>
      </c>
      <c r="T516" s="4">
        <v>533556</v>
      </c>
      <c r="U516" s="13">
        <f>IF(DataTable[[#This Row],[Year]]="2019",SUM(DataTable[[#This Row],[Nov]:[Dec]]),IF(OR(DataTable[[#This Row],[Year]]="2020",DataTable[[#This Row],[Year]]="2021"),DataTable[[#This Row],[Total]],0))/1000</f>
        <v>503.73700000000002</v>
      </c>
      <c r="V516" s="13" t="str">
        <f>_xlfn.IFNA(VLOOKUP(DataTable[[#This Row],[Category]],Table2[#All],2,FALSE),"")</f>
        <v>Proactive Replacement</v>
      </c>
    </row>
    <row r="517" spans="1:22" x14ac:dyDescent="0.35">
      <c r="A517" s="3" t="s">
        <v>7</v>
      </c>
      <c r="B517" s="3" t="s">
        <v>981</v>
      </c>
      <c r="C517" s="3" t="s">
        <v>1191</v>
      </c>
      <c r="D517" s="3" t="s">
        <v>1190</v>
      </c>
      <c r="E517" s="3" t="s">
        <v>88</v>
      </c>
      <c r="F517" s="3" t="s">
        <v>1761</v>
      </c>
      <c r="G517" s="3" t="s">
        <v>1762</v>
      </c>
      <c r="H517" s="4">
        <v>12255</v>
      </c>
      <c r="I517" s="4">
        <v>41016</v>
      </c>
      <c r="J517" s="4">
        <v>32817</v>
      </c>
      <c r="K517" s="4">
        <v>-24968</v>
      </c>
      <c r="L517" s="4">
        <v>0</v>
      </c>
      <c r="M517" s="4">
        <v>-300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4">
        <v>60820</v>
      </c>
      <c r="U517" s="13">
        <f>IF(DataTable[[#This Row],[Year]]="2019",SUM(DataTable[[#This Row],[Nov]:[Dec]]),IF(OR(DataTable[[#This Row],[Year]]="2020",DataTable[[#This Row],[Year]]="2021"),DataTable[[#This Row],[Total]],0))/1000</f>
        <v>0</v>
      </c>
      <c r="V517" s="13" t="str">
        <f>_xlfn.IFNA(VLOOKUP(DataTable[[#This Row],[Category]],Table2[#All],2,FALSE),"")</f>
        <v>Proactive Replacement</v>
      </c>
    </row>
    <row r="518" spans="1:22" x14ac:dyDescent="0.35">
      <c r="A518" s="3" t="s">
        <v>7</v>
      </c>
      <c r="B518" s="3" t="s">
        <v>981</v>
      </c>
      <c r="C518" s="3" t="s">
        <v>1229</v>
      </c>
      <c r="D518" s="3" t="s">
        <v>1228</v>
      </c>
      <c r="E518" s="3" t="s">
        <v>88</v>
      </c>
      <c r="F518" s="3" t="s">
        <v>1761</v>
      </c>
      <c r="G518" s="3" t="s">
        <v>1762</v>
      </c>
      <c r="H518" s="4">
        <v>450794</v>
      </c>
      <c r="I518" s="4">
        <v>65628</v>
      </c>
      <c r="J518" s="4">
        <v>66886</v>
      </c>
      <c r="K518" s="4">
        <v>48099</v>
      </c>
      <c r="L518" s="4">
        <v>16057</v>
      </c>
      <c r="M518" s="4">
        <v>34816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-137</v>
      </c>
      <c r="T518" s="4">
        <v>682143</v>
      </c>
      <c r="U518" s="13">
        <f>IF(DataTable[[#This Row],[Year]]="2019",SUM(DataTable[[#This Row],[Nov]:[Dec]]),IF(OR(DataTable[[#This Row],[Year]]="2020",DataTable[[#This Row],[Year]]="2021"),DataTable[[#This Row],[Total]],0))/1000</f>
        <v>-0.13700000000000001</v>
      </c>
      <c r="V518" s="13" t="str">
        <f>_xlfn.IFNA(VLOOKUP(DataTable[[#This Row],[Category]],Table2[#All],2,FALSE),"")</f>
        <v>Proactive Replacement</v>
      </c>
    </row>
    <row r="519" spans="1:22" x14ac:dyDescent="0.35">
      <c r="A519" s="3" t="s">
        <v>7</v>
      </c>
      <c r="B519" s="3" t="s">
        <v>981</v>
      </c>
      <c r="C519" s="3" t="s">
        <v>1257</v>
      </c>
      <c r="D519" s="3" t="s">
        <v>1256</v>
      </c>
      <c r="E519" s="3" t="s">
        <v>88</v>
      </c>
      <c r="F519" s="3" t="s">
        <v>1761</v>
      </c>
      <c r="G519" s="3" t="s">
        <v>1762</v>
      </c>
      <c r="H519" s="4">
        <v>156859</v>
      </c>
      <c r="I519" s="4">
        <v>-41467</v>
      </c>
      <c r="J519" s="4">
        <v>64547</v>
      </c>
      <c r="K519" s="4">
        <v>80034</v>
      </c>
      <c r="L519" s="4">
        <v>33627</v>
      </c>
      <c r="M519" s="4">
        <v>919</v>
      </c>
      <c r="N519" s="4">
        <v>0</v>
      </c>
      <c r="O519" s="4">
        <v>0</v>
      </c>
      <c r="P519" s="4">
        <v>666</v>
      </c>
      <c r="Q519" s="4">
        <v>-666</v>
      </c>
      <c r="R519" s="4">
        <v>0</v>
      </c>
      <c r="S519" s="4">
        <v>0</v>
      </c>
      <c r="T519" s="4">
        <v>294520</v>
      </c>
      <c r="U519" s="13">
        <f>IF(DataTable[[#This Row],[Year]]="2019",SUM(DataTable[[#This Row],[Nov]:[Dec]]),IF(OR(DataTable[[#This Row],[Year]]="2020",DataTable[[#This Row],[Year]]="2021"),DataTable[[#This Row],[Total]],0))/1000</f>
        <v>0</v>
      </c>
      <c r="V519" s="13" t="str">
        <f>_xlfn.IFNA(VLOOKUP(DataTable[[#This Row],[Category]],Table2[#All],2,FALSE),"")</f>
        <v>Proactive Replacement</v>
      </c>
    </row>
    <row r="520" spans="1:22" x14ac:dyDescent="0.35">
      <c r="A520" s="3" t="s">
        <v>7</v>
      </c>
      <c r="B520" s="3" t="s">
        <v>981</v>
      </c>
      <c r="C520" s="3" t="s">
        <v>1365</v>
      </c>
      <c r="D520" s="3" t="s">
        <v>1364</v>
      </c>
      <c r="E520" s="3" t="s">
        <v>88</v>
      </c>
      <c r="F520" s="3" t="s">
        <v>1761</v>
      </c>
      <c r="G520" s="3" t="s">
        <v>1762</v>
      </c>
      <c r="H520" s="4">
        <v>9564</v>
      </c>
      <c r="I520" s="4">
        <v>-10881</v>
      </c>
      <c r="J520" s="4">
        <v>61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v>-1257</v>
      </c>
      <c r="U520" s="13">
        <f>IF(DataTable[[#This Row],[Year]]="2019",SUM(DataTable[[#This Row],[Nov]:[Dec]]),IF(OR(DataTable[[#This Row],[Year]]="2020",DataTable[[#This Row],[Year]]="2021"),DataTable[[#This Row],[Total]],0))/1000</f>
        <v>0</v>
      </c>
      <c r="V520" s="13" t="str">
        <f>_xlfn.IFNA(VLOOKUP(DataTable[[#This Row],[Category]],Table2[#All],2,FALSE),"")</f>
        <v>Proactive Replacement</v>
      </c>
    </row>
    <row r="521" spans="1:22" x14ac:dyDescent="0.35">
      <c r="A521" s="3" t="s">
        <v>7</v>
      </c>
      <c r="B521" s="3" t="s">
        <v>981</v>
      </c>
      <c r="C521" s="3" t="s">
        <v>1277</v>
      </c>
      <c r="D521" s="3" t="s">
        <v>1276</v>
      </c>
      <c r="E521" s="3" t="s">
        <v>88</v>
      </c>
      <c r="F521" s="3" t="s">
        <v>1761</v>
      </c>
      <c r="G521" s="3" t="s">
        <v>1762</v>
      </c>
      <c r="H521" s="4">
        <v>759959</v>
      </c>
      <c r="I521" s="4">
        <v>49420</v>
      </c>
      <c r="J521" s="4">
        <v>82963</v>
      </c>
      <c r="K521" s="4">
        <v>26903</v>
      </c>
      <c r="L521" s="4">
        <v>83594</v>
      </c>
      <c r="M521" s="4">
        <v>35402</v>
      </c>
      <c r="N521" s="4">
        <v>35096</v>
      </c>
      <c r="O521" s="4">
        <v>20026</v>
      </c>
      <c r="P521" s="4">
        <v>38180</v>
      </c>
      <c r="Q521" s="4">
        <v>52453</v>
      </c>
      <c r="R521" s="4">
        <v>42702</v>
      </c>
      <c r="S521" s="4">
        <v>-12712</v>
      </c>
      <c r="T521" s="4">
        <v>1213985</v>
      </c>
      <c r="U521" s="13">
        <f>IF(DataTable[[#This Row],[Year]]="2019",SUM(DataTable[[#This Row],[Nov]:[Dec]]),IF(OR(DataTable[[#This Row],[Year]]="2020",DataTable[[#This Row],[Year]]="2021"),DataTable[[#This Row],[Total]],0))/1000</f>
        <v>29.99</v>
      </c>
      <c r="V521" s="13" t="str">
        <f>_xlfn.IFNA(VLOOKUP(DataTable[[#This Row],[Category]],Table2[#All],2,FALSE),"")</f>
        <v>Proactive Replacement</v>
      </c>
    </row>
    <row r="522" spans="1:22" x14ac:dyDescent="0.35">
      <c r="A522" s="3" t="s">
        <v>7</v>
      </c>
      <c r="B522" s="3" t="s">
        <v>981</v>
      </c>
      <c r="C522" s="3" t="s">
        <v>1283</v>
      </c>
      <c r="D522" s="3" t="s">
        <v>1282</v>
      </c>
      <c r="E522" s="3" t="s">
        <v>88</v>
      </c>
      <c r="F522" s="3" t="s">
        <v>1761</v>
      </c>
      <c r="G522" s="3" t="s">
        <v>1762</v>
      </c>
      <c r="H522" s="4">
        <v>66025</v>
      </c>
      <c r="I522" s="4">
        <v>174464</v>
      </c>
      <c r="J522" s="4">
        <v>0</v>
      </c>
      <c r="K522" s="4">
        <v>278230</v>
      </c>
      <c r="L522" s="4">
        <v>-4368</v>
      </c>
      <c r="M522" s="4">
        <v>0</v>
      </c>
      <c r="N522" s="4">
        <v>33985</v>
      </c>
      <c r="O522" s="4">
        <v>0</v>
      </c>
      <c r="P522" s="4">
        <v>184</v>
      </c>
      <c r="Q522" s="4">
        <v>666</v>
      </c>
      <c r="R522" s="4">
        <v>0</v>
      </c>
      <c r="S522" s="4">
        <v>-10801</v>
      </c>
      <c r="T522" s="4">
        <v>538384</v>
      </c>
      <c r="U522" s="13">
        <f>IF(DataTable[[#This Row],[Year]]="2019",SUM(DataTable[[#This Row],[Nov]:[Dec]]),IF(OR(DataTable[[#This Row],[Year]]="2020",DataTable[[#This Row],[Year]]="2021"),DataTable[[#This Row],[Total]],0))/1000</f>
        <v>-10.801</v>
      </c>
      <c r="V522" s="13" t="str">
        <f>_xlfn.IFNA(VLOOKUP(DataTable[[#This Row],[Category]],Table2[#All],2,FALSE),"")</f>
        <v>Proactive Replacement</v>
      </c>
    </row>
    <row r="523" spans="1:22" x14ac:dyDescent="0.35">
      <c r="A523" s="3" t="s">
        <v>7</v>
      </c>
      <c r="B523" s="3" t="s">
        <v>981</v>
      </c>
      <c r="C523" s="3" t="s">
        <v>1317</v>
      </c>
      <c r="D523" s="3" t="s">
        <v>1316</v>
      </c>
      <c r="E523" s="3" t="s">
        <v>88</v>
      </c>
      <c r="F523" s="3" t="s">
        <v>1761</v>
      </c>
      <c r="G523" s="3" t="s">
        <v>1762</v>
      </c>
      <c r="H523" s="4">
        <v>1349958</v>
      </c>
      <c r="I523" s="4">
        <v>170113</v>
      </c>
      <c r="J523" s="4">
        <v>236861</v>
      </c>
      <c r="K523" s="4">
        <v>231726</v>
      </c>
      <c r="L523" s="4">
        <v>283405</v>
      </c>
      <c r="M523" s="4">
        <v>302404</v>
      </c>
      <c r="N523" s="4">
        <v>43955</v>
      </c>
      <c r="O523" s="4">
        <v>16592</v>
      </c>
      <c r="P523" s="4">
        <v>0</v>
      </c>
      <c r="Q523" s="4">
        <v>0</v>
      </c>
      <c r="R523" s="4">
        <v>423</v>
      </c>
      <c r="S523" s="4">
        <v>-27412</v>
      </c>
      <c r="T523" s="4">
        <v>2608025</v>
      </c>
      <c r="U523" s="13">
        <f>IF(DataTable[[#This Row],[Year]]="2019",SUM(DataTable[[#This Row],[Nov]:[Dec]]),IF(OR(DataTable[[#This Row],[Year]]="2020",DataTable[[#This Row],[Year]]="2021"),DataTable[[#This Row],[Total]],0))/1000</f>
        <v>-26.989000000000001</v>
      </c>
      <c r="V523" s="13" t="str">
        <f>_xlfn.IFNA(VLOOKUP(DataTable[[#This Row],[Category]],Table2[#All],2,FALSE),"")</f>
        <v>Proactive Replacement</v>
      </c>
    </row>
    <row r="524" spans="1:22" x14ac:dyDescent="0.35">
      <c r="A524" s="3" t="s">
        <v>7</v>
      </c>
      <c r="B524" s="3" t="s">
        <v>981</v>
      </c>
      <c r="C524" s="3" t="s">
        <v>1189</v>
      </c>
      <c r="D524" s="3" t="s">
        <v>1188</v>
      </c>
      <c r="E524" s="3" t="s">
        <v>88</v>
      </c>
      <c r="F524" s="3" t="s">
        <v>1761</v>
      </c>
      <c r="G524" s="3" t="s">
        <v>1762</v>
      </c>
      <c r="H524" s="4">
        <v>229896</v>
      </c>
      <c r="I524" s="4">
        <v>286884</v>
      </c>
      <c r="J524" s="4">
        <v>-7662</v>
      </c>
      <c r="K524" s="4">
        <v>42137</v>
      </c>
      <c r="L524" s="4">
        <v>-242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551012</v>
      </c>
      <c r="U524" s="13">
        <f>IF(DataTable[[#This Row],[Year]]="2019",SUM(DataTable[[#This Row],[Nov]:[Dec]]),IF(OR(DataTable[[#This Row],[Year]]="2020",DataTable[[#This Row],[Year]]="2021"),DataTable[[#This Row],[Total]],0))/1000</f>
        <v>0</v>
      </c>
      <c r="V524" s="13" t="str">
        <f>_xlfn.IFNA(VLOOKUP(DataTable[[#This Row],[Category]],Table2[#All],2,FALSE),"")</f>
        <v>Proactive Replacement</v>
      </c>
    </row>
    <row r="525" spans="1:22" x14ac:dyDescent="0.35">
      <c r="A525" s="3" t="s">
        <v>7</v>
      </c>
      <c r="B525" s="3" t="s">
        <v>981</v>
      </c>
      <c r="C525" s="3" t="s">
        <v>1251</v>
      </c>
      <c r="D525" s="3" t="s">
        <v>1250</v>
      </c>
      <c r="E525" s="3" t="s">
        <v>88</v>
      </c>
      <c r="F525" s="3" t="s">
        <v>1761</v>
      </c>
      <c r="G525" s="3" t="s">
        <v>1762</v>
      </c>
      <c r="H525" s="4">
        <v>-2205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4">
        <v>0</v>
      </c>
      <c r="T525" s="4">
        <v>-2205</v>
      </c>
      <c r="U525" s="13">
        <f>IF(DataTable[[#This Row],[Year]]="2019",SUM(DataTable[[#This Row],[Nov]:[Dec]]),IF(OR(DataTable[[#This Row],[Year]]="2020",DataTable[[#This Row],[Year]]="2021"),DataTable[[#This Row],[Total]],0))/1000</f>
        <v>0</v>
      </c>
      <c r="V525" s="13" t="str">
        <f>_xlfn.IFNA(VLOOKUP(DataTable[[#This Row],[Category]],Table2[#All],2,FALSE),"")</f>
        <v>Proactive Replacement</v>
      </c>
    </row>
    <row r="526" spans="1:22" x14ac:dyDescent="0.35">
      <c r="A526" s="3" t="s">
        <v>7</v>
      </c>
      <c r="B526" s="3" t="s">
        <v>981</v>
      </c>
      <c r="C526" s="3" t="s">
        <v>1327</v>
      </c>
      <c r="D526" s="3" t="s">
        <v>1326</v>
      </c>
      <c r="E526" s="3" t="s">
        <v>88</v>
      </c>
      <c r="F526" s="3" t="s">
        <v>1761</v>
      </c>
      <c r="G526" s="3" t="s">
        <v>1762</v>
      </c>
      <c r="H526" s="4">
        <v>0</v>
      </c>
      <c r="I526" s="4">
        <v>0</v>
      </c>
      <c r="J526" s="4">
        <v>10693</v>
      </c>
      <c r="K526" s="4">
        <v>0</v>
      </c>
      <c r="L526" s="4">
        <v>0</v>
      </c>
      <c r="M526" s="4">
        <v>533921</v>
      </c>
      <c r="N526" s="4">
        <v>170143</v>
      </c>
      <c r="O526" s="4">
        <v>274358</v>
      </c>
      <c r="P526" s="4">
        <v>248994</v>
      </c>
      <c r="Q526" s="4">
        <v>5905</v>
      </c>
      <c r="R526" s="4">
        <v>4402</v>
      </c>
      <c r="S526" s="4">
        <v>-11285</v>
      </c>
      <c r="T526" s="4">
        <v>1237130</v>
      </c>
      <c r="U526" s="13">
        <f>IF(DataTable[[#This Row],[Year]]="2019",SUM(DataTable[[#This Row],[Nov]:[Dec]]),IF(OR(DataTable[[#This Row],[Year]]="2020",DataTable[[#This Row],[Year]]="2021"),DataTable[[#This Row],[Total]],0))/1000</f>
        <v>-6.883</v>
      </c>
      <c r="V526" s="13" t="str">
        <f>_xlfn.IFNA(VLOOKUP(DataTable[[#This Row],[Category]],Table2[#All],2,FALSE),"")</f>
        <v>Proactive Replacement</v>
      </c>
    </row>
    <row r="527" spans="1:22" x14ac:dyDescent="0.35">
      <c r="A527" s="3" t="s">
        <v>7</v>
      </c>
      <c r="B527" s="3" t="s">
        <v>981</v>
      </c>
      <c r="C527" s="3" t="s">
        <v>1347</v>
      </c>
      <c r="D527" s="3" t="s">
        <v>1346</v>
      </c>
      <c r="E527" s="3" t="s">
        <v>88</v>
      </c>
      <c r="F527" s="3" t="s">
        <v>1761</v>
      </c>
      <c r="G527" s="3" t="s">
        <v>1762</v>
      </c>
      <c r="H527" s="4">
        <v>0</v>
      </c>
      <c r="I527" s="4">
        <v>0</v>
      </c>
      <c r="J527" s="4">
        <v>0</v>
      </c>
      <c r="K527" s="4">
        <v>1561612</v>
      </c>
      <c r="L527" s="4">
        <v>12493</v>
      </c>
      <c r="M527" s="4">
        <v>-1824</v>
      </c>
      <c r="N527" s="4">
        <v>-7</v>
      </c>
      <c r="O527" s="4">
        <v>914</v>
      </c>
      <c r="P527" s="4">
        <v>0</v>
      </c>
      <c r="Q527" s="4">
        <v>0</v>
      </c>
      <c r="R527" s="4">
        <v>44923</v>
      </c>
      <c r="S527" s="4">
        <v>7589</v>
      </c>
      <c r="T527" s="4">
        <v>1625700</v>
      </c>
      <c r="U527" s="13">
        <f>IF(DataTable[[#This Row],[Year]]="2019",SUM(DataTable[[#This Row],[Nov]:[Dec]]),IF(OR(DataTable[[#This Row],[Year]]="2020",DataTable[[#This Row],[Year]]="2021"),DataTable[[#This Row],[Total]],0))/1000</f>
        <v>52.512</v>
      </c>
      <c r="V527" s="13" t="str">
        <f>_xlfn.IFNA(VLOOKUP(DataTable[[#This Row],[Category]],Table2[#All],2,FALSE),"")</f>
        <v>Proactive Replacement</v>
      </c>
    </row>
    <row r="528" spans="1:22" x14ac:dyDescent="0.35">
      <c r="A528" s="3" t="s">
        <v>7</v>
      </c>
      <c r="B528" s="3" t="s">
        <v>981</v>
      </c>
      <c r="C528" s="3" t="s">
        <v>1767</v>
      </c>
      <c r="D528" s="3" t="s">
        <v>1768</v>
      </c>
      <c r="E528" s="3" t="s">
        <v>88</v>
      </c>
      <c r="F528" s="3" t="s">
        <v>1761</v>
      </c>
      <c r="G528" s="3" t="s">
        <v>1762</v>
      </c>
      <c r="H528" s="4">
        <v>15320</v>
      </c>
      <c r="I528" s="4">
        <v>0</v>
      </c>
      <c r="J528" s="4">
        <v>-15320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4">
        <v>0</v>
      </c>
      <c r="U528" s="13">
        <f>IF(DataTable[[#This Row],[Year]]="2019",SUM(DataTable[[#This Row],[Nov]:[Dec]]),IF(OR(DataTable[[#This Row],[Year]]="2020",DataTable[[#This Row],[Year]]="2021"),DataTable[[#This Row],[Total]],0))/1000</f>
        <v>0</v>
      </c>
      <c r="V528" s="13" t="str">
        <f>_xlfn.IFNA(VLOOKUP(DataTable[[#This Row],[Category]],Table2[#All],2,FALSE),"")</f>
        <v>Proactive Replacement</v>
      </c>
    </row>
    <row r="529" spans="1:22" x14ac:dyDescent="0.35">
      <c r="A529" s="3" t="s">
        <v>7</v>
      </c>
      <c r="B529" s="3" t="s">
        <v>981</v>
      </c>
      <c r="C529" s="3" t="s">
        <v>1077</v>
      </c>
      <c r="D529" s="3" t="s">
        <v>1076</v>
      </c>
      <c r="E529" s="3" t="s">
        <v>88</v>
      </c>
      <c r="F529" s="3" t="s">
        <v>1761</v>
      </c>
      <c r="G529" s="3" t="s">
        <v>1762</v>
      </c>
      <c r="H529" s="4">
        <v>0</v>
      </c>
      <c r="I529" s="4">
        <v>0</v>
      </c>
      <c r="J529" s="4">
        <v>27886</v>
      </c>
      <c r="K529" s="4">
        <v>92739</v>
      </c>
      <c r="L529" s="4">
        <v>141581</v>
      </c>
      <c r="M529" s="4">
        <v>1615</v>
      </c>
      <c r="N529" s="4">
        <v>748</v>
      </c>
      <c r="O529" s="4">
        <v>0</v>
      </c>
      <c r="P529" s="4">
        <v>0</v>
      </c>
      <c r="Q529" s="4">
        <v>0</v>
      </c>
      <c r="R529" s="4">
        <v>0</v>
      </c>
      <c r="S529" s="4">
        <v>-476</v>
      </c>
      <c r="T529" s="4">
        <v>264094</v>
      </c>
      <c r="U529" s="13">
        <f>IF(DataTable[[#This Row],[Year]]="2019",SUM(DataTable[[#This Row],[Nov]:[Dec]]),IF(OR(DataTable[[#This Row],[Year]]="2020",DataTable[[#This Row],[Year]]="2021"),DataTable[[#This Row],[Total]],0))/1000</f>
        <v>-0.47599999999999998</v>
      </c>
      <c r="V529" s="13" t="str">
        <f>_xlfn.IFNA(VLOOKUP(DataTable[[#This Row],[Category]],Table2[#All],2,FALSE),"")</f>
        <v>Proactive Replacement</v>
      </c>
    </row>
    <row r="530" spans="1:22" x14ac:dyDescent="0.35">
      <c r="A530" s="3" t="s">
        <v>7</v>
      </c>
      <c r="B530" s="3" t="s">
        <v>981</v>
      </c>
      <c r="C530" s="3" t="s">
        <v>1105</v>
      </c>
      <c r="D530" s="3" t="s">
        <v>1104</v>
      </c>
      <c r="E530" s="3" t="s">
        <v>88</v>
      </c>
      <c r="F530" s="3" t="s">
        <v>1761</v>
      </c>
      <c r="G530" s="3" t="s">
        <v>1762</v>
      </c>
      <c r="H530" s="4">
        <v>55815</v>
      </c>
      <c r="I530" s="4">
        <v>-1724</v>
      </c>
      <c r="J530" s="4">
        <v>0</v>
      </c>
      <c r="K530" s="4">
        <v>0</v>
      </c>
      <c r="L530" s="4">
        <v>1107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v>0</v>
      </c>
      <c r="T530" s="4">
        <v>55198</v>
      </c>
      <c r="U530" s="13">
        <f>IF(DataTable[[#This Row],[Year]]="2019",SUM(DataTable[[#This Row],[Nov]:[Dec]]),IF(OR(DataTable[[#This Row],[Year]]="2020",DataTable[[#This Row],[Year]]="2021"),DataTable[[#This Row],[Total]],0))/1000</f>
        <v>0</v>
      </c>
      <c r="V530" s="13" t="str">
        <f>_xlfn.IFNA(VLOOKUP(DataTable[[#This Row],[Category]],Table2[#All],2,FALSE),"")</f>
        <v>Proactive Replacement</v>
      </c>
    </row>
    <row r="531" spans="1:22" x14ac:dyDescent="0.35">
      <c r="A531" s="3" t="s">
        <v>7</v>
      </c>
      <c r="B531" s="3" t="s">
        <v>981</v>
      </c>
      <c r="C531" s="3" t="s">
        <v>1111</v>
      </c>
      <c r="D531" s="3" t="s">
        <v>1110</v>
      </c>
      <c r="E531" s="3" t="s">
        <v>88</v>
      </c>
      <c r="F531" s="3" t="s">
        <v>1761</v>
      </c>
      <c r="G531" s="3" t="s">
        <v>1762</v>
      </c>
      <c r="H531" s="4">
        <v>-312</v>
      </c>
      <c r="I531" s="4">
        <v>0</v>
      </c>
      <c r="J531" s="4">
        <v>0</v>
      </c>
      <c r="K531" s="4">
        <v>0</v>
      </c>
      <c r="L531" s="4">
        <v>0</v>
      </c>
      <c r="M531" s="4">
        <v>312</v>
      </c>
      <c r="N531" s="4">
        <v>0</v>
      </c>
      <c r="O531" s="4">
        <v>0</v>
      </c>
      <c r="P531" s="4">
        <v>0</v>
      </c>
      <c r="Q531" s="4">
        <v>82904</v>
      </c>
      <c r="R531" s="4">
        <v>-40472</v>
      </c>
      <c r="S531" s="4">
        <v>0</v>
      </c>
      <c r="T531" s="4">
        <v>42432</v>
      </c>
      <c r="U531" s="13">
        <f>IF(DataTable[[#This Row],[Year]]="2019",SUM(DataTable[[#This Row],[Nov]:[Dec]]),IF(OR(DataTable[[#This Row],[Year]]="2020",DataTable[[#This Row],[Year]]="2021"),DataTable[[#This Row],[Total]],0))/1000</f>
        <v>-40.472000000000001</v>
      </c>
      <c r="V531" s="13" t="str">
        <f>_xlfn.IFNA(VLOOKUP(DataTable[[#This Row],[Category]],Table2[#All],2,FALSE),"")</f>
        <v>Proactive Replacement</v>
      </c>
    </row>
    <row r="532" spans="1:22" x14ac:dyDescent="0.35">
      <c r="A532" s="3" t="s">
        <v>7</v>
      </c>
      <c r="B532" s="3" t="s">
        <v>981</v>
      </c>
      <c r="C532" s="3" t="s">
        <v>1085</v>
      </c>
      <c r="D532" s="3" t="s">
        <v>1084</v>
      </c>
      <c r="E532" s="3" t="s">
        <v>88</v>
      </c>
      <c r="F532" s="3" t="s">
        <v>1761</v>
      </c>
      <c r="G532" s="3" t="s">
        <v>1762</v>
      </c>
      <c r="H532" s="4">
        <v>0</v>
      </c>
      <c r="I532" s="4">
        <v>0</v>
      </c>
      <c r="J532" s="4">
        <v>0</v>
      </c>
      <c r="K532" s="4">
        <v>0</v>
      </c>
      <c r="L532" s="4">
        <v>127211</v>
      </c>
      <c r="M532" s="4">
        <v>64191</v>
      </c>
      <c r="N532" s="4">
        <v>1545</v>
      </c>
      <c r="O532" s="4">
        <v>-627</v>
      </c>
      <c r="P532" s="4">
        <v>0</v>
      </c>
      <c r="Q532" s="4">
        <v>38221</v>
      </c>
      <c r="R532" s="4">
        <v>0</v>
      </c>
      <c r="S532" s="4">
        <v>0</v>
      </c>
      <c r="T532" s="4">
        <v>230541</v>
      </c>
      <c r="U532" s="13">
        <f>IF(DataTable[[#This Row],[Year]]="2019",SUM(DataTable[[#This Row],[Nov]:[Dec]]),IF(OR(DataTable[[#This Row],[Year]]="2020",DataTable[[#This Row],[Year]]="2021"),DataTable[[#This Row],[Total]],0))/1000</f>
        <v>0</v>
      </c>
      <c r="V532" s="13" t="str">
        <f>_xlfn.IFNA(VLOOKUP(DataTable[[#This Row],[Category]],Table2[#All],2,FALSE),"")</f>
        <v>Proactive Replacement</v>
      </c>
    </row>
    <row r="533" spans="1:22" x14ac:dyDescent="0.35">
      <c r="A533" s="3" t="s">
        <v>7</v>
      </c>
      <c r="B533" s="3" t="s">
        <v>981</v>
      </c>
      <c r="C533" s="3" t="s">
        <v>1099</v>
      </c>
      <c r="D533" s="3" t="s">
        <v>1098</v>
      </c>
      <c r="E533" s="3" t="s">
        <v>88</v>
      </c>
      <c r="F533" s="3" t="s">
        <v>1761</v>
      </c>
      <c r="G533" s="3" t="s">
        <v>1762</v>
      </c>
      <c r="H533" s="4">
        <v>0</v>
      </c>
      <c r="I533" s="4">
        <v>0</v>
      </c>
      <c r="J533" s="4">
        <v>30588</v>
      </c>
      <c r="K533" s="4">
        <v>0</v>
      </c>
      <c r="L533" s="4">
        <v>0</v>
      </c>
      <c r="M533" s="4">
        <v>0</v>
      </c>
      <c r="N533" s="4">
        <v>86037</v>
      </c>
      <c r="O533" s="4">
        <v>0</v>
      </c>
      <c r="P533" s="4">
        <v>0</v>
      </c>
      <c r="Q533" s="4">
        <v>0</v>
      </c>
      <c r="R533" s="4">
        <v>0</v>
      </c>
      <c r="S533" s="4">
        <v>3813</v>
      </c>
      <c r="T533" s="4">
        <v>120439</v>
      </c>
      <c r="U533" s="13">
        <f>IF(DataTable[[#This Row],[Year]]="2019",SUM(DataTable[[#This Row],[Nov]:[Dec]]),IF(OR(DataTable[[#This Row],[Year]]="2020",DataTable[[#This Row],[Year]]="2021"),DataTable[[#This Row],[Total]],0))/1000</f>
        <v>3.8130000000000002</v>
      </c>
      <c r="V533" s="13" t="str">
        <f>_xlfn.IFNA(VLOOKUP(DataTable[[#This Row],[Category]],Table2[#All],2,FALSE),"")</f>
        <v>Proactive Replacement</v>
      </c>
    </row>
    <row r="534" spans="1:22" x14ac:dyDescent="0.35">
      <c r="A534" s="3" t="s">
        <v>7</v>
      </c>
      <c r="B534" s="3" t="s">
        <v>981</v>
      </c>
      <c r="C534" s="3" t="s">
        <v>1101</v>
      </c>
      <c r="D534" s="3" t="s">
        <v>1100</v>
      </c>
      <c r="E534" s="3" t="s">
        <v>88</v>
      </c>
      <c r="F534" s="3" t="s">
        <v>1761</v>
      </c>
      <c r="G534" s="3" t="s">
        <v>1762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165016</v>
      </c>
      <c r="P534" s="4">
        <v>-99032</v>
      </c>
      <c r="Q534" s="4">
        <v>112335</v>
      </c>
      <c r="R534" s="4">
        <v>-2885</v>
      </c>
      <c r="S534" s="4">
        <v>1592</v>
      </c>
      <c r="T534" s="4">
        <v>177027</v>
      </c>
      <c r="U534" s="13">
        <f>IF(DataTable[[#This Row],[Year]]="2019",SUM(DataTable[[#This Row],[Nov]:[Dec]]),IF(OR(DataTable[[#This Row],[Year]]="2020",DataTable[[#This Row],[Year]]="2021"),DataTable[[#This Row],[Total]],0))/1000</f>
        <v>-1.2929999999999999</v>
      </c>
      <c r="V534" s="13" t="str">
        <f>_xlfn.IFNA(VLOOKUP(DataTable[[#This Row],[Category]],Table2[#All],2,FALSE),"")</f>
        <v>Proactive Replacement</v>
      </c>
    </row>
    <row r="535" spans="1:22" x14ac:dyDescent="0.35">
      <c r="A535" s="3" t="s">
        <v>7</v>
      </c>
      <c r="B535" s="3" t="s">
        <v>981</v>
      </c>
      <c r="C535" s="3" t="s">
        <v>1097</v>
      </c>
      <c r="D535" s="3" t="s">
        <v>1096</v>
      </c>
      <c r="E535" s="3" t="s">
        <v>88</v>
      </c>
      <c r="F535" s="3" t="s">
        <v>1761</v>
      </c>
      <c r="G535" s="3" t="s">
        <v>1762</v>
      </c>
      <c r="H535" s="4">
        <v>0</v>
      </c>
      <c r="I535" s="4">
        <v>0</v>
      </c>
      <c r="J535" s="4">
        <v>2782</v>
      </c>
      <c r="K535" s="4">
        <v>-101</v>
      </c>
      <c r="L535" s="4">
        <v>1268</v>
      </c>
      <c r="M535" s="4">
        <v>50086</v>
      </c>
      <c r="N535" s="4">
        <v>87842</v>
      </c>
      <c r="O535" s="4">
        <v>0</v>
      </c>
      <c r="P535" s="4">
        <v>721</v>
      </c>
      <c r="Q535" s="4">
        <v>232058</v>
      </c>
      <c r="R535" s="4">
        <v>13724</v>
      </c>
      <c r="S535" s="4">
        <v>-1354</v>
      </c>
      <c r="T535" s="4">
        <v>387026</v>
      </c>
      <c r="U535" s="13">
        <f>IF(DataTable[[#This Row],[Year]]="2019",SUM(DataTable[[#This Row],[Nov]:[Dec]]),IF(OR(DataTable[[#This Row],[Year]]="2020",DataTable[[#This Row],[Year]]="2021"),DataTable[[#This Row],[Total]],0))/1000</f>
        <v>12.37</v>
      </c>
      <c r="V535" s="13" t="str">
        <f>_xlfn.IFNA(VLOOKUP(DataTable[[#This Row],[Category]],Table2[#All],2,FALSE),"")</f>
        <v>Proactive Replacement</v>
      </c>
    </row>
    <row r="536" spans="1:22" x14ac:dyDescent="0.35">
      <c r="A536" s="3" t="s">
        <v>7</v>
      </c>
      <c r="B536" s="3" t="s">
        <v>981</v>
      </c>
      <c r="C536" s="3" t="s">
        <v>1075</v>
      </c>
      <c r="D536" s="3" t="s">
        <v>1074</v>
      </c>
      <c r="E536" s="3" t="s">
        <v>88</v>
      </c>
      <c r="F536" s="3" t="s">
        <v>1761</v>
      </c>
      <c r="G536" s="3" t="s">
        <v>1762</v>
      </c>
      <c r="H536" s="4">
        <v>0</v>
      </c>
      <c r="I536" s="4">
        <v>0</v>
      </c>
      <c r="J536" s="4">
        <v>0</v>
      </c>
      <c r="K536" s="4">
        <v>0</v>
      </c>
      <c r="L536" s="4">
        <v>1724</v>
      </c>
      <c r="M536" s="4">
        <v>43192</v>
      </c>
      <c r="N536" s="4">
        <v>39029</v>
      </c>
      <c r="O536" s="4">
        <v>48290</v>
      </c>
      <c r="P536" s="4">
        <v>35232</v>
      </c>
      <c r="Q536" s="4">
        <v>76517</v>
      </c>
      <c r="R536" s="4">
        <v>159603</v>
      </c>
      <c r="S536" s="4">
        <v>-50717</v>
      </c>
      <c r="T536" s="4">
        <v>352870</v>
      </c>
      <c r="U536" s="13">
        <f>IF(DataTable[[#This Row],[Year]]="2019",SUM(DataTable[[#This Row],[Nov]:[Dec]]),IF(OR(DataTable[[#This Row],[Year]]="2020",DataTable[[#This Row],[Year]]="2021"),DataTable[[#This Row],[Total]],0))/1000</f>
        <v>108.886</v>
      </c>
      <c r="V536" s="13" t="str">
        <f>_xlfn.IFNA(VLOOKUP(DataTable[[#This Row],[Category]],Table2[#All],2,FALSE),"")</f>
        <v>Proactive Replacement</v>
      </c>
    </row>
    <row r="537" spans="1:22" x14ac:dyDescent="0.35">
      <c r="A537" s="3" t="s">
        <v>7</v>
      </c>
      <c r="B537" s="3" t="s">
        <v>981</v>
      </c>
      <c r="C537" s="3" t="s">
        <v>1113</v>
      </c>
      <c r="D537" s="3" t="s">
        <v>1112</v>
      </c>
      <c r="E537" s="3" t="s">
        <v>88</v>
      </c>
      <c r="F537" s="3" t="s">
        <v>1761</v>
      </c>
      <c r="G537" s="3" t="s">
        <v>1762</v>
      </c>
      <c r="H537" s="4">
        <v>0</v>
      </c>
      <c r="I537" s="4">
        <v>6552</v>
      </c>
      <c r="J537" s="4">
        <v>0</v>
      </c>
      <c r="K537" s="4">
        <v>2226</v>
      </c>
      <c r="L537" s="4">
        <v>0</v>
      </c>
      <c r="M537" s="4">
        <v>772</v>
      </c>
      <c r="N537" s="4">
        <v>51297</v>
      </c>
      <c r="O537" s="4">
        <v>0</v>
      </c>
      <c r="P537" s="4">
        <v>107133</v>
      </c>
      <c r="Q537" s="4">
        <v>19214</v>
      </c>
      <c r="R537" s="4">
        <v>0</v>
      </c>
      <c r="S537" s="4">
        <v>-76</v>
      </c>
      <c r="T537" s="4">
        <v>187118</v>
      </c>
      <c r="U537" s="13">
        <f>IF(DataTable[[#This Row],[Year]]="2019",SUM(DataTable[[#This Row],[Nov]:[Dec]]),IF(OR(DataTable[[#This Row],[Year]]="2020",DataTable[[#This Row],[Year]]="2021"),DataTable[[#This Row],[Total]],0))/1000</f>
        <v>-7.5999999999999998E-2</v>
      </c>
      <c r="V537" s="13" t="str">
        <f>_xlfn.IFNA(VLOOKUP(DataTable[[#This Row],[Category]],Table2[#All],2,FALSE),"")</f>
        <v>Proactive Replacement</v>
      </c>
    </row>
    <row r="538" spans="1:22" x14ac:dyDescent="0.35">
      <c r="A538" s="3" t="s">
        <v>7</v>
      </c>
      <c r="B538" s="3" t="s">
        <v>981</v>
      </c>
      <c r="C538" s="3" t="s">
        <v>1159</v>
      </c>
      <c r="D538" s="3" t="s">
        <v>1158</v>
      </c>
      <c r="E538" s="3" t="s">
        <v>88</v>
      </c>
      <c r="F538" s="3" t="s">
        <v>1761</v>
      </c>
      <c r="G538" s="3" t="s">
        <v>1762</v>
      </c>
      <c r="H538" s="4">
        <v>4384</v>
      </c>
      <c r="I538" s="4">
        <v>0</v>
      </c>
      <c r="J538" s="4">
        <v>697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4">
        <v>5081</v>
      </c>
      <c r="U538" s="13">
        <f>IF(DataTable[[#This Row],[Year]]="2019",SUM(DataTable[[#This Row],[Nov]:[Dec]]),IF(OR(DataTable[[#This Row],[Year]]="2020",DataTable[[#This Row],[Year]]="2021"),DataTable[[#This Row],[Total]],0))/1000</f>
        <v>0</v>
      </c>
      <c r="V538" s="13" t="str">
        <f>_xlfn.IFNA(VLOOKUP(DataTable[[#This Row],[Category]],Table2[#All],2,FALSE),"")</f>
        <v>Proactive Replacement</v>
      </c>
    </row>
    <row r="539" spans="1:22" x14ac:dyDescent="0.35">
      <c r="A539" s="3" t="s">
        <v>7</v>
      </c>
      <c r="B539" s="3" t="s">
        <v>981</v>
      </c>
      <c r="C539" s="3" t="s">
        <v>1157</v>
      </c>
      <c r="D539" s="3" t="s">
        <v>1156</v>
      </c>
      <c r="E539" s="3" t="s">
        <v>88</v>
      </c>
      <c r="F539" s="3" t="s">
        <v>1761</v>
      </c>
      <c r="G539" s="3" t="s">
        <v>1762</v>
      </c>
      <c r="H539" s="4">
        <v>1980</v>
      </c>
      <c r="I539" s="4">
        <v>78597</v>
      </c>
      <c r="J539" s="4">
        <v>5051</v>
      </c>
      <c r="K539" s="4">
        <v>1045</v>
      </c>
      <c r="L539" s="4">
        <v>1785</v>
      </c>
      <c r="M539" s="4">
        <v>1195</v>
      </c>
      <c r="N539" s="4">
        <v>2880</v>
      </c>
      <c r="O539" s="4">
        <v>579</v>
      </c>
      <c r="P539" s="4">
        <v>26153</v>
      </c>
      <c r="Q539" s="4">
        <v>0</v>
      </c>
      <c r="R539" s="4">
        <v>6614</v>
      </c>
      <c r="S539" s="4">
        <v>1807</v>
      </c>
      <c r="T539" s="4">
        <v>127686</v>
      </c>
      <c r="U539" s="13">
        <f>IF(DataTable[[#This Row],[Year]]="2019",SUM(DataTable[[#This Row],[Nov]:[Dec]]),IF(OR(DataTable[[#This Row],[Year]]="2020",DataTable[[#This Row],[Year]]="2021"),DataTable[[#This Row],[Total]],0))/1000</f>
        <v>8.4209999999999994</v>
      </c>
      <c r="V539" s="13" t="str">
        <f>_xlfn.IFNA(VLOOKUP(DataTable[[#This Row],[Category]],Table2[#All],2,FALSE),"")</f>
        <v>Proactive Replacement</v>
      </c>
    </row>
    <row r="540" spans="1:22" x14ac:dyDescent="0.35">
      <c r="A540" s="3" t="s">
        <v>7</v>
      </c>
      <c r="B540" s="3" t="s">
        <v>981</v>
      </c>
      <c r="C540" s="3" t="s">
        <v>1437</v>
      </c>
      <c r="D540" s="3" t="s">
        <v>1436</v>
      </c>
      <c r="E540" s="3" t="s">
        <v>252</v>
      </c>
      <c r="F540" s="3" t="s">
        <v>1761</v>
      </c>
      <c r="G540" s="3" t="s">
        <v>1762</v>
      </c>
      <c r="H540" s="4">
        <v>431</v>
      </c>
      <c r="I540" s="4">
        <v>1525</v>
      </c>
      <c r="J540" s="4">
        <v>522</v>
      </c>
      <c r="K540" s="4">
        <v>2839</v>
      </c>
      <c r="L540" s="4">
        <v>686</v>
      </c>
      <c r="M540" s="4">
        <v>46181</v>
      </c>
      <c r="N540" s="4">
        <v>5284</v>
      </c>
      <c r="O540" s="4">
        <v>0</v>
      </c>
      <c r="P540" s="4">
        <v>774</v>
      </c>
      <c r="Q540" s="4">
        <v>0</v>
      </c>
      <c r="R540" s="4">
        <v>0</v>
      </c>
      <c r="S540" s="4">
        <v>0</v>
      </c>
      <c r="T540" s="4">
        <v>58242</v>
      </c>
      <c r="U540" s="13">
        <f>IF(DataTable[[#This Row],[Year]]="2019",SUM(DataTable[[#This Row],[Nov]:[Dec]]),IF(OR(DataTable[[#This Row],[Year]]="2020",DataTable[[#This Row],[Year]]="2021"),DataTable[[#This Row],[Total]],0))/1000</f>
        <v>0</v>
      </c>
      <c r="V540" s="13" t="str">
        <f>_xlfn.IFNA(VLOOKUP(DataTable[[#This Row],[Category]],Table2[#All],2,FALSE),"")</f>
        <v>Reliability</v>
      </c>
    </row>
    <row r="541" spans="1:22" x14ac:dyDescent="0.35">
      <c r="A541" s="3" t="s">
        <v>7</v>
      </c>
      <c r="B541" s="3" t="s">
        <v>981</v>
      </c>
      <c r="C541" s="3" t="s">
        <v>1453</v>
      </c>
      <c r="D541" s="3" t="s">
        <v>1452</v>
      </c>
      <c r="E541" s="3" t="s">
        <v>252</v>
      </c>
      <c r="F541" s="3" t="s">
        <v>1761</v>
      </c>
      <c r="G541" s="3" t="s">
        <v>1762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1489</v>
      </c>
      <c r="O541" s="4">
        <v>0</v>
      </c>
      <c r="P541" s="4">
        <v>4815</v>
      </c>
      <c r="Q541" s="4">
        <v>27538</v>
      </c>
      <c r="R541" s="4">
        <v>5165</v>
      </c>
      <c r="S541" s="4">
        <v>5660</v>
      </c>
      <c r="T541" s="4">
        <v>44667</v>
      </c>
      <c r="U541" s="13">
        <f>IF(DataTable[[#This Row],[Year]]="2019",SUM(DataTable[[#This Row],[Nov]:[Dec]]),IF(OR(DataTable[[#This Row],[Year]]="2020",DataTable[[#This Row],[Year]]="2021"),DataTable[[#This Row],[Total]],0))/1000</f>
        <v>10.824999999999999</v>
      </c>
      <c r="V541" s="13" t="str">
        <f>_xlfn.IFNA(VLOOKUP(DataTable[[#This Row],[Category]],Table2[#All],2,FALSE),"")</f>
        <v>Reliability</v>
      </c>
    </row>
    <row r="542" spans="1:22" x14ac:dyDescent="0.35">
      <c r="A542" s="3" t="s">
        <v>7</v>
      </c>
      <c r="B542" s="3" t="s">
        <v>981</v>
      </c>
      <c r="C542" s="3" t="s">
        <v>1441</v>
      </c>
      <c r="D542" s="3" t="s">
        <v>1440</v>
      </c>
      <c r="E542" s="3" t="s">
        <v>252</v>
      </c>
      <c r="F542" s="3" t="s">
        <v>1761</v>
      </c>
      <c r="G542" s="3" t="s">
        <v>1762</v>
      </c>
      <c r="H542" s="4">
        <v>0</v>
      </c>
      <c r="I542" s="4">
        <v>0</v>
      </c>
      <c r="J542" s="4">
        <v>5802</v>
      </c>
      <c r="K542" s="4">
        <v>1967</v>
      </c>
      <c r="L542" s="4">
        <v>392</v>
      </c>
      <c r="M542" s="4">
        <v>-3</v>
      </c>
      <c r="N542" s="4">
        <v>86171</v>
      </c>
      <c r="O542" s="4">
        <v>946</v>
      </c>
      <c r="P542" s="4">
        <v>705</v>
      </c>
      <c r="Q542" s="4">
        <v>25</v>
      </c>
      <c r="R542" s="4">
        <v>585</v>
      </c>
      <c r="S542" s="4">
        <v>4143</v>
      </c>
      <c r="T542" s="4">
        <v>100733</v>
      </c>
      <c r="U542" s="13">
        <f>IF(DataTable[[#This Row],[Year]]="2019",SUM(DataTable[[#This Row],[Nov]:[Dec]]),IF(OR(DataTable[[#This Row],[Year]]="2020",DataTable[[#This Row],[Year]]="2021"),DataTable[[#This Row],[Total]],0))/1000</f>
        <v>4.7279999999999998</v>
      </c>
      <c r="V542" s="13" t="str">
        <f>_xlfn.IFNA(VLOOKUP(DataTable[[#This Row],[Category]],Table2[#All],2,FALSE),"")</f>
        <v>Reliability</v>
      </c>
    </row>
    <row r="543" spans="1:22" x14ac:dyDescent="0.35">
      <c r="A543" s="3" t="s">
        <v>7</v>
      </c>
      <c r="B543" s="3" t="s">
        <v>981</v>
      </c>
      <c r="C543" s="3" t="s">
        <v>1591</v>
      </c>
      <c r="D543" s="3" t="s">
        <v>1590</v>
      </c>
      <c r="E543" s="3" t="s">
        <v>252</v>
      </c>
      <c r="F543" s="3" t="s">
        <v>1761</v>
      </c>
      <c r="G543" s="3" t="s">
        <v>1762</v>
      </c>
      <c r="H543" s="4">
        <v>0</v>
      </c>
      <c r="I543" s="4">
        <v>0</v>
      </c>
      <c r="J543" s="4">
        <v>691</v>
      </c>
      <c r="K543" s="4">
        <v>9687</v>
      </c>
      <c r="L543" s="4">
        <v>117584</v>
      </c>
      <c r="M543" s="4">
        <v>1093</v>
      </c>
      <c r="N543" s="4">
        <v>4284</v>
      </c>
      <c r="O543" s="4">
        <v>1163</v>
      </c>
      <c r="P543" s="4">
        <v>1846</v>
      </c>
      <c r="Q543" s="4">
        <v>-2467</v>
      </c>
      <c r="R543" s="4">
        <v>0</v>
      </c>
      <c r="S543" s="4">
        <v>-167</v>
      </c>
      <c r="T543" s="4">
        <v>133715</v>
      </c>
      <c r="U543" s="13">
        <f>IF(DataTable[[#This Row],[Year]]="2019",SUM(DataTable[[#This Row],[Nov]:[Dec]]),IF(OR(DataTable[[#This Row],[Year]]="2020",DataTable[[#This Row],[Year]]="2021"),DataTable[[#This Row],[Total]],0))/1000</f>
        <v>-0.16700000000000001</v>
      </c>
      <c r="V543" s="13" t="str">
        <f>_xlfn.IFNA(VLOOKUP(DataTable[[#This Row],[Category]],Table2[#All],2,FALSE),"")</f>
        <v>Reliability</v>
      </c>
    </row>
    <row r="544" spans="1:22" x14ac:dyDescent="0.35">
      <c r="A544" s="3" t="s">
        <v>7</v>
      </c>
      <c r="B544" s="3" t="s">
        <v>981</v>
      </c>
      <c r="C544" s="3" t="s">
        <v>1593</v>
      </c>
      <c r="D544" s="3" t="s">
        <v>1592</v>
      </c>
      <c r="E544" s="3" t="s">
        <v>252</v>
      </c>
      <c r="F544" s="3" t="s">
        <v>1761</v>
      </c>
      <c r="G544" s="3" t="s">
        <v>1762</v>
      </c>
      <c r="H544" s="4">
        <v>0</v>
      </c>
      <c r="I544" s="4">
        <v>341</v>
      </c>
      <c r="J544" s="4">
        <v>3814</v>
      </c>
      <c r="K544" s="4">
        <v>26827</v>
      </c>
      <c r="L544" s="4">
        <v>5025</v>
      </c>
      <c r="M544" s="4">
        <v>24361</v>
      </c>
      <c r="N544" s="4">
        <v>18266</v>
      </c>
      <c r="O544" s="4">
        <v>111</v>
      </c>
      <c r="P544" s="4">
        <v>768</v>
      </c>
      <c r="Q544" s="4">
        <v>0</v>
      </c>
      <c r="R544" s="4">
        <v>0</v>
      </c>
      <c r="S544" s="4">
        <v>0</v>
      </c>
      <c r="T544" s="4">
        <v>79512</v>
      </c>
      <c r="U544" s="13">
        <f>IF(DataTable[[#This Row],[Year]]="2019",SUM(DataTable[[#This Row],[Nov]:[Dec]]),IF(OR(DataTable[[#This Row],[Year]]="2020",DataTable[[#This Row],[Year]]="2021"),DataTable[[#This Row],[Total]],0))/1000</f>
        <v>0</v>
      </c>
      <c r="V544" s="13" t="str">
        <f>_xlfn.IFNA(VLOOKUP(DataTable[[#This Row],[Category]],Table2[#All],2,FALSE),"")</f>
        <v>Reliability</v>
      </c>
    </row>
    <row r="545" spans="1:22" x14ac:dyDescent="0.35">
      <c r="A545" s="3" t="s">
        <v>7</v>
      </c>
      <c r="B545" s="3" t="s">
        <v>981</v>
      </c>
      <c r="C545" s="3" t="s">
        <v>1595</v>
      </c>
      <c r="D545" s="3" t="s">
        <v>1594</v>
      </c>
      <c r="E545" s="3" t="s">
        <v>252</v>
      </c>
      <c r="F545" s="3" t="s">
        <v>1761</v>
      </c>
      <c r="G545" s="3" t="s">
        <v>1762</v>
      </c>
      <c r="H545" s="4">
        <v>0</v>
      </c>
      <c r="I545" s="4">
        <v>935</v>
      </c>
      <c r="J545" s="4">
        <v>48846</v>
      </c>
      <c r="K545" s="4">
        <v>-8720</v>
      </c>
      <c r="L545" s="4">
        <v>1073</v>
      </c>
      <c r="M545" s="4">
        <v>7555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49689</v>
      </c>
      <c r="U545" s="13">
        <f>IF(DataTable[[#This Row],[Year]]="2019",SUM(DataTable[[#This Row],[Nov]:[Dec]]),IF(OR(DataTable[[#This Row],[Year]]="2020",DataTable[[#This Row],[Year]]="2021"),DataTable[[#This Row],[Total]],0))/1000</f>
        <v>0</v>
      </c>
      <c r="V545" s="13" t="str">
        <f>_xlfn.IFNA(VLOOKUP(DataTable[[#This Row],[Category]],Table2[#All],2,FALSE),"")</f>
        <v>Reliability</v>
      </c>
    </row>
    <row r="546" spans="1:22" x14ac:dyDescent="0.35">
      <c r="A546" s="3" t="s">
        <v>7</v>
      </c>
      <c r="B546" s="3" t="s">
        <v>981</v>
      </c>
      <c r="C546" s="3" t="s">
        <v>1521</v>
      </c>
      <c r="D546" s="3" t="s">
        <v>1520</v>
      </c>
      <c r="E546" s="3" t="s">
        <v>252</v>
      </c>
      <c r="F546" s="3" t="s">
        <v>1761</v>
      </c>
      <c r="G546" s="3" t="s">
        <v>1762</v>
      </c>
      <c r="H546" s="4">
        <v>0</v>
      </c>
      <c r="I546" s="4">
        <v>0</v>
      </c>
      <c r="J546" s="4">
        <v>1306</v>
      </c>
      <c r="K546" s="4">
        <v>24720</v>
      </c>
      <c r="L546" s="4">
        <v>392</v>
      </c>
      <c r="M546" s="4">
        <v>27924</v>
      </c>
      <c r="N546" s="4">
        <v>784</v>
      </c>
      <c r="O546" s="4">
        <v>529</v>
      </c>
      <c r="P546" s="4">
        <v>4249</v>
      </c>
      <c r="Q546" s="4">
        <v>-1554</v>
      </c>
      <c r="R546" s="4">
        <v>14</v>
      </c>
      <c r="S546" s="4">
        <v>1794</v>
      </c>
      <c r="T546" s="4">
        <v>60159</v>
      </c>
      <c r="U546" s="13">
        <f>IF(DataTable[[#This Row],[Year]]="2019",SUM(DataTable[[#This Row],[Nov]:[Dec]]),IF(OR(DataTable[[#This Row],[Year]]="2020",DataTable[[#This Row],[Year]]="2021"),DataTable[[#This Row],[Total]],0))/1000</f>
        <v>1.8080000000000001</v>
      </c>
      <c r="V546" s="13" t="str">
        <f>_xlfn.IFNA(VLOOKUP(DataTable[[#This Row],[Category]],Table2[#All],2,FALSE),"")</f>
        <v>Reliability</v>
      </c>
    </row>
    <row r="547" spans="1:22" x14ac:dyDescent="0.35">
      <c r="A547" s="3" t="s">
        <v>7</v>
      </c>
      <c r="B547" s="3" t="s">
        <v>981</v>
      </c>
      <c r="C547" s="3" t="s">
        <v>1529</v>
      </c>
      <c r="D547" s="3" t="s">
        <v>1528</v>
      </c>
      <c r="E547" s="3" t="s">
        <v>252</v>
      </c>
      <c r="F547" s="3" t="s">
        <v>1761</v>
      </c>
      <c r="G547" s="3" t="s">
        <v>1762</v>
      </c>
      <c r="H547" s="4">
        <v>0</v>
      </c>
      <c r="I547" s="4">
        <v>0</v>
      </c>
      <c r="J547" s="4">
        <v>3057</v>
      </c>
      <c r="K547" s="4">
        <v>473</v>
      </c>
      <c r="L547" s="4">
        <v>0</v>
      </c>
      <c r="M547" s="4">
        <v>0</v>
      </c>
      <c r="N547" s="4">
        <v>648</v>
      </c>
      <c r="O547" s="4">
        <v>0</v>
      </c>
      <c r="P547" s="4">
        <v>48575</v>
      </c>
      <c r="Q547" s="4">
        <v>16579</v>
      </c>
      <c r="R547" s="4">
        <v>5518</v>
      </c>
      <c r="S547" s="4">
        <v>3991</v>
      </c>
      <c r="T547" s="4">
        <v>78841</v>
      </c>
      <c r="U547" s="13">
        <f>IF(DataTable[[#This Row],[Year]]="2019",SUM(DataTable[[#This Row],[Nov]:[Dec]]),IF(OR(DataTable[[#This Row],[Year]]="2020",DataTable[[#This Row],[Year]]="2021"),DataTable[[#This Row],[Total]],0))/1000</f>
        <v>9.5090000000000003</v>
      </c>
      <c r="V547" s="13" t="str">
        <f>_xlfn.IFNA(VLOOKUP(DataTable[[#This Row],[Category]],Table2[#All],2,FALSE),"")</f>
        <v>Reliability</v>
      </c>
    </row>
    <row r="548" spans="1:22" x14ac:dyDescent="0.35">
      <c r="A548" s="3" t="s">
        <v>7</v>
      </c>
      <c r="B548" s="3" t="s">
        <v>981</v>
      </c>
      <c r="C548" s="3" t="s">
        <v>1531</v>
      </c>
      <c r="D548" s="3" t="s">
        <v>1530</v>
      </c>
      <c r="E548" s="3" t="s">
        <v>252</v>
      </c>
      <c r="F548" s="3" t="s">
        <v>1761</v>
      </c>
      <c r="G548" s="3" t="s">
        <v>1762</v>
      </c>
      <c r="H548" s="4">
        <v>0</v>
      </c>
      <c r="I548" s="4">
        <v>0</v>
      </c>
      <c r="J548" s="4">
        <v>0</v>
      </c>
      <c r="K548" s="4">
        <v>0</v>
      </c>
      <c r="L548" s="4">
        <v>13598</v>
      </c>
      <c r="M548" s="4">
        <v>907</v>
      </c>
      <c r="N548" s="4">
        <v>1179</v>
      </c>
      <c r="O548" s="4">
        <v>52</v>
      </c>
      <c r="P548" s="4">
        <v>36196</v>
      </c>
      <c r="Q548" s="4">
        <v>40651</v>
      </c>
      <c r="R548" s="4">
        <v>1630</v>
      </c>
      <c r="S548" s="4">
        <v>4283</v>
      </c>
      <c r="T548" s="4">
        <v>98497</v>
      </c>
      <c r="U548" s="13">
        <f>IF(DataTable[[#This Row],[Year]]="2019",SUM(DataTable[[#This Row],[Nov]:[Dec]]),IF(OR(DataTable[[#This Row],[Year]]="2020",DataTable[[#This Row],[Year]]="2021"),DataTable[[#This Row],[Total]],0))/1000</f>
        <v>5.9130000000000003</v>
      </c>
      <c r="V548" s="13" t="str">
        <f>_xlfn.IFNA(VLOOKUP(DataTable[[#This Row],[Category]],Table2[#All],2,FALSE),"")</f>
        <v>Reliability</v>
      </c>
    </row>
    <row r="549" spans="1:22" x14ac:dyDescent="0.35">
      <c r="A549" s="3" t="s">
        <v>7</v>
      </c>
      <c r="B549" s="3" t="s">
        <v>981</v>
      </c>
      <c r="C549" s="3" t="s">
        <v>1691</v>
      </c>
      <c r="D549" s="3" t="s">
        <v>1690</v>
      </c>
      <c r="E549" s="3" t="s">
        <v>124</v>
      </c>
      <c r="F549" s="3" t="s">
        <v>1761</v>
      </c>
      <c r="G549" s="3" t="s">
        <v>1762</v>
      </c>
      <c r="H549" s="4">
        <v>4168</v>
      </c>
      <c r="I549" s="4">
        <v>270</v>
      </c>
      <c r="J549" s="4">
        <v>11637</v>
      </c>
      <c r="K549" s="4">
        <v>342556</v>
      </c>
      <c r="L549" s="4">
        <v>99162</v>
      </c>
      <c r="M549" s="4">
        <v>9135</v>
      </c>
      <c r="N549" s="4">
        <v>13154</v>
      </c>
      <c r="O549" s="4">
        <v>6866</v>
      </c>
      <c r="P549" s="4">
        <v>13842</v>
      </c>
      <c r="Q549" s="4">
        <v>-10574</v>
      </c>
      <c r="R549" s="4">
        <v>109536</v>
      </c>
      <c r="S549" s="4">
        <v>230908</v>
      </c>
      <c r="T549" s="4">
        <v>830661</v>
      </c>
      <c r="U549" s="13">
        <f>IF(DataTable[[#This Row],[Year]]="2019",SUM(DataTable[[#This Row],[Nov]:[Dec]]),IF(OR(DataTable[[#This Row],[Year]]="2020",DataTable[[#This Row],[Year]]="2021"),DataTable[[#This Row],[Total]],0))/1000</f>
        <v>340.44400000000002</v>
      </c>
      <c r="V549" s="13" t="str">
        <f>_xlfn.IFNA(VLOOKUP(DataTable[[#This Row],[Category]],Table2[#All],2,FALSE),"")</f>
        <v>Transmission Expansion plan</v>
      </c>
    </row>
    <row r="550" spans="1:22" x14ac:dyDescent="0.35">
      <c r="A550" s="3" t="s">
        <v>7</v>
      </c>
      <c r="B550" s="3" t="s">
        <v>981</v>
      </c>
      <c r="C550" s="3" t="s">
        <v>1721</v>
      </c>
      <c r="D550" s="3" t="s">
        <v>1720</v>
      </c>
      <c r="E550" s="3" t="s">
        <v>124</v>
      </c>
      <c r="F550" s="3" t="s">
        <v>1761</v>
      </c>
      <c r="G550" s="3" t="s">
        <v>1762</v>
      </c>
      <c r="H550" s="4">
        <v>17841</v>
      </c>
      <c r="I550" s="4">
        <v>0</v>
      </c>
      <c r="J550" s="4">
        <v>313595</v>
      </c>
      <c r="K550" s="4">
        <v>0</v>
      </c>
      <c r="L550" s="4">
        <v>8257</v>
      </c>
      <c r="M550" s="4">
        <v>0</v>
      </c>
      <c r="N550" s="4">
        <v>2249</v>
      </c>
      <c r="O550" s="4">
        <v>0</v>
      </c>
      <c r="P550" s="4">
        <v>67309</v>
      </c>
      <c r="Q550" s="4">
        <v>113397</v>
      </c>
      <c r="R550" s="4">
        <v>9466</v>
      </c>
      <c r="S550" s="4">
        <v>-7217</v>
      </c>
      <c r="T550" s="4">
        <v>524897</v>
      </c>
      <c r="U550" s="13">
        <f>IF(DataTable[[#This Row],[Year]]="2019",SUM(DataTable[[#This Row],[Nov]:[Dec]]),IF(OR(DataTable[[#This Row],[Year]]="2020",DataTable[[#This Row],[Year]]="2021"),DataTable[[#This Row],[Total]],0))/1000</f>
        <v>2.2490000000000001</v>
      </c>
      <c r="V550" s="13" t="str">
        <f>_xlfn.IFNA(VLOOKUP(DataTable[[#This Row],[Category]],Table2[#All],2,FALSE),"")</f>
        <v>Transmission Expansion plan</v>
      </c>
    </row>
    <row r="551" spans="1:22" x14ac:dyDescent="0.35">
      <c r="A551" s="3" t="s">
        <v>7</v>
      </c>
      <c r="B551" s="3" t="s">
        <v>981</v>
      </c>
      <c r="C551" s="3" t="s">
        <v>1719</v>
      </c>
      <c r="D551" s="3" t="s">
        <v>1718</v>
      </c>
      <c r="E551" s="3" t="s">
        <v>124</v>
      </c>
      <c r="F551" s="3" t="s">
        <v>1761</v>
      </c>
      <c r="G551" s="3" t="s">
        <v>1762</v>
      </c>
      <c r="H551" s="4">
        <v>0</v>
      </c>
      <c r="I551" s="4">
        <v>0</v>
      </c>
      <c r="J551" s="4">
        <v>42538</v>
      </c>
      <c r="K551" s="4">
        <v>223326</v>
      </c>
      <c r="L551" s="4">
        <v>206708</v>
      </c>
      <c r="M551" s="4">
        <v>199428</v>
      </c>
      <c r="N551" s="4">
        <v>210961</v>
      </c>
      <c r="O551" s="4">
        <v>73418</v>
      </c>
      <c r="P551" s="4">
        <v>34099</v>
      </c>
      <c r="Q551" s="4">
        <v>-8289</v>
      </c>
      <c r="R551" s="4">
        <v>832</v>
      </c>
      <c r="S551" s="4">
        <v>13503</v>
      </c>
      <c r="T551" s="4">
        <v>996525</v>
      </c>
      <c r="U551" s="13">
        <f>IF(DataTable[[#This Row],[Year]]="2019",SUM(DataTable[[#This Row],[Nov]:[Dec]]),IF(OR(DataTable[[#This Row],[Year]]="2020",DataTable[[#This Row],[Year]]="2021"),DataTable[[#This Row],[Total]],0))/1000</f>
        <v>14.335000000000001</v>
      </c>
      <c r="V551" s="13" t="str">
        <f>_xlfn.IFNA(VLOOKUP(DataTable[[#This Row],[Category]],Table2[#All],2,FALSE),"")</f>
        <v>Transmission Expansion plan</v>
      </c>
    </row>
    <row r="552" spans="1:22" x14ac:dyDescent="0.35">
      <c r="A552" s="3" t="s">
        <v>7</v>
      </c>
      <c r="B552" s="3" t="s">
        <v>981</v>
      </c>
      <c r="C552" s="3" t="s">
        <v>1729</v>
      </c>
      <c r="D552" s="3" t="s">
        <v>1728</v>
      </c>
      <c r="E552" s="3" t="s">
        <v>124</v>
      </c>
      <c r="F552" s="3" t="s">
        <v>1761</v>
      </c>
      <c r="G552" s="3" t="s">
        <v>1762</v>
      </c>
      <c r="H552" s="4">
        <v>0</v>
      </c>
      <c r="I552" s="4">
        <v>0</v>
      </c>
      <c r="J552" s="4">
        <v>0</v>
      </c>
      <c r="K552" s="4">
        <v>717717</v>
      </c>
      <c r="L552" s="4">
        <v>0</v>
      </c>
      <c r="M552" s="4">
        <v>93453</v>
      </c>
      <c r="N552" s="4">
        <v>337157</v>
      </c>
      <c r="O552" s="4">
        <v>285486</v>
      </c>
      <c r="P552" s="4">
        <v>534765</v>
      </c>
      <c r="Q552" s="4">
        <v>272221</v>
      </c>
      <c r="R552" s="4">
        <v>20336</v>
      </c>
      <c r="S552" s="4">
        <v>-14411</v>
      </c>
      <c r="T552" s="4">
        <v>2246724</v>
      </c>
      <c r="U552" s="13">
        <f>IF(DataTable[[#This Row],[Year]]="2019",SUM(DataTable[[#This Row],[Nov]:[Dec]]),IF(OR(DataTable[[#This Row],[Year]]="2020",DataTable[[#This Row],[Year]]="2021"),DataTable[[#This Row],[Total]],0))/1000</f>
        <v>5.9249999999999998</v>
      </c>
      <c r="V552" s="13" t="str">
        <f>_xlfn.IFNA(VLOOKUP(DataTable[[#This Row],[Category]],Table2[#All],2,FALSE),"")</f>
        <v>Transmission Expansion plan</v>
      </c>
    </row>
    <row r="553" spans="1:22" x14ac:dyDescent="0.35">
      <c r="A553" s="3" t="s">
        <v>7</v>
      </c>
      <c r="B553" s="3" t="s">
        <v>981</v>
      </c>
      <c r="C553" s="3" t="s">
        <v>1715</v>
      </c>
      <c r="D553" s="3" t="s">
        <v>1714</v>
      </c>
      <c r="E553" s="3" t="s">
        <v>124</v>
      </c>
      <c r="F553" s="3" t="s">
        <v>1761</v>
      </c>
      <c r="G553" s="3" t="s">
        <v>1762</v>
      </c>
      <c r="H553" s="4">
        <v>1279</v>
      </c>
      <c r="I553" s="4">
        <v>25320</v>
      </c>
      <c r="J553" s="4">
        <v>35027</v>
      </c>
      <c r="K553" s="4">
        <v>-6</v>
      </c>
      <c r="L553" s="4">
        <v>0</v>
      </c>
      <c r="M553" s="4">
        <v>35454</v>
      </c>
      <c r="N553" s="4">
        <v>28835</v>
      </c>
      <c r="O553" s="4">
        <v>59322</v>
      </c>
      <c r="P553" s="4">
        <v>11485</v>
      </c>
      <c r="Q553" s="4">
        <v>-45</v>
      </c>
      <c r="R553" s="4">
        <v>300</v>
      </c>
      <c r="S553" s="4">
        <v>-355</v>
      </c>
      <c r="T553" s="4">
        <v>196616</v>
      </c>
      <c r="U553" s="13">
        <f>IF(DataTable[[#This Row],[Year]]="2019",SUM(DataTable[[#This Row],[Nov]:[Dec]]),IF(OR(DataTable[[#This Row],[Year]]="2020",DataTable[[#This Row],[Year]]="2021"),DataTable[[#This Row],[Total]],0))/1000</f>
        <v>-5.5E-2</v>
      </c>
      <c r="V553" s="13" t="str">
        <f>_xlfn.IFNA(VLOOKUP(DataTable[[#This Row],[Category]],Table2[#All],2,FALSE),"")</f>
        <v>Transmission Expansion plan</v>
      </c>
    </row>
    <row r="554" spans="1:22" x14ac:dyDescent="0.35">
      <c r="A554" s="3" t="s">
        <v>7</v>
      </c>
      <c r="B554" s="3" t="s">
        <v>981</v>
      </c>
      <c r="C554" s="3" t="s">
        <v>1713</v>
      </c>
      <c r="D554" s="3" t="s">
        <v>1712</v>
      </c>
      <c r="E554" s="3" t="s">
        <v>124</v>
      </c>
      <c r="F554" s="3" t="s">
        <v>1761</v>
      </c>
      <c r="G554" s="3" t="s">
        <v>1762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279</v>
      </c>
      <c r="R554" s="4">
        <v>70</v>
      </c>
      <c r="S554" s="4">
        <v>0</v>
      </c>
      <c r="T554" s="4">
        <v>349</v>
      </c>
      <c r="U554" s="13">
        <f>IF(DataTable[[#This Row],[Year]]="2019",SUM(DataTable[[#This Row],[Nov]:[Dec]]),IF(OR(DataTable[[#This Row],[Year]]="2020",DataTable[[#This Row],[Year]]="2021"),DataTable[[#This Row],[Total]],0))/1000</f>
        <v>7.0000000000000007E-2</v>
      </c>
      <c r="V554" s="13" t="str">
        <f>_xlfn.IFNA(VLOOKUP(DataTable[[#This Row],[Category]],Table2[#All],2,FALSE),"")</f>
        <v>Transmission Expansion plan</v>
      </c>
    </row>
    <row r="555" spans="1:22" x14ac:dyDescent="0.35">
      <c r="A555" s="3" t="s">
        <v>7</v>
      </c>
      <c r="B555" s="3" t="s">
        <v>981</v>
      </c>
      <c r="C555" s="3" t="s">
        <v>1733</v>
      </c>
      <c r="D555" s="3" t="s">
        <v>1732</v>
      </c>
      <c r="E555" s="3" t="s">
        <v>124</v>
      </c>
      <c r="F555" s="3" t="s">
        <v>1761</v>
      </c>
      <c r="G555" s="3" t="s">
        <v>1762</v>
      </c>
      <c r="H555" s="4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97</v>
      </c>
      <c r="P555" s="4">
        <v>3275</v>
      </c>
      <c r="Q555" s="4">
        <v>1557</v>
      </c>
      <c r="R555" s="4">
        <v>1110</v>
      </c>
      <c r="S555" s="4">
        <v>0</v>
      </c>
      <c r="T555" s="4">
        <v>6040</v>
      </c>
      <c r="U555" s="13">
        <f>IF(DataTable[[#This Row],[Year]]="2019",SUM(DataTable[[#This Row],[Nov]:[Dec]]),IF(OR(DataTable[[#This Row],[Year]]="2020",DataTable[[#This Row],[Year]]="2021"),DataTable[[#This Row],[Total]],0))/1000</f>
        <v>1.1100000000000001</v>
      </c>
      <c r="V555" s="13" t="str">
        <f>_xlfn.IFNA(VLOOKUP(DataTable[[#This Row],[Category]],Table2[#All],2,FALSE),"")</f>
        <v>Transmission Expansion plan</v>
      </c>
    </row>
    <row r="556" spans="1:22" x14ac:dyDescent="0.35">
      <c r="A556" s="3" t="s">
        <v>7</v>
      </c>
      <c r="B556" s="3" t="s">
        <v>981</v>
      </c>
      <c r="C556" s="3" t="s">
        <v>1161</v>
      </c>
      <c r="D556" s="3" t="s">
        <v>1160</v>
      </c>
      <c r="E556" s="3" t="s">
        <v>281</v>
      </c>
      <c r="F556" s="3" t="s">
        <v>1761</v>
      </c>
      <c r="G556" s="3" t="s">
        <v>1762</v>
      </c>
      <c r="H556" s="4">
        <v>16169</v>
      </c>
      <c r="I556" s="4">
        <v>0</v>
      </c>
      <c r="J556" s="4">
        <v>21578</v>
      </c>
      <c r="K556" s="4">
        <v>-6</v>
      </c>
      <c r="L556" s="4">
        <v>99988</v>
      </c>
      <c r="M556" s="4">
        <v>-8301</v>
      </c>
      <c r="N556" s="4">
        <v>0</v>
      </c>
      <c r="O556" s="4">
        <v>0</v>
      </c>
      <c r="P556" s="4">
        <v>0</v>
      </c>
      <c r="Q556" s="4">
        <v>-54776</v>
      </c>
      <c r="R556" s="4">
        <v>1323</v>
      </c>
      <c r="S556" s="4">
        <v>-1535</v>
      </c>
      <c r="T556" s="4">
        <v>74439</v>
      </c>
      <c r="U556" s="13">
        <f>IF(DataTable[[#This Row],[Year]]="2019",SUM(DataTable[[#This Row],[Nov]:[Dec]]),IF(OR(DataTable[[#This Row],[Year]]="2020",DataTable[[#This Row],[Year]]="2021"),DataTable[[#This Row],[Total]],0))/1000</f>
        <v>-0.21199999999999999</v>
      </c>
      <c r="V556" s="13" t="str">
        <f>_xlfn.IFNA(VLOOKUP(DataTable[[#This Row],[Category]],Table2[#All],2,FALSE),"")</f>
        <v>All Other</v>
      </c>
    </row>
    <row r="557" spans="1:22" x14ac:dyDescent="0.35">
      <c r="A557" s="3" t="s">
        <v>7</v>
      </c>
      <c r="B557" s="3" t="s">
        <v>981</v>
      </c>
      <c r="C557" s="3" t="s">
        <v>1267</v>
      </c>
      <c r="D557" s="3" t="s">
        <v>1266</v>
      </c>
      <c r="E557" s="3" t="s">
        <v>88</v>
      </c>
      <c r="F557" s="3" t="s">
        <v>1761</v>
      </c>
      <c r="G557" s="3" t="s">
        <v>1762</v>
      </c>
      <c r="H557" s="4">
        <v>131777</v>
      </c>
      <c r="I557" s="4">
        <v>25152</v>
      </c>
      <c r="J557" s="4">
        <v>50456</v>
      </c>
      <c r="K557" s="4">
        <v>-18957</v>
      </c>
      <c r="L557" s="4">
        <v>0</v>
      </c>
      <c r="M557" s="4">
        <v>-3</v>
      </c>
      <c r="N557" s="4">
        <v>0</v>
      </c>
      <c r="O557" s="4">
        <v>0</v>
      </c>
      <c r="P557" s="4">
        <v>1996</v>
      </c>
      <c r="Q557" s="4">
        <v>13813</v>
      </c>
      <c r="R557" s="4">
        <v>144320</v>
      </c>
      <c r="S557" s="4">
        <v>0</v>
      </c>
      <c r="T557" s="4">
        <v>348553</v>
      </c>
      <c r="U557" s="13">
        <f>IF(DataTable[[#This Row],[Year]]="2019",SUM(DataTable[[#This Row],[Nov]:[Dec]]),IF(OR(DataTable[[#This Row],[Year]]="2020",DataTable[[#This Row],[Year]]="2021"),DataTable[[#This Row],[Total]],0))/1000</f>
        <v>144.32</v>
      </c>
      <c r="V557" s="13" t="str">
        <f>_xlfn.IFNA(VLOOKUP(DataTable[[#This Row],[Category]],Table2[#All],2,FALSE),"")</f>
        <v>Proactive Replacement</v>
      </c>
    </row>
    <row r="558" spans="1:22" x14ac:dyDescent="0.35">
      <c r="A558" s="3" t="s">
        <v>7</v>
      </c>
      <c r="B558" s="3" t="s">
        <v>981</v>
      </c>
      <c r="C558" s="3" t="s">
        <v>1489</v>
      </c>
      <c r="D558" s="3" t="s">
        <v>1488</v>
      </c>
      <c r="E558" s="3" t="s">
        <v>252</v>
      </c>
      <c r="F558" s="3" t="s">
        <v>1761</v>
      </c>
      <c r="G558" s="3" t="s">
        <v>1762</v>
      </c>
      <c r="H558" s="4">
        <v>0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25060</v>
      </c>
      <c r="O558" s="4">
        <v>1402</v>
      </c>
      <c r="P558" s="4">
        <v>1419</v>
      </c>
      <c r="Q558" s="4">
        <v>98614</v>
      </c>
      <c r="R558" s="4">
        <v>11668</v>
      </c>
      <c r="S558" s="4">
        <v>7912</v>
      </c>
      <c r="T558" s="4">
        <v>146075</v>
      </c>
      <c r="U558" s="13">
        <f>IF(DataTable[[#This Row],[Year]]="2019",SUM(DataTable[[#This Row],[Nov]:[Dec]]),IF(OR(DataTable[[#This Row],[Year]]="2020",DataTable[[#This Row],[Year]]="2021"),DataTable[[#This Row],[Total]],0))/1000</f>
        <v>19.579999999999998</v>
      </c>
      <c r="V558" s="13" t="str">
        <f>_xlfn.IFNA(VLOOKUP(DataTable[[#This Row],[Category]],Table2[#All],2,FALSE),"")</f>
        <v>Reliability</v>
      </c>
    </row>
    <row r="559" spans="1:22" x14ac:dyDescent="0.35">
      <c r="A559" s="3" t="s">
        <v>7</v>
      </c>
      <c r="B559" s="3" t="s">
        <v>981</v>
      </c>
      <c r="C559" s="3" t="s">
        <v>1289</v>
      </c>
      <c r="D559" s="3" t="s">
        <v>1288</v>
      </c>
      <c r="E559" s="3" t="s">
        <v>88</v>
      </c>
      <c r="F559" s="3" t="s">
        <v>1761</v>
      </c>
      <c r="G559" s="3" t="s">
        <v>1762</v>
      </c>
      <c r="H559" s="4">
        <v>0</v>
      </c>
      <c r="I559" s="4">
        <v>0</v>
      </c>
      <c r="J559" s="4">
        <v>88601</v>
      </c>
      <c r="K559" s="4">
        <v>2975</v>
      </c>
      <c r="L559" s="4">
        <v>58253</v>
      </c>
      <c r="M559" s="4">
        <v>0</v>
      </c>
      <c r="N559" s="4">
        <v>6326</v>
      </c>
      <c r="O559" s="4">
        <v>65980</v>
      </c>
      <c r="P559" s="4">
        <v>53140</v>
      </c>
      <c r="Q559" s="4">
        <v>-9072</v>
      </c>
      <c r="R559" s="4">
        <v>221187</v>
      </c>
      <c r="S559" s="4">
        <v>362644</v>
      </c>
      <c r="T559" s="4">
        <v>850033</v>
      </c>
      <c r="U559" s="13">
        <f>IF(DataTable[[#This Row],[Year]]="2019",SUM(DataTable[[#This Row],[Nov]:[Dec]]),IF(OR(DataTable[[#This Row],[Year]]="2020",DataTable[[#This Row],[Year]]="2021"),DataTable[[#This Row],[Total]],0))/1000</f>
        <v>583.83100000000002</v>
      </c>
      <c r="V559" s="13" t="str">
        <f>_xlfn.IFNA(VLOOKUP(DataTable[[#This Row],[Category]],Table2[#All],2,FALSE),"")</f>
        <v>Proactive Replacement</v>
      </c>
    </row>
    <row r="560" spans="1:22" x14ac:dyDescent="0.35">
      <c r="A560" s="3" t="s">
        <v>7</v>
      </c>
      <c r="B560" s="3" t="s">
        <v>981</v>
      </c>
      <c r="C560" s="3" t="s">
        <v>1151</v>
      </c>
      <c r="D560" s="3" t="s">
        <v>1150</v>
      </c>
      <c r="E560" s="3" t="s">
        <v>88</v>
      </c>
      <c r="F560" s="3" t="s">
        <v>1761</v>
      </c>
      <c r="G560" s="3" t="s">
        <v>1762</v>
      </c>
      <c r="H560" s="4">
        <v>2120</v>
      </c>
      <c r="I560" s="4">
        <v>1234</v>
      </c>
      <c r="J560" s="4">
        <v>0</v>
      </c>
      <c r="K560" s="4">
        <v>-2120</v>
      </c>
      <c r="L560" s="4">
        <v>269232</v>
      </c>
      <c r="M560" s="4">
        <v>140341</v>
      </c>
      <c r="N560" s="4">
        <v>16015</v>
      </c>
      <c r="O560" s="4">
        <v>36</v>
      </c>
      <c r="P560" s="4">
        <v>167216</v>
      </c>
      <c r="Q560" s="4">
        <v>21612</v>
      </c>
      <c r="R560" s="4">
        <v>7599</v>
      </c>
      <c r="S560" s="4">
        <v>-4420</v>
      </c>
      <c r="T560" s="4">
        <v>618864</v>
      </c>
      <c r="U560" s="13">
        <f>IF(DataTable[[#This Row],[Year]]="2019",SUM(DataTable[[#This Row],[Nov]:[Dec]]),IF(OR(DataTable[[#This Row],[Year]]="2020",DataTable[[#This Row],[Year]]="2021"),DataTable[[#This Row],[Total]],0))/1000</f>
        <v>3.1789999999999998</v>
      </c>
      <c r="V560" s="13" t="str">
        <f>_xlfn.IFNA(VLOOKUP(DataTable[[#This Row],[Category]],Table2[#All],2,FALSE),"")</f>
        <v>Proactive Replacement</v>
      </c>
    </row>
    <row r="561" spans="1:22" x14ac:dyDescent="0.35">
      <c r="A561" s="3" t="s">
        <v>7</v>
      </c>
      <c r="B561" s="3" t="s">
        <v>981</v>
      </c>
      <c r="C561" s="3" t="s">
        <v>1223</v>
      </c>
      <c r="D561" s="3" t="s">
        <v>1222</v>
      </c>
      <c r="E561" s="3" t="s">
        <v>88</v>
      </c>
      <c r="F561" s="3" t="s">
        <v>1761</v>
      </c>
      <c r="G561" s="3" t="s">
        <v>1762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16092</v>
      </c>
      <c r="N561" s="4">
        <v>49843</v>
      </c>
      <c r="O561" s="4">
        <v>-11889</v>
      </c>
      <c r="P561" s="4">
        <v>14788</v>
      </c>
      <c r="Q561" s="4">
        <v>85679</v>
      </c>
      <c r="R561" s="4">
        <v>74204</v>
      </c>
      <c r="S561" s="4">
        <v>64177</v>
      </c>
      <c r="T561" s="4">
        <v>292893</v>
      </c>
      <c r="U561" s="13">
        <f>IF(DataTable[[#This Row],[Year]]="2019",SUM(DataTable[[#This Row],[Nov]:[Dec]]),IF(OR(DataTable[[#This Row],[Year]]="2020",DataTable[[#This Row],[Year]]="2021"),DataTable[[#This Row],[Total]],0))/1000</f>
        <v>138.381</v>
      </c>
      <c r="V561" s="13" t="str">
        <f>_xlfn.IFNA(VLOOKUP(DataTable[[#This Row],[Category]],Table2[#All],2,FALSE),"")</f>
        <v>Proactive Replacement</v>
      </c>
    </row>
    <row r="562" spans="1:22" x14ac:dyDescent="0.35">
      <c r="A562" s="3" t="s">
        <v>7</v>
      </c>
      <c r="B562" s="3" t="s">
        <v>981</v>
      </c>
      <c r="C562" s="3" t="s">
        <v>1231</v>
      </c>
      <c r="D562" s="3" t="s">
        <v>1230</v>
      </c>
      <c r="E562" s="3" t="s">
        <v>88</v>
      </c>
      <c r="F562" s="3" t="s">
        <v>1761</v>
      </c>
      <c r="G562" s="3" t="s">
        <v>1762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27836</v>
      </c>
      <c r="R562" s="4">
        <v>0</v>
      </c>
      <c r="S562" s="4">
        <v>0</v>
      </c>
      <c r="T562" s="4">
        <v>27836</v>
      </c>
      <c r="U562" s="13">
        <f>IF(DataTable[[#This Row],[Year]]="2019",SUM(DataTable[[#This Row],[Nov]:[Dec]]),IF(OR(DataTable[[#This Row],[Year]]="2020",DataTable[[#This Row],[Year]]="2021"),DataTable[[#This Row],[Total]],0))/1000</f>
        <v>0</v>
      </c>
      <c r="V562" s="13" t="str">
        <f>_xlfn.IFNA(VLOOKUP(DataTable[[#This Row],[Category]],Table2[#All],2,FALSE),"")</f>
        <v>Proactive Replacement</v>
      </c>
    </row>
    <row r="563" spans="1:22" x14ac:dyDescent="0.35">
      <c r="A563" s="3" t="s">
        <v>7</v>
      </c>
      <c r="B563" s="3" t="s">
        <v>981</v>
      </c>
      <c r="C563" s="3" t="s">
        <v>1237</v>
      </c>
      <c r="D563" s="3" t="s">
        <v>1236</v>
      </c>
      <c r="E563" s="3" t="s">
        <v>88</v>
      </c>
      <c r="F563" s="3" t="s">
        <v>1761</v>
      </c>
      <c r="G563" s="3" t="s">
        <v>1762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4602</v>
      </c>
      <c r="T563" s="4">
        <v>4602</v>
      </c>
      <c r="U563" s="13">
        <f>IF(DataTable[[#This Row],[Year]]="2019",SUM(DataTable[[#This Row],[Nov]:[Dec]]),IF(OR(DataTable[[#This Row],[Year]]="2020",DataTable[[#This Row],[Year]]="2021"),DataTable[[#This Row],[Total]],0))/1000</f>
        <v>4.6020000000000003</v>
      </c>
      <c r="V563" s="13" t="str">
        <f>_xlfn.IFNA(VLOOKUP(DataTable[[#This Row],[Category]],Table2[#All],2,FALSE),"")</f>
        <v>Proactive Replacement</v>
      </c>
    </row>
    <row r="564" spans="1:22" x14ac:dyDescent="0.35">
      <c r="A564" s="3" t="s">
        <v>7</v>
      </c>
      <c r="B564" s="3" t="s">
        <v>981</v>
      </c>
      <c r="C564" s="3" t="s">
        <v>1197</v>
      </c>
      <c r="D564" s="3" t="s">
        <v>1196</v>
      </c>
      <c r="E564" s="3" t="s">
        <v>88</v>
      </c>
      <c r="F564" s="3" t="s">
        <v>1761</v>
      </c>
      <c r="G564" s="3" t="s">
        <v>1762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116522</v>
      </c>
      <c r="R564" s="4">
        <v>0</v>
      </c>
      <c r="S564" s="4">
        <v>-2615</v>
      </c>
      <c r="T564" s="4">
        <v>113907</v>
      </c>
      <c r="U564" s="13">
        <f>IF(DataTable[[#This Row],[Year]]="2019",SUM(DataTable[[#This Row],[Nov]:[Dec]]),IF(OR(DataTable[[#This Row],[Year]]="2020",DataTable[[#This Row],[Year]]="2021"),DataTable[[#This Row],[Total]],0))/1000</f>
        <v>-2.6150000000000002</v>
      </c>
      <c r="V564" s="13" t="str">
        <f>_xlfn.IFNA(VLOOKUP(DataTable[[#This Row],[Category]],Table2[#All],2,FALSE),"")</f>
        <v>Proactive Replacement</v>
      </c>
    </row>
    <row r="565" spans="1:22" x14ac:dyDescent="0.35">
      <c r="A565" s="3" t="s">
        <v>7</v>
      </c>
      <c r="B565" s="3" t="s">
        <v>981</v>
      </c>
      <c r="C565" s="3" t="s">
        <v>1147</v>
      </c>
      <c r="D565" s="3" t="s">
        <v>1146</v>
      </c>
      <c r="E565" s="3" t="s">
        <v>88</v>
      </c>
      <c r="F565" s="3" t="s">
        <v>1761</v>
      </c>
      <c r="G565" s="3" t="s">
        <v>1762</v>
      </c>
      <c r="H565" s="4">
        <v>0</v>
      </c>
      <c r="I565" s="4">
        <v>0</v>
      </c>
      <c r="J565" s="4">
        <v>0</v>
      </c>
      <c r="K565" s="4">
        <v>60047</v>
      </c>
      <c r="L565" s="4">
        <v>148407</v>
      </c>
      <c r="M565" s="4">
        <v>259375</v>
      </c>
      <c r="N565" s="4">
        <v>111046</v>
      </c>
      <c r="O565" s="4">
        <v>-44470</v>
      </c>
      <c r="P565" s="4">
        <v>145</v>
      </c>
      <c r="Q565" s="4">
        <v>0</v>
      </c>
      <c r="R565" s="4">
        <v>0</v>
      </c>
      <c r="S565" s="4">
        <v>-331</v>
      </c>
      <c r="T565" s="4">
        <v>534220</v>
      </c>
      <c r="U565" s="13">
        <f>IF(DataTable[[#This Row],[Year]]="2019",SUM(DataTable[[#This Row],[Nov]:[Dec]]),IF(OR(DataTable[[#This Row],[Year]]="2020",DataTable[[#This Row],[Year]]="2021"),DataTable[[#This Row],[Total]],0))/1000</f>
        <v>-0.33100000000000002</v>
      </c>
      <c r="V565" s="13" t="str">
        <f>_xlfn.IFNA(VLOOKUP(DataTable[[#This Row],[Category]],Table2[#All],2,FALSE),"")</f>
        <v>Proactive Replacement</v>
      </c>
    </row>
    <row r="566" spans="1:22" x14ac:dyDescent="0.35">
      <c r="A566" s="3" t="s">
        <v>7</v>
      </c>
      <c r="B566" s="3" t="s">
        <v>981</v>
      </c>
      <c r="C566" s="3" t="s">
        <v>1507</v>
      </c>
      <c r="D566" s="3" t="s">
        <v>1506</v>
      </c>
      <c r="E566" s="3" t="s">
        <v>252</v>
      </c>
      <c r="F566" s="3" t="s">
        <v>1761</v>
      </c>
      <c r="G566" s="3" t="s">
        <v>1762</v>
      </c>
      <c r="H566" s="4">
        <v>0</v>
      </c>
      <c r="I566" s="4">
        <v>15973</v>
      </c>
      <c r="J566" s="4">
        <v>272</v>
      </c>
      <c r="K566" s="4">
        <v>30176</v>
      </c>
      <c r="L566" s="4">
        <v>5121</v>
      </c>
      <c r="M566" s="4">
        <v>1301</v>
      </c>
      <c r="N566" s="4">
        <v>3241</v>
      </c>
      <c r="O566" s="4">
        <v>5181</v>
      </c>
      <c r="P566" s="4">
        <v>19167</v>
      </c>
      <c r="Q566" s="4">
        <v>17928</v>
      </c>
      <c r="R566" s="4">
        <v>13899</v>
      </c>
      <c r="S566" s="4">
        <v>42584</v>
      </c>
      <c r="T566" s="4">
        <v>154844</v>
      </c>
      <c r="U566" s="13">
        <f>IF(DataTable[[#This Row],[Year]]="2019",SUM(DataTable[[#This Row],[Nov]:[Dec]]),IF(OR(DataTable[[#This Row],[Year]]="2020",DataTable[[#This Row],[Year]]="2021"),DataTable[[#This Row],[Total]],0))/1000</f>
        <v>56.482999999999997</v>
      </c>
      <c r="V566" s="13" t="str">
        <f>_xlfn.IFNA(VLOOKUP(DataTable[[#This Row],[Category]],Table2[#All],2,FALSE),"")</f>
        <v>Reliability</v>
      </c>
    </row>
    <row r="567" spans="1:22" x14ac:dyDescent="0.35">
      <c r="A567" s="3" t="s">
        <v>7</v>
      </c>
      <c r="B567" s="3" t="s">
        <v>981</v>
      </c>
      <c r="C567" s="3" t="s">
        <v>1343</v>
      </c>
      <c r="D567" s="3" t="s">
        <v>1342</v>
      </c>
      <c r="E567" s="3" t="s">
        <v>88</v>
      </c>
      <c r="F567" s="3" t="s">
        <v>1761</v>
      </c>
      <c r="G567" s="3" t="s">
        <v>1762</v>
      </c>
      <c r="H567" s="4">
        <v>0</v>
      </c>
      <c r="I567" s="4">
        <v>0</v>
      </c>
      <c r="J567" s="4">
        <v>0</v>
      </c>
      <c r="K567" s="4">
        <v>0</v>
      </c>
      <c r="L567" s="4">
        <v>9067</v>
      </c>
      <c r="M567" s="4">
        <v>552278</v>
      </c>
      <c r="N567" s="4">
        <v>241806</v>
      </c>
      <c r="O567" s="4">
        <v>263339</v>
      </c>
      <c r="P567" s="4">
        <v>7846</v>
      </c>
      <c r="Q567" s="4">
        <v>8566</v>
      </c>
      <c r="R567" s="4">
        <v>26772</v>
      </c>
      <c r="S567" s="4">
        <v>-7282</v>
      </c>
      <c r="T567" s="4">
        <v>1102392</v>
      </c>
      <c r="U567" s="13">
        <f>IF(DataTable[[#This Row],[Year]]="2019",SUM(DataTable[[#This Row],[Nov]:[Dec]]),IF(OR(DataTable[[#This Row],[Year]]="2020",DataTable[[#This Row],[Year]]="2021"),DataTable[[#This Row],[Total]],0))/1000</f>
        <v>19.489999999999998</v>
      </c>
      <c r="V567" s="13" t="str">
        <f>_xlfn.IFNA(VLOOKUP(DataTable[[#This Row],[Category]],Table2[#All],2,FALSE),"")</f>
        <v>Proactive Replacement</v>
      </c>
    </row>
    <row r="568" spans="1:22" x14ac:dyDescent="0.35">
      <c r="A568" s="3" t="s">
        <v>7</v>
      </c>
      <c r="B568" s="3" t="s">
        <v>981</v>
      </c>
      <c r="C568" s="3" t="s">
        <v>1305</v>
      </c>
      <c r="D568" s="3" t="s">
        <v>1304</v>
      </c>
      <c r="E568" s="3" t="s">
        <v>88</v>
      </c>
      <c r="F568" s="3" t="s">
        <v>1761</v>
      </c>
      <c r="G568" s="3" t="s">
        <v>1762</v>
      </c>
      <c r="H568" s="4">
        <v>0</v>
      </c>
      <c r="I568" s="4">
        <v>0</v>
      </c>
      <c r="J568" s="4">
        <v>133796</v>
      </c>
      <c r="K568" s="4">
        <v>34772</v>
      </c>
      <c r="L568" s="4">
        <v>48103</v>
      </c>
      <c r="M568" s="4">
        <v>22124</v>
      </c>
      <c r="N568" s="4">
        <v>274044</v>
      </c>
      <c r="O568" s="4">
        <v>1557</v>
      </c>
      <c r="P568" s="4">
        <v>0</v>
      </c>
      <c r="Q568" s="4">
        <v>0</v>
      </c>
      <c r="R568" s="4">
        <v>0</v>
      </c>
      <c r="S568" s="4">
        <v>-5983</v>
      </c>
      <c r="T568" s="4">
        <v>508412</v>
      </c>
      <c r="U568" s="13">
        <f>IF(DataTable[[#This Row],[Year]]="2019",SUM(DataTable[[#This Row],[Nov]:[Dec]]),IF(OR(DataTable[[#This Row],[Year]]="2020",DataTable[[#This Row],[Year]]="2021"),DataTable[[#This Row],[Total]],0))/1000</f>
        <v>-5.9829999999999997</v>
      </c>
      <c r="V568" s="13" t="str">
        <f>_xlfn.IFNA(VLOOKUP(DataTable[[#This Row],[Category]],Table2[#All],2,FALSE),"")</f>
        <v>Proactive Replacement</v>
      </c>
    </row>
    <row r="569" spans="1:22" x14ac:dyDescent="0.35">
      <c r="A569" s="3" t="s">
        <v>7</v>
      </c>
      <c r="B569" s="3" t="s">
        <v>981</v>
      </c>
      <c r="C569" s="3" t="s">
        <v>1693</v>
      </c>
      <c r="D569" s="3" t="s">
        <v>1692</v>
      </c>
      <c r="E569" s="3" t="s">
        <v>124</v>
      </c>
      <c r="F569" s="3" t="s">
        <v>1761</v>
      </c>
      <c r="G569" s="3" t="s">
        <v>1762</v>
      </c>
      <c r="H569" s="4">
        <v>0</v>
      </c>
      <c r="I569" s="4">
        <v>0</v>
      </c>
      <c r="J569" s="4">
        <v>0</v>
      </c>
      <c r="K569" s="4">
        <v>0</v>
      </c>
      <c r="L569" s="4">
        <v>2491</v>
      </c>
      <c r="M569" s="4">
        <v>20112</v>
      </c>
      <c r="N569" s="4">
        <v>40034</v>
      </c>
      <c r="O569" s="4">
        <v>44495</v>
      </c>
      <c r="P569" s="4">
        <v>50641</v>
      </c>
      <c r="Q569" s="4">
        <v>101895</v>
      </c>
      <c r="R569" s="4">
        <v>72886</v>
      </c>
      <c r="S569" s="4">
        <v>77516</v>
      </c>
      <c r="T569" s="4">
        <v>410070</v>
      </c>
      <c r="U569" s="13">
        <f>IF(DataTable[[#This Row],[Year]]="2019",SUM(DataTable[[#This Row],[Nov]:[Dec]]),IF(OR(DataTable[[#This Row],[Year]]="2020",DataTable[[#This Row],[Year]]="2021"),DataTable[[#This Row],[Total]],0))/1000</f>
        <v>150.40199999999999</v>
      </c>
      <c r="V569" s="13" t="str">
        <f>_xlfn.IFNA(VLOOKUP(DataTable[[#This Row],[Category]],Table2[#All],2,FALSE),"")</f>
        <v>Transmission Expansion plan</v>
      </c>
    </row>
    <row r="570" spans="1:22" x14ac:dyDescent="0.35">
      <c r="A570" s="3" t="s">
        <v>7</v>
      </c>
      <c r="B570" s="3" t="s">
        <v>981</v>
      </c>
      <c r="C570" s="3" t="s">
        <v>1751</v>
      </c>
      <c r="D570" s="3" t="s">
        <v>1750</v>
      </c>
      <c r="E570" s="3" t="s">
        <v>8</v>
      </c>
      <c r="F570" s="3" t="s">
        <v>1761</v>
      </c>
      <c r="G570" s="3" t="s">
        <v>1762</v>
      </c>
      <c r="H570" s="4">
        <v>0</v>
      </c>
      <c r="I570" s="4">
        <v>0</v>
      </c>
      <c r="J570" s="4">
        <v>0</v>
      </c>
      <c r="K570" s="4">
        <v>0</v>
      </c>
      <c r="L570" s="4">
        <v>27836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4">
        <v>0</v>
      </c>
      <c r="T570" s="4">
        <v>27836</v>
      </c>
      <c r="U570" s="13">
        <f>IF(DataTable[[#This Row],[Year]]="2019",SUM(DataTable[[#This Row],[Nov]:[Dec]]),IF(OR(DataTable[[#This Row],[Year]]="2020",DataTable[[#This Row],[Year]]="2021"),DataTable[[#This Row],[Total]],0))/1000</f>
        <v>0</v>
      </c>
      <c r="V570" s="13" t="str">
        <f>_xlfn.IFNA(VLOOKUP(DataTable[[#This Row],[Category]],Table2[#All],2,FALSE),"")</f>
        <v>All Other</v>
      </c>
    </row>
    <row r="571" spans="1:22" x14ac:dyDescent="0.35">
      <c r="A571" s="3" t="s">
        <v>7</v>
      </c>
      <c r="B571" s="3" t="s">
        <v>981</v>
      </c>
      <c r="C571" s="3" t="s">
        <v>1033</v>
      </c>
      <c r="D571" s="3" t="s">
        <v>1032</v>
      </c>
      <c r="E571" s="3" t="s">
        <v>111</v>
      </c>
      <c r="F571" s="3" t="s">
        <v>1761</v>
      </c>
      <c r="G571" s="3" t="s">
        <v>1762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2711</v>
      </c>
      <c r="T571" s="4">
        <v>2711</v>
      </c>
      <c r="U571" s="13">
        <f>IF(DataTable[[#This Row],[Year]]="2019",SUM(DataTable[[#This Row],[Nov]:[Dec]]),IF(OR(DataTable[[#This Row],[Year]]="2020",DataTable[[#This Row],[Year]]="2021"),DataTable[[#This Row],[Total]],0))/1000</f>
        <v>2.7109999999999999</v>
      </c>
      <c r="V571" s="13" t="str">
        <f>_xlfn.IFNA(VLOOKUP(DataTable[[#This Row],[Category]],Table2[#All],2,FALSE),"")</f>
        <v>All Other</v>
      </c>
    </row>
    <row r="572" spans="1:22" x14ac:dyDescent="0.35">
      <c r="A572" s="3" t="s">
        <v>7</v>
      </c>
      <c r="B572" s="3" t="s">
        <v>981</v>
      </c>
      <c r="C572" s="3" t="s">
        <v>1325</v>
      </c>
      <c r="D572" s="3" t="s">
        <v>1324</v>
      </c>
      <c r="E572" s="3" t="s">
        <v>88</v>
      </c>
      <c r="F572" s="3" t="s">
        <v>1761</v>
      </c>
      <c r="G572" s="3" t="s">
        <v>1762</v>
      </c>
      <c r="H572" s="4">
        <v>0</v>
      </c>
      <c r="I572" s="4">
        <v>0</v>
      </c>
      <c r="J572" s="4">
        <v>0</v>
      </c>
      <c r="K572" s="4">
        <v>0</v>
      </c>
      <c r="L572" s="4">
        <v>685729</v>
      </c>
      <c r="M572" s="4">
        <v>-5423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680305</v>
      </c>
      <c r="U572" s="13">
        <f>IF(DataTable[[#This Row],[Year]]="2019",SUM(DataTable[[#This Row],[Nov]:[Dec]]),IF(OR(DataTable[[#This Row],[Year]]="2020",DataTable[[#This Row],[Year]]="2021"),DataTable[[#This Row],[Total]],0))/1000</f>
        <v>0</v>
      </c>
      <c r="V572" s="13" t="str">
        <f>_xlfn.IFNA(VLOOKUP(DataTable[[#This Row],[Category]],Table2[#All],2,FALSE),"")</f>
        <v>Proactive Replacement</v>
      </c>
    </row>
    <row r="573" spans="1:22" x14ac:dyDescent="0.35">
      <c r="A573" s="3" t="s">
        <v>7</v>
      </c>
      <c r="B573" s="3" t="s">
        <v>981</v>
      </c>
      <c r="C573" s="3" t="s">
        <v>987</v>
      </c>
      <c r="D573" s="3" t="s">
        <v>986</v>
      </c>
      <c r="E573" s="3" t="s">
        <v>281</v>
      </c>
      <c r="F573" s="3" t="s">
        <v>1761</v>
      </c>
      <c r="G573" s="3" t="s">
        <v>1762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161</v>
      </c>
      <c r="O573" s="4">
        <v>-19</v>
      </c>
      <c r="P573" s="4">
        <v>-141</v>
      </c>
      <c r="Q573" s="4">
        <v>-12041</v>
      </c>
      <c r="R573" s="4">
        <v>12041</v>
      </c>
      <c r="S573" s="4">
        <v>0</v>
      </c>
      <c r="T573" s="4">
        <v>0</v>
      </c>
      <c r="U573" s="13">
        <f>IF(DataTable[[#This Row],[Year]]="2019",SUM(DataTable[[#This Row],[Nov]:[Dec]]),IF(OR(DataTable[[#This Row],[Year]]="2020",DataTable[[#This Row],[Year]]="2021"),DataTable[[#This Row],[Total]],0))/1000</f>
        <v>12.041</v>
      </c>
      <c r="V573" s="13" t="str">
        <f>_xlfn.IFNA(VLOOKUP(DataTable[[#This Row],[Category]],Table2[#All],2,FALSE),"")</f>
        <v>All Other</v>
      </c>
    </row>
    <row r="574" spans="1:22" x14ac:dyDescent="0.35">
      <c r="A574" s="3" t="s">
        <v>7</v>
      </c>
      <c r="B574" s="3" t="s">
        <v>981</v>
      </c>
      <c r="C574" s="3" t="s">
        <v>1285</v>
      </c>
      <c r="D574" s="3" t="s">
        <v>1284</v>
      </c>
      <c r="E574" s="3" t="s">
        <v>88</v>
      </c>
      <c r="F574" s="3" t="s">
        <v>1761</v>
      </c>
      <c r="G574" s="3" t="s">
        <v>1762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174574</v>
      </c>
      <c r="N574" s="4">
        <v>51814</v>
      </c>
      <c r="O574" s="4">
        <v>159664</v>
      </c>
      <c r="P574" s="4">
        <v>124974</v>
      </c>
      <c r="Q574" s="4">
        <v>15975</v>
      </c>
      <c r="R574" s="4">
        <v>0</v>
      </c>
      <c r="S574" s="4">
        <v>-2359</v>
      </c>
      <c r="T574" s="4">
        <v>524643</v>
      </c>
      <c r="U574" s="13">
        <f>IF(DataTable[[#This Row],[Year]]="2019",SUM(DataTable[[#This Row],[Nov]:[Dec]]),IF(OR(DataTable[[#This Row],[Year]]="2020",DataTable[[#This Row],[Year]]="2021"),DataTable[[#This Row],[Total]],0))/1000</f>
        <v>-2.359</v>
      </c>
      <c r="V574" s="13" t="str">
        <f>_xlfn.IFNA(VLOOKUP(DataTable[[#This Row],[Category]],Table2[#All],2,FALSE),"")</f>
        <v>Proactive Replacement</v>
      </c>
    </row>
    <row r="575" spans="1:22" x14ac:dyDescent="0.35">
      <c r="A575" s="3" t="s">
        <v>7</v>
      </c>
      <c r="B575" s="3" t="s">
        <v>981</v>
      </c>
      <c r="C575" s="3" t="s">
        <v>1641</v>
      </c>
      <c r="D575" s="3" t="s">
        <v>1640</v>
      </c>
      <c r="E575" s="3" t="s">
        <v>88</v>
      </c>
      <c r="F575" s="3" t="s">
        <v>1761</v>
      </c>
      <c r="G575" s="3" t="s">
        <v>1762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104321</v>
      </c>
      <c r="N575" s="4">
        <v>67113</v>
      </c>
      <c r="O575" s="4">
        <v>-17479</v>
      </c>
      <c r="P575" s="4">
        <v>0</v>
      </c>
      <c r="Q575" s="4">
        <v>9223</v>
      </c>
      <c r="R575" s="4">
        <v>0</v>
      </c>
      <c r="S575" s="4">
        <v>0</v>
      </c>
      <c r="T575" s="4">
        <v>163177</v>
      </c>
      <c r="U575" s="13">
        <f>IF(DataTable[[#This Row],[Year]]="2019",SUM(DataTable[[#This Row],[Nov]:[Dec]]),IF(OR(DataTable[[#This Row],[Year]]="2020",DataTable[[#This Row],[Year]]="2021"),DataTable[[#This Row],[Total]],0))/1000</f>
        <v>0</v>
      </c>
      <c r="V575" s="13" t="str">
        <f>_xlfn.IFNA(VLOOKUP(DataTable[[#This Row],[Category]],Table2[#All],2,FALSE),"")</f>
        <v>Proactive Replacement</v>
      </c>
    </row>
    <row r="576" spans="1:22" x14ac:dyDescent="0.35">
      <c r="A576" s="3" t="s">
        <v>7</v>
      </c>
      <c r="B576" s="3" t="s">
        <v>981</v>
      </c>
      <c r="C576" s="3" t="s">
        <v>1031</v>
      </c>
      <c r="D576" s="3" t="s">
        <v>1030</v>
      </c>
      <c r="E576" s="3" t="s">
        <v>111</v>
      </c>
      <c r="F576" s="3" t="s">
        <v>1761</v>
      </c>
      <c r="G576" s="3" t="s">
        <v>1762</v>
      </c>
      <c r="H576" s="4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6215</v>
      </c>
      <c r="R576" s="4">
        <v>-3440</v>
      </c>
      <c r="S576" s="4">
        <v>340</v>
      </c>
      <c r="T576" s="4">
        <v>3115</v>
      </c>
      <c r="U576" s="13">
        <f>IF(DataTable[[#This Row],[Year]]="2019",SUM(DataTable[[#This Row],[Nov]:[Dec]]),IF(OR(DataTable[[#This Row],[Year]]="2020",DataTable[[#This Row],[Year]]="2021"),DataTable[[#This Row],[Total]],0))/1000</f>
        <v>-3.1</v>
      </c>
      <c r="V576" s="13" t="str">
        <f>_xlfn.IFNA(VLOOKUP(DataTable[[#This Row],[Category]],Table2[#All],2,FALSE),"")</f>
        <v>All Other</v>
      </c>
    </row>
    <row r="577" spans="1:22" x14ac:dyDescent="0.35">
      <c r="A577" s="3" t="s">
        <v>7</v>
      </c>
      <c r="B577" s="3" t="s">
        <v>981</v>
      </c>
      <c r="C577" s="3" t="s">
        <v>1123</v>
      </c>
      <c r="D577" s="3" t="s">
        <v>1122</v>
      </c>
      <c r="E577" s="3" t="s">
        <v>281</v>
      </c>
      <c r="F577" s="3" t="s">
        <v>1761</v>
      </c>
      <c r="G577" s="3" t="s">
        <v>1762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-1928</v>
      </c>
      <c r="T577" s="4">
        <v>-1928</v>
      </c>
      <c r="U577" s="13">
        <f>IF(DataTable[[#This Row],[Year]]="2019",SUM(DataTable[[#This Row],[Nov]:[Dec]]),IF(OR(DataTable[[#This Row],[Year]]="2020",DataTable[[#This Row],[Year]]="2021"),DataTable[[#This Row],[Total]],0))/1000</f>
        <v>-1.9279999999999999</v>
      </c>
      <c r="V577" s="13" t="str">
        <f>_xlfn.IFNA(VLOOKUP(DataTable[[#This Row],[Category]],Table2[#All],2,FALSE),"")</f>
        <v>All Other</v>
      </c>
    </row>
    <row r="578" spans="1:22" x14ac:dyDescent="0.35">
      <c r="A578" s="3" t="s">
        <v>7</v>
      </c>
      <c r="B578" s="3" t="s">
        <v>981</v>
      </c>
      <c r="C578" s="3" t="s">
        <v>1145</v>
      </c>
      <c r="D578" s="3" t="s">
        <v>1144</v>
      </c>
      <c r="E578" s="3" t="s">
        <v>88</v>
      </c>
      <c r="F578" s="3" t="s">
        <v>1761</v>
      </c>
      <c r="G578" s="3" t="s">
        <v>1762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744423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v>744423</v>
      </c>
      <c r="U578" s="13">
        <f>IF(DataTable[[#This Row],[Year]]="2019",SUM(DataTable[[#This Row],[Nov]:[Dec]]),IF(OR(DataTable[[#This Row],[Year]]="2020",DataTable[[#This Row],[Year]]="2021"),DataTable[[#This Row],[Total]],0))/1000</f>
        <v>0</v>
      </c>
      <c r="V578" s="13" t="str">
        <f>_xlfn.IFNA(VLOOKUP(DataTable[[#This Row],[Category]],Table2[#All],2,FALSE),"")</f>
        <v>Proactive Replacement</v>
      </c>
    </row>
    <row r="579" spans="1:22" x14ac:dyDescent="0.35">
      <c r="A579" s="3" t="s">
        <v>7</v>
      </c>
      <c r="B579" s="3" t="s">
        <v>981</v>
      </c>
      <c r="C579" s="3" t="s">
        <v>1149</v>
      </c>
      <c r="D579" s="3" t="s">
        <v>1148</v>
      </c>
      <c r="E579" s="3" t="s">
        <v>88</v>
      </c>
      <c r="F579" s="3" t="s">
        <v>1761</v>
      </c>
      <c r="G579" s="3" t="s">
        <v>1762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571086</v>
      </c>
      <c r="N579" s="4">
        <v>43</v>
      </c>
      <c r="O579" s="4">
        <v>0</v>
      </c>
      <c r="P579" s="4">
        <v>0</v>
      </c>
      <c r="Q579" s="4">
        <v>0</v>
      </c>
      <c r="R579" s="4">
        <v>0</v>
      </c>
      <c r="S579" s="4">
        <v>0</v>
      </c>
      <c r="T579" s="4">
        <v>571129</v>
      </c>
      <c r="U579" s="13">
        <f>IF(DataTable[[#This Row],[Year]]="2019",SUM(DataTable[[#This Row],[Nov]:[Dec]]),IF(OR(DataTable[[#This Row],[Year]]="2020",DataTable[[#This Row],[Year]]="2021"),DataTable[[#This Row],[Total]],0))/1000</f>
        <v>0</v>
      </c>
      <c r="V579" s="13" t="str">
        <f>_xlfn.IFNA(VLOOKUP(DataTable[[#This Row],[Category]],Table2[#All],2,FALSE),"")</f>
        <v>Proactive Replacement</v>
      </c>
    </row>
    <row r="580" spans="1:22" x14ac:dyDescent="0.35">
      <c r="A580" s="3" t="s">
        <v>7</v>
      </c>
      <c r="B580" s="3" t="s">
        <v>981</v>
      </c>
      <c r="C580" s="3" t="s">
        <v>1509</v>
      </c>
      <c r="D580" s="3" t="s">
        <v>1508</v>
      </c>
      <c r="E580" s="3" t="s">
        <v>273</v>
      </c>
      <c r="F580" s="3" t="s">
        <v>1761</v>
      </c>
      <c r="G580" s="3" t="s">
        <v>1762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827</v>
      </c>
      <c r="T580" s="4">
        <v>827</v>
      </c>
      <c r="U580" s="13">
        <f>IF(DataTable[[#This Row],[Year]]="2019",SUM(DataTable[[#This Row],[Nov]:[Dec]]),IF(OR(DataTable[[#This Row],[Year]]="2020",DataTable[[#This Row],[Year]]="2021"),DataTable[[#This Row],[Total]],0))/1000</f>
        <v>0.82699999999999996</v>
      </c>
      <c r="V580" s="13" t="str">
        <f>_xlfn.IFNA(VLOOKUP(DataTable[[#This Row],[Category]],Table2[#All],2,FALSE),"")</f>
        <v>All Other</v>
      </c>
    </row>
    <row r="581" spans="1:22" x14ac:dyDescent="0.35">
      <c r="A581" s="3" t="s">
        <v>7</v>
      </c>
      <c r="B581" s="3" t="s">
        <v>981</v>
      </c>
      <c r="C581" s="3" t="s">
        <v>1011</v>
      </c>
      <c r="D581" s="3" t="s">
        <v>1010</v>
      </c>
      <c r="E581" s="3" t="s">
        <v>88</v>
      </c>
      <c r="F581" s="3" t="s">
        <v>1761</v>
      </c>
      <c r="G581" s="3" t="s">
        <v>1762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258296</v>
      </c>
      <c r="O581" s="4">
        <v>22565</v>
      </c>
      <c r="P581" s="4">
        <v>-24083</v>
      </c>
      <c r="Q581" s="4">
        <v>194013</v>
      </c>
      <c r="R581" s="4">
        <v>372233</v>
      </c>
      <c r="S581" s="4">
        <v>274526</v>
      </c>
      <c r="T581" s="4">
        <v>1097549</v>
      </c>
      <c r="U581" s="13">
        <f>IF(DataTable[[#This Row],[Year]]="2019",SUM(DataTable[[#This Row],[Nov]:[Dec]]),IF(OR(DataTable[[#This Row],[Year]]="2020",DataTable[[#This Row],[Year]]="2021"),DataTable[[#This Row],[Total]],0))/1000</f>
        <v>646.75900000000001</v>
      </c>
      <c r="V581" s="13" t="str">
        <f>_xlfn.IFNA(VLOOKUP(DataTable[[#This Row],[Category]],Table2[#All],2,FALSE),"")</f>
        <v>Proactive Replacement</v>
      </c>
    </row>
    <row r="582" spans="1:22" x14ac:dyDescent="0.35">
      <c r="A582" s="3" t="s">
        <v>7</v>
      </c>
      <c r="B582" s="3" t="s">
        <v>981</v>
      </c>
      <c r="C582" s="3" t="s">
        <v>1013</v>
      </c>
      <c r="D582" s="3" t="s">
        <v>1012</v>
      </c>
      <c r="E582" s="3" t="s">
        <v>88</v>
      </c>
      <c r="F582" s="3" t="s">
        <v>1761</v>
      </c>
      <c r="G582" s="3" t="s">
        <v>1762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398</v>
      </c>
      <c r="S582" s="4">
        <v>0</v>
      </c>
      <c r="T582" s="4">
        <v>398</v>
      </c>
      <c r="U582" s="13">
        <f>IF(DataTable[[#This Row],[Year]]="2019",SUM(DataTable[[#This Row],[Nov]:[Dec]]),IF(OR(DataTable[[#This Row],[Year]]="2020",DataTable[[#This Row],[Year]]="2021"),DataTable[[#This Row],[Total]],0))/1000</f>
        <v>0.39800000000000002</v>
      </c>
      <c r="V582" s="13" t="str">
        <f>_xlfn.IFNA(VLOOKUP(DataTable[[#This Row],[Category]],Table2[#All],2,FALSE),"")</f>
        <v>Proactive Replacement</v>
      </c>
    </row>
    <row r="583" spans="1:22" x14ac:dyDescent="0.35">
      <c r="A583" s="3" t="s">
        <v>7</v>
      </c>
      <c r="B583" s="3" t="s">
        <v>981</v>
      </c>
      <c r="C583" s="3" t="s">
        <v>1001</v>
      </c>
      <c r="D583" s="3" t="s">
        <v>1000</v>
      </c>
      <c r="E583" s="3" t="s">
        <v>88</v>
      </c>
      <c r="F583" s="3" t="s">
        <v>1761</v>
      </c>
      <c r="G583" s="3" t="s">
        <v>1762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446867</v>
      </c>
      <c r="O583" s="4">
        <v>123036</v>
      </c>
      <c r="P583" s="4">
        <v>-13272</v>
      </c>
      <c r="Q583" s="4">
        <v>80089</v>
      </c>
      <c r="R583" s="4">
        <v>67871</v>
      </c>
      <c r="S583" s="4">
        <v>67565</v>
      </c>
      <c r="T583" s="4">
        <v>772157</v>
      </c>
      <c r="U583" s="13">
        <f>IF(DataTable[[#This Row],[Year]]="2019",SUM(DataTable[[#This Row],[Nov]:[Dec]]),IF(OR(DataTable[[#This Row],[Year]]="2020",DataTable[[#This Row],[Year]]="2021"),DataTable[[#This Row],[Total]],0))/1000</f>
        <v>135.43600000000001</v>
      </c>
      <c r="V583" s="13" t="str">
        <f>_xlfn.IFNA(VLOOKUP(DataTable[[#This Row],[Category]],Table2[#All],2,FALSE),"")</f>
        <v>Proactive Replacement</v>
      </c>
    </row>
    <row r="584" spans="1:22" x14ac:dyDescent="0.35">
      <c r="A584" s="3" t="s">
        <v>7</v>
      </c>
      <c r="B584" s="3" t="s">
        <v>981</v>
      </c>
      <c r="C584" s="3" t="s">
        <v>1003</v>
      </c>
      <c r="D584" s="3" t="s">
        <v>1002</v>
      </c>
      <c r="E584" s="3" t="s">
        <v>88</v>
      </c>
      <c r="F584" s="3" t="s">
        <v>1761</v>
      </c>
      <c r="G584" s="3" t="s">
        <v>1762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3529</v>
      </c>
      <c r="R584" s="4">
        <v>1274</v>
      </c>
      <c r="S584" s="4">
        <v>0</v>
      </c>
      <c r="T584" s="4">
        <v>4803</v>
      </c>
      <c r="U584" s="13">
        <f>IF(DataTable[[#This Row],[Year]]="2019",SUM(DataTable[[#This Row],[Nov]:[Dec]]),IF(OR(DataTable[[#This Row],[Year]]="2020",DataTable[[#This Row],[Year]]="2021"),DataTable[[#This Row],[Total]],0))/1000</f>
        <v>1.274</v>
      </c>
      <c r="V584" s="13" t="str">
        <f>_xlfn.IFNA(VLOOKUP(DataTable[[#This Row],[Category]],Table2[#All],2,FALSE),"")</f>
        <v>Proactive Replacement</v>
      </c>
    </row>
    <row r="585" spans="1:22" x14ac:dyDescent="0.35">
      <c r="A585" s="3" t="s">
        <v>7</v>
      </c>
      <c r="B585" s="3" t="s">
        <v>981</v>
      </c>
      <c r="C585" s="3" t="s">
        <v>1737</v>
      </c>
      <c r="D585" s="3" t="s">
        <v>1736</v>
      </c>
      <c r="E585" s="3" t="s">
        <v>273</v>
      </c>
      <c r="F585" s="3" t="s">
        <v>1761</v>
      </c>
      <c r="G585" s="3" t="s">
        <v>1762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1509</v>
      </c>
      <c r="R585" s="4">
        <v>1749</v>
      </c>
      <c r="S585" s="4">
        <v>12082</v>
      </c>
      <c r="T585" s="4">
        <v>15339</v>
      </c>
      <c r="U585" s="13">
        <f>IF(DataTable[[#This Row],[Year]]="2019",SUM(DataTable[[#This Row],[Nov]:[Dec]]),IF(OR(DataTable[[#This Row],[Year]]="2020",DataTable[[#This Row],[Year]]="2021"),DataTable[[#This Row],[Total]],0))/1000</f>
        <v>13.831</v>
      </c>
      <c r="V585" s="13" t="str">
        <f>_xlfn.IFNA(VLOOKUP(DataTable[[#This Row],[Category]],Table2[#All],2,FALSE),"")</f>
        <v>All Other</v>
      </c>
    </row>
    <row r="586" spans="1:22" x14ac:dyDescent="0.35">
      <c r="A586" s="3" t="s">
        <v>7</v>
      </c>
      <c r="B586" s="3" t="s">
        <v>981</v>
      </c>
      <c r="C586" s="3" t="s">
        <v>1735</v>
      </c>
      <c r="D586" s="3" t="s">
        <v>1734</v>
      </c>
      <c r="E586" s="3" t="s">
        <v>273</v>
      </c>
      <c r="F586" s="3" t="s">
        <v>1761</v>
      </c>
      <c r="G586" s="3" t="s">
        <v>1762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3096</v>
      </c>
      <c r="S586" s="4">
        <v>48109</v>
      </c>
      <c r="T586" s="4">
        <v>51206</v>
      </c>
      <c r="U586" s="13">
        <f>IF(DataTable[[#This Row],[Year]]="2019",SUM(DataTable[[#This Row],[Nov]:[Dec]]),IF(OR(DataTable[[#This Row],[Year]]="2020",DataTable[[#This Row],[Year]]="2021"),DataTable[[#This Row],[Total]],0))/1000</f>
        <v>51.204999999999998</v>
      </c>
      <c r="V586" s="13" t="str">
        <f>_xlfn.IFNA(VLOOKUP(DataTable[[#This Row],[Category]],Table2[#All],2,FALSE),"")</f>
        <v>All Other</v>
      </c>
    </row>
    <row r="587" spans="1:22" x14ac:dyDescent="0.35">
      <c r="A587" s="3" t="s">
        <v>7</v>
      </c>
      <c r="B587" s="3" t="s">
        <v>1756</v>
      </c>
      <c r="C587" s="3" t="s">
        <v>1758</v>
      </c>
      <c r="D587" s="3" t="s">
        <v>1757</v>
      </c>
      <c r="E587" s="3" t="s">
        <v>8</v>
      </c>
      <c r="F587" s="3" t="s">
        <v>1761</v>
      </c>
      <c r="G587" s="3" t="s">
        <v>1762</v>
      </c>
      <c r="H587" s="4">
        <v>1</v>
      </c>
      <c r="I587" s="4">
        <v>996</v>
      </c>
      <c r="J587" s="4">
        <v>-983</v>
      </c>
      <c r="K587" s="4">
        <v>21</v>
      </c>
      <c r="L587" s="4">
        <v>-35</v>
      </c>
      <c r="M587" s="4">
        <v>369</v>
      </c>
      <c r="N587" s="4">
        <v>-174</v>
      </c>
      <c r="O587" s="4">
        <v>-195</v>
      </c>
      <c r="P587" s="4">
        <v>0</v>
      </c>
      <c r="Q587" s="4">
        <v>0</v>
      </c>
      <c r="R587" s="4">
        <v>0</v>
      </c>
      <c r="S587" s="4">
        <v>0</v>
      </c>
      <c r="T587" s="4">
        <v>0</v>
      </c>
      <c r="U587" s="13">
        <f>IF(DataTable[[#This Row],[Year]]="2019",SUM(DataTable[[#This Row],[Nov]:[Dec]]),IF(OR(DataTable[[#This Row],[Year]]="2020",DataTable[[#This Row],[Year]]="2021"),DataTable[[#This Row],[Total]],0))/1000</f>
        <v>0</v>
      </c>
      <c r="V587" s="13" t="str">
        <f>_xlfn.IFNA(VLOOKUP(DataTable[[#This Row],[Category]],Table2[#All],2,FALSE),"")</f>
        <v>All Other</v>
      </c>
    </row>
    <row r="588" spans="1:22" x14ac:dyDescent="0.35">
      <c r="A588" s="3" t="s">
        <v>9</v>
      </c>
      <c r="B588" s="3" t="s">
        <v>1783</v>
      </c>
      <c r="C588" s="3" t="s">
        <v>1784</v>
      </c>
      <c r="D588" s="3" t="s">
        <v>1785</v>
      </c>
      <c r="E588" s="3" t="s">
        <v>1786</v>
      </c>
      <c r="F588" s="3" t="s">
        <v>1782</v>
      </c>
      <c r="G588" s="3" t="s">
        <v>1806</v>
      </c>
      <c r="H588" s="4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  <c r="S588" s="4">
        <v>0</v>
      </c>
      <c r="T588" s="4">
        <v>0</v>
      </c>
      <c r="U588" s="13">
        <f>IF(DataTable[[#This Row],[Year]]="2019",SUM(DataTable[[#This Row],[Nov]:[Dec]]),IF(OR(DataTable[[#This Row],[Year]]="2020",DataTable[[#This Row],[Year]]="2021"),DataTable[[#This Row],[Total]],0))/1000</f>
        <v>0</v>
      </c>
      <c r="V588" s="13" t="str">
        <f>_xlfn.IFNA(VLOOKUP(DataTable[[#This Row],[Category]],Table2[#All],2,FALSE),"")</f>
        <v>All Other</v>
      </c>
    </row>
    <row r="589" spans="1:22" x14ac:dyDescent="0.35">
      <c r="A589" s="3" t="s">
        <v>9</v>
      </c>
      <c r="B589" s="3" t="s">
        <v>10</v>
      </c>
      <c r="C589" s="3" t="s">
        <v>75</v>
      </c>
      <c r="D589" s="3" t="s">
        <v>74</v>
      </c>
      <c r="E589" s="3" t="s">
        <v>8</v>
      </c>
      <c r="F589" s="3" t="s">
        <v>1782</v>
      </c>
      <c r="G589" s="3" t="s">
        <v>1806</v>
      </c>
      <c r="H589" s="4">
        <v>0</v>
      </c>
      <c r="I589" s="4">
        <v>0</v>
      </c>
      <c r="J589" s="4">
        <v>19802</v>
      </c>
      <c r="K589" s="4">
        <v>57396</v>
      </c>
      <c r="L589" s="4">
        <v>4632</v>
      </c>
      <c r="M589" s="4">
        <v>188026</v>
      </c>
      <c r="N589" s="4">
        <v>1322</v>
      </c>
      <c r="O589" s="4">
        <v>0</v>
      </c>
      <c r="P589" s="4">
        <v>0</v>
      </c>
      <c r="Q589" s="4">
        <v>0</v>
      </c>
      <c r="R589" s="4">
        <v>0</v>
      </c>
      <c r="S589" s="4">
        <v>0</v>
      </c>
      <c r="T589" s="4">
        <v>271178</v>
      </c>
      <c r="U589" s="13">
        <f>IF(DataTable[[#This Row],[Year]]="2019",SUM(DataTable[[#This Row],[Nov]:[Dec]]),IF(OR(DataTable[[#This Row],[Year]]="2020",DataTable[[#This Row],[Year]]="2021"),DataTable[[#This Row],[Total]],0))/1000</f>
        <v>271.178</v>
      </c>
      <c r="V589" s="13" t="str">
        <f>_xlfn.IFNA(VLOOKUP(DataTable[[#This Row],[Category]],Table2[#All],2,FALSE),"")</f>
        <v>All Other</v>
      </c>
    </row>
    <row r="590" spans="1:22" x14ac:dyDescent="0.35">
      <c r="A590" s="3" t="s">
        <v>9</v>
      </c>
      <c r="B590" s="3" t="s">
        <v>10</v>
      </c>
      <c r="C590" s="3" t="s">
        <v>39</v>
      </c>
      <c r="D590" s="3" t="s">
        <v>38</v>
      </c>
      <c r="E590" s="3" t="s">
        <v>8</v>
      </c>
      <c r="F590" s="3" t="s">
        <v>1782</v>
      </c>
      <c r="G590" s="3" t="s">
        <v>1806</v>
      </c>
      <c r="H590" s="4">
        <v>0</v>
      </c>
      <c r="I590" s="4">
        <v>0</v>
      </c>
      <c r="J590" s="4">
        <v>0</v>
      </c>
      <c r="K590" s="4">
        <v>0</v>
      </c>
      <c r="L590" s="4">
        <v>452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4">
        <v>0</v>
      </c>
      <c r="T590" s="4">
        <v>452</v>
      </c>
      <c r="U590" s="13">
        <f>IF(DataTable[[#This Row],[Year]]="2019",SUM(DataTable[[#This Row],[Nov]:[Dec]]),IF(OR(DataTable[[#This Row],[Year]]="2020",DataTable[[#This Row],[Year]]="2021"),DataTable[[#This Row],[Total]],0))/1000</f>
        <v>0.45200000000000001</v>
      </c>
      <c r="V590" s="13" t="str">
        <f>_xlfn.IFNA(VLOOKUP(DataTable[[#This Row],[Category]],Table2[#All],2,FALSE),"")</f>
        <v>All Other</v>
      </c>
    </row>
    <row r="591" spans="1:22" x14ac:dyDescent="0.35">
      <c r="A591" s="3" t="s">
        <v>9</v>
      </c>
      <c r="B591" s="3" t="s">
        <v>10</v>
      </c>
      <c r="C591" s="3" t="s">
        <v>49</v>
      </c>
      <c r="D591" s="3" t="s">
        <v>48</v>
      </c>
      <c r="E591" s="3" t="s">
        <v>17</v>
      </c>
      <c r="F591" s="3" t="s">
        <v>1782</v>
      </c>
      <c r="G591" s="3" t="s">
        <v>1806</v>
      </c>
      <c r="H591" s="4">
        <v>-1376</v>
      </c>
      <c r="I591" s="4">
        <v>7664</v>
      </c>
      <c r="J591" s="4">
        <v>34388</v>
      </c>
      <c r="K591" s="4">
        <v>2063</v>
      </c>
      <c r="L591" s="4">
        <v>7287</v>
      </c>
      <c r="M591" s="4">
        <v>-551</v>
      </c>
      <c r="N591" s="4">
        <v>27024</v>
      </c>
      <c r="O591" s="4">
        <v>7128</v>
      </c>
      <c r="P591" s="4">
        <v>6457</v>
      </c>
      <c r="Q591" s="4">
        <v>29124</v>
      </c>
      <c r="R591" s="4">
        <v>17697</v>
      </c>
      <c r="S591" s="4">
        <v>0</v>
      </c>
      <c r="T591" s="4">
        <v>136906</v>
      </c>
      <c r="U591" s="13">
        <f>IF(DataTable[[#This Row],[Year]]="2019",SUM(DataTable[[#This Row],[Nov]:[Dec]]),IF(OR(DataTable[[#This Row],[Year]]="2020",DataTable[[#This Row],[Year]]="2021"),DataTable[[#This Row],[Total]],0))/1000</f>
        <v>136.90600000000001</v>
      </c>
      <c r="V591" s="13" t="str">
        <f>_xlfn.IFNA(VLOOKUP(DataTable[[#This Row],[Category]],Table2[#All],2,FALSE),"")</f>
        <v>All Other</v>
      </c>
    </row>
    <row r="592" spans="1:22" x14ac:dyDescent="0.35">
      <c r="A592" s="3" t="s">
        <v>9</v>
      </c>
      <c r="B592" s="3" t="s">
        <v>10</v>
      </c>
      <c r="C592" s="3" t="s">
        <v>33</v>
      </c>
      <c r="D592" s="3" t="s">
        <v>32</v>
      </c>
      <c r="E592" s="3" t="s">
        <v>8</v>
      </c>
      <c r="F592" s="3" t="s">
        <v>1782</v>
      </c>
      <c r="G592" s="3" t="s">
        <v>1806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12066</v>
      </c>
      <c r="O592" s="4">
        <v>0</v>
      </c>
      <c r="P592" s="4">
        <v>3754</v>
      </c>
      <c r="Q592" s="4">
        <v>14075</v>
      </c>
      <c r="R592" s="4">
        <v>0</v>
      </c>
      <c r="S592" s="4">
        <v>0</v>
      </c>
      <c r="T592" s="4">
        <v>29895</v>
      </c>
      <c r="U592" s="13">
        <f>IF(DataTable[[#This Row],[Year]]="2019",SUM(DataTable[[#This Row],[Nov]:[Dec]]),IF(OR(DataTable[[#This Row],[Year]]="2020",DataTable[[#This Row],[Year]]="2021"),DataTable[[#This Row],[Total]],0))/1000</f>
        <v>29.895</v>
      </c>
      <c r="V592" s="13" t="str">
        <f>_xlfn.IFNA(VLOOKUP(DataTable[[#This Row],[Category]],Table2[#All],2,FALSE),"")</f>
        <v>All Other</v>
      </c>
    </row>
    <row r="593" spans="1:22" x14ac:dyDescent="0.35">
      <c r="A593" s="3" t="s">
        <v>9</v>
      </c>
      <c r="B593" s="3" t="s">
        <v>10</v>
      </c>
      <c r="C593" s="3" t="s">
        <v>69</v>
      </c>
      <c r="D593" s="3" t="s">
        <v>68</v>
      </c>
      <c r="E593" s="3" t="s">
        <v>8</v>
      </c>
      <c r="F593" s="3" t="s">
        <v>1782</v>
      </c>
      <c r="G593" s="3" t="s">
        <v>1806</v>
      </c>
      <c r="H593" s="4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6055</v>
      </c>
      <c r="T593" s="4">
        <v>6055</v>
      </c>
      <c r="U593" s="13">
        <f>IF(DataTable[[#This Row],[Year]]="2019",SUM(DataTable[[#This Row],[Nov]:[Dec]]),IF(OR(DataTable[[#This Row],[Year]]="2020",DataTable[[#This Row],[Year]]="2021"),DataTable[[#This Row],[Total]],0))/1000</f>
        <v>6.0549999999999997</v>
      </c>
      <c r="V593" s="13" t="str">
        <f>_xlfn.IFNA(VLOOKUP(DataTable[[#This Row],[Category]],Table2[#All],2,FALSE),"")</f>
        <v>All Other</v>
      </c>
    </row>
    <row r="594" spans="1:22" x14ac:dyDescent="0.35">
      <c r="A594" s="3" t="s">
        <v>9</v>
      </c>
      <c r="B594" s="3" t="s">
        <v>10</v>
      </c>
      <c r="C594" s="3" t="s">
        <v>55</v>
      </c>
      <c r="D594" s="3" t="s">
        <v>54</v>
      </c>
      <c r="E594" s="3" t="s">
        <v>17</v>
      </c>
      <c r="F594" s="3" t="s">
        <v>1781</v>
      </c>
      <c r="G594" s="3" t="s">
        <v>1806</v>
      </c>
      <c r="H594" s="4">
        <v>0</v>
      </c>
      <c r="I594" s="4">
        <v>0</v>
      </c>
      <c r="J594" s="4">
        <v>0</v>
      </c>
      <c r="K594" s="4">
        <v>0</v>
      </c>
      <c r="L594" s="4">
        <v>34418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0</v>
      </c>
      <c r="T594" s="4">
        <v>34418</v>
      </c>
      <c r="U594" s="13">
        <f>IF(DataTable[[#This Row],[Year]]="2019",SUM(DataTable[[#This Row],[Nov]:[Dec]]),IF(OR(DataTable[[#This Row],[Year]]="2020",DataTable[[#This Row],[Year]]="2021"),DataTable[[#This Row],[Total]],0))/1000</f>
        <v>34.417999999999999</v>
      </c>
      <c r="V594" s="13" t="str">
        <f>_xlfn.IFNA(VLOOKUP(DataTable[[#This Row],[Category]],Table2[#All],2,FALSE),"")</f>
        <v>All Other</v>
      </c>
    </row>
    <row r="595" spans="1:22" x14ac:dyDescent="0.35">
      <c r="A595" s="3" t="s">
        <v>9</v>
      </c>
      <c r="B595" s="3" t="s">
        <v>10</v>
      </c>
      <c r="C595" s="3" t="s">
        <v>51</v>
      </c>
      <c r="D595" s="3" t="s">
        <v>50</v>
      </c>
      <c r="E595" s="3" t="s">
        <v>17</v>
      </c>
      <c r="F595" s="3" t="s">
        <v>1781</v>
      </c>
      <c r="G595" s="3" t="s">
        <v>1806</v>
      </c>
      <c r="H595" s="4">
        <v>0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38467</v>
      </c>
      <c r="R595" s="4">
        <v>0</v>
      </c>
      <c r="S595" s="4">
        <v>0</v>
      </c>
      <c r="T595" s="4">
        <v>38467</v>
      </c>
      <c r="U595" s="13">
        <f>IF(DataTable[[#This Row],[Year]]="2019",SUM(DataTable[[#This Row],[Nov]:[Dec]]),IF(OR(DataTable[[#This Row],[Year]]="2020",DataTable[[#This Row],[Year]]="2021"),DataTable[[#This Row],[Total]],0))/1000</f>
        <v>38.466999999999999</v>
      </c>
      <c r="V595" s="13" t="str">
        <f>_xlfn.IFNA(VLOOKUP(DataTable[[#This Row],[Category]],Table2[#All],2,FALSE),"")</f>
        <v>All Other</v>
      </c>
    </row>
    <row r="596" spans="1:22" x14ac:dyDescent="0.35">
      <c r="A596" s="3" t="s">
        <v>9</v>
      </c>
      <c r="B596" s="3" t="s">
        <v>10</v>
      </c>
      <c r="C596" s="3" t="s">
        <v>14</v>
      </c>
      <c r="D596" s="3" t="s">
        <v>13</v>
      </c>
      <c r="E596" s="3" t="s">
        <v>8</v>
      </c>
      <c r="F596" s="3" t="s">
        <v>1781</v>
      </c>
      <c r="G596" s="3" t="s">
        <v>1806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>
        <v>19436</v>
      </c>
      <c r="Q596" s="4">
        <v>0</v>
      </c>
      <c r="R596" s="4">
        <v>0</v>
      </c>
      <c r="S596" s="4">
        <v>0</v>
      </c>
      <c r="T596" s="4">
        <v>19436</v>
      </c>
      <c r="U596" s="13">
        <f>IF(DataTable[[#This Row],[Year]]="2019",SUM(DataTable[[#This Row],[Nov]:[Dec]]),IF(OR(DataTable[[#This Row],[Year]]="2020",DataTable[[#This Row],[Year]]="2021"),DataTable[[#This Row],[Total]],0))/1000</f>
        <v>19.436</v>
      </c>
      <c r="V596" s="13" t="str">
        <f>_xlfn.IFNA(VLOOKUP(DataTable[[#This Row],[Category]],Table2[#All],2,FALSE),"")</f>
        <v>All Other</v>
      </c>
    </row>
    <row r="597" spans="1:22" x14ac:dyDescent="0.35">
      <c r="A597" s="3" t="s">
        <v>9</v>
      </c>
      <c r="B597" s="3" t="s">
        <v>10</v>
      </c>
      <c r="C597" s="3" t="s">
        <v>35</v>
      </c>
      <c r="D597" s="3" t="s">
        <v>34</v>
      </c>
      <c r="E597" s="3" t="s">
        <v>8</v>
      </c>
      <c r="F597" s="3" t="s">
        <v>1781</v>
      </c>
      <c r="G597" s="3" t="s">
        <v>1806</v>
      </c>
      <c r="H597" s="4">
        <v>0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19234</v>
      </c>
      <c r="P597" s="4">
        <v>0</v>
      </c>
      <c r="Q597" s="4">
        <v>0</v>
      </c>
      <c r="R597" s="4">
        <v>0</v>
      </c>
      <c r="S597" s="4">
        <v>0</v>
      </c>
      <c r="T597" s="4">
        <v>19234</v>
      </c>
      <c r="U597" s="13">
        <f>IF(DataTable[[#This Row],[Year]]="2019",SUM(DataTable[[#This Row],[Nov]:[Dec]]),IF(OR(DataTable[[#This Row],[Year]]="2020",DataTable[[#This Row],[Year]]="2021"),DataTable[[#This Row],[Total]],0))/1000</f>
        <v>19.234000000000002</v>
      </c>
      <c r="V597" s="13" t="str">
        <f>_xlfn.IFNA(VLOOKUP(DataTable[[#This Row],[Category]],Table2[#All],2,FALSE),"")</f>
        <v>All Other</v>
      </c>
    </row>
    <row r="598" spans="1:22" x14ac:dyDescent="0.35">
      <c r="A598" s="3" t="s">
        <v>9</v>
      </c>
      <c r="B598" s="3" t="s">
        <v>10</v>
      </c>
      <c r="C598" s="3" t="s">
        <v>71</v>
      </c>
      <c r="D598" s="3" t="s">
        <v>70</v>
      </c>
      <c r="E598" s="3" t="s">
        <v>8</v>
      </c>
      <c r="F598" s="3" t="s">
        <v>1781</v>
      </c>
      <c r="G598" s="3" t="s">
        <v>1806</v>
      </c>
      <c r="H598" s="4">
        <v>2868</v>
      </c>
      <c r="I598" s="4">
        <v>2868</v>
      </c>
      <c r="J598" s="4">
        <v>2868</v>
      </c>
      <c r="K598" s="4">
        <v>2868</v>
      </c>
      <c r="L598" s="4">
        <v>2868</v>
      </c>
      <c r="M598" s="4">
        <v>2868</v>
      </c>
      <c r="N598" s="4">
        <v>2868</v>
      </c>
      <c r="O598" s="4">
        <v>2868</v>
      </c>
      <c r="P598" s="4">
        <v>2868</v>
      </c>
      <c r="Q598" s="4">
        <v>2868</v>
      </c>
      <c r="R598" s="4">
        <v>2868</v>
      </c>
      <c r="S598" s="4">
        <v>2868</v>
      </c>
      <c r="T598" s="4">
        <v>34418</v>
      </c>
      <c r="U598" s="13">
        <f>IF(DataTable[[#This Row],[Year]]="2019",SUM(DataTable[[#This Row],[Nov]:[Dec]]),IF(OR(DataTable[[#This Row],[Year]]="2020",DataTable[[#This Row],[Year]]="2021"),DataTable[[#This Row],[Total]],0))/1000</f>
        <v>34.417999999999999</v>
      </c>
      <c r="V598" s="13" t="str">
        <f>_xlfn.IFNA(VLOOKUP(DataTable[[#This Row],[Category]],Table2[#All],2,FALSE),"")</f>
        <v>All Other</v>
      </c>
    </row>
    <row r="599" spans="1:22" x14ac:dyDescent="0.35">
      <c r="A599" s="3" t="s">
        <v>9</v>
      </c>
      <c r="B599" s="3" t="s">
        <v>10</v>
      </c>
      <c r="C599" s="3" t="s">
        <v>19</v>
      </c>
      <c r="D599" s="3" t="s">
        <v>18</v>
      </c>
      <c r="E599" s="3" t="s">
        <v>17</v>
      </c>
      <c r="F599" s="3" t="s">
        <v>1781</v>
      </c>
      <c r="G599" s="3" t="s">
        <v>1806</v>
      </c>
      <c r="H599" s="4">
        <v>0</v>
      </c>
      <c r="I599" s="4">
        <v>0</v>
      </c>
      <c r="J599" s="4">
        <v>34100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  <c r="S599" s="4">
        <v>0</v>
      </c>
      <c r="T599" s="4">
        <v>34100</v>
      </c>
      <c r="U599" s="13">
        <f>IF(DataTable[[#This Row],[Year]]="2019",SUM(DataTable[[#This Row],[Nov]:[Dec]]),IF(OR(DataTable[[#This Row],[Year]]="2020",DataTable[[#This Row],[Year]]="2021"),DataTable[[#This Row],[Total]],0))/1000</f>
        <v>34.1</v>
      </c>
      <c r="V599" s="13" t="str">
        <f>_xlfn.IFNA(VLOOKUP(DataTable[[#This Row],[Category]],Table2[#All],2,FALSE),"")</f>
        <v>All Other</v>
      </c>
    </row>
    <row r="600" spans="1:22" x14ac:dyDescent="0.35">
      <c r="A600" s="3" t="s">
        <v>9</v>
      </c>
      <c r="B600" s="3" t="s">
        <v>10</v>
      </c>
      <c r="C600" s="3" t="s">
        <v>43</v>
      </c>
      <c r="D600" s="3" t="s">
        <v>42</v>
      </c>
      <c r="E600" s="3" t="s">
        <v>8</v>
      </c>
      <c r="F600" s="3" t="s">
        <v>1781</v>
      </c>
      <c r="G600" s="3" t="s">
        <v>1806</v>
      </c>
      <c r="H600" s="4">
        <v>17007</v>
      </c>
      <c r="I600" s="4">
        <v>17007</v>
      </c>
      <c r="J600" s="4">
        <v>17007</v>
      </c>
      <c r="K600" s="4">
        <v>17007</v>
      </c>
      <c r="L600" s="4">
        <v>0</v>
      </c>
      <c r="M600" s="4">
        <v>0</v>
      </c>
      <c r="N600" s="4">
        <v>0</v>
      </c>
      <c r="O600" s="4">
        <v>0</v>
      </c>
      <c r="P600" s="4">
        <v>0</v>
      </c>
      <c r="Q600" s="4">
        <v>0</v>
      </c>
      <c r="R600" s="4">
        <v>0</v>
      </c>
      <c r="S600" s="4">
        <v>0</v>
      </c>
      <c r="T600" s="4">
        <v>68027</v>
      </c>
      <c r="U600" s="13">
        <f>IF(DataTable[[#This Row],[Year]]="2019",SUM(DataTable[[#This Row],[Nov]:[Dec]]),IF(OR(DataTable[[#This Row],[Year]]="2020",DataTable[[#This Row],[Year]]="2021"),DataTable[[#This Row],[Total]],0))/1000</f>
        <v>68.027000000000001</v>
      </c>
      <c r="V600" s="13" t="str">
        <f>_xlfn.IFNA(VLOOKUP(DataTable[[#This Row],[Category]],Table2[#All],2,FALSE),"")</f>
        <v>All Other</v>
      </c>
    </row>
    <row r="601" spans="1:22" x14ac:dyDescent="0.35">
      <c r="A601" s="3" t="s">
        <v>9</v>
      </c>
      <c r="B601" s="3" t="s">
        <v>10</v>
      </c>
      <c r="C601" s="3" t="s">
        <v>59</v>
      </c>
      <c r="D601" s="3" t="s">
        <v>58</v>
      </c>
      <c r="E601" s="3" t="s">
        <v>8</v>
      </c>
      <c r="F601" s="3" t="s">
        <v>1782</v>
      </c>
      <c r="G601" s="3" t="s">
        <v>1806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M601" s="4">
        <v>16667</v>
      </c>
      <c r="N601" s="4">
        <v>0</v>
      </c>
      <c r="O601" s="4">
        <v>0</v>
      </c>
      <c r="P601" s="4">
        <v>0</v>
      </c>
      <c r="Q601" s="4">
        <v>523</v>
      </c>
      <c r="R601" s="4">
        <v>0</v>
      </c>
      <c r="S601" s="4">
        <v>20936</v>
      </c>
      <c r="T601" s="4">
        <v>38126</v>
      </c>
      <c r="U601" s="13">
        <f>IF(DataTable[[#This Row],[Year]]="2019",SUM(DataTable[[#This Row],[Nov]:[Dec]]),IF(OR(DataTable[[#This Row],[Year]]="2020",DataTable[[#This Row],[Year]]="2021"),DataTable[[#This Row],[Total]],0))/1000</f>
        <v>38.125999999999998</v>
      </c>
      <c r="V601" s="13" t="str">
        <f>_xlfn.IFNA(VLOOKUP(DataTable[[#This Row],[Category]],Table2[#All],2,FALSE),"")</f>
        <v>All Other</v>
      </c>
    </row>
    <row r="602" spans="1:22" x14ac:dyDescent="0.35">
      <c r="A602" s="3" t="s">
        <v>9</v>
      </c>
      <c r="B602" s="3" t="s">
        <v>10</v>
      </c>
      <c r="C602" s="3" t="s">
        <v>63</v>
      </c>
      <c r="D602" s="3" t="s">
        <v>62</v>
      </c>
      <c r="E602" s="3" t="s">
        <v>8</v>
      </c>
      <c r="F602" s="3" t="s">
        <v>1781</v>
      </c>
      <c r="G602" s="3" t="s">
        <v>1806</v>
      </c>
      <c r="H602" s="4">
        <v>0</v>
      </c>
      <c r="I602" s="4">
        <v>0</v>
      </c>
      <c r="J602" s="4">
        <v>0</v>
      </c>
      <c r="K602" s="4">
        <v>0</v>
      </c>
      <c r="L602" s="4">
        <v>0</v>
      </c>
      <c r="M602" s="4">
        <v>24187</v>
      </c>
      <c r="N602" s="4">
        <v>24187</v>
      </c>
      <c r="O602" s="4">
        <v>24187</v>
      </c>
      <c r="P602" s="4">
        <v>24187</v>
      </c>
      <c r="Q602" s="4">
        <v>24187</v>
      </c>
      <c r="R602" s="4">
        <v>24187</v>
      </c>
      <c r="S602" s="4">
        <v>24187</v>
      </c>
      <c r="T602" s="4">
        <v>169309</v>
      </c>
      <c r="U602" s="13">
        <f>IF(DataTable[[#This Row],[Year]]="2019",SUM(DataTable[[#This Row],[Nov]:[Dec]]),IF(OR(DataTable[[#This Row],[Year]]="2020",DataTable[[#This Row],[Year]]="2021"),DataTable[[#This Row],[Total]],0))/1000</f>
        <v>169.309</v>
      </c>
      <c r="V602" s="13" t="str">
        <f>_xlfn.IFNA(VLOOKUP(DataTable[[#This Row],[Category]],Table2[#All],2,FALSE),"")</f>
        <v>All Other</v>
      </c>
    </row>
    <row r="603" spans="1:22" x14ac:dyDescent="0.35">
      <c r="A603" s="3" t="s">
        <v>9</v>
      </c>
      <c r="B603" s="3" t="s">
        <v>76</v>
      </c>
      <c r="C603" s="3" t="s">
        <v>80</v>
      </c>
      <c r="D603" s="3" t="s">
        <v>79</v>
      </c>
      <c r="E603" s="3" t="s">
        <v>8</v>
      </c>
      <c r="F603" s="3" t="s">
        <v>1782</v>
      </c>
      <c r="G603" s="3" t="s">
        <v>1806</v>
      </c>
      <c r="H603" s="4">
        <v>0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>
        <v>0</v>
      </c>
      <c r="Q603" s="4">
        <v>0</v>
      </c>
      <c r="R603" s="4">
        <v>0</v>
      </c>
      <c r="S603" s="4">
        <v>14125</v>
      </c>
      <c r="T603" s="4">
        <v>14125</v>
      </c>
      <c r="U603" s="13">
        <f>IF(DataTable[[#This Row],[Year]]="2019",SUM(DataTable[[#This Row],[Nov]:[Dec]]),IF(OR(DataTable[[#This Row],[Year]]="2020",DataTable[[#This Row],[Year]]="2021"),DataTable[[#This Row],[Total]],0))/1000</f>
        <v>14.125</v>
      </c>
      <c r="V603" s="13" t="str">
        <f>_xlfn.IFNA(VLOOKUP(DataTable[[#This Row],[Category]],Table2[#All],2,FALSE),"")</f>
        <v>All Other</v>
      </c>
    </row>
    <row r="604" spans="1:22" x14ac:dyDescent="0.35">
      <c r="A604" s="3" t="s">
        <v>9</v>
      </c>
      <c r="B604" s="3" t="s">
        <v>81</v>
      </c>
      <c r="C604" s="3" t="s">
        <v>90</v>
      </c>
      <c r="D604" s="3" t="s">
        <v>89</v>
      </c>
      <c r="E604" s="3" t="s">
        <v>88</v>
      </c>
      <c r="F604" s="3" t="s">
        <v>1781</v>
      </c>
      <c r="G604" s="3" t="s">
        <v>1806</v>
      </c>
      <c r="H604" s="4">
        <v>8195</v>
      </c>
      <c r="I604" s="4">
        <v>8195</v>
      </c>
      <c r="J604" s="4">
        <v>8195</v>
      </c>
      <c r="K604" s="4">
        <v>8195</v>
      </c>
      <c r="L604" s="4">
        <v>8195</v>
      </c>
      <c r="M604" s="4">
        <v>8195</v>
      </c>
      <c r="N604" s="4">
        <v>8195</v>
      </c>
      <c r="O604" s="4">
        <v>8195</v>
      </c>
      <c r="P604" s="4">
        <v>8195</v>
      </c>
      <c r="Q604" s="4">
        <v>8195</v>
      </c>
      <c r="R604" s="4">
        <v>8195</v>
      </c>
      <c r="S604" s="4">
        <v>8195</v>
      </c>
      <c r="T604" s="4">
        <v>98335</v>
      </c>
      <c r="U604" s="13">
        <f>IF(DataTable[[#This Row],[Year]]="2019",SUM(DataTable[[#This Row],[Nov]:[Dec]]),IF(OR(DataTable[[#This Row],[Year]]="2020",DataTable[[#This Row],[Year]]="2021"),DataTable[[#This Row],[Total]],0))/1000</f>
        <v>98.334999999999994</v>
      </c>
      <c r="V604" s="13" t="str">
        <f>_xlfn.IFNA(VLOOKUP(DataTable[[#This Row],[Category]],Table2[#All],2,FALSE),"")</f>
        <v>Proactive Replacement</v>
      </c>
    </row>
    <row r="605" spans="1:22" x14ac:dyDescent="0.35">
      <c r="A605" s="3" t="s">
        <v>9</v>
      </c>
      <c r="B605" s="3" t="s">
        <v>81</v>
      </c>
      <c r="C605" s="3" t="s">
        <v>98</v>
      </c>
      <c r="D605" s="3" t="s">
        <v>97</v>
      </c>
      <c r="E605" s="3" t="s">
        <v>88</v>
      </c>
      <c r="F605" s="3" t="s">
        <v>1781</v>
      </c>
      <c r="G605" s="3" t="s">
        <v>1806</v>
      </c>
      <c r="H605" s="4">
        <v>8243</v>
      </c>
      <c r="I605" s="4">
        <v>8243</v>
      </c>
      <c r="J605" s="4">
        <v>8243</v>
      </c>
      <c r="K605" s="4">
        <v>8243</v>
      </c>
      <c r="L605" s="4">
        <v>8243</v>
      </c>
      <c r="M605" s="4">
        <v>8243</v>
      </c>
      <c r="N605" s="4">
        <v>8243</v>
      </c>
      <c r="O605" s="4">
        <v>8243</v>
      </c>
      <c r="P605" s="4">
        <v>8243</v>
      </c>
      <c r="Q605" s="4">
        <v>8243</v>
      </c>
      <c r="R605" s="4">
        <v>8243</v>
      </c>
      <c r="S605" s="4">
        <v>8243</v>
      </c>
      <c r="T605" s="4">
        <v>98915</v>
      </c>
      <c r="U605" s="13">
        <f>IF(DataTable[[#This Row],[Year]]="2019",SUM(DataTable[[#This Row],[Nov]:[Dec]]),IF(OR(DataTable[[#This Row],[Year]]="2020",DataTable[[#This Row],[Year]]="2021"),DataTable[[#This Row],[Total]],0))/1000</f>
        <v>98.915000000000006</v>
      </c>
      <c r="V605" s="13" t="str">
        <f>_xlfn.IFNA(VLOOKUP(DataTable[[#This Row],[Category]],Table2[#All],2,FALSE),"")</f>
        <v>Proactive Replacement</v>
      </c>
    </row>
    <row r="606" spans="1:22" x14ac:dyDescent="0.35">
      <c r="A606" s="3" t="s">
        <v>9</v>
      </c>
      <c r="B606" s="3" t="s">
        <v>81</v>
      </c>
      <c r="C606" s="3" t="s">
        <v>157</v>
      </c>
      <c r="D606" s="3" t="s">
        <v>156</v>
      </c>
      <c r="E606" s="3" t="s">
        <v>88</v>
      </c>
      <c r="F606" s="3" t="s">
        <v>1782</v>
      </c>
      <c r="G606" s="3" t="s">
        <v>1806</v>
      </c>
      <c r="H606" s="4">
        <v>152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4">
        <v>0</v>
      </c>
      <c r="T606" s="4">
        <v>152</v>
      </c>
      <c r="U606" s="13">
        <f>IF(DataTable[[#This Row],[Year]]="2019",SUM(DataTable[[#This Row],[Nov]:[Dec]]),IF(OR(DataTable[[#This Row],[Year]]="2020",DataTable[[#This Row],[Year]]="2021"),DataTable[[#This Row],[Total]],0))/1000</f>
        <v>0.152</v>
      </c>
      <c r="V606" s="13" t="str">
        <f>_xlfn.IFNA(VLOOKUP(DataTable[[#This Row],[Category]],Table2[#All],2,FALSE),"")</f>
        <v>Proactive Replacement</v>
      </c>
    </row>
    <row r="607" spans="1:22" x14ac:dyDescent="0.35">
      <c r="A607" s="3" t="s">
        <v>9</v>
      </c>
      <c r="B607" s="3" t="s">
        <v>81</v>
      </c>
      <c r="C607" s="3" t="s">
        <v>171</v>
      </c>
      <c r="D607" s="3" t="s">
        <v>170</v>
      </c>
      <c r="E607" s="3" t="s">
        <v>88</v>
      </c>
      <c r="F607" s="3" t="s">
        <v>1782</v>
      </c>
      <c r="G607" s="3" t="s">
        <v>1806</v>
      </c>
      <c r="H607" s="4">
        <v>0</v>
      </c>
      <c r="I607" s="4">
        <v>0</v>
      </c>
      <c r="J607" s="4">
        <v>0</v>
      </c>
      <c r="K607" s="4">
        <v>765</v>
      </c>
      <c r="L607" s="4">
        <v>1716</v>
      </c>
      <c r="M607" s="4">
        <v>741</v>
      </c>
      <c r="N607" s="4">
        <v>1023</v>
      </c>
      <c r="O607" s="4">
        <v>7232</v>
      </c>
      <c r="P607" s="4">
        <v>4972</v>
      </c>
      <c r="Q607" s="4">
        <v>12204</v>
      </c>
      <c r="R607" s="4">
        <v>12204</v>
      </c>
      <c r="S607" s="4">
        <v>12204</v>
      </c>
      <c r="T607" s="4">
        <v>53060</v>
      </c>
      <c r="U607" s="13">
        <f>IF(DataTable[[#This Row],[Year]]="2019",SUM(DataTable[[#This Row],[Nov]:[Dec]]),IF(OR(DataTable[[#This Row],[Year]]="2020",DataTable[[#This Row],[Year]]="2021"),DataTable[[#This Row],[Total]],0))/1000</f>
        <v>53.06</v>
      </c>
      <c r="V607" s="13" t="str">
        <f>_xlfn.IFNA(VLOOKUP(DataTable[[#This Row],[Category]],Table2[#All],2,FALSE),"")</f>
        <v>Proactive Replacement</v>
      </c>
    </row>
    <row r="608" spans="1:22" x14ac:dyDescent="0.35">
      <c r="A608" s="3" t="s">
        <v>9</v>
      </c>
      <c r="B608" s="3" t="s">
        <v>81</v>
      </c>
      <c r="C608" s="3" t="s">
        <v>171</v>
      </c>
      <c r="D608" s="3" t="s">
        <v>170</v>
      </c>
      <c r="E608" s="3" t="s">
        <v>88</v>
      </c>
      <c r="F608" s="3" t="s">
        <v>1781</v>
      </c>
      <c r="G608" s="3" t="s">
        <v>1806</v>
      </c>
      <c r="H608" s="4">
        <v>12438</v>
      </c>
      <c r="I608" s="4">
        <v>12442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4">
        <v>0</v>
      </c>
      <c r="T608" s="4">
        <v>24880</v>
      </c>
      <c r="U608" s="13">
        <f>IF(DataTable[[#This Row],[Year]]="2019",SUM(DataTable[[#This Row],[Nov]:[Dec]]),IF(OR(DataTable[[#This Row],[Year]]="2020",DataTable[[#This Row],[Year]]="2021"),DataTable[[#This Row],[Total]],0))/1000</f>
        <v>24.88</v>
      </c>
      <c r="V608" s="13" t="str">
        <f>_xlfn.IFNA(VLOOKUP(DataTable[[#This Row],[Category]],Table2[#All],2,FALSE),"")</f>
        <v>Proactive Replacement</v>
      </c>
    </row>
    <row r="609" spans="1:22" x14ac:dyDescent="0.35">
      <c r="A609" s="3" t="s">
        <v>9</v>
      </c>
      <c r="B609" s="3" t="s">
        <v>81</v>
      </c>
      <c r="C609" s="3" t="s">
        <v>94</v>
      </c>
      <c r="D609" s="3" t="s">
        <v>93</v>
      </c>
      <c r="E609" s="3" t="s">
        <v>88</v>
      </c>
      <c r="F609" s="3" t="s">
        <v>1781</v>
      </c>
      <c r="G609" s="3" t="s">
        <v>1806</v>
      </c>
      <c r="H609" s="4">
        <v>8523</v>
      </c>
      <c r="I609" s="4">
        <v>8523</v>
      </c>
      <c r="J609" s="4">
        <v>8523</v>
      </c>
      <c r="K609" s="4">
        <v>8523</v>
      </c>
      <c r="L609" s="4">
        <v>8523</v>
      </c>
      <c r="M609" s="4">
        <v>8523</v>
      </c>
      <c r="N609" s="4">
        <v>8523</v>
      </c>
      <c r="O609" s="4">
        <v>8523</v>
      </c>
      <c r="P609" s="4">
        <v>8523</v>
      </c>
      <c r="Q609" s="4">
        <v>8523</v>
      </c>
      <c r="R609" s="4">
        <v>8523</v>
      </c>
      <c r="S609" s="4">
        <v>8523</v>
      </c>
      <c r="T609" s="4">
        <v>102277</v>
      </c>
      <c r="U609" s="13">
        <f>IF(DataTable[[#This Row],[Year]]="2019",SUM(DataTable[[#This Row],[Nov]:[Dec]]),IF(OR(DataTable[[#This Row],[Year]]="2020",DataTable[[#This Row],[Year]]="2021"),DataTable[[#This Row],[Total]],0))/1000</f>
        <v>102.277</v>
      </c>
      <c r="V609" s="13" t="str">
        <f>_xlfn.IFNA(VLOOKUP(DataTable[[#This Row],[Category]],Table2[#All],2,FALSE),"")</f>
        <v>Proactive Replacement</v>
      </c>
    </row>
    <row r="610" spans="1:22" x14ac:dyDescent="0.35">
      <c r="A610" s="3" t="s">
        <v>9</v>
      </c>
      <c r="B610" s="3" t="s">
        <v>81</v>
      </c>
      <c r="C610" s="3" t="s">
        <v>207</v>
      </c>
      <c r="D610" s="3" t="s">
        <v>206</v>
      </c>
      <c r="E610" s="3" t="s">
        <v>88</v>
      </c>
      <c r="F610" s="3" t="s">
        <v>1782</v>
      </c>
      <c r="G610" s="3" t="s">
        <v>1806</v>
      </c>
      <c r="H610" s="4">
        <v>7531</v>
      </c>
      <c r="I610" s="4">
        <v>6576</v>
      </c>
      <c r="J610" s="4">
        <v>333</v>
      </c>
      <c r="K610" s="4">
        <v>504</v>
      </c>
      <c r="L610" s="4">
        <v>0</v>
      </c>
      <c r="M610" s="4">
        <v>0</v>
      </c>
      <c r="N610" s="4">
        <v>0</v>
      </c>
      <c r="O610" s="4">
        <v>0</v>
      </c>
      <c r="P610" s="4">
        <v>0</v>
      </c>
      <c r="Q610" s="4">
        <v>0</v>
      </c>
      <c r="R610" s="4">
        <v>0</v>
      </c>
      <c r="S610" s="4">
        <v>0</v>
      </c>
      <c r="T610" s="4">
        <v>14944</v>
      </c>
      <c r="U610" s="13">
        <f>IF(DataTable[[#This Row],[Year]]="2019",SUM(DataTable[[#This Row],[Nov]:[Dec]]),IF(OR(DataTable[[#This Row],[Year]]="2020",DataTable[[#This Row],[Year]]="2021"),DataTable[[#This Row],[Total]],0))/1000</f>
        <v>14.944000000000001</v>
      </c>
      <c r="V610" s="13" t="str">
        <f>_xlfn.IFNA(VLOOKUP(DataTable[[#This Row],[Category]],Table2[#All],2,FALSE),"")</f>
        <v>Proactive Replacement</v>
      </c>
    </row>
    <row r="611" spans="1:22" x14ac:dyDescent="0.35">
      <c r="A611" s="3" t="s">
        <v>9</v>
      </c>
      <c r="B611" s="3" t="s">
        <v>81</v>
      </c>
      <c r="C611" s="3" t="s">
        <v>215</v>
      </c>
      <c r="D611" s="3" t="s">
        <v>214</v>
      </c>
      <c r="E611" s="3" t="s">
        <v>88</v>
      </c>
      <c r="F611" s="3" t="s">
        <v>1782</v>
      </c>
      <c r="G611" s="3" t="s">
        <v>1806</v>
      </c>
      <c r="H611" s="4">
        <v>21559</v>
      </c>
      <c r="I611" s="4">
        <v>50446</v>
      </c>
      <c r="J611" s="4">
        <v>71088</v>
      </c>
      <c r="K611" s="4">
        <v>0</v>
      </c>
      <c r="L611" s="4">
        <v>-46303</v>
      </c>
      <c r="M611" s="4">
        <v>268</v>
      </c>
      <c r="N611" s="4">
        <v>166</v>
      </c>
      <c r="O611" s="4">
        <v>0</v>
      </c>
      <c r="P611" s="4">
        <v>0</v>
      </c>
      <c r="Q611" s="4">
        <v>0</v>
      </c>
      <c r="R611" s="4">
        <v>0</v>
      </c>
      <c r="S611" s="4">
        <v>0</v>
      </c>
      <c r="T611" s="4">
        <v>97223</v>
      </c>
      <c r="U611" s="13">
        <f>IF(DataTable[[#This Row],[Year]]="2019",SUM(DataTable[[#This Row],[Nov]:[Dec]]),IF(OR(DataTable[[#This Row],[Year]]="2020",DataTable[[#This Row],[Year]]="2021"),DataTable[[#This Row],[Total]],0))/1000</f>
        <v>97.222999999999999</v>
      </c>
      <c r="V611" s="13" t="str">
        <f>_xlfn.IFNA(VLOOKUP(DataTable[[#This Row],[Category]],Table2[#All],2,FALSE),"")</f>
        <v>Proactive Replacement</v>
      </c>
    </row>
    <row r="612" spans="1:22" x14ac:dyDescent="0.35">
      <c r="A612" s="3" t="s">
        <v>9</v>
      </c>
      <c r="B612" s="3" t="s">
        <v>81</v>
      </c>
      <c r="C612" s="3" t="s">
        <v>213</v>
      </c>
      <c r="D612" s="3" t="s">
        <v>212</v>
      </c>
      <c r="E612" s="3" t="s">
        <v>88</v>
      </c>
      <c r="F612" s="3" t="s">
        <v>1782</v>
      </c>
      <c r="G612" s="3" t="s">
        <v>1806</v>
      </c>
      <c r="H612" s="4">
        <v>1457</v>
      </c>
      <c r="I612" s="4">
        <v>5490</v>
      </c>
      <c r="J612" s="4">
        <v>1109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>
        <v>33412</v>
      </c>
      <c r="Q612" s="4">
        <v>29832</v>
      </c>
      <c r="R612" s="4">
        <v>0</v>
      </c>
      <c r="S612" s="4">
        <v>0</v>
      </c>
      <c r="T612" s="4">
        <v>71300</v>
      </c>
      <c r="U612" s="13">
        <f>IF(DataTable[[#This Row],[Year]]="2019",SUM(DataTable[[#This Row],[Nov]:[Dec]]),IF(OR(DataTable[[#This Row],[Year]]="2020",DataTable[[#This Row],[Year]]="2021"),DataTable[[#This Row],[Total]],0))/1000</f>
        <v>71.3</v>
      </c>
      <c r="V612" s="13" t="str">
        <f>_xlfn.IFNA(VLOOKUP(DataTable[[#This Row],[Category]],Table2[#All],2,FALSE),"")</f>
        <v>Proactive Replacement</v>
      </c>
    </row>
    <row r="613" spans="1:22" x14ac:dyDescent="0.35">
      <c r="A613" s="3" t="s">
        <v>9</v>
      </c>
      <c r="B613" s="3" t="s">
        <v>81</v>
      </c>
      <c r="C613" s="3" t="s">
        <v>205</v>
      </c>
      <c r="D613" s="3" t="s">
        <v>204</v>
      </c>
      <c r="E613" s="3" t="s">
        <v>88</v>
      </c>
      <c r="F613" s="3" t="s">
        <v>1782</v>
      </c>
      <c r="G613" s="3" t="s">
        <v>1806</v>
      </c>
      <c r="H613" s="4">
        <v>9001</v>
      </c>
      <c r="I613" s="4">
        <v>-53420</v>
      </c>
      <c r="J613" s="4">
        <v>369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  <c r="S613" s="4">
        <v>0</v>
      </c>
      <c r="T613" s="4">
        <v>-44049</v>
      </c>
      <c r="U613" s="13">
        <f>IF(DataTable[[#This Row],[Year]]="2019",SUM(DataTable[[#This Row],[Nov]:[Dec]]),IF(OR(DataTable[[#This Row],[Year]]="2020",DataTable[[#This Row],[Year]]="2021"),DataTable[[#This Row],[Total]],0))/1000</f>
        <v>-44.048999999999999</v>
      </c>
      <c r="V613" s="13" t="str">
        <f>_xlfn.IFNA(VLOOKUP(DataTable[[#This Row],[Category]],Table2[#All],2,FALSE),"")</f>
        <v>Proactive Replacement</v>
      </c>
    </row>
    <row r="614" spans="1:22" x14ac:dyDescent="0.35">
      <c r="A614" s="3" t="s">
        <v>9</v>
      </c>
      <c r="B614" s="3" t="s">
        <v>81</v>
      </c>
      <c r="C614" s="3" t="s">
        <v>203</v>
      </c>
      <c r="D614" s="3" t="s">
        <v>202</v>
      </c>
      <c r="E614" s="3" t="s">
        <v>88</v>
      </c>
      <c r="F614" s="3" t="s">
        <v>1782</v>
      </c>
      <c r="G614" s="3" t="s">
        <v>1806</v>
      </c>
      <c r="H614" s="4">
        <v>829</v>
      </c>
      <c r="I614" s="4">
        <v>2615</v>
      </c>
      <c r="J614" s="4">
        <v>12883</v>
      </c>
      <c r="K614" s="4">
        <v>10256</v>
      </c>
      <c r="L614" s="4">
        <v>631</v>
      </c>
      <c r="M614" s="4">
        <v>9838</v>
      </c>
      <c r="N614" s="4">
        <v>0</v>
      </c>
      <c r="O614" s="4">
        <v>446</v>
      </c>
      <c r="P614" s="4">
        <v>-446</v>
      </c>
      <c r="Q614" s="4">
        <v>0</v>
      </c>
      <c r="R614" s="4">
        <v>0</v>
      </c>
      <c r="S614" s="4">
        <v>0</v>
      </c>
      <c r="T614" s="4">
        <v>37052</v>
      </c>
      <c r="U614" s="13">
        <f>IF(DataTable[[#This Row],[Year]]="2019",SUM(DataTable[[#This Row],[Nov]:[Dec]]),IF(OR(DataTable[[#This Row],[Year]]="2020",DataTable[[#This Row],[Year]]="2021"),DataTable[[#This Row],[Total]],0))/1000</f>
        <v>37.052</v>
      </c>
      <c r="V614" s="13" t="str">
        <f>_xlfn.IFNA(VLOOKUP(DataTable[[#This Row],[Category]],Table2[#All],2,FALSE),"")</f>
        <v>Proactive Replacement</v>
      </c>
    </row>
    <row r="615" spans="1:22" x14ac:dyDescent="0.35">
      <c r="A615" s="3" t="s">
        <v>9</v>
      </c>
      <c r="B615" s="3" t="s">
        <v>81</v>
      </c>
      <c r="C615" s="3" t="s">
        <v>129</v>
      </c>
      <c r="D615" s="3" t="s">
        <v>128</v>
      </c>
      <c r="E615" s="3" t="s">
        <v>88</v>
      </c>
      <c r="F615" s="3" t="s">
        <v>1782</v>
      </c>
      <c r="G615" s="3" t="s">
        <v>1806</v>
      </c>
      <c r="H615" s="4">
        <v>-21620</v>
      </c>
      <c r="I615" s="4">
        <v>237590</v>
      </c>
      <c r="J615" s="4">
        <v>92487</v>
      </c>
      <c r="K615" s="4">
        <v>103722</v>
      </c>
      <c r="L615" s="4">
        <v>78841</v>
      </c>
      <c r="M615" s="4">
        <v>846</v>
      </c>
      <c r="N615" s="4">
        <v>1124</v>
      </c>
      <c r="O615" s="4">
        <v>744</v>
      </c>
      <c r="P615" s="4">
        <v>-744</v>
      </c>
      <c r="Q615" s="4">
        <v>0</v>
      </c>
      <c r="R615" s="4">
        <v>0</v>
      </c>
      <c r="S615" s="4">
        <v>0</v>
      </c>
      <c r="T615" s="4">
        <v>492989</v>
      </c>
      <c r="U615" s="13">
        <f>IF(DataTable[[#This Row],[Year]]="2019",SUM(DataTable[[#This Row],[Nov]:[Dec]]),IF(OR(DataTable[[#This Row],[Year]]="2020",DataTable[[#This Row],[Year]]="2021"),DataTable[[#This Row],[Total]],0))/1000</f>
        <v>492.98899999999998</v>
      </c>
      <c r="V615" s="13" t="str">
        <f>_xlfn.IFNA(VLOOKUP(DataTable[[#This Row],[Category]],Table2[#All],2,FALSE),"")</f>
        <v>Proactive Replacement</v>
      </c>
    </row>
    <row r="616" spans="1:22" x14ac:dyDescent="0.35">
      <c r="A616" s="3" t="s">
        <v>9</v>
      </c>
      <c r="B616" s="3" t="s">
        <v>81</v>
      </c>
      <c r="C616" s="3" t="s">
        <v>145</v>
      </c>
      <c r="D616" s="3" t="s">
        <v>144</v>
      </c>
      <c r="E616" s="3" t="s">
        <v>88</v>
      </c>
      <c r="F616" s="3" t="s">
        <v>1782</v>
      </c>
      <c r="G616" s="3" t="s">
        <v>1806</v>
      </c>
      <c r="H616" s="4">
        <v>2139</v>
      </c>
      <c r="I616" s="4">
        <v>1222</v>
      </c>
      <c r="J616" s="4">
        <v>3523</v>
      </c>
      <c r="K616" s="4">
        <v>9251</v>
      </c>
      <c r="L616" s="4">
        <v>4650</v>
      </c>
      <c r="M616" s="4">
        <v>9782</v>
      </c>
      <c r="N616" s="4">
        <v>20788</v>
      </c>
      <c r="O616" s="4">
        <v>6497</v>
      </c>
      <c r="P616" s="4">
        <v>34358</v>
      </c>
      <c r="Q616" s="4">
        <v>117694</v>
      </c>
      <c r="R616" s="4">
        <v>9400</v>
      </c>
      <c r="S616" s="4">
        <v>5212</v>
      </c>
      <c r="T616" s="4">
        <v>224517</v>
      </c>
      <c r="U616" s="13">
        <f>IF(DataTable[[#This Row],[Year]]="2019",SUM(DataTable[[#This Row],[Nov]:[Dec]]),IF(OR(DataTable[[#This Row],[Year]]="2020",DataTable[[#This Row],[Year]]="2021"),DataTable[[#This Row],[Total]],0))/1000</f>
        <v>224.517</v>
      </c>
      <c r="V616" s="13" t="str">
        <f>_xlfn.IFNA(VLOOKUP(DataTable[[#This Row],[Category]],Table2[#All],2,FALSE),"")</f>
        <v>Proactive Replacement</v>
      </c>
    </row>
    <row r="617" spans="1:22" x14ac:dyDescent="0.35">
      <c r="A617" s="3" t="s">
        <v>9</v>
      </c>
      <c r="B617" s="3" t="s">
        <v>81</v>
      </c>
      <c r="C617" s="3" t="s">
        <v>145</v>
      </c>
      <c r="D617" s="3" t="s">
        <v>144</v>
      </c>
      <c r="E617" s="3" t="s">
        <v>88</v>
      </c>
      <c r="F617" s="3" t="s">
        <v>1781</v>
      </c>
      <c r="G617" s="3" t="s">
        <v>1806</v>
      </c>
      <c r="H617" s="4">
        <v>51774</v>
      </c>
      <c r="I617" s="4">
        <v>0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>
        <v>0</v>
      </c>
      <c r="Q617" s="4">
        <v>0</v>
      </c>
      <c r="R617" s="4">
        <v>0</v>
      </c>
      <c r="S617" s="4">
        <v>0</v>
      </c>
      <c r="T617" s="4">
        <v>51774</v>
      </c>
      <c r="U617" s="13">
        <f>IF(DataTable[[#This Row],[Year]]="2019",SUM(DataTable[[#This Row],[Nov]:[Dec]]),IF(OR(DataTable[[#This Row],[Year]]="2020",DataTable[[#This Row],[Year]]="2021"),DataTable[[#This Row],[Total]],0))/1000</f>
        <v>51.774000000000001</v>
      </c>
      <c r="V617" s="13" t="str">
        <f>_xlfn.IFNA(VLOOKUP(DataTable[[#This Row],[Category]],Table2[#All],2,FALSE),"")</f>
        <v>Proactive Replacement</v>
      </c>
    </row>
    <row r="618" spans="1:22" x14ac:dyDescent="0.35">
      <c r="A618" s="3" t="s">
        <v>9</v>
      </c>
      <c r="B618" s="3" t="s">
        <v>81</v>
      </c>
      <c r="C618" s="3" t="s">
        <v>143</v>
      </c>
      <c r="D618" s="3" t="s">
        <v>142</v>
      </c>
      <c r="E618" s="3" t="s">
        <v>88</v>
      </c>
      <c r="F618" s="3" t="s">
        <v>1782</v>
      </c>
      <c r="G618" s="3" t="s">
        <v>1806</v>
      </c>
      <c r="H618" s="4">
        <v>15172</v>
      </c>
      <c r="I618" s="4">
        <v>21967</v>
      </c>
      <c r="J618" s="4">
        <v>30289</v>
      </c>
      <c r="K618" s="4">
        <v>34661</v>
      </c>
      <c r="L618" s="4">
        <v>50431</v>
      </c>
      <c r="M618" s="4">
        <v>11360</v>
      </c>
      <c r="N618" s="4">
        <v>789</v>
      </c>
      <c r="O618" s="4">
        <v>0</v>
      </c>
      <c r="P618" s="4">
        <v>33889</v>
      </c>
      <c r="Q618" s="4">
        <v>0</v>
      </c>
      <c r="R618" s="4">
        <v>0</v>
      </c>
      <c r="S618" s="4">
        <v>0</v>
      </c>
      <c r="T618" s="4">
        <v>198559</v>
      </c>
      <c r="U618" s="13">
        <f>IF(DataTable[[#This Row],[Year]]="2019",SUM(DataTable[[#This Row],[Nov]:[Dec]]),IF(OR(DataTable[[#This Row],[Year]]="2020",DataTable[[#This Row],[Year]]="2021"),DataTable[[#This Row],[Total]],0))/1000</f>
        <v>198.559</v>
      </c>
      <c r="V618" s="13" t="str">
        <f>_xlfn.IFNA(VLOOKUP(DataTable[[#This Row],[Category]],Table2[#All],2,FALSE),"")</f>
        <v>Proactive Replacement</v>
      </c>
    </row>
    <row r="619" spans="1:22" x14ac:dyDescent="0.35">
      <c r="A619" s="3" t="s">
        <v>9</v>
      </c>
      <c r="B619" s="3" t="s">
        <v>81</v>
      </c>
      <c r="C619" s="3" t="s">
        <v>143</v>
      </c>
      <c r="D619" s="3" t="s">
        <v>142</v>
      </c>
      <c r="E619" s="3" t="s">
        <v>88</v>
      </c>
      <c r="F619" s="3" t="s">
        <v>1781</v>
      </c>
      <c r="G619" s="3" t="s">
        <v>1806</v>
      </c>
      <c r="H619" s="4">
        <v>176262</v>
      </c>
      <c r="I619" s="4">
        <v>0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>
        <v>0</v>
      </c>
      <c r="Q619" s="4">
        <v>0</v>
      </c>
      <c r="R619" s="4">
        <v>0</v>
      </c>
      <c r="S619" s="4">
        <v>0</v>
      </c>
      <c r="T619" s="4">
        <v>176262</v>
      </c>
      <c r="U619" s="13">
        <f>IF(DataTable[[#This Row],[Year]]="2019",SUM(DataTable[[#This Row],[Nov]:[Dec]]),IF(OR(DataTable[[#This Row],[Year]]="2020",DataTable[[#This Row],[Year]]="2021"),DataTable[[#This Row],[Total]],0))/1000</f>
        <v>176.262</v>
      </c>
      <c r="V619" s="13" t="str">
        <f>_xlfn.IFNA(VLOOKUP(DataTable[[#This Row],[Category]],Table2[#All],2,FALSE),"")</f>
        <v>Proactive Replacement</v>
      </c>
    </row>
    <row r="620" spans="1:22" x14ac:dyDescent="0.35">
      <c r="A620" s="3" t="s">
        <v>9</v>
      </c>
      <c r="B620" s="3" t="s">
        <v>81</v>
      </c>
      <c r="C620" s="3" t="s">
        <v>139</v>
      </c>
      <c r="D620" s="3" t="s">
        <v>138</v>
      </c>
      <c r="E620" s="3" t="s">
        <v>88</v>
      </c>
      <c r="F620" s="3" t="s">
        <v>1782</v>
      </c>
      <c r="G620" s="3" t="s">
        <v>1806</v>
      </c>
      <c r="H620" s="4">
        <v>7478</v>
      </c>
      <c r="I620" s="4">
        <v>6395</v>
      </c>
      <c r="J620" s="4">
        <v>2589</v>
      </c>
      <c r="K620" s="4">
        <v>17750</v>
      </c>
      <c r="L620" s="4">
        <v>2569</v>
      </c>
      <c r="M620" s="4">
        <v>1328</v>
      </c>
      <c r="N620" s="4">
        <v>15825</v>
      </c>
      <c r="O620" s="4">
        <v>8489</v>
      </c>
      <c r="P620" s="4">
        <v>21134</v>
      </c>
      <c r="Q620" s="4">
        <v>6003</v>
      </c>
      <c r="R620" s="4">
        <v>129312</v>
      </c>
      <c r="S620" s="4">
        <v>0</v>
      </c>
      <c r="T620" s="4">
        <v>218871</v>
      </c>
      <c r="U620" s="13">
        <f>IF(DataTable[[#This Row],[Year]]="2019",SUM(DataTable[[#This Row],[Nov]:[Dec]]),IF(OR(DataTable[[#This Row],[Year]]="2020",DataTable[[#This Row],[Year]]="2021"),DataTable[[#This Row],[Total]],0))/1000</f>
        <v>218.87100000000001</v>
      </c>
      <c r="V620" s="13" t="str">
        <f>_xlfn.IFNA(VLOOKUP(DataTable[[#This Row],[Category]],Table2[#All],2,FALSE),"")</f>
        <v>Proactive Replacement</v>
      </c>
    </row>
    <row r="621" spans="1:22" x14ac:dyDescent="0.35">
      <c r="A621" s="3" t="s">
        <v>9</v>
      </c>
      <c r="B621" s="3" t="s">
        <v>81</v>
      </c>
      <c r="C621" s="3" t="s">
        <v>139</v>
      </c>
      <c r="D621" s="3" t="s">
        <v>138</v>
      </c>
      <c r="E621" s="3" t="s">
        <v>88</v>
      </c>
      <c r="F621" s="3" t="s">
        <v>1781</v>
      </c>
      <c r="G621" s="3" t="s">
        <v>1806</v>
      </c>
      <c r="H621" s="4">
        <v>0</v>
      </c>
      <c r="I621" s="4">
        <v>67413</v>
      </c>
      <c r="J621" s="4">
        <v>5959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>
        <v>0</v>
      </c>
      <c r="Q621" s="4">
        <v>0</v>
      </c>
      <c r="R621" s="4">
        <v>0</v>
      </c>
      <c r="S621" s="4">
        <v>0</v>
      </c>
      <c r="T621" s="4">
        <v>73373</v>
      </c>
      <c r="U621" s="13">
        <f>IF(DataTable[[#This Row],[Year]]="2019",SUM(DataTable[[#This Row],[Nov]:[Dec]]),IF(OR(DataTable[[#This Row],[Year]]="2020",DataTable[[#This Row],[Year]]="2021"),DataTable[[#This Row],[Total]],0))/1000</f>
        <v>73.373000000000005</v>
      </c>
      <c r="V621" s="13" t="str">
        <f>_xlfn.IFNA(VLOOKUP(DataTable[[#This Row],[Category]],Table2[#All],2,FALSE),"")</f>
        <v>Proactive Replacement</v>
      </c>
    </row>
    <row r="622" spans="1:22" x14ac:dyDescent="0.35">
      <c r="A622" s="3" t="s">
        <v>9</v>
      </c>
      <c r="B622" s="3" t="s">
        <v>81</v>
      </c>
      <c r="C622" s="3" t="s">
        <v>189</v>
      </c>
      <c r="D622" s="3" t="s">
        <v>188</v>
      </c>
      <c r="E622" s="3" t="s">
        <v>88</v>
      </c>
      <c r="F622" s="3" t="s">
        <v>1782</v>
      </c>
      <c r="G622" s="3" t="s">
        <v>1806</v>
      </c>
      <c r="H622" s="4">
        <v>-30117</v>
      </c>
      <c r="I622" s="4">
        <v>24907</v>
      </c>
      <c r="J622" s="4">
        <v>144317</v>
      </c>
      <c r="K622" s="4">
        <v>92674</v>
      </c>
      <c r="L622" s="4">
        <v>-43166</v>
      </c>
      <c r="M622" s="4">
        <v>-4411</v>
      </c>
      <c r="N622" s="4">
        <v>0</v>
      </c>
      <c r="O622" s="4">
        <v>-22442</v>
      </c>
      <c r="P622" s="4">
        <v>22442</v>
      </c>
      <c r="Q622" s="4">
        <v>0</v>
      </c>
      <c r="R622" s="4">
        <v>0</v>
      </c>
      <c r="S622" s="4">
        <v>0</v>
      </c>
      <c r="T622" s="4">
        <v>184204</v>
      </c>
      <c r="U622" s="13">
        <f>IF(DataTable[[#This Row],[Year]]="2019",SUM(DataTable[[#This Row],[Nov]:[Dec]]),IF(OR(DataTable[[#This Row],[Year]]="2020",DataTable[[#This Row],[Year]]="2021"),DataTable[[#This Row],[Total]],0))/1000</f>
        <v>184.20400000000001</v>
      </c>
      <c r="V622" s="13" t="str">
        <f>_xlfn.IFNA(VLOOKUP(DataTable[[#This Row],[Category]],Table2[#All],2,FALSE),"")</f>
        <v>Proactive Replacement</v>
      </c>
    </row>
    <row r="623" spans="1:22" x14ac:dyDescent="0.35">
      <c r="A623" s="3" t="s">
        <v>9</v>
      </c>
      <c r="B623" s="3" t="s">
        <v>81</v>
      </c>
      <c r="C623" s="3" t="s">
        <v>181</v>
      </c>
      <c r="D623" s="3" t="s">
        <v>180</v>
      </c>
      <c r="E623" s="3" t="s">
        <v>88</v>
      </c>
      <c r="F623" s="3" t="s">
        <v>1782</v>
      </c>
      <c r="G623" s="3" t="s">
        <v>1806</v>
      </c>
      <c r="H623" s="4">
        <v>303</v>
      </c>
      <c r="I623" s="4">
        <v>0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>
        <v>0</v>
      </c>
      <c r="Q623" s="4">
        <v>0</v>
      </c>
      <c r="R623" s="4">
        <v>0</v>
      </c>
      <c r="S623" s="4">
        <v>0</v>
      </c>
      <c r="T623" s="4">
        <v>303</v>
      </c>
      <c r="U623" s="13">
        <f>IF(DataTable[[#This Row],[Year]]="2019",SUM(DataTable[[#This Row],[Nov]:[Dec]]),IF(OR(DataTable[[#This Row],[Year]]="2020",DataTable[[#This Row],[Year]]="2021"),DataTable[[#This Row],[Total]],0))/1000</f>
        <v>0.30299999999999999</v>
      </c>
      <c r="V623" s="13" t="str">
        <f>_xlfn.IFNA(VLOOKUP(DataTable[[#This Row],[Category]],Table2[#All],2,FALSE),"")</f>
        <v>Proactive Replacement</v>
      </c>
    </row>
    <row r="624" spans="1:22" x14ac:dyDescent="0.35">
      <c r="A624" s="3" t="s">
        <v>9</v>
      </c>
      <c r="B624" s="3" t="s">
        <v>81</v>
      </c>
      <c r="C624" s="3" t="s">
        <v>199</v>
      </c>
      <c r="D624" s="3" t="s">
        <v>198</v>
      </c>
      <c r="E624" s="3" t="s">
        <v>88</v>
      </c>
      <c r="F624" s="3" t="s">
        <v>1782</v>
      </c>
      <c r="G624" s="3" t="s">
        <v>1806</v>
      </c>
      <c r="H624" s="4">
        <v>-27648</v>
      </c>
      <c r="I624" s="4">
        <v>1023</v>
      </c>
      <c r="J624" s="4">
        <v>14448</v>
      </c>
      <c r="K624" s="4">
        <v>0</v>
      </c>
      <c r="L624" s="4">
        <v>50352</v>
      </c>
      <c r="M624" s="4">
        <v>309</v>
      </c>
      <c r="N624" s="4">
        <v>0</v>
      </c>
      <c r="O624" s="4">
        <v>0</v>
      </c>
      <c r="P624" s="4">
        <v>0</v>
      </c>
      <c r="Q624" s="4">
        <v>0</v>
      </c>
      <c r="R624" s="4">
        <v>0</v>
      </c>
      <c r="S624" s="4">
        <v>0</v>
      </c>
      <c r="T624" s="4">
        <v>38484</v>
      </c>
      <c r="U624" s="13">
        <f>IF(DataTable[[#This Row],[Year]]="2019",SUM(DataTable[[#This Row],[Nov]:[Dec]]),IF(OR(DataTable[[#This Row],[Year]]="2020",DataTable[[#This Row],[Year]]="2021"),DataTable[[#This Row],[Total]],0))/1000</f>
        <v>38.484000000000002</v>
      </c>
      <c r="V624" s="13" t="str">
        <f>_xlfn.IFNA(VLOOKUP(DataTable[[#This Row],[Category]],Table2[#All],2,FALSE),"")</f>
        <v>Proactive Replacement</v>
      </c>
    </row>
    <row r="625" spans="1:22" x14ac:dyDescent="0.35">
      <c r="A625" s="3" t="s">
        <v>9</v>
      </c>
      <c r="B625" s="3" t="s">
        <v>81</v>
      </c>
      <c r="C625" s="3" t="s">
        <v>183</v>
      </c>
      <c r="D625" s="3" t="s">
        <v>182</v>
      </c>
      <c r="E625" s="3" t="s">
        <v>88</v>
      </c>
      <c r="F625" s="3" t="s">
        <v>1782</v>
      </c>
      <c r="G625" s="3" t="s">
        <v>1806</v>
      </c>
      <c r="H625" s="4">
        <v>0</v>
      </c>
      <c r="I625" s="4">
        <v>16020</v>
      </c>
      <c r="J625" s="4">
        <v>-480</v>
      </c>
      <c r="K625" s="4">
        <v>123292</v>
      </c>
      <c r="L625" s="4">
        <v>121007</v>
      </c>
      <c r="M625" s="4">
        <v>5291</v>
      </c>
      <c r="N625" s="4">
        <v>11206</v>
      </c>
      <c r="O625" s="4">
        <v>-34366</v>
      </c>
      <c r="P625" s="4">
        <v>34366</v>
      </c>
      <c r="Q625" s="4">
        <v>0</v>
      </c>
      <c r="R625" s="4">
        <v>0</v>
      </c>
      <c r="S625" s="4">
        <v>0</v>
      </c>
      <c r="T625" s="4">
        <v>276337</v>
      </c>
      <c r="U625" s="13">
        <f>IF(DataTable[[#This Row],[Year]]="2019",SUM(DataTable[[#This Row],[Nov]:[Dec]]),IF(OR(DataTable[[#This Row],[Year]]="2020",DataTable[[#This Row],[Year]]="2021"),DataTable[[#This Row],[Total]],0))/1000</f>
        <v>276.33699999999999</v>
      </c>
      <c r="V625" s="13" t="str">
        <f>_xlfn.IFNA(VLOOKUP(DataTable[[#This Row],[Category]],Table2[#All],2,FALSE),"")</f>
        <v>Proactive Replacement</v>
      </c>
    </row>
    <row r="626" spans="1:22" x14ac:dyDescent="0.35">
      <c r="A626" s="3" t="s">
        <v>9</v>
      </c>
      <c r="B626" s="3" t="s">
        <v>81</v>
      </c>
      <c r="C626" s="3" t="s">
        <v>225</v>
      </c>
      <c r="D626" s="3" t="s">
        <v>224</v>
      </c>
      <c r="E626" s="3" t="s">
        <v>88</v>
      </c>
      <c r="F626" s="3" t="s">
        <v>1782</v>
      </c>
      <c r="G626" s="3" t="s">
        <v>1806</v>
      </c>
      <c r="H626" s="4">
        <v>166</v>
      </c>
      <c r="I626" s="4">
        <v>0</v>
      </c>
      <c r="J626" s="4">
        <v>79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4">
        <v>0</v>
      </c>
      <c r="S626" s="4">
        <v>0</v>
      </c>
      <c r="T626" s="4">
        <v>244</v>
      </c>
      <c r="U626" s="13">
        <f>IF(DataTable[[#This Row],[Year]]="2019",SUM(DataTable[[#This Row],[Nov]:[Dec]]),IF(OR(DataTable[[#This Row],[Year]]="2020",DataTable[[#This Row],[Year]]="2021"),DataTable[[#This Row],[Total]],0))/1000</f>
        <v>0.24399999999999999</v>
      </c>
      <c r="V626" s="13" t="str">
        <f>_xlfn.IFNA(VLOOKUP(DataTable[[#This Row],[Category]],Table2[#All],2,FALSE),"")</f>
        <v>Proactive Replacement</v>
      </c>
    </row>
    <row r="627" spans="1:22" x14ac:dyDescent="0.35">
      <c r="A627" s="3" t="s">
        <v>9</v>
      </c>
      <c r="B627" s="3" t="s">
        <v>81</v>
      </c>
      <c r="C627" s="3" t="s">
        <v>251</v>
      </c>
      <c r="D627" s="3" t="s">
        <v>250</v>
      </c>
      <c r="E627" s="3" t="s">
        <v>252</v>
      </c>
      <c r="F627" s="3" t="s">
        <v>1782</v>
      </c>
      <c r="G627" s="3" t="s">
        <v>1806</v>
      </c>
      <c r="H627" s="4">
        <v>0</v>
      </c>
      <c r="I627" s="4">
        <v>63499</v>
      </c>
      <c r="J627" s="4">
        <v>-1871</v>
      </c>
      <c r="K627" s="4">
        <v>32</v>
      </c>
      <c r="L627" s="4">
        <v>0</v>
      </c>
      <c r="M627" s="4">
        <v>379</v>
      </c>
      <c r="N627" s="4">
        <v>0</v>
      </c>
      <c r="O627" s="4">
        <v>0</v>
      </c>
      <c r="P627" s="4">
        <v>0</v>
      </c>
      <c r="Q627" s="4">
        <v>0</v>
      </c>
      <c r="R627" s="4">
        <v>0</v>
      </c>
      <c r="S627" s="4">
        <v>0</v>
      </c>
      <c r="T627" s="4">
        <v>62039</v>
      </c>
      <c r="U627" s="13">
        <f>IF(DataTable[[#This Row],[Year]]="2019",SUM(DataTable[[#This Row],[Nov]:[Dec]]),IF(OR(DataTable[[#This Row],[Year]]="2020",DataTable[[#This Row],[Year]]="2021"),DataTable[[#This Row],[Total]],0))/1000</f>
        <v>62.039000000000001</v>
      </c>
      <c r="V627" s="13" t="str">
        <f>_xlfn.IFNA(VLOOKUP(DataTable[[#This Row],[Category]],Table2[#All],2,FALSE),"")</f>
        <v>Reliability</v>
      </c>
    </row>
    <row r="628" spans="1:22" x14ac:dyDescent="0.35">
      <c r="A628" s="3" t="s">
        <v>9</v>
      </c>
      <c r="B628" s="3" t="s">
        <v>81</v>
      </c>
      <c r="C628" s="3" t="s">
        <v>131</v>
      </c>
      <c r="D628" s="3" t="s">
        <v>130</v>
      </c>
      <c r="E628" s="3" t="s">
        <v>88</v>
      </c>
      <c r="F628" s="3" t="s">
        <v>1782</v>
      </c>
      <c r="G628" s="3" t="s">
        <v>1806</v>
      </c>
      <c r="H628" s="4">
        <v>15974</v>
      </c>
      <c r="I628" s="4">
        <v>73</v>
      </c>
      <c r="J628" s="4">
        <v>254</v>
      </c>
      <c r="K628" s="4">
        <v>0</v>
      </c>
      <c r="L628" s="4">
        <v>0</v>
      </c>
      <c r="M628" s="4">
        <v>238</v>
      </c>
      <c r="N628" s="4">
        <v>0</v>
      </c>
      <c r="O628" s="4">
        <v>0</v>
      </c>
      <c r="P628" s="4">
        <v>0</v>
      </c>
      <c r="Q628" s="4">
        <v>0</v>
      </c>
      <c r="R628" s="4">
        <v>0</v>
      </c>
      <c r="S628" s="4">
        <v>0</v>
      </c>
      <c r="T628" s="4">
        <v>16539</v>
      </c>
      <c r="U628" s="13">
        <f>IF(DataTable[[#This Row],[Year]]="2019",SUM(DataTable[[#This Row],[Nov]:[Dec]]),IF(OR(DataTable[[#This Row],[Year]]="2020",DataTable[[#This Row],[Year]]="2021"),DataTable[[#This Row],[Total]],0))/1000</f>
        <v>16.539000000000001</v>
      </c>
      <c r="V628" s="13" t="str">
        <f>_xlfn.IFNA(VLOOKUP(DataTable[[#This Row],[Category]],Table2[#All],2,FALSE),"")</f>
        <v>Proactive Replacement</v>
      </c>
    </row>
    <row r="629" spans="1:22" x14ac:dyDescent="0.35">
      <c r="A629" s="3" t="s">
        <v>9</v>
      </c>
      <c r="B629" s="3" t="s">
        <v>81</v>
      </c>
      <c r="C629" s="3" t="s">
        <v>149</v>
      </c>
      <c r="D629" s="3" t="s">
        <v>148</v>
      </c>
      <c r="E629" s="3" t="s">
        <v>88</v>
      </c>
      <c r="F629" s="3" t="s">
        <v>1782</v>
      </c>
      <c r="G629" s="3" t="s">
        <v>1806</v>
      </c>
      <c r="H629" s="4">
        <v>-2291</v>
      </c>
      <c r="I629" s="4">
        <v>33</v>
      </c>
      <c r="J629" s="4">
        <v>0</v>
      </c>
      <c r="K629" s="4">
        <v>3653</v>
      </c>
      <c r="L629" s="4">
        <v>-69389</v>
      </c>
      <c r="M629" s="4">
        <v>0</v>
      </c>
      <c r="N629" s="4">
        <v>0</v>
      </c>
      <c r="O629" s="4">
        <v>0</v>
      </c>
      <c r="P629" s="4">
        <v>0</v>
      </c>
      <c r="Q629" s="4">
        <v>0</v>
      </c>
      <c r="R629" s="4">
        <v>0</v>
      </c>
      <c r="S629" s="4">
        <v>0</v>
      </c>
      <c r="T629" s="4">
        <v>-67994</v>
      </c>
      <c r="U629" s="13">
        <f>IF(DataTable[[#This Row],[Year]]="2019",SUM(DataTable[[#This Row],[Nov]:[Dec]]),IF(OR(DataTable[[#This Row],[Year]]="2020",DataTable[[#This Row],[Year]]="2021"),DataTable[[#This Row],[Total]],0))/1000</f>
        <v>-67.994</v>
      </c>
      <c r="V629" s="13" t="str">
        <f>_xlfn.IFNA(VLOOKUP(DataTable[[#This Row],[Category]],Table2[#All],2,FALSE),"")</f>
        <v>Proactive Replacement</v>
      </c>
    </row>
    <row r="630" spans="1:22" x14ac:dyDescent="0.35">
      <c r="A630" s="3" t="s">
        <v>9</v>
      </c>
      <c r="B630" s="3" t="s">
        <v>81</v>
      </c>
      <c r="C630" s="3" t="s">
        <v>133</v>
      </c>
      <c r="D630" s="3" t="s">
        <v>132</v>
      </c>
      <c r="E630" s="3" t="s">
        <v>88</v>
      </c>
      <c r="F630" s="3" t="s">
        <v>1782</v>
      </c>
      <c r="G630" s="3" t="s">
        <v>1806</v>
      </c>
      <c r="H630" s="4">
        <v>-1218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>
        <v>0</v>
      </c>
      <c r="Q630" s="4">
        <v>0</v>
      </c>
      <c r="R630" s="4">
        <v>0</v>
      </c>
      <c r="S630" s="4">
        <v>0</v>
      </c>
      <c r="T630" s="4">
        <v>-1218</v>
      </c>
      <c r="U630" s="13">
        <f>IF(DataTable[[#This Row],[Year]]="2019",SUM(DataTable[[#This Row],[Nov]:[Dec]]),IF(OR(DataTable[[#This Row],[Year]]="2020",DataTable[[#This Row],[Year]]="2021"),DataTable[[#This Row],[Total]],0))/1000</f>
        <v>-1.218</v>
      </c>
      <c r="V630" s="13" t="str">
        <f>_xlfn.IFNA(VLOOKUP(DataTable[[#This Row],[Category]],Table2[#All],2,FALSE),"")</f>
        <v>Proactive Replacement</v>
      </c>
    </row>
    <row r="631" spans="1:22" x14ac:dyDescent="0.35">
      <c r="A631" s="3" t="s">
        <v>9</v>
      </c>
      <c r="B631" s="3" t="s">
        <v>81</v>
      </c>
      <c r="C631" s="3" t="s">
        <v>147</v>
      </c>
      <c r="D631" s="3" t="s">
        <v>146</v>
      </c>
      <c r="E631" s="3" t="s">
        <v>88</v>
      </c>
      <c r="F631" s="3" t="s">
        <v>1782</v>
      </c>
      <c r="G631" s="3" t="s">
        <v>1806</v>
      </c>
      <c r="H631" s="4">
        <v>183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4">
        <v>0</v>
      </c>
      <c r="S631" s="4">
        <v>0</v>
      </c>
      <c r="T631" s="4">
        <v>183</v>
      </c>
      <c r="U631" s="13">
        <f>IF(DataTable[[#This Row],[Year]]="2019",SUM(DataTable[[#This Row],[Nov]:[Dec]]),IF(OR(DataTable[[#This Row],[Year]]="2020",DataTable[[#This Row],[Year]]="2021"),DataTable[[#This Row],[Total]],0))/1000</f>
        <v>0.183</v>
      </c>
      <c r="V631" s="13" t="str">
        <f>_xlfn.IFNA(VLOOKUP(DataTable[[#This Row],[Category]],Table2[#All],2,FALSE),"")</f>
        <v>Proactive Replacement</v>
      </c>
    </row>
    <row r="632" spans="1:22" x14ac:dyDescent="0.35">
      <c r="A632" s="3" t="s">
        <v>9</v>
      </c>
      <c r="B632" s="3" t="s">
        <v>81</v>
      </c>
      <c r="C632" s="3" t="s">
        <v>141</v>
      </c>
      <c r="D632" s="3" t="s">
        <v>140</v>
      </c>
      <c r="E632" s="3" t="s">
        <v>88</v>
      </c>
      <c r="F632" s="3" t="s">
        <v>1782</v>
      </c>
      <c r="G632" s="3" t="s">
        <v>1806</v>
      </c>
      <c r="H632" s="4">
        <v>0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>
        <v>0</v>
      </c>
      <c r="Q632" s="4">
        <v>35798</v>
      </c>
      <c r="R632" s="4">
        <v>36405</v>
      </c>
      <c r="S632" s="4">
        <v>36405</v>
      </c>
      <c r="T632" s="4">
        <v>108609</v>
      </c>
      <c r="U632" s="13">
        <f>IF(DataTable[[#This Row],[Year]]="2019",SUM(DataTable[[#This Row],[Nov]:[Dec]]),IF(OR(DataTable[[#This Row],[Year]]="2020",DataTable[[#This Row],[Year]]="2021"),DataTable[[#This Row],[Total]],0))/1000</f>
        <v>108.60899999999999</v>
      </c>
      <c r="V632" s="13" t="str">
        <f>_xlfn.IFNA(VLOOKUP(DataTable[[#This Row],[Category]],Table2[#All],2,FALSE),"")</f>
        <v>Proactive Replacement</v>
      </c>
    </row>
    <row r="633" spans="1:22" x14ac:dyDescent="0.35">
      <c r="A633" s="3" t="s">
        <v>9</v>
      </c>
      <c r="B633" s="3" t="s">
        <v>81</v>
      </c>
      <c r="C633" s="3" t="s">
        <v>141</v>
      </c>
      <c r="D633" s="3" t="s">
        <v>140</v>
      </c>
      <c r="E633" s="3" t="s">
        <v>88</v>
      </c>
      <c r="F633" s="3" t="s">
        <v>1781</v>
      </c>
      <c r="G633" s="3" t="s">
        <v>1806</v>
      </c>
      <c r="H633" s="4">
        <v>7644</v>
      </c>
      <c r="I633" s="4">
        <v>15288</v>
      </c>
      <c r="J633" s="4">
        <v>22932</v>
      </c>
      <c r="K633" s="4">
        <v>30578</v>
      </c>
      <c r="L633" s="4">
        <v>53510</v>
      </c>
      <c r="M633" s="4">
        <v>7173</v>
      </c>
      <c r="N633" s="4">
        <v>57414</v>
      </c>
      <c r="O633" s="4">
        <v>53979</v>
      </c>
      <c r="P633" s="4">
        <v>81123</v>
      </c>
      <c r="Q633" s="4">
        <v>83482</v>
      </c>
      <c r="R633" s="4">
        <v>0</v>
      </c>
      <c r="S633" s="4">
        <v>0</v>
      </c>
      <c r="T633" s="4">
        <v>413124</v>
      </c>
      <c r="U633" s="13">
        <f>IF(DataTable[[#This Row],[Year]]="2019",SUM(DataTable[[#This Row],[Nov]:[Dec]]),IF(OR(DataTable[[#This Row],[Year]]="2020",DataTable[[#This Row],[Year]]="2021"),DataTable[[#This Row],[Total]],0))/1000</f>
        <v>413.12400000000002</v>
      </c>
      <c r="V633" s="13" t="str">
        <f>_xlfn.IFNA(VLOOKUP(DataTable[[#This Row],[Category]],Table2[#All],2,FALSE),"")</f>
        <v>Proactive Replacement</v>
      </c>
    </row>
    <row r="634" spans="1:22" x14ac:dyDescent="0.35">
      <c r="A634" s="3" t="s">
        <v>9</v>
      </c>
      <c r="B634" s="3" t="s">
        <v>81</v>
      </c>
      <c r="C634" s="3" t="s">
        <v>153</v>
      </c>
      <c r="D634" s="3" t="s">
        <v>152</v>
      </c>
      <c r="E634" s="3" t="s">
        <v>88</v>
      </c>
      <c r="F634" s="3" t="s">
        <v>1782</v>
      </c>
      <c r="G634" s="3" t="s">
        <v>1806</v>
      </c>
      <c r="H634" s="4">
        <v>-472</v>
      </c>
      <c r="I634" s="4">
        <v>611</v>
      </c>
      <c r="J634" s="4">
        <v>-36</v>
      </c>
      <c r="K634" s="4">
        <v>0</v>
      </c>
      <c r="L634" s="4">
        <v>-1186</v>
      </c>
      <c r="M634" s="4">
        <v>0</v>
      </c>
      <c r="N634" s="4">
        <v>0</v>
      </c>
      <c r="O634" s="4">
        <v>0</v>
      </c>
      <c r="P634" s="4">
        <v>0</v>
      </c>
      <c r="Q634" s="4">
        <v>0</v>
      </c>
      <c r="R634" s="4">
        <v>0</v>
      </c>
      <c r="S634" s="4">
        <v>0</v>
      </c>
      <c r="T634" s="4">
        <v>-1083</v>
      </c>
      <c r="U634" s="13">
        <f>IF(DataTable[[#This Row],[Year]]="2019",SUM(DataTable[[#This Row],[Nov]:[Dec]]),IF(OR(DataTable[[#This Row],[Year]]="2020",DataTable[[#This Row],[Year]]="2021"),DataTable[[#This Row],[Total]],0))/1000</f>
        <v>-1.083</v>
      </c>
      <c r="V634" s="13" t="str">
        <f>_xlfn.IFNA(VLOOKUP(DataTable[[#This Row],[Category]],Table2[#All],2,FALSE),"")</f>
        <v>Proactive Replacement</v>
      </c>
    </row>
    <row r="635" spans="1:22" x14ac:dyDescent="0.35">
      <c r="A635" s="3" t="s">
        <v>9</v>
      </c>
      <c r="B635" s="3" t="s">
        <v>81</v>
      </c>
      <c r="C635" s="3" t="s">
        <v>254</v>
      </c>
      <c r="D635" s="3" t="s">
        <v>253</v>
      </c>
      <c r="E635" s="3" t="s">
        <v>252</v>
      </c>
      <c r="F635" s="3" t="s">
        <v>1782</v>
      </c>
      <c r="G635" s="3" t="s">
        <v>1806</v>
      </c>
      <c r="H635" s="4">
        <v>8773</v>
      </c>
      <c r="I635" s="4">
        <v>-318</v>
      </c>
      <c r="J635" s="4">
        <v>793</v>
      </c>
      <c r="K635" s="4">
        <v>8344</v>
      </c>
      <c r="L635" s="4">
        <v>2425</v>
      </c>
      <c r="M635" s="4">
        <v>13072</v>
      </c>
      <c r="N635" s="4">
        <v>3026</v>
      </c>
      <c r="O635" s="4">
        <v>340</v>
      </c>
      <c r="P635" s="4">
        <v>10185</v>
      </c>
      <c r="Q635" s="4">
        <v>3580</v>
      </c>
      <c r="R635" s="4">
        <v>3580</v>
      </c>
      <c r="S635" s="4">
        <v>65481</v>
      </c>
      <c r="T635" s="4">
        <v>119280</v>
      </c>
      <c r="U635" s="13">
        <f>IF(DataTable[[#This Row],[Year]]="2019",SUM(DataTable[[#This Row],[Nov]:[Dec]]),IF(OR(DataTable[[#This Row],[Year]]="2020",DataTable[[#This Row],[Year]]="2021"),DataTable[[#This Row],[Total]],0))/1000</f>
        <v>119.28</v>
      </c>
      <c r="V635" s="13" t="str">
        <f>_xlfn.IFNA(VLOOKUP(DataTable[[#This Row],[Category]],Table2[#All],2,FALSE),"")</f>
        <v>Reliability</v>
      </c>
    </row>
    <row r="636" spans="1:22" x14ac:dyDescent="0.35">
      <c r="A636" s="3" t="s">
        <v>9</v>
      </c>
      <c r="B636" s="3" t="s">
        <v>81</v>
      </c>
      <c r="C636" s="3" t="s">
        <v>254</v>
      </c>
      <c r="D636" s="3" t="s">
        <v>253</v>
      </c>
      <c r="E636" s="3" t="s">
        <v>252</v>
      </c>
      <c r="F636" s="3" t="s">
        <v>1781</v>
      </c>
      <c r="G636" s="3" t="s">
        <v>1806</v>
      </c>
      <c r="H636" s="4">
        <v>0</v>
      </c>
      <c r="I636" s="4">
        <v>97296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  <c r="R636" s="4">
        <v>0</v>
      </c>
      <c r="S636" s="4">
        <v>0</v>
      </c>
      <c r="T636" s="4">
        <v>97296</v>
      </c>
      <c r="U636" s="13">
        <f>IF(DataTable[[#This Row],[Year]]="2019",SUM(DataTable[[#This Row],[Nov]:[Dec]]),IF(OR(DataTable[[#This Row],[Year]]="2020",DataTable[[#This Row],[Year]]="2021"),DataTable[[#This Row],[Total]],0))/1000</f>
        <v>97.296000000000006</v>
      </c>
      <c r="V636" s="13" t="str">
        <f>_xlfn.IFNA(VLOOKUP(DataTable[[#This Row],[Category]],Table2[#All],2,FALSE),"")</f>
        <v>Reliability</v>
      </c>
    </row>
    <row r="637" spans="1:22" x14ac:dyDescent="0.35">
      <c r="A637" s="3" t="s">
        <v>9</v>
      </c>
      <c r="B637" s="3" t="s">
        <v>276</v>
      </c>
      <c r="C637" s="3" t="s">
        <v>364</v>
      </c>
      <c r="D637" s="3" t="s">
        <v>363</v>
      </c>
      <c r="E637" s="3" t="s">
        <v>88</v>
      </c>
      <c r="F637" s="3" t="s">
        <v>1781</v>
      </c>
      <c r="G637" s="3" t="s">
        <v>1806</v>
      </c>
      <c r="H637" s="4">
        <v>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>
        <v>0</v>
      </c>
      <c r="Q637" s="4">
        <v>0</v>
      </c>
      <c r="R637" s="4">
        <v>0</v>
      </c>
      <c r="S637" s="4">
        <v>0</v>
      </c>
      <c r="T637" s="4">
        <v>0</v>
      </c>
      <c r="U637" s="13">
        <f>IF(DataTable[[#This Row],[Year]]="2019",SUM(DataTable[[#This Row],[Nov]:[Dec]]),IF(OR(DataTable[[#This Row],[Year]]="2020",DataTable[[#This Row],[Year]]="2021"),DataTable[[#This Row],[Total]],0))/1000</f>
        <v>0</v>
      </c>
      <c r="V637" s="13" t="str">
        <f>_xlfn.IFNA(VLOOKUP(DataTable[[#This Row],[Category]],Table2[#All],2,FALSE),"")</f>
        <v>Proactive Replacement</v>
      </c>
    </row>
    <row r="638" spans="1:22" x14ac:dyDescent="0.35">
      <c r="A638" s="3" t="s">
        <v>9</v>
      </c>
      <c r="B638" s="3" t="s">
        <v>276</v>
      </c>
      <c r="C638" s="3" t="s">
        <v>390</v>
      </c>
      <c r="D638" s="3" t="s">
        <v>389</v>
      </c>
      <c r="E638" s="3" t="s">
        <v>127</v>
      </c>
      <c r="F638" s="3" t="s">
        <v>1782</v>
      </c>
      <c r="G638" s="3" t="s">
        <v>1806</v>
      </c>
      <c r="H638" s="4">
        <v>0</v>
      </c>
      <c r="I638" s="4">
        <v>0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>
        <v>0</v>
      </c>
      <c r="Q638" s="4">
        <v>0</v>
      </c>
      <c r="R638" s="4">
        <v>0</v>
      </c>
      <c r="S638" s="4">
        <v>0</v>
      </c>
      <c r="T638" s="4">
        <v>0</v>
      </c>
      <c r="U638" s="13">
        <f>IF(DataTable[[#This Row],[Year]]="2019",SUM(DataTable[[#This Row],[Nov]:[Dec]]),IF(OR(DataTable[[#This Row],[Year]]="2020",DataTable[[#This Row],[Year]]="2021"),DataTable[[#This Row],[Total]],0))/1000</f>
        <v>0</v>
      </c>
      <c r="V638" s="13" t="str">
        <f>_xlfn.IFNA(VLOOKUP(DataTable[[#This Row],[Category]],Table2[#All],2,FALSE),"")</f>
        <v>All Other</v>
      </c>
    </row>
    <row r="639" spans="1:22" x14ac:dyDescent="0.35">
      <c r="A639" s="3" t="s">
        <v>9</v>
      </c>
      <c r="B639" s="3" t="s">
        <v>276</v>
      </c>
      <c r="C639" s="3" t="s">
        <v>767</v>
      </c>
      <c r="D639" s="3" t="s">
        <v>766</v>
      </c>
      <c r="E639" s="3" t="s">
        <v>252</v>
      </c>
      <c r="F639" s="3" t="s">
        <v>1782</v>
      </c>
      <c r="G639" s="3" t="s">
        <v>1806</v>
      </c>
      <c r="H639" s="4">
        <v>0</v>
      </c>
      <c r="I639" s="4">
        <v>0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>
        <v>0</v>
      </c>
      <c r="Q639" s="4">
        <v>0</v>
      </c>
      <c r="R639" s="4">
        <v>0</v>
      </c>
      <c r="S639" s="4">
        <v>0</v>
      </c>
      <c r="T639" s="4">
        <v>0</v>
      </c>
      <c r="U639" s="13">
        <f>IF(DataTable[[#This Row],[Year]]="2019",SUM(DataTable[[#This Row],[Nov]:[Dec]]),IF(OR(DataTable[[#This Row],[Year]]="2020",DataTable[[#This Row],[Year]]="2021"),DataTable[[#This Row],[Total]],0))/1000</f>
        <v>0</v>
      </c>
      <c r="V639" s="13" t="str">
        <f>_xlfn.IFNA(VLOOKUP(DataTable[[#This Row],[Category]],Table2[#All],2,FALSE),"")</f>
        <v>Reliability</v>
      </c>
    </row>
    <row r="640" spans="1:22" x14ac:dyDescent="0.35">
      <c r="A640" s="3" t="s">
        <v>9</v>
      </c>
      <c r="B640" s="3" t="s">
        <v>276</v>
      </c>
      <c r="C640" s="3" t="s">
        <v>297</v>
      </c>
      <c r="D640" s="3" t="s">
        <v>296</v>
      </c>
      <c r="E640" s="3" t="s">
        <v>88</v>
      </c>
      <c r="F640" s="3" t="s">
        <v>1782</v>
      </c>
      <c r="G640" s="3" t="s">
        <v>1806</v>
      </c>
      <c r="H640" s="4">
        <v>-11418</v>
      </c>
      <c r="I640" s="4">
        <v>26848</v>
      </c>
      <c r="J640" s="4">
        <v>502</v>
      </c>
      <c r="K640" s="4">
        <v>0</v>
      </c>
      <c r="L640" s="4">
        <v>0</v>
      </c>
      <c r="M640" s="4">
        <v>11639</v>
      </c>
      <c r="N640" s="4">
        <v>0</v>
      </c>
      <c r="O640" s="4">
        <v>0</v>
      </c>
      <c r="P640" s="4">
        <v>0</v>
      </c>
      <c r="Q640" s="4">
        <v>0</v>
      </c>
      <c r="R640" s="4">
        <v>0</v>
      </c>
      <c r="S640" s="4">
        <v>0</v>
      </c>
      <c r="T640" s="4">
        <v>27571</v>
      </c>
      <c r="U640" s="13">
        <f>IF(DataTable[[#This Row],[Year]]="2019",SUM(DataTable[[#This Row],[Nov]:[Dec]]),IF(OR(DataTable[[#This Row],[Year]]="2020",DataTable[[#This Row],[Year]]="2021"),DataTable[[#This Row],[Total]],0))/1000</f>
        <v>27.571000000000002</v>
      </c>
      <c r="V640" s="13" t="str">
        <f>_xlfn.IFNA(VLOOKUP(DataTable[[#This Row],[Category]],Table2[#All],2,FALSE),"")</f>
        <v>Proactive Replacement</v>
      </c>
    </row>
    <row r="641" spans="1:22" x14ac:dyDescent="0.35">
      <c r="A641" s="3" t="s">
        <v>9</v>
      </c>
      <c r="B641" s="3" t="s">
        <v>276</v>
      </c>
      <c r="C641" s="3" t="s">
        <v>297</v>
      </c>
      <c r="D641" s="3" t="s">
        <v>296</v>
      </c>
      <c r="E641" s="3" t="s">
        <v>88</v>
      </c>
      <c r="F641" s="3" t="s">
        <v>1781</v>
      </c>
      <c r="G641" s="3" t="s">
        <v>1806</v>
      </c>
      <c r="H641" s="4">
        <v>0</v>
      </c>
      <c r="I641" s="4">
        <v>0</v>
      </c>
      <c r="J641" s="4">
        <v>547290</v>
      </c>
      <c r="K641" s="4">
        <v>547290</v>
      </c>
      <c r="L641" s="4">
        <v>0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4">
        <v>0</v>
      </c>
      <c r="S641" s="4">
        <v>0</v>
      </c>
      <c r="T641" s="4">
        <v>1094580</v>
      </c>
      <c r="U641" s="13">
        <f>IF(DataTable[[#This Row],[Year]]="2019",SUM(DataTable[[#This Row],[Nov]:[Dec]]),IF(OR(DataTable[[#This Row],[Year]]="2020",DataTable[[#This Row],[Year]]="2021"),DataTable[[#This Row],[Total]],0))/1000</f>
        <v>1094.58</v>
      </c>
      <c r="V641" s="13" t="str">
        <f>_xlfn.IFNA(VLOOKUP(DataTable[[#This Row],[Category]],Table2[#All],2,FALSE),"")</f>
        <v>Proactive Replacement</v>
      </c>
    </row>
    <row r="642" spans="1:22" x14ac:dyDescent="0.35">
      <c r="A642" s="3" t="s">
        <v>9</v>
      </c>
      <c r="B642" s="3" t="s">
        <v>276</v>
      </c>
      <c r="C642" s="3" t="s">
        <v>314</v>
      </c>
      <c r="D642" s="3" t="s">
        <v>313</v>
      </c>
      <c r="E642" s="3" t="s">
        <v>8</v>
      </c>
      <c r="F642" s="3" t="s">
        <v>1782</v>
      </c>
      <c r="G642" s="3" t="s">
        <v>1806</v>
      </c>
      <c r="H642" s="4">
        <v>0</v>
      </c>
      <c r="I642" s="4">
        <v>0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>
        <v>0</v>
      </c>
      <c r="Q642" s="4">
        <v>0</v>
      </c>
      <c r="R642" s="4">
        <v>0</v>
      </c>
      <c r="S642" s="4">
        <v>91364</v>
      </c>
      <c r="T642" s="4">
        <v>91364</v>
      </c>
      <c r="U642" s="13">
        <f>IF(DataTable[[#This Row],[Year]]="2019",SUM(DataTable[[#This Row],[Nov]:[Dec]]),IF(OR(DataTable[[#This Row],[Year]]="2020",DataTable[[#This Row],[Year]]="2021"),DataTable[[#This Row],[Total]],0))/1000</f>
        <v>91.364000000000004</v>
      </c>
      <c r="V642" s="13" t="str">
        <f>_xlfn.IFNA(VLOOKUP(DataTable[[#This Row],[Category]],Table2[#All],2,FALSE),"")</f>
        <v>All Other</v>
      </c>
    </row>
    <row r="643" spans="1:22" x14ac:dyDescent="0.35">
      <c r="A643" s="3" t="s">
        <v>9</v>
      </c>
      <c r="B643" s="3" t="s">
        <v>276</v>
      </c>
      <c r="C643" s="3" t="s">
        <v>314</v>
      </c>
      <c r="D643" s="3" t="s">
        <v>313</v>
      </c>
      <c r="E643" s="3" t="s">
        <v>8</v>
      </c>
      <c r="F643" s="3" t="s">
        <v>1781</v>
      </c>
      <c r="G643" s="3" t="s">
        <v>1806</v>
      </c>
      <c r="H643" s="4">
        <v>9547</v>
      </c>
      <c r="I643" s="4">
        <v>9547</v>
      </c>
      <c r="J643" s="4">
        <v>9547</v>
      </c>
      <c r="K643" s="4">
        <v>9547</v>
      </c>
      <c r="L643" s="4">
        <v>9547</v>
      </c>
      <c r="M643" s="4">
        <v>9547</v>
      </c>
      <c r="N643" s="4">
        <v>9547</v>
      </c>
      <c r="O643" s="4">
        <v>10157</v>
      </c>
      <c r="P643" s="4">
        <v>10464</v>
      </c>
      <c r="Q643" s="4">
        <v>10770</v>
      </c>
      <c r="R643" s="4">
        <v>9853</v>
      </c>
      <c r="S643" s="4">
        <v>15115</v>
      </c>
      <c r="T643" s="4">
        <v>123185</v>
      </c>
      <c r="U643" s="13">
        <f>IF(DataTable[[#This Row],[Year]]="2019",SUM(DataTable[[#This Row],[Nov]:[Dec]]),IF(OR(DataTable[[#This Row],[Year]]="2020",DataTable[[#This Row],[Year]]="2021"),DataTable[[#This Row],[Total]],0))/1000</f>
        <v>123.185</v>
      </c>
      <c r="V643" s="13" t="str">
        <f>_xlfn.IFNA(VLOOKUP(DataTable[[#This Row],[Category]],Table2[#All],2,FALSE),"")</f>
        <v>All Other</v>
      </c>
    </row>
    <row r="644" spans="1:22" x14ac:dyDescent="0.35">
      <c r="A644" s="3" t="s">
        <v>9</v>
      </c>
      <c r="B644" s="3" t="s">
        <v>276</v>
      </c>
      <c r="C644" s="3" t="s">
        <v>402</v>
      </c>
      <c r="D644" s="3" t="s">
        <v>401</v>
      </c>
      <c r="E644" s="3" t="s">
        <v>8</v>
      </c>
      <c r="F644" s="3" t="s">
        <v>1782</v>
      </c>
      <c r="G644" s="3" t="s">
        <v>1806</v>
      </c>
      <c r="H644" s="4">
        <v>8305</v>
      </c>
      <c r="I644" s="4">
        <v>378</v>
      </c>
      <c r="J644" s="4">
        <v>3433</v>
      </c>
      <c r="K644" s="4">
        <v>245</v>
      </c>
      <c r="L644" s="4">
        <v>0</v>
      </c>
      <c r="M644" s="4">
        <v>0</v>
      </c>
      <c r="N644" s="4">
        <v>0</v>
      </c>
      <c r="O644" s="4">
        <v>0</v>
      </c>
      <c r="P644" s="4">
        <v>0</v>
      </c>
      <c r="Q644" s="4">
        <v>0</v>
      </c>
      <c r="R644" s="4">
        <v>0</v>
      </c>
      <c r="S644" s="4">
        <v>0</v>
      </c>
      <c r="T644" s="4">
        <v>12360</v>
      </c>
      <c r="U644" s="13">
        <f>IF(DataTable[[#This Row],[Year]]="2019",SUM(DataTable[[#This Row],[Nov]:[Dec]]),IF(OR(DataTable[[#This Row],[Year]]="2020",DataTable[[#This Row],[Year]]="2021"),DataTable[[#This Row],[Total]],0))/1000</f>
        <v>12.36</v>
      </c>
      <c r="V644" s="13" t="str">
        <f>_xlfn.IFNA(VLOOKUP(DataTable[[#This Row],[Category]],Table2[#All],2,FALSE),"")</f>
        <v>All Other</v>
      </c>
    </row>
    <row r="645" spans="1:22" x14ac:dyDescent="0.35">
      <c r="A645" s="3" t="s">
        <v>9</v>
      </c>
      <c r="B645" s="3" t="s">
        <v>276</v>
      </c>
      <c r="C645" s="3" t="s">
        <v>976</v>
      </c>
      <c r="D645" s="3" t="s">
        <v>975</v>
      </c>
      <c r="E645" s="3" t="s">
        <v>88</v>
      </c>
      <c r="F645" s="3" t="s">
        <v>1782</v>
      </c>
      <c r="G645" s="3" t="s">
        <v>1806</v>
      </c>
      <c r="H645" s="4">
        <v>0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>
        <v>0</v>
      </c>
      <c r="Q645" s="4">
        <v>0</v>
      </c>
      <c r="R645" s="4">
        <v>0</v>
      </c>
      <c r="S645" s="4">
        <v>0</v>
      </c>
      <c r="T645" s="4">
        <v>0</v>
      </c>
      <c r="U645" s="13">
        <f>IF(DataTable[[#This Row],[Year]]="2019",SUM(DataTable[[#This Row],[Nov]:[Dec]]),IF(OR(DataTable[[#This Row],[Year]]="2020",DataTable[[#This Row],[Year]]="2021"),DataTable[[#This Row],[Total]],0))/1000</f>
        <v>0</v>
      </c>
      <c r="V645" s="13" t="str">
        <f>_xlfn.IFNA(VLOOKUP(DataTable[[#This Row],[Category]],Table2[#All],2,FALSE),"")</f>
        <v>Proactive Replacement</v>
      </c>
    </row>
    <row r="646" spans="1:22" x14ac:dyDescent="0.35">
      <c r="A646" s="3" t="s">
        <v>9</v>
      </c>
      <c r="B646" s="3" t="s">
        <v>276</v>
      </c>
      <c r="C646" s="3" t="s">
        <v>825</v>
      </c>
      <c r="D646" s="3" t="s">
        <v>824</v>
      </c>
      <c r="E646" s="3" t="s">
        <v>127</v>
      </c>
      <c r="F646" s="3" t="s">
        <v>1782</v>
      </c>
      <c r="G646" s="3" t="s">
        <v>1806</v>
      </c>
      <c r="H646" s="4">
        <v>145862</v>
      </c>
      <c r="I646" s="4">
        <v>20631</v>
      </c>
      <c r="J646" s="4">
        <v>41195</v>
      </c>
      <c r="K646" s="4">
        <v>2812</v>
      </c>
      <c r="L646" s="4">
        <v>5222</v>
      </c>
      <c r="M646" s="4">
        <v>36</v>
      </c>
      <c r="N646" s="4">
        <v>0</v>
      </c>
      <c r="O646" s="4">
        <v>0</v>
      </c>
      <c r="P646" s="4">
        <v>0</v>
      </c>
      <c r="Q646" s="4">
        <v>0</v>
      </c>
      <c r="R646" s="4">
        <v>0</v>
      </c>
      <c r="S646" s="4">
        <v>0</v>
      </c>
      <c r="T646" s="4">
        <v>215757</v>
      </c>
      <c r="U646" s="13">
        <f>IF(DataTable[[#This Row],[Year]]="2019",SUM(DataTable[[#This Row],[Nov]:[Dec]]),IF(OR(DataTable[[#This Row],[Year]]="2020",DataTable[[#This Row],[Year]]="2021"),DataTable[[#This Row],[Total]],0))/1000</f>
        <v>215.75700000000001</v>
      </c>
      <c r="V646" s="13" t="str">
        <f>_xlfn.IFNA(VLOOKUP(DataTable[[#This Row],[Category]],Table2[#All],2,FALSE),"")</f>
        <v>All Other</v>
      </c>
    </row>
    <row r="647" spans="1:22" x14ac:dyDescent="0.35">
      <c r="A647" s="3" t="s">
        <v>9</v>
      </c>
      <c r="B647" s="3" t="s">
        <v>276</v>
      </c>
      <c r="C647" s="3" t="s">
        <v>819</v>
      </c>
      <c r="D647" s="3" t="s">
        <v>818</v>
      </c>
      <c r="E647" s="3" t="s">
        <v>127</v>
      </c>
      <c r="F647" s="3" t="s">
        <v>1782</v>
      </c>
      <c r="G647" s="3" t="s">
        <v>1806</v>
      </c>
      <c r="H647" s="4">
        <v>0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>
        <v>0</v>
      </c>
      <c r="Q647" s="4">
        <v>0</v>
      </c>
      <c r="R647" s="4">
        <v>0</v>
      </c>
      <c r="S647" s="4">
        <v>0</v>
      </c>
      <c r="T647" s="4">
        <v>0</v>
      </c>
      <c r="U647" s="13">
        <f>IF(DataTable[[#This Row],[Year]]="2019",SUM(DataTable[[#This Row],[Nov]:[Dec]]),IF(OR(DataTable[[#This Row],[Year]]="2020",DataTable[[#This Row],[Year]]="2021"),DataTable[[#This Row],[Total]],0))/1000</f>
        <v>0</v>
      </c>
      <c r="V647" s="13" t="str">
        <f>_xlfn.IFNA(VLOOKUP(DataTable[[#This Row],[Category]],Table2[#All],2,FALSE),"")</f>
        <v>All Other</v>
      </c>
    </row>
    <row r="648" spans="1:22" x14ac:dyDescent="0.35">
      <c r="A648" s="3" t="s">
        <v>9</v>
      </c>
      <c r="B648" s="3" t="s">
        <v>276</v>
      </c>
      <c r="C648" s="3" t="s">
        <v>396</v>
      </c>
      <c r="D648" s="3" t="s">
        <v>395</v>
      </c>
      <c r="E648" s="3" t="s">
        <v>127</v>
      </c>
      <c r="F648" s="3" t="s">
        <v>1782</v>
      </c>
      <c r="G648" s="3" t="s">
        <v>1806</v>
      </c>
      <c r="H648" s="4">
        <v>0</v>
      </c>
      <c r="I648" s="4">
        <v>15605</v>
      </c>
      <c r="J648" s="4">
        <v>32245</v>
      </c>
      <c r="K648" s="4">
        <v>7689</v>
      </c>
      <c r="L648" s="4">
        <v>54983</v>
      </c>
      <c r="M648" s="4">
        <v>36428</v>
      </c>
      <c r="N648" s="4">
        <v>239</v>
      </c>
      <c r="O648" s="4">
        <v>148241</v>
      </c>
      <c r="P648" s="4">
        <v>49330</v>
      </c>
      <c r="Q648" s="4">
        <v>60544</v>
      </c>
      <c r="R648" s="4">
        <v>784</v>
      </c>
      <c r="S648" s="4">
        <v>523</v>
      </c>
      <c r="T648" s="4">
        <v>406608</v>
      </c>
      <c r="U648" s="13">
        <f>IF(DataTable[[#This Row],[Year]]="2019",SUM(DataTable[[#This Row],[Nov]:[Dec]]),IF(OR(DataTable[[#This Row],[Year]]="2020",DataTable[[#This Row],[Year]]="2021"),DataTable[[#This Row],[Total]],0))/1000</f>
        <v>406.608</v>
      </c>
      <c r="V648" s="13" t="str">
        <f>_xlfn.IFNA(VLOOKUP(DataTable[[#This Row],[Category]],Table2[#All],2,FALSE),"")</f>
        <v>All Other</v>
      </c>
    </row>
    <row r="649" spans="1:22" x14ac:dyDescent="0.35">
      <c r="A649" s="3" t="s">
        <v>9</v>
      </c>
      <c r="B649" s="3" t="s">
        <v>276</v>
      </c>
      <c r="C649" s="3" t="s">
        <v>888</v>
      </c>
      <c r="D649" s="3" t="s">
        <v>887</v>
      </c>
      <c r="E649" s="3" t="s">
        <v>281</v>
      </c>
      <c r="F649" s="3" t="s">
        <v>1782</v>
      </c>
      <c r="G649" s="3" t="s">
        <v>1806</v>
      </c>
      <c r="H649" s="4">
        <v>0</v>
      </c>
      <c r="I649" s="4">
        <v>0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>
        <v>0</v>
      </c>
      <c r="Q649" s="4">
        <v>0</v>
      </c>
      <c r="R649" s="4">
        <v>0</v>
      </c>
      <c r="S649" s="4">
        <v>0</v>
      </c>
      <c r="T649" s="4">
        <v>0</v>
      </c>
      <c r="U649" s="13">
        <f>IF(DataTable[[#This Row],[Year]]="2019",SUM(DataTable[[#This Row],[Nov]:[Dec]]),IF(OR(DataTable[[#This Row],[Year]]="2020",DataTable[[#This Row],[Year]]="2021"),DataTable[[#This Row],[Total]],0))/1000</f>
        <v>0</v>
      </c>
      <c r="V649" s="13" t="str">
        <f>_xlfn.IFNA(VLOOKUP(DataTable[[#This Row],[Category]],Table2[#All],2,FALSE),"")</f>
        <v>All Other</v>
      </c>
    </row>
    <row r="650" spans="1:22" x14ac:dyDescent="0.35">
      <c r="A650" s="3" t="s">
        <v>9</v>
      </c>
      <c r="B650" s="3" t="s">
        <v>276</v>
      </c>
      <c r="C650" s="3" t="s">
        <v>631</v>
      </c>
      <c r="D650" s="3" t="s">
        <v>630</v>
      </c>
      <c r="E650" s="3" t="s">
        <v>88</v>
      </c>
      <c r="F650" s="3" t="s">
        <v>1782</v>
      </c>
      <c r="G650" s="3" t="s">
        <v>1806</v>
      </c>
      <c r="H650" s="4">
        <v>13</v>
      </c>
      <c r="I650" s="4">
        <v>0</v>
      </c>
      <c r="J650" s="4">
        <v>884</v>
      </c>
      <c r="K650" s="4">
        <v>6584</v>
      </c>
      <c r="L650" s="4">
        <v>61466</v>
      </c>
      <c r="M650" s="4">
        <v>67067</v>
      </c>
      <c r="N650" s="4">
        <v>6658</v>
      </c>
      <c r="O650" s="4">
        <v>1753</v>
      </c>
      <c r="P650" s="4">
        <v>-1753</v>
      </c>
      <c r="Q650" s="4">
        <v>0</v>
      </c>
      <c r="R650" s="4">
        <v>0</v>
      </c>
      <c r="S650" s="4">
        <v>0</v>
      </c>
      <c r="T650" s="4">
        <v>142672</v>
      </c>
      <c r="U650" s="13">
        <f>IF(DataTable[[#This Row],[Year]]="2019",SUM(DataTable[[#This Row],[Nov]:[Dec]]),IF(OR(DataTable[[#This Row],[Year]]="2020",DataTable[[#This Row],[Year]]="2021"),DataTable[[#This Row],[Total]],0))/1000</f>
        <v>142.672</v>
      </c>
      <c r="V650" s="13" t="str">
        <f>_xlfn.IFNA(VLOOKUP(DataTable[[#This Row],[Category]],Table2[#All],2,FALSE),"")</f>
        <v>Proactive Replacement</v>
      </c>
    </row>
    <row r="651" spans="1:22" x14ac:dyDescent="0.35">
      <c r="A651" s="3" t="s">
        <v>9</v>
      </c>
      <c r="B651" s="3" t="s">
        <v>276</v>
      </c>
      <c r="C651" s="3" t="s">
        <v>679</v>
      </c>
      <c r="D651" s="3" t="s">
        <v>678</v>
      </c>
      <c r="E651" s="3" t="s">
        <v>88</v>
      </c>
      <c r="F651" s="3" t="s">
        <v>1782</v>
      </c>
      <c r="G651" s="3" t="s">
        <v>1806</v>
      </c>
      <c r="H651" s="4">
        <v>3804</v>
      </c>
      <c r="I651" s="4">
        <v>5424</v>
      </c>
      <c r="J651" s="4">
        <v>8485</v>
      </c>
      <c r="K651" s="4">
        <v>-1040</v>
      </c>
      <c r="L651" s="4">
        <v>999</v>
      </c>
      <c r="M651" s="4">
        <v>0</v>
      </c>
      <c r="N651" s="4">
        <v>35268</v>
      </c>
      <c r="O651" s="4">
        <v>2565</v>
      </c>
      <c r="P651" s="4">
        <v>31121</v>
      </c>
      <c r="Q651" s="4">
        <v>0</v>
      </c>
      <c r="R651" s="4">
        <v>30340</v>
      </c>
      <c r="S651" s="4">
        <v>0</v>
      </c>
      <c r="T651" s="4">
        <v>116966</v>
      </c>
      <c r="U651" s="13">
        <f>IF(DataTable[[#This Row],[Year]]="2019",SUM(DataTable[[#This Row],[Nov]:[Dec]]),IF(OR(DataTable[[#This Row],[Year]]="2020",DataTable[[#This Row],[Year]]="2021"),DataTable[[#This Row],[Total]],0))/1000</f>
        <v>116.96599999999999</v>
      </c>
      <c r="V651" s="13" t="str">
        <f>_xlfn.IFNA(VLOOKUP(DataTable[[#This Row],[Category]],Table2[#All],2,FALSE),"")</f>
        <v>Proactive Replacement</v>
      </c>
    </row>
    <row r="652" spans="1:22" x14ac:dyDescent="0.35">
      <c r="A652" s="3" t="s">
        <v>9</v>
      </c>
      <c r="B652" s="3" t="s">
        <v>276</v>
      </c>
      <c r="C652" s="3" t="s">
        <v>561</v>
      </c>
      <c r="D652" s="3" t="s">
        <v>560</v>
      </c>
      <c r="E652" s="3" t="s">
        <v>88</v>
      </c>
      <c r="F652" s="3" t="s">
        <v>1782</v>
      </c>
      <c r="G652" s="3" t="s">
        <v>1806</v>
      </c>
      <c r="H652" s="4">
        <v>-12875</v>
      </c>
      <c r="I652" s="4">
        <v>14610</v>
      </c>
      <c r="J652" s="4">
        <v>20550</v>
      </c>
      <c r="K652" s="4">
        <v>30280</v>
      </c>
      <c r="L652" s="4">
        <v>12679</v>
      </c>
      <c r="M652" s="4">
        <v>102923</v>
      </c>
      <c r="N652" s="4">
        <v>-38571</v>
      </c>
      <c r="O652" s="4">
        <v>1007</v>
      </c>
      <c r="P652" s="4">
        <v>2809</v>
      </c>
      <c r="Q652" s="4">
        <v>0</v>
      </c>
      <c r="R652" s="4">
        <v>0</v>
      </c>
      <c r="S652" s="4">
        <v>0</v>
      </c>
      <c r="T652" s="4">
        <v>133411</v>
      </c>
      <c r="U652" s="13">
        <f>IF(DataTable[[#This Row],[Year]]="2019",SUM(DataTable[[#This Row],[Nov]:[Dec]]),IF(OR(DataTable[[#This Row],[Year]]="2020",DataTable[[#This Row],[Year]]="2021"),DataTable[[#This Row],[Total]],0))/1000</f>
        <v>133.411</v>
      </c>
      <c r="V652" s="13" t="str">
        <f>_xlfn.IFNA(VLOOKUP(DataTable[[#This Row],[Category]],Table2[#All],2,FALSE),"")</f>
        <v>Proactive Replacement</v>
      </c>
    </row>
    <row r="653" spans="1:22" x14ac:dyDescent="0.35">
      <c r="A653" s="3" t="s">
        <v>9</v>
      </c>
      <c r="B653" s="3" t="s">
        <v>276</v>
      </c>
      <c r="C653" s="3" t="s">
        <v>561</v>
      </c>
      <c r="D653" s="3" t="s">
        <v>560</v>
      </c>
      <c r="E653" s="3" t="s">
        <v>88</v>
      </c>
      <c r="F653" s="3" t="s">
        <v>1781</v>
      </c>
      <c r="G653" s="3" t="s">
        <v>1806</v>
      </c>
      <c r="H653" s="4">
        <v>0</v>
      </c>
      <c r="I653" s="4">
        <v>0</v>
      </c>
      <c r="J653" s="4">
        <v>84027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0</v>
      </c>
      <c r="S653" s="4">
        <v>0</v>
      </c>
      <c r="T653" s="4">
        <v>84027</v>
      </c>
      <c r="U653" s="13">
        <f>IF(DataTable[[#This Row],[Year]]="2019",SUM(DataTable[[#This Row],[Nov]:[Dec]]),IF(OR(DataTable[[#This Row],[Year]]="2020",DataTable[[#This Row],[Year]]="2021"),DataTable[[#This Row],[Total]],0))/1000</f>
        <v>84.027000000000001</v>
      </c>
      <c r="V653" s="13" t="str">
        <f>_xlfn.IFNA(VLOOKUP(DataTable[[#This Row],[Category]],Table2[#All],2,FALSE),"")</f>
        <v>Proactive Replacement</v>
      </c>
    </row>
    <row r="654" spans="1:22" x14ac:dyDescent="0.35">
      <c r="A654" s="3" t="s">
        <v>9</v>
      </c>
      <c r="B654" s="3" t="s">
        <v>276</v>
      </c>
      <c r="C654" s="3" t="s">
        <v>308</v>
      </c>
      <c r="D654" s="3" t="s">
        <v>307</v>
      </c>
      <c r="E654" s="3" t="s">
        <v>304</v>
      </c>
      <c r="F654" s="3" t="s">
        <v>1782</v>
      </c>
      <c r="G654" s="3" t="s">
        <v>1806</v>
      </c>
      <c r="H654" s="4">
        <v>7254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>
        <v>0</v>
      </c>
      <c r="Q654" s="4">
        <v>0</v>
      </c>
      <c r="R654" s="4">
        <v>0</v>
      </c>
      <c r="S654" s="4">
        <v>0</v>
      </c>
      <c r="T654" s="4">
        <v>7254</v>
      </c>
      <c r="U654" s="13">
        <f>IF(DataTable[[#This Row],[Year]]="2019",SUM(DataTable[[#This Row],[Nov]:[Dec]]),IF(OR(DataTable[[#This Row],[Year]]="2020",DataTable[[#This Row],[Year]]="2021"),DataTable[[#This Row],[Total]],0))/1000</f>
        <v>7.2539999999999996</v>
      </c>
      <c r="V654" s="13" t="str">
        <f>_xlfn.IFNA(VLOOKUP(DataTable[[#This Row],[Category]],Table2[#All],2,FALSE),"")</f>
        <v>All Other</v>
      </c>
    </row>
    <row r="655" spans="1:22" x14ac:dyDescent="0.35">
      <c r="A655" s="3" t="s">
        <v>9</v>
      </c>
      <c r="B655" s="3" t="s">
        <v>276</v>
      </c>
      <c r="C655" s="3" t="s">
        <v>439</v>
      </c>
      <c r="D655" s="3" t="s">
        <v>438</v>
      </c>
      <c r="E655" s="3" t="s">
        <v>127</v>
      </c>
      <c r="F655" s="3" t="s">
        <v>1782</v>
      </c>
      <c r="G655" s="3" t="s">
        <v>1806</v>
      </c>
      <c r="H655" s="4">
        <v>0</v>
      </c>
      <c r="I655" s="4">
        <v>0</v>
      </c>
      <c r="J655" s="4">
        <v>4807</v>
      </c>
      <c r="K655" s="4">
        <v>15</v>
      </c>
      <c r="L655" s="4">
        <v>0</v>
      </c>
      <c r="M655" s="4">
        <v>5245</v>
      </c>
      <c r="N655" s="4">
        <v>0</v>
      </c>
      <c r="O655" s="4">
        <v>0</v>
      </c>
      <c r="P655" s="4">
        <v>0</v>
      </c>
      <c r="Q655" s="4">
        <v>0</v>
      </c>
      <c r="R655" s="4">
        <v>0</v>
      </c>
      <c r="S655" s="4">
        <v>0</v>
      </c>
      <c r="T655" s="4">
        <v>10066</v>
      </c>
      <c r="U655" s="13">
        <f>IF(DataTable[[#This Row],[Year]]="2019",SUM(DataTable[[#This Row],[Nov]:[Dec]]),IF(OR(DataTable[[#This Row],[Year]]="2020",DataTable[[#This Row],[Year]]="2021"),DataTable[[#This Row],[Total]],0))/1000</f>
        <v>10.066000000000001</v>
      </c>
      <c r="V655" s="13" t="str">
        <f>_xlfn.IFNA(VLOOKUP(DataTable[[#This Row],[Category]],Table2[#All],2,FALSE),"")</f>
        <v>All Other</v>
      </c>
    </row>
    <row r="656" spans="1:22" x14ac:dyDescent="0.35">
      <c r="A656" s="3" t="s">
        <v>9</v>
      </c>
      <c r="B656" s="3" t="s">
        <v>276</v>
      </c>
      <c r="C656" s="3" t="s">
        <v>872</v>
      </c>
      <c r="D656" s="3" t="s">
        <v>871</v>
      </c>
      <c r="E656" s="3" t="s">
        <v>273</v>
      </c>
      <c r="F656" s="3" t="s">
        <v>1782</v>
      </c>
      <c r="G656" s="3" t="s">
        <v>1806</v>
      </c>
      <c r="H656" s="4">
        <v>0</v>
      </c>
      <c r="I656" s="4">
        <v>0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>
        <v>0</v>
      </c>
      <c r="Q656" s="4">
        <v>0</v>
      </c>
      <c r="R656" s="4">
        <v>0</v>
      </c>
      <c r="S656" s="4">
        <v>0</v>
      </c>
      <c r="T656" s="4">
        <v>0</v>
      </c>
      <c r="U656" s="13">
        <f>IF(DataTable[[#This Row],[Year]]="2019",SUM(DataTable[[#This Row],[Nov]:[Dec]]),IF(OR(DataTable[[#This Row],[Year]]="2020",DataTable[[#This Row],[Year]]="2021"),DataTable[[#This Row],[Total]],0))/1000</f>
        <v>0</v>
      </c>
      <c r="V656" s="13" t="str">
        <f>_xlfn.IFNA(VLOOKUP(DataTable[[#This Row],[Category]],Table2[#All],2,FALSE),"")</f>
        <v>All Other</v>
      </c>
    </row>
    <row r="657" spans="1:22" x14ac:dyDescent="0.35">
      <c r="A657" s="3" t="s">
        <v>9</v>
      </c>
      <c r="B657" s="3" t="s">
        <v>276</v>
      </c>
      <c r="C657" s="3" t="s">
        <v>619</v>
      </c>
      <c r="D657" s="3" t="s">
        <v>618</v>
      </c>
      <c r="E657" s="3" t="s">
        <v>88</v>
      </c>
      <c r="F657" s="3" t="s">
        <v>1782</v>
      </c>
      <c r="G657" s="3" t="s">
        <v>1806</v>
      </c>
      <c r="H657" s="4">
        <v>8600</v>
      </c>
      <c r="I657" s="4">
        <v>3127</v>
      </c>
      <c r="J657" s="4">
        <v>1505</v>
      </c>
      <c r="K657" s="4">
        <v>2163</v>
      </c>
      <c r="L657" s="4">
        <v>3070</v>
      </c>
      <c r="M657" s="4">
        <v>-453</v>
      </c>
      <c r="N657" s="4">
        <v>2515</v>
      </c>
      <c r="O657" s="4">
        <v>558</v>
      </c>
      <c r="P657" s="4">
        <v>14705</v>
      </c>
      <c r="Q657" s="4">
        <v>107710</v>
      </c>
      <c r="R657" s="4">
        <v>95305</v>
      </c>
      <c r="S657" s="4">
        <v>5899</v>
      </c>
      <c r="T657" s="4">
        <v>244705</v>
      </c>
      <c r="U657" s="13">
        <f>IF(DataTable[[#This Row],[Year]]="2019",SUM(DataTable[[#This Row],[Nov]:[Dec]]),IF(OR(DataTable[[#This Row],[Year]]="2020",DataTable[[#This Row],[Year]]="2021"),DataTable[[#This Row],[Total]],0))/1000</f>
        <v>244.70500000000001</v>
      </c>
      <c r="V657" s="13" t="str">
        <f>_xlfn.IFNA(VLOOKUP(DataTable[[#This Row],[Category]],Table2[#All],2,FALSE),"")</f>
        <v>Proactive Replacement</v>
      </c>
    </row>
    <row r="658" spans="1:22" x14ac:dyDescent="0.35">
      <c r="A658" s="3" t="s">
        <v>9</v>
      </c>
      <c r="B658" s="3" t="s">
        <v>276</v>
      </c>
      <c r="C658" s="3" t="s">
        <v>835</v>
      </c>
      <c r="D658" s="3" t="s">
        <v>834</v>
      </c>
      <c r="E658" s="3" t="s">
        <v>127</v>
      </c>
      <c r="F658" s="3" t="s">
        <v>1782</v>
      </c>
      <c r="G658" s="3" t="s">
        <v>1806</v>
      </c>
      <c r="H658" s="4">
        <v>98</v>
      </c>
      <c r="I658" s="4">
        <v>98</v>
      </c>
      <c r="J658" s="4">
        <v>1512</v>
      </c>
      <c r="K658" s="4">
        <v>98</v>
      </c>
      <c r="L658" s="4">
        <v>18104</v>
      </c>
      <c r="M658" s="4">
        <v>13800</v>
      </c>
      <c r="N658" s="4">
        <v>34640</v>
      </c>
      <c r="O658" s="4">
        <v>-8301</v>
      </c>
      <c r="P658" s="4">
        <v>115696</v>
      </c>
      <c r="Q658" s="4">
        <v>7459</v>
      </c>
      <c r="R658" s="4">
        <v>0</v>
      </c>
      <c r="S658" s="4">
        <v>1791684</v>
      </c>
      <c r="T658" s="4">
        <v>1974887</v>
      </c>
      <c r="U658" s="13">
        <f>IF(DataTable[[#This Row],[Year]]="2019",SUM(DataTable[[#This Row],[Nov]:[Dec]]),IF(OR(DataTable[[#This Row],[Year]]="2020",DataTable[[#This Row],[Year]]="2021"),DataTable[[#This Row],[Total]],0))/1000</f>
        <v>1974.8869999999999</v>
      </c>
      <c r="V658" s="13" t="str">
        <f>_xlfn.IFNA(VLOOKUP(DataTable[[#This Row],[Category]],Table2[#All],2,FALSE),"")</f>
        <v>All Other</v>
      </c>
    </row>
    <row r="659" spans="1:22" x14ac:dyDescent="0.35">
      <c r="A659" s="3" t="s">
        <v>9</v>
      </c>
      <c r="B659" s="3" t="s">
        <v>276</v>
      </c>
      <c r="C659" s="3" t="s">
        <v>835</v>
      </c>
      <c r="D659" s="3" t="s">
        <v>834</v>
      </c>
      <c r="E659" s="3" t="s">
        <v>127</v>
      </c>
      <c r="F659" s="3" t="s">
        <v>1781</v>
      </c>
      <c r="G659" s="3" t="s">
        <v>1806</v>
      </c>
      <c r="H659" s="4">
        <v>112764</v>
      </c>
      <c r="I659" s="4">
        <v>0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>
        <v>0</v>
      </c>
      <c r="Q659" s="4">
        <v>0</v>
      </c>
      <c r="R659" s="4">
        <v>0</v>
      </c>
      <c r="S659" s="4">
        <v>0</v>
      </c>
      <c r="T659" s="4">
        <v>112764</v>
      </c>
      <c r="U659" s="13">
        <f>IF(DataTable[[#This Row],[Year]]="2019",SUM(DataTable[[#This Row],[Nov]:[Dec]]),IF(OR(DataTable[[#This Row],[Year]]="2020",DataTable[[#This Row],[Year]]="2021"),DataTable[[#This Row],[Total]],0))/1000</f>
        <v>112.764</v>
      </c>
      <c r="V659" s="13" t="str">
        <f>_xlfn.IFNA(VLOOKUP(DataTable[[#This Row],[Category]],Table2[#All],2,FALSE),"")</f>
        <v>All Other</v>
      </c>
    </row>
    <row r="660" spans="1:22" x14ac:dyDescent="0.35">
      <c r="A660" s="3" t="s">
        <v>9</v>
      </c>
      <c r="B660" s="3" t="s">
        <v>276</v>
      </c>
      <c r="C660" s="3" t="s">
        <v>833</v>
      </c>
      <c r="D660" s="3" t="s">
        <v>832</v>
      </c>
      <c r="E660" s="3" t="s">
        <v>127</v>
      </c>
      <c r="F660" s="3" t="s">
        <v>1782</v>
      </c>
      <c r="G660" s="3" t="s">
        <v>1806</v>
      </c>
      <c r="H660" s="4">
        <v>107</v>
      </c>
      <c r="I660" s="4">
        <v>107</v>
      </c>
      <c r="J660" s="4">
        <v>1521</v>
      </c>
      <c r="K660" s="4">
        <v>107</v>
      </c>
      <c r="L660" s="4">
        <v>15675</v>
      </c>
      <c r="M660" s="4">
        <v>42429</v>
      </c>
      <c r="N660" s="4">
        <v>13342</v>
      </c>
      <c r="O660" s="4">
        <v>-9828</v>
      </c>
      <c r="P660" s="4">
        <v>117223</v>
      </c>
      <c r="Q660" s="4">
        <v>7459</v>
      </c>
      <c r="R660" s="4">
        <v>0</v>
      </c>
      <c r="S660" s="4">
        <v>2016862</v>
      </c>
      <c r="T660" s="4">
        <v>2205004</v>
      </c>
      <c r="U660" s="13">
        <f>IF(DataTable[[#This Row],[Year]]="2019",SUM(DataTable[[#This Row],[Nov]:[Dec]]),IF(OR(DataTable[[#This Row],[Year]]="2020",DataTable[[#This Row],[Year]]="2021"),DataTable[[#This Row],[Total]],0))/1000</f>
        <v>2205.0039999999999</v>
      </c>
      <c r="V660" s="13" t="str">
        <f>_xlfn.IFNA(VLOOKUP(DataTable[[#This Row],[Category]],Table2[#All],2,FALSE),"")</f>
        <v>All Other</v>
      </c>
    </row>
    <row r="661" spans="1:22" x14ac:dyDescent="0.35">
      <c r="A661" s="3" t="s">
        <v>9</v>
      </c>
      <c r="B661" s="3" t="s">
        <v>276</v>
      </c>
      <c r="C661" s="3" t="s">
        <v>833</v>
      </c>
      <c r="D661" s="3" t="s">
        <v>832</v>
      </c>
      <c r="E661" s="3" t="s">
        <v>127</v>
      </c>
      <c r="F661" s="3" t="s">
        <v>1781</v>
      </c>
      <c r="G661" s="3" t="s">
        <v>1806</v>
      </c>
      <c r="H661" s="4">
        <v>120797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>
        <v>0</v>
      </c>
      <c r="Q661" s="4">
        <v>0</v>
      </c>
      <c r="R661" s="4">
        <v>0</v>
      </c>
      <c r="S661" s="4">
        <v>0</v>
      </c>
      <c r="T661" s="4">
        <v>120797</v>
      </c>
      <c r="U661" s="13">
        <f>IF(DataTable[[#This Row],[Year]]="2019",SUM(DataTable[[#This Row],[Nov]:[Dec]]),IF(OR(DataTable[[#This Row],[Year]]="2020",DataTable[[#This Row],[Year]]="2021"),DataTable[[#This Row],[Total]],0))/1000</f>
        <v>120.797</v>
      </c>
      <c r="V661" s="13" t="str">
        <f>_xlfn.IFNA(VLOOKUP(DataTable[[#This Row],[Category]],Table2[#All],2,FALSE),"")</f>
        <v>All Other</v>
      </c>
    </row>
    <row r="662" spans="1:22" x14ac:dyDescent="0.35">
      <c r="A662" s="3" t="s">
        <v>9</v>
      </c>
      <c r="B662" s="3" t="s">
        <v>276</v>
      </c>
      <c r="C662" s="3" t="s">
        <v>972</v>
      </c>
      <c r="D662" s="3" t="s">
        <v>971</v>
      </c>
      <c r="E662" s="3" t="s">
        <v>8</v>
      </c>
      <c r="F662" s="3" t="s">
        <v>1782</v>
      </c>
      <c r="G662" s="3" t="s">
        <v>1806</v>
      </c>
      <c r="H662" s="4">
        <v>25265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>
        <v>0</v>
      </c>
      <c r="Q662" s="4">
        <v>0</v>
      </c>
      <c r="R662" s="4">
        <v>0</v>
      </c>
      <c r="S662" s="4">
        <v>0</v>
      </c>
      <c r="T662" s="4">
        <v>25265</v>
      </c>
      <c r="U662" s="13">
        <f>IF(DataTable[[#This Row],[Year]]="2019",SUM(DataTable[[#This Row],[Nov]:[Dec]]),IF(OR(DataTable[[#This Row],[Year]]="2020",DataTable[[#This Row],[Year]]="2021"),DataTable[[#This Row],[Total]],0))/1000</f>
        <v>25.265000000000001</v>
      </c>
      <c r="V662" s="13" t="str">
        <f>_xlfn.IFNA(VLOOKUP(DataTable[[#This Row],[Category]],Table2[#All],2,FALSE),"")</f>
        <v>All Other</v>
      </c>
    </row>
    <row r="663" spans="1:22" x14ac:dyDescent="0.35">
      <c r="A663" s="3" t="s">
        <v>9</v>
      </c>
      <c r="B663" s="3" t="s">
        <v>276</v>
      </c>
      <c r="C663" s="3" t="s">
        <v>870</v>
      </c>
      <c r="D663" s="3" t="s">
        <v>869</v>
      </c>
      <c r="E663" s="3" t="s">
        <v>868</v>
      </c>
      <c r="F663" s="3" t="s">
        <v>1782</v>
      </c>
      <c r="G663" s="3" t="s">
        <v>1806</v>
      </c>
      <c r="H663" s="4">
        <v>0</v>
      </c>
      <c r="I663" s="4">
        <v>0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>
        <v>-1254872</v>
      </c>
      <c r="Q663" s="4">
        <v>0</v>
      </c>
      <c r="R663" s="4">
        <v>0</v>
      </c>
      <c r="S663" s="4">
        <v>0</v>
      </c>
      <c r="T663" s="4">
        <v>-1254872</v>
      </c>
      <c r="U663" s="13">
        <f>IF(DataTable[[#This Row],[Year]]="2019",SUM(DataTable[[#This Row],[Nov]:[Dec]]),IF(OR(DataTable[[#This Row],[Year]]="2020",DataTable[[#This Row],[Year]]="2021"),DataTable[[#This Row],[Total]],0))/1000</f>
        <v>-1254.8720000000001</v>
      </c>
      <c r="V663" s="13" t="str">
        <f>_xlfn.IFNA(VLOOKUP(DataTable[[#This Row],[Category]],Table2[#All],2,FALSE),"")</f>
        <v>All Other</v>
      </c>
    </row>
    <row r="664" spans="1:22" x14ac:dyDescent="0.35">
      <c r="A664" s="3" t="s">
        <v>9</v>
      </c>
      <c r="B664" s="3" t="s">
        <v>276</v>
      </c>
      <c r="C664" s="3" t="s">
        <v>968</v>
      </c>
      <c r="D664" s="3" t="s">
        <v>967</v>
      </c>
      <c r="E664" s="3" t="s">
        <v>8</v>
      </c>
      <c r="F664" s="3" t="s">
        <v>1782</v>
      </c>
      <c r="G664" s="3" t="s">
        <v>1806</v>
      </c>
      <c r="H664" s="4">
        <v>0</v>
      </c>
      <c r="I664" s="4">
        <v>24408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>
        <v>0</v>
      </c>
      <c r="Q664" s="4">
        <v>0</v>
      </c>
      <c r="R664" s="4">
        <v>0</v>
      </c>
      <c r="S664" s="4">
        <v>0</v>
      </c>
      <c r="T664" s="4">
        <v>24408</v>
      </c>
      <c r="U664" s="13">
        <f>IF(DataTable[[#This Row],[Year]]="2019",SUM(DataTable[[#This Row],[Nov]:[Dec]]),IF(OR(DataTable[[#This Row],[Year]]="2020",DataTable[[#This Row],[Year]]="2021"),DataTable[[#This Row],[Total]],0))/1000</f>
        <v>24.408000000000001</v>
      </c>
      <c r="V664" s="13" t="str">
        <f>_xlfn.IFNA(VLOOKUP(DataTable[[#This Row],[Category]],Table2[#All],2,FALSE),"")</f>
        <v>All Other</v>
      </c>
    </row>
    <row r="665" spans="1:22" x14ac:dyDescent="0.35">
      <c r="A665" s="3" t="s">
        <v>9</v>
      </c>
      <c r="B665" s="3" t="s">
        <v>276</v>
      </c>
      <c r="C665" s="3" t="s">
        <v>884</v>
      </c>
      <c r="D665" s="3" t="s">
        <v>883</v>
      </c>
      <c r="E665" s="3" t="s">
        <v>8</v>
      </c>
      <c r="F665" s="3" t="s">
        <v>1782</v>
      </c>
      <c r="G665" s="3" t="s">
        <v>1806</v>
      </c>
      <c r="H665" s="4">
        <v>0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  <c r="N665" s="4">
        <v>11764</v>
      </c>
      <c r="O665" s="4">
        <v>513</v>
      </c>
      <c r="P665" s="4">
        <v>-513</v>
      </c>
      <c r="Q665" s="4">
        <v>0</v>
      </c>
      <c r="R665" s="4">
        <v>0</v>
      </c>
      <c r="S665" s="4">
        <v>0</v>
      </c>
      <c r="T665" s="4">
        <v>11764</v>
      </c>
      <c r="U665" s="13">
        <f>IF(DataTable[[#This Row],[Year]]="2019",SUM(DataTable[[#This Row],[Nov]:[Dec]]),IF(OR(DataTable[[#This Row],[Year]]="2020",DataTable[[#This Row],[Year]]="2021"),DataTable[[#This Row],[Total]],0))/1000</f>
        <v>11.763999999999999</v>
      </c>
      <c r="V665" s="13" t="str">
        <f>_xlfn.IFNA(VLOOKUP(DataTable[[#This Row],[Category]],Table2[#All],2,FALSE),"")</f>
        <v>All Other</v>
      </c>
    </row>
    <row r="666" spans="1:22" x14ac:dyDescent="0.35">
      <c r="A666" s="3" t="s">
        <v>9</v>
      </c>
      <c r="B666" s="3" t="s">
        <v>276</v>
      </c>
      <c r="C666" s="3" t="s">
        <v>629</v>
      </c>
      <c r="D666" s="3" t="s">
        <v>628</v>
      </c>
      <c r="E666" s="3" t="s">
        <v>88</v>
      </c>
      <c r="F666" s="3" t="s">
        <v>1782</v>
      </c>
      <c r="G666" s="3" t="s">
        <v>1806</v>
      </c>
      <c r="H666" s="4">
        <v>0</v>
      </c>
      <c r="I666" s="4">
        <v>0</v>
      </c>
      <c r="J666" s="4">
        <v>0</v>
      </c>
      <c r="K666" s="4">
        <v>0</v>
      </c>
      <c r="L666" s="4">
        <v>0</v>
      </c>
      <c r="M666" s="4">
        <v>15578</v>
      </c>
      <c r="N666" s="4">
        <v>38643</v>
      </c>
      <c r="O666" s="4">
        <v>-19848</v>
      </c>
      <c r="P666" s="4">
        <v>61613</v>
      </c>
      <c r="Q666" s="4">
        <v>29832</v>
      </c>
      <c r="R666" s="4">
        <v>17899</v>
      </c>
      <c r="S666" s="4">
        <v>0</v>
      </c>
      <c r="T666" s="4">
        <v>143717</v>
      </c>
      <c r="U666" s="13">
        <f>IF(DataTable[[#This Row],[Year]]="2019",SUM(DataTable[[#This Row],[Nov]:[Dec]]),IF(OR(DataTable[[#This Row],[Year]]="2020",DataTable[[#This Row],[Year]]="2021"),DataTable[[#This Row],[Total]],0))/1000</f>
        <v>143.71700000000001</v>
      </c>
      <c r="V666" s="13" t="str">
        <f>_xlfn.IFNA(VLOOKUP(DataTable[[#This Row],[Category]],Table2[#All],2,FALSE),"")</f>
        <v>Proactive Replacement</v>
      </c>
    </row>
    <row r="667" spans="1:22" x14ac:dyDescent="0.35">
      <c r="A667" s="3" t="s">
        <v>9</v>
      </c>
      <c r="B667" s="3" t="s">
        <v>276</v>
      </c>
      <c r="C667" s="3" t="s">
        <v>629</v>
      </c>
      <c r="D667" s="3" t="s">
        <v>628</v>
      </c>
      <c r="E667" s="3" t="s">
        <v>88</v>
      </c>
      <c r="F667" s="3" t="s">
        <v>1781</v>
      </c>
      <c r="G667" s="3" t="s">
        <v>1806</v>
      </c>
      <c r="H667" s="4">
        <v>0</v>
      </c>
      <c r="I667" s="4">
        <v>6081</v>
      </c>
      <c r="J667" s="4">
        <v>1917</v>
      </c>
      <c r="K667" s="4">
        <v>9572</v>
      </c>
      <c r="L667" s="4">
        <v>0</v>
      </c>
      <c r="M667" s="4">
        <v>0</v>
      </c>
      <c r="N667" s="4">
        <v>0</v>
      </c>
      <c r="O667" s="4">
        <v>0</v>
      </c>
      <c r="P667" s="4">
        <v>0</v>
      </c>
      <c r="Q667" s="4">
        <v>0</v>
      </c>
      <c r="R667" s="4">
        <v>0</v>
      </c>
      <c r="S667" s="4">
        <v>0</v>
      </c>
      <c r="T667" s="4">
        <v>17569</v>
      </c>
      <c r="U667" s="13">
        <f>IF(DataTable[[#This Row],[Year]]="2019",SUM(DataTable[[#This Row],[Nov]:[Dec]]),IF(OR(DataTable[[#This Row],[Year]]="2020",DataTable[[#This Row],[Year]]="2021"),DataTable[[#This Row],[Total]],0))/1000</f>
        <v>17.568999999999999</v>
      </c>
      <c r="V667" s="13" t="str">
        <f>_xlfn.IFNA(VLOOKUP(DataTable[[#This Row],[Category]],Table2[#All],2,FALSE),"")</f>
        <v>Proactive Replacement</v>
      </c>
    </row>
    <row r="668" spans="1:22" x14ac:dyDescent="0.35">
      <c r="A668" s="3" t="s">
        <v>9</v>
      </c>
      <c r="B668" s="3" t="s">
        <v>276</v>
      </c>
      <c r="C668" s="3" t="s">
        <v>880</v>
      </c>
      <c r="D668" s="3" t="s">
        <v>879</v>
      </c>
      <c r="E668" s="3" t="s">
        <v>8</v>
      </c>
      <c r="F668" s="3" t="s">
        <v>1782</v>
      </c>
      <c r="G668" s="3" t="s">
        <v>1806</v>
      </c>
      <c r="H668" s="4">
        <v>0</v>
      </c>
      <c r="I668" s="4">
        <v>0</v>
      </c>
      <c r="J668" s="4">
        <v>0</v>
      </c>
      <c r="K668" s="4">
        <v>0</v>
      </c>
      <c r="L668" s="4">
        <v>4629</v>
      </c>
      <c r="M668" s="4">
        <v>0</v>
      </c>
      <c r="N668" s="4">
        <v>0</v>
      </c>
      <c r="O668" s="4">
        <v>0</v>
      </c>
      <c r="P668" s="4">
        <v>0</v>
      </c>
      <c r="Q668" s="4">
        <v>0</v>
      </c>
      <c r="R668" s="4">
        <v>0</v>
      </c>
      <c r="S668" s="4">
        <v>0</v>
      </c>
      <c r="T668" s="4">
        <v>4629</v>
      </c>
      <c r="U668" s="13">
        <f>IF(DataTable[[#This Row],[Year]]="2019",SUM(DataTable[[#This Row],[Nov]:[Dec]]),IF(OR(DataTable[[#This Row],[Year]]="2020",DataTable[[#This Row],[Year]]="2021"),DataTable[[#This Row],[Total]],0))/1000</f>
        <v>4.6289999999999996</v>
      </c>
      <c r="V668" s="13" t="str">
        <f>_xlfn.IFNA(VLOOKUP(DataTable[[#This Row],[Category]],Table2[#All],2,FALSE),"")</f>
        <v>All Other</v>
      </c>
    </row>
    <row r="669" spans="1:22" x14ac:dyDescent="0.35">
      <c r="A669" s="3" t="s">
        <v>9</v>
      </c>
      <c r="B669" s="3" t="s">
        <v>276</v>
      </c>
      <c r="C669" s="3" t="s">
        <v>974</v>
      </c>
      <c r="D669" s="3" t="s">
        <v>973</v>
      </c>
      <c r="E669" s="3" t="s">
        <v>88</v>
      </c>
      <c r="F669" s="3" t="s">
        <v>1782</v>
      </c>
      <c r="G669" s="3" t="s">
        <v>1806</v>
      </c>
      <c r="H669" s="4">
        <v>0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>
        <v>2256</v>
      </c>
      <c r="Q669" s="4">
        <v>1128</v>
      </c>
      <c r="R669" s="4">
        <v>57526</v>
      </c>
      <c r="S669" s="4">
        <v>1128</v>
      </c>
      <c r="T669" s="4">
        <v>62037</v>
      </c>
      <c r="U669" s="13">
        <f>IF(DataTable[[#This Row],[Year]]="2019",SUM(DataTable[[#This Row],[Nov]:[Dec]]),IF(OR(DataTable[[#This Row],[Year]]="2020",DataTable[[#This Row],[Year]]="2021"),DataTable[[#This Row],[Total]],0))/1000</f>
        <v>62.036999999999999</v>
      </c>
      <c r="V669" s="13" t="str">
        <f>_xlfn.IFNA(VLOOKUP(DataTable[[#This Row],[Category]],Table2[#All],2,FALSE),"")</f>
        <v>Proactive Replacement</v>
      </c>
    </row>
    <row r="670" spans="1:22" x14ac:dyDescent="0.35">
      <c r="A670" s="3" t="s">
        <v>9</v>
      </c>
      <c r="B670" s="3" t="s">
        <v>276</v>
      </c>
      <c r="C670" s="3" t="s">
        <v>368</v>
      </c>
      <c r="D670" s="3" t="s">
        <v>367</v>
      </c>
      <c r="E670" s="3" t="s">
        <v>304</v>
      </c>
      <c r="F670" s="3" t="s">
        <v>1782</v>
      </c>
      <c r="G670" s="3" t="s">
        <v>1806</v>
      </c>
      <c r="H670" s="4">
        <v>46634</v>
      </c>
      <c r="I670" s="4">
        <v>37750</v>
      </c>
      <c r="J670" s="4">
        <v>0</v>
      </c>
      <c r="K670" s="4">
        <v>8588</v>
      </c>
      <c r="L670" s="4">
        <v>0</v>
      </c>
      <c r="M670" s="4">
        <v>0</v>
      </c>
      <c r="N670" s="4">
        <v>0</v>
      </c>
      <c r="O670" s="4">
        <v>0</v>
      </c>
      <c r="P670" s="4">
        <v>0</v>
      </c>
      <c r="Q670" s="4">
        <v>0</v>
      </c>
      <c r="R670" s="4">
        <v>0</v>
      </c>
      <c r="S670" s="4">
        <v>0</v>
      </c>
      <c r="T670" s="4">
        <v>92972</v>
      </c>
      <c r="U670" s="13">
        <f>IF(DataTable[[#This Row],[Year]]="2019",SUM(DataTable[[#This Row],[Nov]:[Dec]]),IF(OR(DataTable[[#This Row],[Year]]="2020",DataTable[[#This Row],[Year]]="2021"),DataTable[[#This Row],[Total]],0))/1000</f>
        <v>92.971999999999994</v>
      </c>
      <c r="V670" s="13" t="str">
        <f>_xlfn.IFNA(VLOOKUP(DataTable[[#This Row],[Category]],Table2[#All],2,FALSE),"")</f>
        <v>All Other</v>
      </c>
    </row>
    <row r="671" spans="1:22" x14ac:dyDescent="0.35">
      <c r="A671" s="3" t="s">
        <v>9</v>
      </c>
      <c r="B671" s="3" t="s">
        <v>276</v>
      </c>
      <c r="C671" s="3" t="s">
        <v>370</v>
      </c>
      <c r="D671" s="3" t="s">
        <v>369</v>
      </c>
      <c r="E671" s="3" t="s">
        <v>304</v>
      </c>
      <c r="F671" s="3" t="s">
        <v>1782</v>
      </c>
      <c r="G671" s="3" t="s">
        <v>1806</v>
      </c>
      <c r="H671" s="4">
        <v>2024</v>
      </c>
      <c r="I671" s="4">
        <v>0</v>
      </c>
      <c r="J671" s="4">
        <v>27469</v>
      </c>
      <c r="K671" s="4">
        <v>26032</v>
      </c>
      <c r="L671" s="4">
        <v>0</v>
      </c>
      <c r="M671" s="4">
        <v>-26751</v>
      </c>
      <c r="N671" s="4">
        <v>0</v>
      </c>
      <c r="O671" s="4">
        <v>0</v>
      </c>
      <c r="P671" s="4">
        <v>0</v>
      </c>
      <c r="Q671" s="4">
        <v>0</v>
      </c>
      <c r="R671" s="4">
        <v>0</v>
      </c>
      <c r="S671" s="4">
        <v>0</v>
      </c>
      <c r="T671" s="4">
        <v>28775</v>
      </c>
      <c r="U671" s="13">
        <f>IF(DataTable[[#This Row],[Year]]="2019",SUM(DataTable[[#This Row],[Nov]:[Dec]]),IF(OR(DataTable[[#This Row],[Year]]="2020",DataTable[[#This Row],[Year]]="2021"),DataTable[[#This Row],[Total]],0))/1000</f>
        <v>28.774999999999999</v>
      </c>
      <c r="V671" s="13" t="str">
        <f>_xlfn.IFNA(VLOOKUP(DataTable[[#This Row],[Category]],Table2[#All],2,FALSE),"")</f>
        <v>All Other</v>
      </c>
    </row>
    <row r="672" spans="1:22" x14ac:dyDescent="0.35">
      <c r="A672" s="3" t="s">
        <v>9</v>
      </c>
      <c r="B672" s="3" t="s">
        <v>276</v>
      </c>
      <c r="C672" s="3" t="s">
        <v>372</v>
      </c>
      <c r="D672" s="3" t="s">
        <v>371</v>
      </c>
      <c r="E672" s="3" t="s">
        <v>304</v>
      </c>
      <c r="F672" s="3" t="s">
        <v>1782</v>
      </c>
      <c r="G672" s="3" t="s">
        <v>1806</v>
      </c>
      <c r="H672" s="4">
        <v>5849</v>
      </c>
      <c r="I672" s="4">
        <v>15646</v>
      </c>
      <c r="J672" s="4">
        <v>3116</v>
      </c>
      <c r="K672" s="4">
        <v>37884</v>
      </c>
      <c r="L672" s="4">
        <v>15286</v>
      </c>
      <c r="M672" s="4">
        <v>61668</v>
      </c>
      <c r="N672" s="4">
        <v>81135</v>
      </c>
      <c r="O672" s="4">
        <v>62364</v>
      </c>
      <c r="P672" s="4">
        <v>13780</v>
      </c>
      <c r="Q672" s="4">
        <v>36453</v>
      </c>
      <c r="R672" s="4">
        <v>0</v>
      </c>
      <c r="S672" s="4">
        <v>0</v>
      </c>
      <c r="T672" s="4">
        <v>333181</v>
      </c>
      <c r="U672" s="13">
        <f>IF(DataTable[[#This Row],[Year]]="2019",SUM(DataTable[[#This Row],[Nov]:[Dec]]),IF(OR(DataTable[[#This Row],[Year]]="2020",DataTable[[#This Row],[Year]]="2021"),DataTable[[#This Row],[Total]],0))/1000</f>
        <v>333.18099999999998</v>
      </c>
      <c r="V672" s="13" t="str">
        <f>_xlfn.IFNA(VLOOKUP(DataTable[[#This Row],[Category]],Table2[#All],2,FALSE),"")</f>
        <v>All Other</v>
      </c>
    </row>
    <row r="673" spans="1:22" x14ac:dyDescent="0.35">
      <c r="A673" s="3" t="s">
        <v>9</v>
      </c>
      <c r="B673" s="3" t="s">
        <v>276</v>
      </c>
      <c r="C673" s="3" t="s">
        <v>374</v>
      </c>
      <c r="D673" s="3" t="s">
        <v>373</v>
      </c>
      <c r="E673" s="3" t="s">
        <v>304</v>
      </c>
      <c r="F673" s="3" t="s">
        <v>1781</v>
      </c>
      <c r="G673" s="3" t="s">
        <v>1806</v>
      </c>
      <c r="H673" s="4">
        <v>41585</v>
      </c>
      <c r="I673" s="4">
        <v>41585</v>
      </c>
      <c r="J673" s="4">
        <v>41585</v>
      </c>
      <c r="K673" s="4">
        <v>41585</v>
      </c>
      <c r="L673" s="4">
        <v>41585</v>
      </c>
      <c r="M673" s="4">
        <v>41585</v>
      </c>
      <c r="N673" s="4">
        <v>41585</v>
      </c>
      <c r="O673" s="4">
        <v>41585</v>
      </c>
      <c r="P673" s="4">
        <v>41585</v>
      </c>
      <c r="Q673" s="4">
        <v>41585</v>
      </c>
      <c r="R673" s="4">
        <v>41585</v>
      </c>
      <c r="S673" s="4">
        <v>41585</v>
      </c>
      <c r="T673" s="4">
        <v>499015</v>
      </c>
      <c r="U673" s="13">
        <f>IF(DataTable[[#This Row],[Year]]="2019",SUM(DataTable[[#This Row],[Nov]:[Dec]]),IF(OR(DataTable[[#This Row],[Year]]="2020",DataTable[[#This Row],[Year]]="2021"),DataTable[[#This Row],[Total]],0))/1000</f>
        <v>499.01499999999999</v>
      </c>
      <c r="V673" s="13" t="str">
        <f>_xlfn.IFNA(VLOOKUP(DataTable[[#This Row],[Category]],Table2[#All],2,FALSE),"")</f>
        <v>All Other</v>
      </c>
    </row>
    <row r="674" spans="1:22" x14ac:dyDescent="0.35">
      <c r="A674" s="3" t="s">
        <v>9</v>
      </c>
      <c r="B674" s="3" t="s">
        <v>276</v>
      </c>
      <c r="C674" s="3" t="s">
        <v>419</v>
      </c>
      <c r="D674" s="3" t="s">
        <v>418</v>
      </c>
      <c r="E674" s="3" t="s">
        <v>88</v>
      </c>
      <c r="F674" s="3" t="s">
        <v>1782</v>
      </c>
      <c r="G674" s="3" t="s">
        <v>1806</v>
      </c>
      <c r="H674" s="4">
        <v>846</v>
      </c>
      <c r="I674" s="4">
        <v>0</v>
      </c>
      <c r="J674" s="4">
        <v>520</v>
      </c>
      <c r="K674" s="4">
        <v>0</v>
      </c>
      <c r="L674" s="4">
        <v>0</v>
      </c>
      <c r="M674" s="4">
        <v>1817</v>
      </c>
      <c r="N674" s="4">
        <v>376</v>
      </c>
      <c r="O674" s="4">
        <v>0</v>
      </c>
      <c r="P674" s="4">
        <v>843</v>
      </c>
      <c r="Q674" s="4">
        <v>843</v>
      </c>
      <c r="R674" s="4">
        <v>843</v>
      </c>
      <c r="S674" s="4">
        <v>0</v>
      </c>
      <c r="T674" s="4">
        <v>6087</v>
      </c>
      <c r="U674" s="13">
        <f>IF(DataTable[[#This Row],[Year]]="2019",SUM(DataTable[[#This Row],[Nov]:[Dec]]),IF(OR(DataTable[[#This Row],[Year]]="2020",DataTable[[#This Row],[Year]]="2021"),DataTable[[#This Row],[Total]],0))/1000</f>
        <v>6.0869999999999997</v>
      </c>
      <c r="V674" s="13" t="str">
        <f>_xlfn.IFNA(VLOOKUP(DataTable[[#This Row],[Category]],Table2[#All],2,FALSE),"")</f>
        <v>Proactive Replacement</v>
      </c>
    </row>
    <row r="675" spans="1:22" x14ac:dyDescent="0.35">
      <c r="A675" s="3" t="s">
        <v>9</v>
      </c>
      <c r="B675" s="3" t="s">
        <v>276</v>
      </c>
      <c r="C675" s="3" t="s">
        <v>419</v>
      </c>
      <c r="D675" s="3" t="s">
        <v>418</v>
      </c>
      <c r="E675" s="3" t="s">
        <v>88</v>
      </c>
      <c r="F675" s="3" t="s">
        <v>1781</v>
      </c>
      <c r="G675" s="3" t="s">
        <v>1806</v>
      </c>
      <c r="H675" s="4">
        <v>7657</v>
      </c>
      <c r="I675" s="4">
        <v>0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>
        <v>0</v>
      </c>
      <c r="Q675" s="4">
        <v>39218</v>
      </c>
      <c r="R675" s="4">
        <v>0</v>
      </c>
      <c r="S675" s="4">
        <v>0</v>
      </c>
      <c r="T675" s="4">
        <v>46875</v>
      </c>
      <c r="U675" s="13">
        <f>IF(DataTable[[#This Row],[Year]]="2019",SUM(DataTable[[#This Row],[Nov]:[Dec]]),IF(OR(DataTable[[#This Row],[Year]]="2020",DataTable[[#This Row],[Year]]="2021"),DataTable[[#This Row],[Total]],0))/1000</f>
        <v>46.875</v>
      </c>
      <c r="V675" s="13" t="str">
        <f>_xlfn.IFNA(VLOOKUP(DataTable[[#This Row],[Category]],Table2[#All],2,FALSE),"")</f>
        <v>Proactive Replacement</v>
      </c>
    </row>
    <row r="676" spans="1:22" x14ac:dyDescent="0.35">
      <c r="A676" s="3" t="s">
        <v>9</v>
      </c>
      <c r="B676" s="3" t="s">
        <v>276</v>
      </c>
      <c r="C676" s="3" t="s">
        <v>579</v>
      </c>
      <c r="D676" s="3" t="s">
        <v>578</v>
      </c>
      <c r="E676" s="3" t="s">
        <v>88</v>
      </c>
      <c r="F676" s="3" t="s">
        <v>1782</v>
      </c>
      <c r="G676" s="3" t="s">
        <v>1806</v>
      </c>
      <c r="H676" s="4">
        <v>253</v>
      </c>
      <c r="I676" s="4">
        <v>0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>
        <v>0</v>
      </c>
      <c r="Q676" s="4">
        <v>0</v>
      </c>
      <c r="R676" s="4">
        <v>0</v>
      </c>
      <c r="S676" s="4">
        <v>0</v>
      </c>
      <c r="T676" s="4">
        <v>253</v>
      </c>
      <c r="U676" s="13">
        <f>IF(DataTable[[#This Row],[Year]]="2019",SUM(DataTable[[#This Row],[Nov]:[Dec]]),IF(OR(DataTable[[#This Row],[Year]]="2020",DataTable[[#This Row],[Year]]="2021"),DataTable[[#This Row],[Total]],0))/1000</f>
        <v>0.253</v>
      </c>
      <c r="V676" s="13" t="str">
        <f>_xlfn.IFNA(VLOOKUP(DataTable[[#This Row],[Category]],Table2[#All],2,FALSE),"")</f>
        <v>Proactive Replacement</v>
      </c>
    </row>
    <row r="677" spans="1:22" x14ac:dyDescent="0.35">
      <c r="A677" s="3" t="s">
        <v>9</v>
      </c>
      <c r="B677" s="3" t="s">
        <v>276</v>
      </c>
      <c r="C677" s="3" t="s">
        <v>433</v>
      </c>
      <c r="D677" s="3" t="s">
        <v>432</v>
      </c>
      <c r="E677" s="3" t="s">
        <v>88</v>
      </c>
      <c r="F677" s="3" t="s">
        <v>1782</v>
      </c>
      <c r="G677" s="3" t="s">
        <v>1806</v>
      </c>
      <c r="H677" s="4">
        <v>95247</v>
      </c>
      <c r="I677" s="4">
        <v>214724</v>
      </c>
      <c r="J677" s="4">
        <v>62098</v>
      </c>
      <c r="K677" s="4">
        <v>-44875</v>
      </c>
      <c r="L677" s="4">
        <v>-310</v>
      </c>
      <c r="M677" s="4">
        <v>8113</v>
      </c>
      <c r="N677" s="4">
        <v>0</v>
      </c>
      <c r="O677" s="4">
        <v>0</v>
      </c>
      <c r="P677" s="4">
        <v>0</v>
      </c>
      <c r="Q677" s="4">
        <v>0</v>
      </c>
      <c r="R677" s="4">
        <v>0</v>
      </c>
      <c r="S677" s="4">
        <v>0</v>
      </c>
      <c r="T677" s="4">
        <v>334996</v>
      </c>
      <c r="U677" s="13">
        <f>IF(DataTable[[#This Row],[Year]]="2019",SUM(DataTable[[#This Row],[Nov]:[Dec]]),IF(OR(DataTable[[#This Row],[Year]]="2020",DataTable[[#This Row],[Year]]="2021"),DataTable[[#This Row],[Total]],0))/1000</f>
        <v>334.99599999999998</v>
      </c>
      <c r="V677" s="13" t="str">
        <f>_xlfn.IFNA(VLOOKUP(DataTable[[#This Row],[Category]],Table2[#All],2,FALSE),"")</f>
        <v>Proactive Replacement</v>
      </c>
    </row>
    <row r="678" spans="1:22" x14ac:dyDescent="0.35">
      <c r="A678" s="3" t="s">
        <v>9</v>
      </c>
      <c r="B678" s="3" t="s">
        <v>276</v>
      </c>
      <c r="C678" s="3" t="s">
        <v>469</v>
      </c>
      <c r="D678" s="3" t="s">
        <v>468</v>
      </c>
      <c r="E678" s="3" t="s">
        <v>88</v>
      </c>
      <c r="F678" s="3" t="s">
        <v>1782</v>
      </c>
      <c r="G678" s="3" t="s">
        <v>1806</v>
      </c>
      <c r="H678" s="4">
        <v>0</v>
      </c>
      <c r="I678" s="4">
        <v>52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>
        <v>0</v>
      </c>
      <c r="Q678" s="4">
        <v>0</v>
      </c>
      <c r="R678" s="4">
        <v>0</v>
      </c>
      <c r="S678" s="4">
        <v>0</v>
      </c>
      <c r="T678" s="4">
        <v>52</v>
      </c>
      <c r="U678" s="13">
        <f>IF(DataTable[[#This Row],[Year]]="2019",SUM(DataTable[[#This Row],[Nov]:[Dec]]),IF(OR(DataTable[[#This Row],[Year]]="2020",DataTable[[#This Row],[Year]]="2021"),DataTable[[#This Row],[Total]],0))/1000</f>
        <v>5.1999999999999998E-2</v>
      </c>
      <c r="V678" s="13" t="str">
        <f>_xlfn.IFNA(VLOOKUP(DataTable[[#This Row],[Category]],Table2[#All],2,FALSE),"")</f>
        <v>Proactive Replacement</v>
      </c>
    </row>
    <row r="679" spans="1:22" x14ac:dyDescent="0.35">
      <c r="A679" s="3" t="s">
        <v>9</v>
      </c>
      <c r="B679" s="3" t="s">
        <v>276</v>
      </c>
      <c r="C679" s="3" t="s">
        <v>563</v>
      </c>
      <c r="D679" s="3" t="s">
        <v>562</v>
      </c>
      <c r="E679" s="3" t="s">
        <v>88</v>
      </c>
      <c r="F679" s="3" t="s">
        <v>1782</v>
      </c>
      <c r="G679" s="3" t="s">
        <v>1806</v>
      </c>
      <c r="H679" s="4">
        <v>0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>
        <v>0</v>
      </c>
      <c r="Q679" s="4">
        <v>35798</v>
      </c>
      <c r="R679" s="4">
        <v>35798</v>
      </c>
      <c r="S679" s="4">
        <v>35798</v>
      </c>
      <c r="T679" s="4">
        <v>107395</v>
      </c>
      <c r="U679" s="13">
        <f>IF(DataTable[[#This Row],[Year]]="2019",SUM(DataTable[[#This Row],[Nov]:[Dec]]),IF(OR(DataTable[[#This Row],[Year]]="2020",DataTable[[#This Row],[Year]]="2021"),DataTable[[#This Row],[Total]],0))/1000</f>
        <v>107.395</v>
      </c>
      <c r="V679" s="13" t="str">
        <f>_xlfn.IFNA(VLOOKUP(DataTable[[#This Row],[Category]],Table2[#All],2,FALSE),"")</f>
        <v>Proactive Replacement</v>
      </c>
    </row>
    <row r="680" spans="1:22" x14ac:dyDescent="0.35">
      <c r="A680" s="3" t="s">
        <v>9</v>
      </c>
      <c r="B680" s="3" t="s">
        <v>276</v>
      </c>
      <c r="C680" s="3" t="s">
        <v>563</v>
      </c>
      <c r="D680" s="3" t="s">
        <v>562</v>
      </c>
      <c r="E680" s="3" t="s">
        <v>88</v>
      </c>
      <c r="F680" s="3" t="s">
        <v>1781</v>
      </c>
      <c r="G680" s="3" t="s">
        <v>1806</v>
      </c>
      <c r="H680" s="4">
        <v>0</v>
      </c>
      <c r="I680" s="4">
        <v>0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>
        <v>70017</v>
      </c>
      <c r="Q680" s="4">
        <v>0</v>
      </c>
      <c r="R680" s="4">
        <v>0</v>
      </c>
      <c r="S680" s="4">
        <v>0</v>
      </c>
      <c r="T680" s="4">
        <v>70017</v>
      </c>
      <c r="U680" s="13">
        <f>IF(DataTable[[#This Row],[Year]]="2019",SUM(DataTable[[#This Row],[Nov]:[Dec]]),IF(OR(DataTable[[#This Row],[Year]]="2020",DataTable[[#This Row],[Year]]="2021"),DataTable[[#This Row],[Total]],0))/1000</f>
        <v>70.016999999999996</v>
      </c>
      <c r="V680" s="13" t="str">
        <f>_xlfn.IFNA(VLOOKUP(DataTable[[#This Row],[Category]],Table2[#All],2,FALSE),"")</f>
        <v>Proactive Replacement</v>
      </c>
    </row>
    <row r="681" spans="1:22" x14ac:dyDescent="0.35">
      <c r="A681" s="3" t="s">
        <v>9</v>
      </c>
      <c r="B681" s="3" t="s">
        <v>276</v>
      </c>
      <c r="C681" s="3" t="s">
        <v>427</v>
      </c>
      <c r="D681" s="3" t="s">
        <v>426</v>
      </c>
      <c r="E681" s="3" t="s">
        <v>88</v>
      </c>
      <c r="F681" s="3" t="s">
        <v>1782</v>
      </c>
      <c r="G681" s="3" t="s">
        <v>1806</v>
      </c>
      <c r="H681" s="4">
        <v>0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>
        <v>83362</v>
      </c>
      <c r="Q681" s="4">
        <v>129664</v>
      </c>
      <c r="R681" s="4">
        <v>142017</v>
      </c>
      <c r="S681" s="4">
        <v>109076</v>
      </c>
      <c r="T681" s="4">
        <v>464120</v>
      </c>
      <c r="U681" s="13">
        <f>IF(DataTable[[#This Row],[Year]]="2019",SUM(DataTable[[#This Row],[Nov]:[Dec]]),IF(OR(DataTable[[#This Row],[Year]]="2020",DataTable[[#This Row],[Year]]="2021"),DataTable[[#This Row],[Total]],0))/1000</f>
        <v>464.12</v>
      </c>
      <c r="V681" s="13" t="str">
        <f>_xlfn.IFNA(VLOOKUP(DataTable[[#This Row],[Category]],Table2[#All],2,FALSE),"")</f>
        <v>Proactive Replacement</v>
      </c>
    </row>
    <row r="682" spans="1:22" x14ac:dyDescent="0.35">
      <c r="A682" s="3" t="s">
        <v>9</v>
      </c>
      <c r="B682" s="3" t="s">
        <v>276</v>
      </c>
      <c r="C682" s="3" t="s">
        <v>427</v>
      </c>
      <c r="D682" s="3" t="s">
        <v>426</v>
      </c>
      <c r="E682" s="3" t="s">
        <v>88</v>
      </c>
      <c r="F682" s="3" t="s">
        <v>1781</v>
      </c>
      <c r="G682" s="3" t="s">
        <v>1806</v>
      </c>
      <c r="H682" s="4">
        <v>94384</v>
      </c>
      <c r="I682" s="4">
        <v>90187</v>
      </c>
      <c r="J682" s="4">
        <v>98581</v>
      </c>
      <c r="K682" s="4">
        <v>86539</v>
      </c>
      <c r="L682" s="4">
        <v>571290</v>
      </c>
      <c r="M682" s="4">
        <v>571290</v>
      </c>
      <c r="N682" s="4">
        <v>0</v>
      </c>
      <c r="O682" s="4">
        <v>0</v>
      </c>
      <c r="P682" s="4">
        <v>0</v>
      </c>
      <c r="Q682" s="4">
        <v>71000</v>
      </c>
      <c r="R682" s="4">
        <v>0</v>
      </c>
      <c r="S682" s="4">
        <v>23898</v>
      </c>
      <c r="T682" s="4">
        <v>1607169</v>
      </c>
      <c r="U682" s="13">
        <f>IF(DataTable[[#This Row],[Year]]="2019",SUM(DataTable[[#This Row],[Nov]:[Dec]]),IF(OR(DataTable[[#This Row],[Year]]="2020",DataTable[[#This Row],[Year]]="2021"),DataTable[[#This Row],[Total]],0))/1000</f>
        <v>1607.1690000000001</v>
      </c>
      <c r="V682" s="13" t="str">
        <f>_xlfn.IFNA(VLOOKUP(DataTable[[#This Row],[Category]],Table2[#All],2,FALSE),"")</f>
        <v>Proactive Replacement</v>
      </c>
    </row>
    <row r="683" spans="1:22" x14ac:dyDescent="0.35">
      <c r="A683" s="3" t="s">
        <v>9</v>
      </c>
      <c r="B683" s="3" t="s">
        <v>276</v>
      </c>
      <c r="C683" s="3" t="s">
        <v>479</v>
      </c>
      <c r="D683" s="3" t="s">
        <v>478</v>
      </c>
      <c r="E683" s="3" t="s">
        <v>88</v>
      </c>
      <c r="F683" s="3" t="s">
        <v>1782</v>
      </c>
      <c r="G683" s="3" t="s">
        <v>1806</v>
      </c>
      <c r="H683" s="4">
        <v>0</v>
      </c>
      <c r="I683" s="4">
        <v>0</v>
      </c>
      <c r="J683" s="4">
        <v>0</v>
      </c>
      <c r="K683" s="4">
        <v>-8536</v>
      </c>
      <c r="L683" s="4">
        <v>0</v>
      </c>
      <c r="M683" s="4">
        <v>0</v>
      </c>
      <c r="N683" s="4">
        <v>0</v>
      </c>
      <c r="O683" s="4">
        <v>0</v>
      </c>
      <c r="P683" s="4">
        <v>0</v>
      </c>
      <c r="Q683" s="4">
        <v>0</v>
      </c>
      <c r="R683" s="4">
        <v>0</v>
      </c>
      <c r="S683" s="4">
        <v>0</v>
      </c>
      <c r="T683" s="4">
        <v>-8536</v>
      </c>
      <c r="U683" s="13">
        <f>IF(DataTable[[#This Row],[Year]]="2019",SUM(DataTable[[#This Row],[Nov]:[Dec]]),IF(OR(DataTable[[#This Row],[Year]]="2020",DataTable[[#This Row],[Year]]="2021"),DataTable[[#This Row],[Total]],0))/1000</f>
        <v>-8.5359999999999996</v>
      </c>
      <c r="V683" s="13" t="str">
        <f>_xlfn.IFNA(VLOOKUP(DataTable[[#This Row],[Category]],Table2[#All],2,FALSE),"")</f>
        <v>Proactive Replacement</v>
      </c>
    </row>
    <row r="684" spans="1:22" x14ac:dyDescent="0.35">
      <c r="A684" s="3" t="s">
        <v>9</v>
      </c>
      <c r="B684" s="3" t="s">
        <v>276</v>
      </c>
      <c r="C684" s="3" t="s">
        <v>661</v>
      </c>
      <c r="D684" s="3" t="s">
        <v>660</v>
      </c>
      <c r="E684" s="3" t="s">
        <v>88</v>
      </c>
      <c r="F684" s="3" t="s">
        <v>1782</v>
      </c>
      <c r="G684" s="3" t="s">
        <v>1806</v>
      </c>
      <c r="H684" s="4">
        <v>176205</v>
      </c>
      <c r="I684" s="4">
        <v>10616</v>
      </c>
      <c r="J684" s="4">
        <v>75907</v>
      </c>
      <c r="K684" s="4">
        <v>2561</v>
      </c>
      <c r="L684" s="4">
        <v>7696</v>
      </c>
      <c r="M684" s="4">
        <v>11892</v>
      </c>
      <c r="N684" s="4">
        <v>3087</v>
      </c>
      <c r="O684" s="4">
        <v>665</v>
      </c>
      <c r="P684" s="4">
        <v>-665</v>
      </c>
      <c r="Q684" s="4">
        <v>0</v>
      </c>
      <c r="R684" s="4">
        <v>0</v>
      </c>
      <c r="S684" s="4">
        <v>0</v>
      </c>
      <c r="T684" s="4">
        <v>287964</v>
      </c>
      <c r="U684" s="13">
        <f>IF(DataTable[[#This Row],[Year]]="2019",SUM(DataTable[[#This Row],[Nov]:[Dec]]),IF(OR(DataTable[[#This Row],[Year]]="2020",DataTable[[#This Row],[Year]]="2021"),DataTable[[#This Row],[Total]],0))/1000</f>
        <v>287.964</v>
      </c>
      <c r="V684" s="13" t="str">
        <f>_xlfn.IFNA(VLOOKUP(DataTable[[#This Row],[Category]],Table2[#All],2,FALSE),"")</f>
        <v>Proactive Replacement</v>
      </c>
    </row>
    <row r="685" spans="1:22" x14ac:dyDescent="0.35">
      <c r="A685" s="3" t="s">
        <v>9</v>
      </c>
      <c r="B685" s="3" t="s">
        <v>276</v>
      </c>
      <c r="C685" s="3" t="s">
        <v>651</v>
      </c>
      <c r="D685" s="3" t="s">
        <v>650</v>
      </c>
      <c r="E685" s="3" t="s">
        <v>88</v>
      </c>
      <c r="F685" s="3" t="s">
        <v>1782</v>
      </c>
      <c r="G685" s="3" t="s">
        <v>1806</v>
      </c>
      <c r="H685" s="4">
        <v>0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  <c r="N685" s="4">
        <v>6067</v>
      </c>
      <c r="O685" s="4">
        <v>2390</v>
      </c>
      <c r="P685" s="4">
        <v>11056</v>
      </c>
      <c r="Q685" s="4">
        <v>15842</v>
      </c>
      <c r="R685" s="4">
        <v>19853</v>
      </c>
      <c r="S685" s="4">
        <v>14864</v>
      </c>
      <c r="T685" s="4">
        <v>70072</v>
      </c>
      <c r="U685" s="13">
        <f>IF(DataTable[[#This Row],[Year]]="2019",SUM(DataTable[[#This Row],[Nov]:[Dec]]),IF(OR(DataTable[[#This Row],[Year]]="2020",DataTable[[#This Row],[Year]]="2021"),DataTable[[#This Row],[Total]],0))/1000</f>
        <v>70.072000000000003</v>
      </c>
      <c r="V685" s="13" t="str">
        <f>_xlfn.IFNA(VLOOKUP(DataTable[[#This Row],[Category]],Table2[#All],2,FALSE),"")</f>
        <v>Proactive Replacement</v>
      </c>
    </row>
    <row r="686" spans="1:22" x14ac:dyDescent="0.35">
      <c r="A686" s="3" t="s">
        <v>9</v>
      </c>
      <c r="B686" s="3" t="s">
        <v>276</v>
      </c>
      <c r="C686" s="3" t="s">
        <v>651</v>
      </c>
      <c r="D686" s="3" t="s">
        <v>650</v>
      </c>
      <c r="E686" s="3" t="s">
        <v>88</v>
      </c>
      <c r="F686" s="3" t="s">
        <v>1781</v>
      </c>
      <c r="G686" s="3" t="s">
        <v>1806</v>
      </c>
      <c r="H686" s="4">
        <v>143865</v>
      </c>
      <c r="I686" s="4">
        <v>23260</v>
      </c>
      <c r="J686" s="4">
        <v>24262</v>
      </c>
      <c r="K686" s="4">
        <v>23535</v>
      </c>
      <c r="L686" s="4">
        <v>3009</v>
      </c>
      <c r="M686" s="4">
        <v>1004</v>
      </c>
      <c r="N686" s="4">
        <v>1004</v>
      </c>
      <c r="O686" s="4">
        <v>188894</v>
      </c>
      <c r="P686" s="4">
        <v>0</v>
      </c>
      <c r="Q686" s="4">
        <v>0</v>
      </c>
      <c r="R686" s="4">
        <v>0</v>
      </c>
      <c r="S686" s="4">
        <v>0</v>
      </c>
      <c r="T686" s="4">
        <v>408834</v>
      </c>
      <c r="U686" s="13">
        <f>IF(DataTable[[#This Row],[Year]]="2019",SUM(DataTable[[#This Row],[Nov]:[Dec]]),IF(OR(DataTable[[#This Row],[Year]]="2020",DataTable[[#This Row],[Year]]="2021"),DataTable[[#This Row],[Total]],0))/1000</f>
        <v>408.834</v>
      </c>
      <c r="V686" s="13" t="str">
        <f>_xlfn.IFNA(VLOOKUP(DataTable[[#This Row],[Category]],Table2[#All],2,FALSE),"")</f>
        <v>Proactive Replacement</v>
      </c>
    </row>
    <row r="687" spans="1:22" x14ac:dyDescent="0.35">
      <c r="A687" s="3" t="s">
        <v>9</v>
      </c>
      <c r="B687" s="3" t="s">
        <v>276</v>
      </c>
      <c r="C687" s="3" t="s">
        <v>673</v>
      </c>
      <c r="D687" s="3" t="s">
        <v>672</v>
      </c>
      <c r="E687" s="3" t="s">
        <v>88</v>
      </c>
      <c r="F687" s="3" t="s">
        <v>1782</v>
      </c>
      <c r="G687" s="3" t="s">
        <v>1806</v>
      </c>
      <c r="H687" s="4">
        <v>0</v>
      </c>
      <c r="I687" s="4">
        <v>0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>
        <v>19888</v>
      </c>
      <c r="Q687" s="4">
        <v>19888</v>
      </c>
      <c r="R687" s="4">
        <v>19888</v>
      </c>
      <c r="S687" s="4">
        <v>19888</v>
      </c>
      <c r="T687" s="4">
        <v>79554</v>
      </c>
      <c r="U687" s="13">
        <f>IF(DataTable[[#This Row],[Year]]="2019",SUM(DataTable[[#This Row],[Nov]:[Dec]]),IF(OR(DataTable[[#This Row],[Year]]="2020",DataTable[[#This Row],[Year]]="2021"),DataTable[[#This Row],[Total]],0))/1000</f>
        <v>79.554000000000002</v>
      </c>
      <c r="V687" s="13" t="str">
        <f>_xlfn.IFNA(VLOOKUP(DataTable[[#This Row],[Category]],Table2[#All],2,FALSE),"")</f>
        <v>Proactive Replacement</v>
      </c>
    </row>
    <row r="688" spans="1:22" x14ac:dyDescent="0.35">
      <c r="A688" s="3" t="s">
        <v>9</v>
      </c>
      <c r="B688" s="3" t="s">
        <v>276</v>
      </c>
      <c r="C688" s="3" t="s">
        <v>673</v>
      </c>
      <c r="D688" s="3" t="s">
        <v>672</v>
      </c>
      <c r="E688" s="3" t="s">
        <v>88</v>
      </c>
      <c r="F688" s="3" t="s">
        <v>1781</v>
      </c>
      <c r="G688" s="3" t="s">
        <v>1806</v>
      </c>
      <c r="H688" s="4">
        <v>14181</v>
      </c>
      <c r="I688" s="4">
        <v>14181</v>
      </c>
      <c r="J688" s="4">
        <v>14181</v>
      </c>
      <c r="K688" s="4">
        <v>14181</v>
      </c>
      <c r="L688" s="4">
        <v>14181</v>
      </c>
      <c r="M688" s="4">
        <v>14181</v>
      </c>
      <c r="N688" s="4">
        <v>10809</v>
      </c>
      <c r="O688" s="4">
        <v>10809</v>
      </c>
      <c r="P688" s="4">
        <v>10809</v>
      </c>
      <c r="Q688" s="4">
        <v>10809</v>
      </c>
      <c r="R688" s="4">
        <v>10809</v>
      </c>
      <c r="S688" s="4">
        <v>10809</v>
      </c>
      <c r="T688" s="4">
        <v>149939</v>
      </c>
      <c r="U688" s="13">
        <f>IF(DataTable[[#This Row],[Year]]="2019",SUM(DataTable[[#This Row],[Nov]:[Dec]]),IF(OR(DataTable[[#This Row],[Year]]="2020",DataTable[[#This Row],[Year]]="2021"),DataTable[[#This Row],[Total]],0))/1000</f>
        <v>149.93899999999999</v>
      </c>
      <c r="V688" s="13" t="str">
        <f>_xlfn.IFNA(VLOOKUP(DataTable[[#This Row],[Category]],Table2[#All],2,FALSE),"")</f>
        <v>Proactive Replacement</v>
      </c>
    </row>
    <row r="689" spans="1:22" x14ac:dyDescent="0.35">
      <c r="A689" s="3" t="s">
        <v>9</v>
      </c>
      <c r="B689" s="3" t="s">
        <v>276</v>
      </c>
      <c r="C689" s="3" t="s">
        <v>659</v>
      </c>
      <c r="D689" s="3" t="s">
        <v>658</v>
      </c>
      <c r="E689" s="3" t="s">
        <v>88</v>
      </c>
      <c r="F689" s="3" t="s">
        <v>1782</v>
      </c>
      <c r="G689" s="3" t="s">
        <v>1806</v>
      </c>
      <c r="H689" s="4">
        <v>0</v>
      </c>
      <c r="I689" s="4">
        <v>0</v>
      </c>
      <c r="J689" s="4">
        <v>0</v>
      </c>
      <c r="K689" s="4">
        <v>0</v>
      </c>
      <c r="L689" s="4">
        <v>19759</v>
      </c>
      <c r="M689" s="4">
        <v>43106</v>
      </c>
      <c r="N689" s="4">
        <v>-12743</v>
      </c>
      <c r="O689" s="4">
        <v>21080</v>
      </c>
      <c r="P689" s="4">
        <v>28041</v>
      </c>
      <c r="Q689" s="4">
        <v>11064</v>
      </c>
      <c r="R689" s="4">
        <v>30239</v>
      </c>
      <c r="S689" s="4">
        <v>46071</v>
      </c>
      <c r="T689" s="4">
        <v>186616</v>
      </c>
      <c r="U689" s="13">
        <f>IF(DataTable[[#This Row],[Year]]="2019",SUM(DataTable[[#This Row],[Nov]:[Dec]]),IF(OR(DataTable[[#This Row],[Year]]="2020",DataTable[[#This Row],[Year]]="2021"),DataTable[[#This Row],[Total]],0))/1000</f>
        <v>186.61600000000001</v>
      </c>
      <c r="V689" s="13" t="str">
        <f>_xlfn.IFNA(VLOOKUP(DataTable[[#This Row],[Category]],Table2[#All],2,FALSE),"")</f>
        <v>Proactive Replacement</v>
      </c>
    </row>
    <row r="690" spans="1:22" x14ac:dyDescent="0.35">
      <c r="A690" s="3" t="s">
        <v>9</v>
      </c>
      <c r="B690" s="3" t="s">
        <v>276</v>
      </c>
      <c r="C690" s="3" t="s">
        <v>659</v>
      </c>
      <c r="D690" s="3" t="s">
        <v>658</v>
      </c>
      <c r="E690" s="3" t="s">
        <v>88</v>
      </c>
      <c r="F690" s="3" t="s">
        <v>1781</v>
      </c>
      <c r="G690" s="3" t="s">
        <v>1806</v>
      </c>
      <c r="H690" s="4">
        <v>2603</v>
      </c>
      <c r="I690" s="4">
        <v>3906</v>
      </c>
      <c r="J690" s="4">
        <v>5207</v>
      </c>
      <c r="K690" s="4">
        <v>7159</v>
      </c>
      <c r="L690" s="4">
        <v>7485</v>
      </c>
      <c r="M690" s="4">
        <v>7485</v>
      </c>
      <c r="N690" s="4">
        <v>6183</v>
      </c>
      <c r="O690" s="4">
        <v>5207</v>
      </c>
      <c r="P690" s="4">
        <v>3581</v>
      </c>
      <c r="Q690" s="4">
        <v>3253</v>
      </c>
      <c r="R690" s="4">
        <v>651</v>
      </c>
      <c r="S690" s="4">
        <v>651</v>
      </c>
      <c r="T690" s="4">
        <v>53370</v>
      </c>
      <c r="U690" s="13">
        <f>IF(DataTable[[#This Row],[Year]]="2019",SUM(DataTable[[#This Row],[Nov]:[Dec]]),IF(OR(DataTable[[#This Row],[Year]]="2020",DataTable[[#This Row],[Year]]="2021"),DataTable[[#This Row],[Total]],0))/1000</f>
        <v>53.37</v>
      </c>
      <c r="V690" s="13" t="str">
        <f>_xlfn.IFNA(VLOOKUP(DataTable[[#This Row],[Category]],Table2[#All],2,FALSE),"")</f>
        <v>Proactive Replacement</v>
      </c>
    </row>
    <row r="691" spans="1:22" x14ac:dyDescent="0.35">
      <c r="A691" s="3" t="s">
        <v>9</v>
      </c>
      <c r="B691" s="3" t="s">
        <v>276</v>
      </c>
      <c r="C691" s="3" t="s">
        <v>653</v>
      </c>
      <c r="D691" s="3" t="s">
        <v>652</v>
      </c>
      <c r="E691" s="3" t="s">
        <v>88</v>
      </c>
      <c r="F691" s="3" t="s">
        <v>1782</v>
      </c>
      <c r="G691" s="3" t="s">
        <v>1806</v>
      </c>
      <c r="H691" s="4">
        <v>0</v>
      </c>
      <c r="I691" s="4">
        <v>0</v>
      </c>
      <c r="J691" s="4">
        <v>0</v>
      </c>
      <c r="K691" s="4">
        <v>0</v>
      </c>
      <c r="L691" s="4">
        <v>0</v>
      </c>
      <c r="M691" s="4">
        <v>201</v>
      </c>
      <c r="N691" s="4">
        <v>60603</v>
      </c>
      <c r="O691" s="4">
        <v>24546</v>
      </c>
      <c r="P691" s="4">
        <v>-3175</v>
      </c>
      <c r="Q691" s="4">
        <v>22199</v>
      </c>
      <c r="R691" s="4">
        <v>41457</v>
      </c>
      <c r="S691" s="4">
        <v>6804</v>
      </c>
      <c r="T691" s="4">
        <v>152635</v>
      </c>
      <c r="U691" s="13">
        <f>IF(DataTable[[#This Row],[Year]]="2019",SUM(DataTable[[#This Row],[Nov]:[Dec]]),IF(OR(DataTable[[#This Row],[Year]]="2020",DataTable[[#This Row],[Year]]="2021"),DataTable[[#This Row],[Total]],0))/1000</f>
        <v>152.63499999999999</v>
      </c>
      <c r="V691" s="13" t="str">
        <f>_xlfn.IFNA(VLOOKUP(DataTable[[#This Row],[Category]],Table2[#All],2,FALSE),"")</f>
        <v>Proactive Replacement</v>
      </c>
    </row>
    <row r="692" spans="1:22" x14ac:dyDescent="0.35">
      <c r="A692" s="3" t="s">
        <v>9</v>
      </c>
      <c r="B692" s="3" t="s">
        <v>276</v>
      </c>
      <c r="C692" s="3" t="s">
        <v>653</v>
      </c>
      <c r="D692" s="3" t="s">
        <v>652</v>
      </c>
      <c r="E692" s="3" t="s">
        <v>88</v>
      </c>
      <c r="F692" s="3" t="s">
        <v>1781</v>
      </c>
      <c r="G692" s="3" t="s">
        <v>1806</v>
      </c>
      <c r="H692" s="4">
        <v>105114</v>
      </c>
      <c r="I692" s="4">
        <v>7951</v>
      </c>
      <c r="J692" s="4">
        <v>7839</v>
      </c>
      <c r="K692" s="4">
        <v>5743</v>
      </c>
      <c r="L692" s="4">
        <v>3311</v>
      </c>
      <c r="M692" s="4">
        <v>105168</v>
      </c>
      <c r="N692" s="4">
        <v>122474</v>
      </c>
      <c r="O692" s="4">
        <v>1104</v>
      </c>
      <c r="P692" s="4">
        <v>0</v>
      </c>
      <c r="Q692" s="4">
        <v>0</v>
      </c>
      <c r="R692" s="4">
        <v>0</v>
      </c>
      <c r="S692" s="4">
        <v>0</v>
      </c>
      <c r="T692" s="4">
        <v>358704</v>
      </c>
      <c r="U692" s="13">
        <f>IF(DataTable[[#This Row],[Year]]="2019",SUM(DataTable[[#This Row],[Nov]:[Dec]]),IF(OR(DataTable[[#This Row],[Year]]="2020",DataTable[[#This Row],[Year]]="2021"),DataTable[[#This Row],[Total]],0))/1000</f>
        <v>358.70400000000001</v>
      </c>
      <c r="V692" s="13" t="str">
        <f>_xlfn.IFNA(VLOOKUP(DataTable[[#This Row],[Category]],Table2[#All],2,FALSE),"")</f>
        <v>Proactive Replacement</v>
      </c>
    </row>
    <row r="693" spans="1:22" x14ac:dyDescent="0.35">
      <c r="A693" s="3" t="s">
        <v>9</v>
      </c>
      <c r="B693" s="3" t="s">
        <v>276</v>
      </c>
      <c r="C693" s="3" t="s">
        <v>657</v>
      </c>
      <c r="D693" s="3" t="s">
        <v>656</v>
      </c>
      <c r="E693" s="3" t="s">
        <v>88</v>
      </c>
      <c r="F693" s="3" t="s">
        <v>1782</v>
      </c>
      <c r="G693" s="3" t="s">
        <v>1806</v>
      </c>
      <c r="H693" s="4">
        <v>0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  <c r="N693" s="4">
        <v>13804</v>
      </c>
      <c r="O693" s="4">
        <v>3052</v>
      </c>
      <c r="P693" s="4">
        <v>17030</v>
      </c>
      <c r="Q693" s="4">
        <v>11377</v>
      </c>
      <c r="R693" s="4">
        <v>11377</v>
      </c>
      <c r="S693" s="4">
        <v>40439</v>
      </c>
      <c r="T693" s="4">
        <v>97079</v>
      </c>
      <c r="U693" s="13">
        <f>IF(DataTable[[#This Row],[Year]]="2019",SUM(DataTable[[#This Row],[Nov]:[Dec]]),IF(OR(DataTable[[#This Row],[Year]]="2020",DataTable[[#This Row],[Year]]="2021"),DataTable[[#This Row],[Total]],0))/1000</f>
        <v>97.078999999999994</v>
      </c>
      <c r="V693" s="13" t="str">
        <f>_xlfn.IFNA(VLOOKUP(DataTable[[#This Row],[Category]],Table2[#All],2,FALSE),"")</f>
        <v>Proactive Replacement</v>
      </c>
    </row>
    <row r="694" spans="1:22" x14ac:dyDescent="0.35">
      <c r="A694" s="3" t="s">
        <v>9</v>
      </c>
      <c r="B694" s="3" t="s">
        <v>276</v>
      </c>
      <c r="C694" s="3" t="s">
        <v>657</v>
      </c>
      <c r="D694" s="3" t="s">
        <v>656</v>
      </c>
      <c r="E694" s="3" t="s">
        <v>88</v>
      </c>
      <c r="F694" s="3" t="s">
        <v>1781</v>
      </c>
      <c r="G694" s="3" t="s">
        <v>1806</v>
      </c>
      <c r="H694" s="4">
        <v>654</v>
      </c>
      <c r="I694" s="4">
        <v>1307</v>
      </c>
      <c r="J694" s="4">
        <v>1634</v>
      </c>
      <c r="K694" s="4">
        <v>2288</v>
      </c>
      <c r="L694" s="4">
        <v>27507</v>
      </c>
      <c r="M694" s="4">
        <v>27180</v>
      </c>
      <c r="N694" s="4">
        <v>26201</v>
      </c>
      <c r="O694" s="4">
        <v>26201</v>
      </c>
      <c r="P694" s="4">
        <v>28814</v>
      </c>
      <c r="Q694" s="4">
        <v>5228</v>
      </c>
      <c r="R694" s="4">
        <v>6862</v>
      </c>
      <c r="S694" s="4">
        <v>7187</v>
      </c>
      <c r="T694" s="4">
        <v>161063</v>
      </c>
      <c r="U694" s="13">
        <f>IF(DataTable[[#This Row],[Year]]="2019",SUM(DataTable[[#This Row],[Nov]:[Dec]]),IF(OR(DataTable[[#This Row],[Year]]="2020",DataTable[[#This Row],[Year]]="2021"),DataTable[[#This Row],[Total]],0))/1000</f>
        <v>161.06299999999999</v>
      </c>
      <c r="V694" s="13" t="str">
        <f>_xlfn.IFNA(VLOOKUP(DataTable[[#This Row],[Category]],Table2[#All],2,FALSE),"")</f>
        <v>Proactive Replacement</v>
      </c>
    </row>
    <row r="695" spans="1:22" x14ac:dyDescent="0.35">
      <c r="A695" s="3" t="s">
        <v>9</v>
      </c>
      <c r="B695" s="3" t="s">
        <v>276</v>
      </c>
      <c r="C695" s="3" t="s">
        <v>663</v>
      </c>
      <c r="D695" s="3" t="s">
        <v>662</v>
      </c>
      <c r="E695" s="3" t="s">
        <v>88</v>
      </c>
      <c r="F695" s="3" t="s">
        <v>1782</v>
      </c>
      <c r="G695" s="3" t="s">
        <v>1806</v>
      </c>
      <c r="H695" s="4">
        <v>0</v>
      </c>
      <c r="I695" s="4">
        <v>0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37861</v>
      </c>
      <c r="P695" s="4">
        <v>66356</v>
      </c>
      <c r="Q695" s="4">
        <v>72745</v>
      </c>
      <c r="R695" s="4">
        <v>72745</v>
      </c>
      <c r="S695" s="4">
        <v>164000</v>
      </c>
      <c r="T695" s="4">
        <v>413707</v>
      </c>
      <c r="U695" s="13">
        <f>IF(DataTable[[#This Row],[Year]]="2019",SUM(DataTable[[#This Row],[Nov]:[Dec]]),IF(OR(DataTable[[#This Row],[Year]]="2020",DataTable[[#This Row],[Year]]="2021"),DataTable[[#This Row],[Total]],0))/1000</f>
        <v>413.70699999999999</v>
      </c>
      <c r="V695" s="13" t="str">
        <f>_xlfn.IFNA(VLOOKUP(DataTable[[#This Row],[Category]],Table2[#All],2,FALSE),"")</f>
        <v>Proactive Replacement</v>
      </c>
    </row>
    <row r="696" spans="1:22" x14ac:dyDescent="0.35">
      <c r="A696" s="3" t="s">
        <v>9</v>
      </c>
      <c r="B696" s="3" t="s">
        <v>276</v>
      </c>
      <c r="C696" s="3" t="s">
        <v>663</v>
      </c>
      <c r="D696" s="3" t="s">
        <v>662</v>
      </c>
      <c r="E696" s="3" t="s">
        <v>88</v>
      </c>
      <c r="F696" s="3" t="s">
        <v>1781</v>
      </c>
      <c r="G696" s="3" t="s">
        <v>1806</v>
      </c>
      <c r="H696" s="4">
        <v>418120</v>
      </c>
      <c r="I696" s="4">
        <v>33441</v>
      </c>
      <c r="J696" s="4">
        <v>16414</v>
      </c>
      <c r="K696" s="4">
        <v>12159</v>
      </c>
      <c r="L696" s="4">
        <v>407640</v>
      </c>
      <c r="M696" s="4">
        <v>407640</v>
      </c>
      <c r="N696" s="4">
        <v>3041</v>
      </c>
      <c r="O696" s="4">
        <v>178786</v>
      </c>
      <c r="P696" s="4">
        <v>0</v>
      </c>
      <c r="Q696" s="4">
        <v>0</v>
      </c>
      <c r="R696" s="4">
        <v>0</v>
      </c>
      <c r="S696" s="4">
        <v>0</v>
      </c>
      <c r="T696" s="4">
        <v>1477239</v>
      </c>
      <c r="U696" s="13">
        <f>IF(DataTable[[#This Row],[Year]]="2019",SUM(DataTable[[#This Row],[Nov]:[Dec]]),IF(OR(DataTable[[#This Row],[Year]]="2020",DataTable[[#This Row],[Year]]="2021"),DataTable[[#This Row],[Total]],0))/1000</f>
        <v>1477.239</v>
      </c>
      <c r="V696" s="13" t="str">
        <f>_xlfn.IFNA(VLOOKUP(DataTable[[#This Row],[Category]],Table2[#All],2,FALSE),"")</f>
        <v>Proactive Replacement</v>
      </c>
    </row>
    <row r="697" spans="1:22" x14ac:dyDescent="0.35">
      <c r="A697" s="3" t="s">
        <v>9</v>
      </c>
      <c r="B697" s="3" t="s">
        <v>276</v>
      </c>
      <c r="C697" s="3" t="s">
        <v>669</v>
      </c>
      <c r="D697" s="3" t="s">
        <v>668</v>
      </c>
      <c r="E697" s="3" t="s">
        <v>88</v>
      </c>
      <c r="F697" s="3" t="s">
        <v>1782</v>
      </c>
      <c r="G697" s="3" t="s">
        <v>1806</v>
      </c>
      <c r="H697" s="4">
        <v>0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19609</v>
      </c>
      <c r="P697" s="4">
        <v>74048</v>
      </c>
      <c r="Q697" s="4">
        <v>76686</v>
      </c>
      <c r="R697" s="4">
        <v>76445</v>
      </c>
      <c r="S697" s="4">
        <v>253954</v>
      </c>
      <c r="T697" s="4">
        <v>500742</v>
      </c>
      <c r="U697" s="13">
        <f>IF(DataTable[[#This Row],[Year]]="2019",SUM(DataTable[[#This Row],[Nov]:[Dec]]),IF(OR(DataTable[[#This Row],[Year]]="2020",DataTable[[#This Row],[Year]]="2021"),DataTable[[#This Row],[Total]],0))/1000</f>
        <v>500.74200000000002</v>
      </c>
      <c r="V697" s="13" t="str">
        <f>_xlfn.IFNA(VLOOKUP(DataTable[[#This Row],[Category]],Table2[#All],2,FALSE),"")</f>
        <v>Proactive Replacement</v>
      </c>
    </row>
    <row r="698" spans="1:22" x14ac:dyDescent="0.35">
      <c r="A698" s="3" t="s">
        <v>9</v>
      </c>
      <c r="B698" s="3" t="s">
        <v>276</v>
      </c>
      <c r="C698" s="3" t="s">
        <v>669</v>
      </c>
      <c r="D698" s="3" t="s">
        <v>668</v>
      </c>
      <c r="E698" s="3" t="s">
        <v>88</v>
      </c>
      <c r="F698" s="3" t="s">
        <v>1781</v>
      </c>
      <c r="G698" s="3" t="s">
        <v>1806</v>
      </c>
      <c r="H698" s="4">
        <v>57491</v>
      </c>
      <c r="I698" s="4">
        <v>22250</v>
      </c>
      <c r="J698" s="4">
        <v>347376</v>
      </c>
      <c r="K698" s="4">
        <v>371839</v>
      </c>
      <c r="L698" s="4">
        <v>41459</v>
      </c>
      <c r="M698" s="4">
        <v>4449</v>
      </c>
      <c r="N698" s="4">
        <v>4449</v>
      </c>
      <c r="O698" s="4">
        <v>0</v>
      </c>
      <c r="P698" s="4">
        <v>0</v>
      </c>
      <c r="Q698" s="4">
        <v>425670</v>
      </c>
      <c r="R698" s="4">
        <v>611170</v>
      </c>
      <c r="S698" s="4">
        <v>0</v>
      </c>
      <c r="T698" s="4">
        <v>1886153</v>
      </c>
      <c r="U698" s="13">
        <f>IF(DataTable[[#This Row],[Year]]="2019",SUM(DataTable[[#This Row],[Nov]:[Dec]]),IF(OR(DataTable[[#This Row],[Year]]="2020",DataTable[[#This Row],[Year]]="2021"),DataTable[[#This Row],[Total]],0))/1000</f>
        <v>1886.153</v>
      </c>
      <c r="V698" s="13" t="str">
        <f>_xlfn.IFNA(VLOOKUP(DataTable[[#This Row],[Category]],Table2[#All],2,FALSE),"")</f>
        <v>Proactive Replacement</v>
      </c>
    </row>
    <row r="699" spans="1:22" x14ac:dyDescent="0.35">
      <c r="A699" s="3" t="s">
        <v>9</v>
      </c>
      <c r="B699" s="3" t="s">
        <v>276</v>
      </c>
      <c r="C699" s="3" t="s">
        <v>667</v>
      </c>
      <c r="D699" s="3" t="s">
        <v>666</v>
      </c>
      <c r="E699" s="3" t="s">
        <v>88</v>
      </c>
      <c r="F699" s="3" t="s">
        <v>1781</v>
      </c>
      <c r="G699" s="3" t="s">
        <v>1806</v>
      </c>
      <c r="H699" s="4">
        <v>0</v>
      </c>
      <c r="I699" s="4">
        <v>0</v>
      </c>
      <c r="J699" s="4">
        <v>0</v>
      </c>
      <c r="K699" s="4">
        <v>1211</v>
      </c>
      <c r="L699" s="4">
        <v>1211</v>
      </c>
      <c r="M699" s="4">
        <v>13373</v>
      </c>
      <c r="N699" s="4">
        <v>13373</v>
      </c>
      <c r="O699" s="4">
        <v>13373</v>
      </c>
      <c r="P699" s="4">
        <v>13373</v>
      </c>
      <c r="Q699" s="4">
        <v>88734</v>
      </c>
      <c r="R699" s="4">
        <v>0</v>
      </c>
      <c r="S699" s="4">
        <v>139539</v>
      </c>
      <c r="T699" s="4">
        <v>284189</v>
      </c>
      <c r="U699" s="13">
        <f>IF(DataTable[[#This Row],[Year]]="2019",SUM(DataTable[[#This Row],[Nov]:[Dec]]),IF(OR(DataTable[[#This Row],[Year]]="2020",DataTable[[#This Row],[Year]]="2021"),DataTable[[#This Row],[Total]],0))/1000</f>
        <v>284.18900000000002</v>
      </c>
      <c r="V699" s="13" t="str">
        <f>_xlfn.IFNA(VLOOKUP(DataTable[[#This Row],[Category]],Table2[#All],2,FALSE),"")</f>
        <v>Proactive Replacement</v>
      </c>
    </row>
    <row r="700" spans="1:22" x14ac:dyDescent="0.35">
      <c r="A700" s="3" t="s">
        <v>9</v>
      </c>
      <c r="B700" s="3" t="s">
        <v>276</v>
      </c>
      <c r="C700" s="3" t="s">
        <v>865</v>
      </c>
      <c r="D700" s="3" t="s">
        <v>864</v>
      </c>
      <c r="E700" s="3" t="s">
        <v>281</v>
      </c>
      <c r="F700" s="3" t="s">
        <v>1781</v>
      </c>
      <c r="G700" s="3" t="s">
        <v>1806</v>
      </c>
      <c r="H700" s="4">
        <v>0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>
        <v>0</v>
      </c>
      <c r="Q700" s="4">
        <v>0</v>
      </c>
      <c r="R700" s="4">
        <v>0</v>
      </c>
      <c r="S700" s="4">
        <v>0</v>
      </c>
      <c r="T700" s="4">
        <v>0</v>
      </c>
      <c r="U700" s="13">
        <f>IF(DataTable[[#This Row],[Year]]="2019",SUM(DataTable[[#This Row],[Nov]:[Dec]]),IF(OR(DataTable[[#This Row],[Year]]="2020",DataTable[[#This Row],[Year]]="2021"),DataTable[[#This Row],[Total]],0))/1000</f>
        <v>0</v>
      </c>
      <c r="V700" s="13" t="str">
        <f>_xlfn.IFNA(VLOOKUP(DataTable[[#This Row],[Category]],Table2[#All],2,FALSE),"")</f>
        <v>All Other</v>
      </c>
    </row>
    <row r="701" spans="1:22" x14ac:dyDescent="0.35">
      <c r="A701" s="3" t="s">
        <v>9</v>
      </c>
      <c r="B701" s="3" t="s">
        <v>276</v>
      </c>
      <c r="C701" s="3" t="s">
        <v>904</v>
      </c>
      <c r="D701" s="3" t="s">
        <v>903</v>
      </c>
      <c r="E701" s="3" t="s">
        <v>124</v>
      </c>
      <c r="F701" s="3" t="s">
        <v>1782</v>
      </c>
      <c r="G701" s="3" t="s">
        <v>1806</v>
      </c>
      <c r="H701" s="4">
        <v>143</v>
      </c>
      <c r="I701" s="4">
        <v>15017</v>
      </c>
      <c r="J701" s="4">
        <v>2675</v>
      </c>
      <c r="K701" s="4">
        <v>837</v>
      </c>
      <c r="L701" s="4">
        <v>-955</v>
      </c>
      <c r="M701" s="4">
        <v>3324</v>
      </c>
      <c r="N701" s="4">
        <v>22504</v>
      </c>
      <c r="O701" s="4">
        <v>70231</v>
      </c>
      <c r="P701" s="4">
        <v>3685850</v>
      </c>
      <c r="Q701" s="4">
        <v>57401</v>
      </c>
      <c r="R701" s="4">
        <v>67993</v>
      </c>
      <c r="S701" s="4">
        <v>64192</v>
      </c>
      <c r="T701" s="4">
        <v>3989212</v>
      </c>
      <c r="U701" s="13">
        <f>IF(DataTable[[#This Row],[Year]]="2019",SUM(DataTable[[#This Row],[Nov]:[Dec]]),IF(OR(DataTable[[#This Row],[Year]]="2020",DataTable[[#This Row],[Year]]="2021"),DataTable[[#This Row],[Total]],0))/1000</f>
        <v>3989.212</v>
      </c>
      <c r="V701" s="13" t="str">
        <f>_xlfn.IFNA(VLOOKUP(DataTable[[#This Row],[Category]],Table2[#All],2,FALSE),"")</f>
        <v>Transmission Expansion plan</v>
      </c>
    </row>
    <row r="702" spans="1:22" x14ac:dyDescent="0.35">
      <c r="A702" s="3" t="s">
        <v>9</v>
      </c>
      <c r="B702" s="3" t="s">
        <v>276</v>
      </c>
      <c r="C702" s="3" t="s">
        <v>904</v>
      </c>
      <c r="D702" s="3" t="s">
        <v>903</v>
      </c>
      <c r="E702" s="3" t="s">
        <v>124</v>
      </c>
      <c r="F702" s="3" t="s">
        <v>1781</v>
      </c>
      <c r="G702" s="3" t="s">
        <v>1806</v>
      </c>
      <c r="H702" s="4">
        <v>171403</v>
      </c>
      <c r="I702" s="4">
        <v>176958</v>
      </c>
      <c r="J702" s="4">
        <v>343922</v>
      </c>
      <c r="K702" s="4">
        <v>276060</v>
      </c>
      <c r="L702" s="4">
        <v>109681</v>
      </c>
      <c r="M702" s="4">
        <v>864116</v>
      </c>
      <c r="N702" s="4">
        <v>869349</v>
      </c>
      <c r="O702" s="4">
        <v>277868</v>
      </c>
      <c r="P702" s="4">
        <v>323190</v>
      </c>
      <c r="Q702" s="4">
        <v>0</v>
      </c>
      <c r="R702" s="4">
        <v>0</v>
      </c>
      <c r="S702" s="4">
        <v>0</v>
      </c>
      <c r="T702" s="4">
        <v>3412548</v>
      </c>
      <c r="U702" s="13">
        <f>IF(DataTable[[#This Row],[Year]]="2019",SUM(DataTable[[#This Row],[Nov]:[Dec]]),IF(OR(DataTable[[#This Row],[Year]]="2020",DataTable[[#This Row],[Year]]="2021"),DataTable[[#This Row],[Total]],0))/1000</f>
        <v>3412.5479999999998</v>
      </c>
      <c r="V702" s="13" t="str">
        <f>_xlfn.IFNA(VLOOKUP(DataTable[[#This Row],[Category]],Table2[#All],2,FALSE),"")</f>
        <v>Transmission Expansion plan</v>
      </c>
    </row>
    <row r="703" spans="1:22" x14ac:dyDescent="0.35">
      <c r="A703" s="3" t="s">
        <v>9</v>
      </c>
      <c r="B703" s="3" t="s">
        <v>276</v>
      </c>
      <c r="C703" s="3" t="s">
        <v>731</v>
      </c>
      <c r="D703" s="3" t="s">
        <v>730</v>
      </c>
      <c r="E703" s="3" t="s">
        <v>252</v>
      </c>
      <c r="F703" s="3" t="s">
        <v>1782</v>
      </c>
      <c r="G703" s="3" t="s">
        <v>1806</v>
      </c>
      <c r="H703" s="4">
        <v>29288</v>
      </c>
      <c r="I703" s="4">
        <v>93041</v>
      </c>
      <c r="J703" s="4">
        <v>13786</v>
      </c>
      <c r="K703" s="4">
        <v>1549</v>
      </c>
      <c r="L703" s="4">
        <v>6648</v>
      </c>
      <c r="M703" s="4">
        <v>15205</v>
      </c>
      <c r="N703" s="4">
        <v>2382</v>
      </c>
      <c r="O703" s="4">
        <v>26536</v>
      </c>
      <c r="P703" s="4">
        <v>152020</v>
      </c>
      <c r="Q703" s="4">
        <v>57577</v>
      </c>
      <c r="R703" s="4">
        <v>117913</v>
      </c>
      <c r="S703" s="4">
        <v>0</v>
      </c>
      <c r="T703" s="4">
        <v>515944</v>
      </c>
      <c r="U703" s="13">
        <f>IF(DataTable[[#This Row],[Year]]="2019",SUM(DataTable[[#This Row],[Nov]:[Dec]]),IF(OR(DataTable[[#This Row],[Year]]="2020",DataTable[[#This Row],[Year]]="2021"),DataTable[[#This Row],[Total]],0))/1000</f>
        <v>515.94399999999996</v>
      </c>
      <c r="V703" s="13" t="str">
        <f>_xlfn.IFNA(VLOOKUP(DataTable[[#This Row],[Category]],Table2[#All],2,FALSE),"")</f>
        <v>Reliability</v>
      </c>
    </row>
    <row r="704" spans="1:22" x14ac:dyDescent="0.35">
      <c r="A704" s="3" t="s">
        <v>9</v>
      </c>
      <c r="B704" s="3" t="s">
        <v>276</v>
      </c>
      <c r="C704" s="3" t="s">
        <v>735</v>
      </c>
      <c r="D704" s="3" t="s">
        <v>734</v>
      </c>
      <c r="E704" s="3" t="s">
        <v>252</v>
      </c>
      <c r="F704" s="3" t="s">
        <v>1782</v>
      </c>
      <c r="G704" s="3" t="s">
        <v>1806</v>
      </c>
      <c r="H704" s="4">
        <v>29635</v>
      </c>
      <c r="I704" s="4">
        <v>33231</v>
      </c>
      <c r="J704" s="4">
        <v>22925</v>
      </c>
      <c r="K704" s="4">
        <v>20221</v>
      </c>
      <c r="L704" s="4">
        <v>28968</v>
      </c>
      <c r="M704" s="4">
        <v>2620</v>
      </c>
      <c r="N704" s="4">
        <v>57252</v>
      </c>
      <c r="O704" s="4">
        <v>121024</v>
      </c>
      <c r="P704" s="4">
        <v>50358</v>
      </c>
      <c r="Q704" s="4">
        <v>176896</v>
      </c>
      <c r="R704" s="4">
        <v>549</v>
      </c>
      <c r="S704" s="4">
        <v>0</v>
      </c>
      <c r="T704" s="4">
        <v>543679</v>
      </c>
      <c r="U704" s="13">
        <f>IF(DataTable[[#This Row],[Year]]="2019",SUM(DataTable[[#This Row],[Nov]:[Dec]]),IF(OR(DataTable[[#This Row],[Year]]="2020",DataTable[[#This Row],[Year]]="2021"),DataTable[[#This Row],[Total]],0))/1000</f>
        <v>543.67899999999997</v>
      </c>
      <c r="V704" s="13" t="str">
        <f>_xlfn.IFNA(VLOOKUP(DataTable[[#This Row],[Category]],Table2[#All],2,FALSE),"")</f>
        <v>Reliability</v>
      </c>
    </row>
    <row r="705" spans="1:22" x14ac:dyDescent="0.35">
      <c r="A705" s="3" t="s">
        <v>9</v>
      </c>
      <c r="B705" s="3" t="s">
        <v>276</v>
      </c>
      <c r="C705" s="3" t="s">
        <v>725</v>
      </c>
      <c r="D705" s="3" t="s">
        <v>724</v>
      </c>
      <c r="E705" s="3" t="s">
        <v>252</v>
      </c>
      <c r="F705" s="3" t="s">
        <v>1782</v>
      </c>
      <c r="G705" s="3" t="s">
        <v>1806</v>
      </c>
      <c r="H705" s="4">
        <v>1021</v>
      </c>
      <c r="I705" s="4">
        <v>426</v>
      </c>
      <c r="J705" s="4">
        <v>117485</v>
      </c>
      <c r="K705" s="4">
        <v>33634</v>
      </c>
      <c r="L705" s="4">
        <v>4583</v>
      </c>
      <c r="M705" s="4">
        <v>260</v>
      </c>
      <c r="N705" s="4">
        <v>8</v>
      </c>
      <c r="O705" s="4">
        <v>142</v>
      </c>
      <c r="P705" s="4">
        <v>78522</v>
      </c>
      <c r="Q705" s="4">
        <v>96123</v>
      </c>
      <c r="R705" s="4">
        <v>286387</v>
      </c>
      <c r="S705" s="4">
        <v>0</v>
      </c>
      <c r="T705" s="4">
        <v>618591</v>
      </c>
      <c r="U705" s="13">
        <f>IF(DataTable[[#This Row],[Year]]="2019",SUM(DataTable[[#This Row],[Nov]:[Dec]]),IF(OR(DataTable[[#This Row],[Year]]="2020",DataTable[[#This Row],[Year]]="2021"),DataTable[[#This Row],[Total]],0))/1000</f>
        <v>618.59100000000001</v>
      </c>
      <c r="V705" s="13" t="str">
        <f>_xlfn.IFNA(VLOOKUP(DataTable[[#This Row],[Category]],Table2[#All],2,FALSE),"")</f>
        <v>Reliability</v>
      </c>
    </row>
    <row r="706" spans="1:22" x14ac:dyDescent="0.35">
      <c r="A706" s="3" t="s">
        <v>9</v>
      </c>
      <c r="B706" s="3" t="s">
        <v>276</v>
      </c>
      <c r="C706" s="3" t="s">
        <v>771</v>
      </c>
      <c r="D706" s="3" t="s">
        <v>770</v>
      </c>
      <c r="E706" s="3" t="s">
        <v>252</v>
      </c>
      <c r="F706" s="3" t="s">
        <v>1782</v>
      </c>
      <c r="G706" s="3" t="s">
        <v>1806</v>
      </c>
      <c r="H706" s="4">
        <v>26219</v>
      </c>
      <c r="I706" s="4">
        <v>16099</v>
      </c>
      <c r="J706" s="4">
        <v>30302</v>
      </c>
      <c r="K706" s="4">
        <v>71888</v>
      </c>
      <c r="L706" s="4">
        <v>20751</v>
      </c>
      <c r="M706" s="4">
        <v>583</v>
      </c>
      <c r="N706" s="4">
        <v>14817</v>
      </c>
      <c r="O706" s="4">
        <v>136167</v>
      </c>
      <c r="P706" s="4">
        <v>60000</v>
      </c>
      <c r="Q706" s="4">
        <v>1067</v>
      </c>
      <c r="R706" s="4">
        <v>55488</v>
      </c>
      <c r="S706" s="4">
        <v>178066</v>
      </c>
      <c r="T706" s="4">
        <v>611446</v>
      </c>
      <c r="U706" s="13">
        <f>IF(DataTable[[#This Row],[Year]]="2019",SUM(DataTable[[#This Row],[Nov]:[Dec]]),IF(OR(DataTable[[#This Row],[Year]]="2020",DataTable[[#This Row],[Year]]="2021"),DataTable[[#This Row],[Total]],0))/1000</f>
        <v>611.44600000000003</v>
      </c>
      <c r="V706" s="13" t="str">
        <f>_xlfn.IFNA(VLOOKUP(DataTable[[#This Row],[Category]],Table2[#All],2,FALSE),"")</f>
        <v>Reliability</v>
      </c>
    </row>
    <row r="707" spans="1:22" x14ac:dyDescent="0.35">
      <c r="A707" s="3" t="s">
        <v>9</v>
      </c>
      <c r="B707" s="3" t="s">
        <v>276</v>
      </c>
      <c r="C707" s="3" t="s">
        <v>797</v>
      </c>
      <c r="D707" s="3" t="s">
        <v>796</v>
      </c>
      <c r="E707" s="3" t="s">
        <v>252</v>
      </c>
      <c r="F707" s="3" t="s">
        <v>1782</v>
      </c>
      <c r="G707" s="3" t="s">
        <v>1806</v>
      </c>
      <c r="H707" s="4">
        <v>0</v>
      </c>
      <c r="I707" s="4">
        <v>0</v>
      </c>
      <c r="J707" s="4">
        <v>0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>
        <v>0</v>
      </c>
      <c r="Q707" s="4">
        <v>0</v>
      </c>
      <c r="R707" s="4">
        <v>65630</v>
      </c>
      <c r="S707" s="4">
        <v>65630</v>
      </c>
      <c r="T707" s="4">
        <v>131261</v>
      </c>
      <c r="U707" s="13">
        <f>IF(DataTable[[#This Row],[Year]]="2019",SUM(DataTable[[#This Row],[Nov]:[Dec]]),IF(OR(DataTable[[#This Row],[Year]]="2020",DataTable[[#This Row],[Year]]="2021"),DataTable[[#This Row],[Total]],0))/1000</f>
        <v>131.261</v>
      </c>
      <c r="V707" s="13" t="str">
        <f>_xlfn.IFNA(VLOOKUP(DataTable[[#This Row],[Category]],Table2[#All],2,FALSE),"")</f>
        <v>Reliability</v>
      </c>
    </row>
    <row r="708" spans="1:22" x14ac:dyDescent="0.35">
      <c r="A708" s="3" t="s">
        <v>9</v>
      </c>
      <c r="B708" s="3" t="s">
        <v>276</v>
      </c>
      <c r="C708" s="3" t="s">
        <v>797</v>
      </c>
      <c r="D708" s="3" t="s">
        <v>796</v>
      </c>
      <c r="E708" s="3" t="s">
        <v>252</v>
      </c>
      <c r="F708" s="3" t="s">
        <v>1781</v>
      </c>
      <c r="G708" s="3" t="s">
        <v>1806</v>
      </c>
      <c r="H708" s="4">
        <v>66891</v>
      </c>
      <c r="I708" s="4">
        <v>200892</v>
      </c>
      <c r="J708" s="4">
        <v>134001</v>
      </c>
      <c r="K708" s="4">
        <v>0</v>
      </c>
      <c r="L708" s="4">
        <v>0</v>
      </c>
      <c r="M708" s="4">
        <v>5742</v>
      </c>
      <c r="N708" s="4">
        <v>371719</v>
      </c>
      <c r="O708" s="4">
        <v>457212</v>
      </c>
      <c r="P708" s="4">
        <v>5742</v>
      </c>
      <c r="Q708" s="4">
        <v>5742</v>
      </c>
      <c r="R708" s="4">
        <v>5742</v>
      </c>
      <c r="S708" s="4">
        <v>104315</v>
      </c>
      <c r="T708" s="4">
        <v>1357997</v>
      </c>
      <c r="U708" s="13">
        <f>IF(DataTable[[#This Row],[Year]]="2019",SUM(DataTable[[#This Row],[Nov]:[Dec]]),IF(OR(DataTable[[#This Row],[Year]]="2020",DataTable[[#This Row],[Year]]="2021"),DataTable[[#This Row],[Total]],0))/1000</f>
        <v>1357.9970000000001</v>
      </c>
      <c r="V708" s="13" t="str">
        <f>_xlfn.IFNA(VLOOKUP(DataTable[[#This Row],[Category]],Table2[#All],2,FALSE),"")</f>
        <v>Reliability</v>
      </c>
    </row>
    <row r="709" spans="1:22" x14ac:dyDescent="0.35">
      <c r="A709" s="3" t="s">
        <v>9</v>
      </c>
      <c r="B709" s="3" t="s">
        <v>276</v>
      </c>
      <c r="C709" s="3" t="s">
        <v>483</v>
      </c>
      <c r="D709" s="3" t="s">
        <v>482</v>
      </c>
      <c r="E709" s="3" t="s">
        <v>88</v>
      </c>
      <c r="F709" s="3" t="s">
        <v>1782</v>
      </c>
      <c r="G709" s="3" t="s">
        <v>1806</v>
      </c>
      <c r="H709" s="4">
        <v>30359</v>
      </c>
      <c r="I709" s="4">
        <v>100942</v>
      </c>
      <c r="J709" s="4">
        <v>37330</v>
      </c>
      <c r="K709" s="4">
        <v>13218</v>
      </c>
      <c r="L709" s="4">
        <v>-11517</v>
      </c>
      <c r="M709" s="4">
        <v>166</v>
      </c>
      <c r="N709" s="4">
        <v>0</v>
      </c>
      <c r="O709" s="4">
        <v>16214</v>
      </c>
      <c r="P709" s="4">
        <v>-16214</v>
      </c>
      <c r="Q709" s="4">
        <v>0</v>
      </c>
      <c r="R709" s="4">
        <v>0</v>
      </c>
      <c r="S709" s="4">
        <v>0</v>
      </c>
      <c r="T709" s="4">
        <v>170497</v>
      </c>
      <c r="U709" s="13">
        <f>IF(DataTable[[#This Row],[Year]]="2019",SUM(DataTable[[#This Row],[Nov]:[Dec]]),IF(OR(DataTable[[#This Row],[Year]]="2020",DataTable[[#This Row],[Year]]="2021"),DataTable[[#This Row],[Total]],0))/1000</f>
        <v>170.49700000000001</v>
      </c>
      <c r="V709" s="13" t="str">
        <f>_xlfn.IFNA(VLOOKUP(DataTable[[#This Row],[Category]],Table2[#All],2,FALSE),"")</f>
        <v>Proactive Replacement</v>
      </c>
    </row>
    <row r="710" spans="1:22" x14ac:dyDescent="0.35">
      <c r="A710" s="3" t="s">
        <v>9</v>
      </c>
      <c r="B710" s="3" t="s">
        <v>276</v>
      </c>
      <c r="C710" s="3" t="s">
        <v>459</v>
      </c>
      <c r="D710" s="3" t="s">
        <v>458</v>
      </c>
      <c r="E710" s="3" t="s">
        <v>88</v>
      </c>
      <c r="F710" s="3" t="s">
        <v>1782</v>
      </c>
      <c r="G710" s="3" t="s">
        <v>1806</v>
      </c>
      <c r="H710" s="4">
        <v>6629</v>
      </c>
      <c r="I710" s="4">
        <v>7763</v>
      </c>
      <c r="J710" s="4">
        <v>34268</v>
      </c>
      <c r="K710" s="4">
        <v>5107</v>
      </c>
      <c r="L710" s="4">
        <v>446</v>
      </c>
      <c r="M710" s="4">
        <v>28435</v>
      </c>
      <c r="N710" s="4">
        <v>24158</v>
      </c>
      <c r="O710" s="4">
        <v>648</v>
      </c>
      <c r="P710" s="4">
        <v>56240</v>
      </c>
      <c r="Q710" s="4">
        <v>0</v>
      </c>
      <c r="R710" s="4">
        <v>77897</v>
      </c>
      <c r="S710" s="4">
        <v>274454</v>
      </c>
      <c r="T710" s="4">
        <v>516047</v>
      </c>
      <c r="U710" s="13">
        <f>IF(DataTable[[#This Row],[Year]]="2019",SUM(DataTable[[#This Row],[Nov]:[Dec]]),IF(OR(DataTable[[#This Row],[Year]]="2020",DataTable[[#This Row],[Year]]="2021"),DataTable[[#This Row],[Total]],0))/1000</f>
        <v>516.04700000000003</v>
      </c>
      <c r="V710" s="13" t="str">
        <f>_xlfn.IFNA(VLOOKUP(DataTable[[#This Row],[Category]],Table2[#All],2,FALSE),"")</f>
        <v>Proactive Replacement</v>
      </c>
    </row>
    <row r="711" spans="1:22" x14ac:dyDescent="0.35">
      <c r="A711" s="3" t="s">
        <v>9</v>
      </c>
      <c r="B711" s="3" t="s">
        <v>276</v>
      </c>
      <c r="C711" s="3" t="s">
        <v>457</v>
      </c>
      <c r="D711" s="3" t="s">
        <v>456</v>
      </c>
      <c r="E711" s="3" t="s">
        <v>88</v>
      </c>
      <c r="F711" s="3" t="s">
        <v>1782</v>
      </c>
      <c r="G711" s="3" t="s">
        <v>1806</v>
      </c>
      <c r="H711" s="4">
        <v>462</v>
      </c>
      <c r="I711" s="4">
        <v>210</v>
      </c>
      <c r="J711" s="4">
        <v>11658</v>
      </c>
      <c r="K711" s="4">
        <v>311</v>
      </c>
      <c r="L711" s="4">
        <v>0</v>
      </c>
      <c r="M711" s="4">
        <v>0</v>
      </c>
      <c r="N711" s="4">
        <v>0</v>
      </c>
      <c r="O711" s="4">
        <v>0</v>
      </c>
      <c r="P711" s="4">
        <v>23866</v>
      </c>
      <c r="Q711" s="4">
        <v>119328</v>
      </c>
      <c r="R711" s="4">
        <v>29832</v>
      </c>
      <c r="S711" s="4">
        <v>0</v>
      </c>
      <c r="T711" s="4">
        <v>185667</v>
      </c>
      <c r="U711" s="13">
        <f>IF(DataTable[[#This Row],[Year]]="2019",SUM(DataTable[[#This Row],[Nov]:[Dec]]),IF(OR(DataTable[[#This Row],[Year]]="2020",DataTable[[#This Row],[Year]]="2021"),DataTable[[#This Row],[Total]],0))/1000</f>
        <v>185.667</v>
      </c>
      <c r="V711" s="13" t="str">
        <f>_xlfn.IFNA(VLOOKUP(DataTable[[#This Row],[Category]],Table2[#All],2,FALSE),"")</f>
        <v>Proactive Replacement</v>
      </c>
    </row>
    <row r="712" spans="1:22" x14ac:dyDescent="0.35">
      <c r="A712" s="3" t="s">
        <v>9</v>
      </c>
      <c r="B712" s="3" t="s">
        <v>276</v>
      </c>
      <c r="C712" s="3" t="s">
        <v>437</v>
      </c>
      <c r="D712" s="3" t="s">
        <v>436</v>
      </c>
      <c r="E712" s="3" t="s">
        <v>88</v>
      </c>
      <c r="F712" s="3" t="s">
        <v>1782</v>
      </c>
      <c r="G712" s="3" t="s">
        <v>1806</v>
      </c>
      <c r="H712" s="4">
        <v>30105</v>
      </c>
      <c r="I712" s="4">
        <v>54107</v>
      </c>
      <c r="J712" s="4">
        <v>1613181</v>
      </c>
      <c r="K712" s="4">
        <v>2022742</v>
      </c>
      <c r="L712" s="4">
        <v>1760449</v>
      </c>
      <c r="M712" s="4">
        <v>140116</v>
      </c>
      <c r="N712" s="4">
        <v>64721</v>
      </c>
      <c r="O712" s="4">
        <v>52733</v>
      </c>
      <c r="P712" s="4">
        <v>96782</v>
      </c>
      <c r="Q712" s="4">
        <v>72188</v>
      </c>
      <c r="R712" s="4">
        <v>87968</v>
      </c>
      <c r="S712" s="4">
        <v>368798</v>
      </c>
      <c r="T712" s="4">
        <v>6363891</v>
      </c>
      <c r="U712" s="13">
        <f>IF(DataTable[[#This Row],[Year]]="2019",SUM(DataTable[[#This Row],[Nov]:[Dec]]),IF(OR(DataTable[[#This Row],[Year]]="2020",DataTable[[#This Row],[Year]]="2021"),DataTable[[#This Row],[Total]],0))/1000</f>
        <v>6363.8909999999996</v>
      </c>
      <c r="V712" s="13" t="str">
        <f>_xlfn.IFNA(VLOOKUP(DataTable[[#This Row],[Category]],Table2[#All],2,FALSE),"")</f>
        <v>Proactive Replacement</v>
      </c>
    </row>
    <row r="713" spans="1:22" x14ac:dyDescent="0.35">
      <c r="A713" s="3" t="s">
        <v>9</v>
      </c>
      <c r="B713" s="3" t="s">
        <v>276</v>
      </c>
      <c r="C713" s="3" t="s">
        <v>437</v>
      </c>
      <c r="D713" s="3" t="s">
        <v>436</v>
      </c>
      <c r="E713" s="3" t="s">
        <v>88</v>
      </c>
      <c r="F713" s="3" t="s">
        <v>1781</v>
      </c>
      <c r="G713" s="3" t="s">
        <v>1806</v>
      </c>
      <c r="H713" s="4">
        <v>18317</v>
      </c>
      <c r="I713" s="4">
        <v>18317</v>
      </c>
      <c r="J713" s="4">
        <v>154619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>
        <v>0</v>
      </c>
      <c r="Q713" s="4">
        <v>0</v>
      </c>
      <c r="R713" s="4">
        <v>0</v>
      </c>
      <c r="S713" s="4">
        <v>0</v>
      </c>
      <c r="T713" s="4">
        <v>191254</v>
      </c>
      <c r="U713" s="13">
        <f>IF(DataTable[[#This Row],[Year]]="2019",SUM(DataTable[[#This Row],[Nov]:[Dec]]),IF(OR(DataTable[[#This Row],[Year]]="2020",DataTable[[#This Row],[Year]]="2021"),DataTable[[#This Row],[Total]],0))/1000</f>
        <v>191.25399999999999</v>
      </c>
      <c r="V713" s="13" t="str">
        <f>_xlfn.IFNA(VLOOKUP(DataTable[[#This Row],[Category]],Table2[#All],2,FALSE),"")</f>
        <v>Proactive Replacement</v>
      </c>
    </row>
    <row r="714" spans="1:22" x14ac:dyDescent="0.35">
      <c r="A714" s="3" t="s">
        <v>9</v>
      </c>
      <c r="B714" s="3" t="s">
        <v>276</v>
      </c>
      <c r="C714" s="3" t="s">
        <v>591</v>
      </c>
      <c r="D714" s="3" t="s">
        <v>590</v>
      </c>
      <c r="E714" s="3" t="s">
        <v>88</v>
      </c>
      <c r="F714" s="3" t="s">
        <v>1782</v>
      </c>
      <c r="G714" s="3" t="s">
        <v>1806</v>
      </c>
      <c r="H714" s="4">
        <v>-32112</v>
      </c>
      <c r="I714" s="4">
        <v>7359</v>
      </c>
      <c r="J714" s="4">
        <v>22799</v>
      </c>
      <c r="K714" s="4">
        <v>28542</v>
      </c>
      <c r="L714" s="4">
        <v>21484</v>
      </c>
      <c r="M714" s="4">
        <v>-1893</v>
      </c>
      <c r="N714" s="4">
        <v>10479</v>
      </c>
      <c r="O714" s="4">
        <v>34080</v>
      </c>
      <c r="P714" s="4">
        <v>12010</v>
      </c>
      <c r="Q714" s="4">
        <v>0</v>
      </c>
      <c r="R714" s="4">
        <v>8817</v>
      </c>
      <c r="S714" s="4">
        <v>0</v>
      </c>
      <c r="T714" s="4">
        <v>111566</v>
      </c>
      <c r="U714" s="13">
        <f>IF(DataTable[[#This Row],[Year]]="2019",SUM(DataTable[[#This Row],[Nov]:[Dec]]),IF(OR(DataTable[[#This Row],[Year]]="2020",DataTable[[#This Row],[Year]]="2021"),DataTable[[#This Row],[Total]],0))/1000</f>
        <v>111.566</v>
      </c>
      <c r="V714" s="13" t="str">
        <f>_xlfn.IFNA(VLOOKUP(DataTable[[#This Row],[Category]],Table2[#All],2,FALSE),"")</f>
        <v>Proactive Replacement</v>
      </c>
    </row>
    <row r="715" spans="1:22" x14ac:dyDescent="0.35">
      <c r="A715" s="3" t="s">
        <v>9</v>
      </c>
      <c r="B715" s="3" t="s">
        <v>276</v>
      </c>
      <c r="C715" s="3" t="s">
        <v>591</v>
      </c>
      <c r="D715" s="3" t="s">
        <v>590</v>
      </c>
      <c r="E715" s="3" t="s">
        <v>88</v>
      </c>
      <c r="F715" s="3" t="s">
        <v>1781</v>
      </c>
      <c r="G715" s="3" t="s">
        <v>1806</v>
      </c>
      <c r="H715" s="4">
        <v>0</v>
      </c>
      <c r="I715" s="4">
        <v>60810</v>
      </c>
      <c r="J715" s="4">
        <v>218916</v>
      </c>
      <c r="K715" s="4">
        <v>0</v>
      </c>
      <c r="L715" s="4">
        <v>3529</v>
      </c>
      <c r="M715" s="4">
        <v>1294</v>
      </c>
      <c r="N715" s="4">
        <v>0</v>
      </c>
      <c r="O715" s="4">
        <v>0</v>
      </c>
      <c r="P715" s="4">
        <v>0</v>
      </c>
      <c r="Q715" s="4">
        <v>0</v>
      </c>
      <c r="R715" s="4">
        <v>0</v>
      </c>
      <c r="S715" s="4">
        <v>0</v>
      </c>
      <c r="T715" s="4">
        <v>284549</v>
      </c>
      <c r="U715" s="13">
        <f>IF(DataTable[[#This Row],[Year]]="2019",SUM(DataTable[[#This Row],[Nov]:[Dec]]),IF(OR(DataTable[[#This Row],[Year]]="2020",DataTable[[#This Row],[Year]]="2021"),DataTable[[#This Row],[Total]],0))/1000</f>
        <v>284.54899999999998</v>
      </c>
      <c r="V715" s="13" t="str">
        <f>_xlfn.IFNA(VLOOKUP(DataTable[[#This Row],[Category]],Table2[#All],2,FALSE),"")</f>
        <v>Proactive Replacement</v>
      </c>
    </row>
    <row r="716" spans="1:22" x14ac:dyDescent="0.35">
      <c r="A716" s="3" t="s">
        <v>9</v>
      </c>
      <c r="B716" s="3" t="s">
        <v>276</v>
      </c>
      <c r="C716" s="3" t="s">
        <v>481</v>
      </c>
      <c r="D716" s="3" t="s">
        <v>480</v>
      </c>
      <c r="E716" s="3" t="s">
        <v>88</v>
      </c>
      <c r="F716" s="3" t="s">
        <v>1782</v>
      </c>
      <c r="G716" s="3" t="s">
        <v>1806</v>
      </c>
      <c r="H716" s="4">
        <v>0</v>
      </c>
      <c r="I716" s="4">
        <v>0</v>
      </c>
      <c r="J716" s="4">
        <v>0</v>
      </c>
      <c r="K716" s="4">
        <v>0</v>
      </c>
      <c r="L716" s="4">
        <v>0</v>
      </c>
      <c r="M716" s="4">
        <v>0</v>
      </c>
      <c r="N716" s="4">
        <v>7100</v>
      </c>
      <c r="O716" s="4">
        <v>20700</v>
      </c>
      <c r="P716" s="4">
        <v>46658</v>
      </c>
      <c r="Q716" s="4">
        <v>45497</v>
      </c>
      <c r="R716" s="4">
        <v>7833</v>
      </c>
      <c r="S716" s="4">
        <v>7833</v>
      </c>
      <c r="T716" s="4">
        <v>135621</v>
      </c>
      <c r="U716" s="13">
        <f>IF(DataTable[[#This Row],[Year]]="2019",SUM(DataTable[[#This Row],[Nov]:[Dec]]),IF(OR(DataTable[[#This Row],[Year]]="2020",DataTable[[#This Row],[Year]]="2021"),DataTable[[#This Row],[Total]],0))/1000</f>
        <v>135.62100000000001</v>
      </c>
      <c r="V716" s="13" t="str">
        <f>_xlfn.IFNA(VLOOKUP(DataTable[[#This Row],[Category]],Table2[#All],2,FALSE),"")</f>
        <v>Proactive Replacement</v>
      </c>
    </row>
    <row r="717" spans="1:22" x14ac:dyDescent="0.35">
      <c r="A717" s="3" t="s">
        <v>9</v>
      </c>
      <c r="B717" s="3" t="s">
        <v>276</v>
      </c>
      <c r="C717" s="3" t="s">
        <v>481</v>
      </c>
      <c r="D717" s="3" t="s">
        <v>480</v>
      </c>
      <c r="E717" s="3" t="s">
        <v>88</v>
      </c>
      <c r="F717" s="3" t="s">
        <v>1781</v>
      </c>
      <c r="G717" s="3" t="s">
        <v>1806</v>
      </c>
      <c r="H717" s="4">
        <v>204008</v>
      </c>
      <c r="I717" s="4">
        <v>8139</v>
      </c>
      <c r="J717" s="4">
        <v>4132</v>
      </c>
      <c r="K717" s="4">
        <v>198518</v>
      </c>
      <c r="L717" s="4">
        <v>217520</v>
      </c>
      <c r="M717" s="4">
        <v>0</v>
      </c>
      <c r="N717" s="4">
        <v>0</v>
      </c>
      <c r="O717" s="4">
        <v>0</v>
      </c>
      <c r="P717" s="4">
        <v>0</v>
      </c>
      <c r="Q717" s="4">
        <v>0</v>
      </c>
      <c r="R717" s="4">
        <v>0</v>
      </c>
      <c r="S717" s="4">
        <v>0</v>
      </c>
      <c r="T717" s="4">
        <v>632318</v>
      </c>
      <c r="U717" s="13">
        <f>IF(DataTable[[#This Row],[Year]]="2019",SUM(DataTable[[#This Row],[Nov]:[Dec]]),IF(OR(DataTable[[#This Row],[Year]]="2020",DataTable[[#This Row],[Year]]="2021"),DataTable[[#This Row],[Total]],0))/1000</f>
        <v>632.31799999999998</v>
      </c>
      <c r="V717" s="13" t="str">
        <f>_xlfn.IFNA(VLOOKUP(DataTable[[#This Row],[Category]],Table2[#All],2,FALSE),"")</f>
        <v>Proactive Replacement</v>
      </c>
    </row>
    <row r="718" spans="1:22" x14ac:dyDescent="0.35">
      <c r="A718" s="3" t="s">
        <v>9</v>
      </c>
      <c r="B718" s="3" t="s">
        <v>276</v>
      </c>
      <c r="C718" s="3" t="s">
        <v>597</v>
      </c>
      <c r="D718" s="3" t="s">
        <v>596</v>
      </c>
      <c r="E718" s="3" t="s">
        <v>88</v>
      </c>
      <c r="F718" s="3" t="s">
        <v>1782</v>
      </c>
      <c r="G718" s="3" t="s">
        <v>1806</v>
      </c>
      <c r="H718" s="4">
        <v>-25228</v>
      </c>
      <c r="I718" s="4">
        <v>26411</v>
      </c>
      <c r="J718" s="4">
        <v>31371</v>
      </c>
      <c r="K718" s="4">
        <v>7812</v>
      </c>
      <c r="L718" s="4">
        <v>52864</v>
      </c>
      <c r="M718" s="4">
        <v>-589</v>
      </c>
      <c r="N718" s="4">
        <v>21568</v>
      </c>
      <c r="O718" s="4">
        <v>412</v>
      </c>
      <c r="P718" s="4">
        <v>-412</v>
      </c>
      <c r="Q718" s="4">
        <v>0</v>
      </c>
      <c r="R718" s="4">
        <v>51858</v>
      </c>
      <c r="S718" s="4">
        <v>0</v>
      </c>
      <c r="T718" s="4">
        <v>166065</v>
      </c>
      <c r="U718" s="13">
        <f>IF(DataTable[[#This Row],[Year]]="2019",SUM(DataTable[[#This Row],[Nov]:[Dec]]),IF(OR(DataTable[[#This Row],[Year]]="2020",DataTable[[#This Row],[Year]]="2021"),DataTable[[#This Row],[Total]],0))/1000</f>
        <v>166.065</v>
      </c>
      <c r="V718" s="13" t="str">
        <f>_xlfn.IFNA(VLOOKUP(DataTable[[#This Row],[Category]],Table2[#All],2,FALSE),"")</f>
        <v>Proactive Replacement</v>
      </c>
    </row>
    <row r="719" spans="1:22" x14ac:dyDescent="0.35">
      <c r="A719" s="3" t="s">
        <v>9</v>
      </c>
      <c r="B719" s="3" t="s">
        <v>276</v>
      </c>
      <c r="C719" s="3" t="s">
        <v>597</v>
      </c>
      <c r="D719" s="3" t="s">
        <v>596</v>
      </c>
      <c r="E719" s="3" t="s">
        <v>88</v>
      </c>
      <c r="F719" s="3" t="s">
        <v>1781</v>
      </c>
      <c r="G719" s="3" t="s">
        <v>1806</v>
      </c>
      <c r="H719" s="4">
        <v>66891</v>
      </c>
      <c r="I719" s="4">
        <v>249321</v>
      </c>
      <c r="J719" s="4">
        <v>0</v>
      </c>
      <c r="K719" s="4">
        <v>2018</v>
      </c>
      <c r="L719" s="4">
        <v>3785</v>
      </c>
      <c r="M719" s="4">
        <v>0</v>
      </c>
      <c r="N719" s="4">
        <v>0</v>
      </c>
      <c r="O719" s="4">
        <v>0</v>
      </c>
      <c r="P719" s="4">
        <v>0</v>
      </c>
      <c r="Q719" s="4">
        <v>0</v>
      </c>
      <c r="R719" s="4">
        <v>0</v>
      </c>
      <c r="S719" s="4">
        <v>0</v>
      </c>
      <c r="T719" s="4">
        <v>322015</v>
      </c>
      <c r="U719" s="13">
        <f>IF(DataTable[[#This Row],[Year]]="2019",SUM(DataTable[[#This Row],[Nov]:[Dec]]),IF(OR(DataTable[[#This Row],[Year]]="2020",DataTable[[#This Row],[Year]]="2021"),DataTable[[#This Row],[Total]],0))/1000</f>
        <v>322.01499999999999</v>
      </c>
      <c r="V719" s="13" t="str">
        <f>_xlfn.IFNA(VLOOKUP(DataTable[[#This Row],[Category]],Table2[#All],2,FALSE),"")</f>
        <v>Proactive Replacement</v>
      </c>
    </row>
    <row r="720" spans="1:22" x14ac:dyDescent="0.35">
      <c r="A720" s="3" t="s">
        <v>9</v>
      </c>
      <c r="B720" s="3" t="s">
        <v>276</v>
      </c>
      <c r="C720" s="3" t="s">
        <v>471</v>
      </c>
      <c r="D720" s="3" t="s">
        <v>470</v>
      </c>
      <c r="E720" s="3" t="s">
        <v>88</v>
      </c>
      <c r="F720" s="3" t="s">
        <v>1782</v>
      </c>
      <c r="G720" s="3" t="s">
        <v>1806</v>
      </c>
      <c r="H720" s="4">
        <v>0</v>
      </c>
      <c r="I720" s="4">
        <v>0</v>
      </c>
      <c r="J720" s="4">
        <v>0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>
        <v>17427</v>
      </c>
      <c r="Q720" s="4">
        <v>17427</v>
      </c>
      <c r="R720" s="4">
        <v>18149</v>
      </c>
      <c r="S720" s="4">
        <v>19592</v>
      </c>
      <c r="T720" s="4">
        <v>72595</v>
      </c>
      <c r="U720" s="13">
        <f>IF(DataTable[[#This Row],[Year]]="2019",SUM(DataTable[[#This Row],[Nov]:[Dec]]),IF(OR(DataTable[[#This Row],[Year]]="2020",DataTable[[#This Row],[Year]]="2021"),DataTable[[#This Row],[Total]],0))/1000</f>
        <v>72.594999999999999</v>
      </c>
      <c r="V720" s="13" t="str">
        <f>_xlfn.IFNA(VLOOKUP(DataTable[[#This Row],[Category]],Table2[#All],2,FALSE),"")</f>
        <v>Proactive Replacement</v>
      </c>
    </row>
    <row r="721" spans="1:22" x14ac:dyDescent="0.35">
      <c r="A721" s="3" t="s">
        <v>9</v>
      </c>
      <c r="B721" s="3" t="s">
        <v>276</v>
      </c>
      <c r="C721" s="3" t="s">
        <v>471</v>
      </c>
      <c r="D721" s="3" t="s">
        <v>470</v>
      </c>
      <c r="E721" s="3" t="s">
        <v>88</v>
      </c>
      <c r="F721" s="3" t="s">
        <v>1781</v>
      </c>
      <c r="G721" s="3" t="s">
        <v>1806</v>
      </c>
      <c r="H721" s="4">
        <v>26160</v>
      </c>
      <c r="I721" s="4">
        <v>20079</v>
      </c>
      <c r="J721" s="4">
        <v>24096</v>
      </c>
      <c r="K721" s="4">
        <v>30119</v>
      </c>
      <c r="L721" s="4">
        <v>36144</v>
      </c>
      <c r="M721" s="4">
        <v>40159</v>
      </c>
      <c r="N721" s="4">
        <v>58436</v>
      </c>
      <c r="O721" s="4">
        <v>48396</v>
      </c>
      <c r="P721" s="4">
        <v>136629</v>
      </c>
      <c r="Q721" s="4">
        <v>130604</v>
      </c>
      <c r="R721" s="4">
        <v>10040</v>
      </c>
      <c r="S721" s="4">
        <v>68772</v>
      </c>
      <c r="T721" s="4">
        <v>629635</v>
      </c>
      <c r="U721" s="13">
        <f>IF(DataTable[[#This Row],[Year]]="2019",SUM(DataTable[[#This Row],[Nov]:[Dec]]),IF(OR(DataTable[[#This Row],[Year]]="2020",DataTable[[#This Row],[Year]]="2021"),DataTable[[#This Row],[Total]],0))/1000</f>
        <v>629.63499999999999</v>
      </c>
      <c r="V721" s="13" t="str">
        <f>_xlfn.IFNA(VLOOKUP(DataTable[[#This Row],[Category]],Table2[#All],2,FALSE),"")</f>
        <v>Proactive Replacement</v>
      </c>
    </row>
    <row r="722" spans="1:22" x14ac:dyDescent="0.35">
      <c r="A722" s="3" t="s">
        <v>9</v>
      </c>
      <c r="B722" s="3" t="s">
        <v>276</v>
      </c>
      <c r="C722" s="3" t="s">
        <v>892</v>
      </c>
      <c r="D722" s="3" t="s">
        <v>891</v>
      </c>
      <c r="E722" s="3" t="s">
        <v>124</v>
      </c>
      <c r="F722" s="3" t="s">
        <v>1782</v>
      </c>
      <c r="G722" s="3" t="s">
        <v>1806</v>
      </c>
      <c r="H722" s="4">
        <v>0</v>
      </c>
      <c r="I722" s="4">
        <v>0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892</v>
      </c>
      <c r="P722" s="4">
        <v>2368</v>
      </c>
      <c r="Q722" s="4">
        <v>3260</v>
      </c>
      <c r="R722" s="4">
        <v>4370</v>
      </c>
      <c r="S722" s="4">
        <v>6519</v>
      </c>
      <c r="T722" s="4">
        <v>17409</v>
      </c>
      <c r="U722" s="13">
        <f>IF(DataTable[[#This Row],[Year]]="2019",SUM(DataTable[[#This Row],[Nov]:[Dec]]),IF(OR(DataTable[[#This Row],[Year]]="2020",DataTable[[#This Row],[Year]]="2021"),DataTable[[#This Row],[Total]],0))/1000</f>
        <v>17.408999999999999</v>
      </c>
      <c r="V722" s="13" t="str">
        <f>_xlfn.IFNA(VLOOKUP(DataTable[[#This Row],[Category]],Table2[#All],2,FALSE),"")</f>
        <v>Transmission Expansion plan</v>
      </c>
    </row>
    <row r="723" spans="1:22" x14ac:dyDescent="0.35">
      <c r="A723" s="3" t="s">
        <v>9</v>
      </c>
      <c r="B723" s="3" t="s">
        <v>276</v>
      </c>
      <c r="C723" s="3" t="s">
        <v>892</v>
      </c>
      <c r="D723" s="3" t="s">
        <v>891</v>
      </c>
      <c r="E723" s="3" t="s">
        <v>124</v>
      </c>
      <c r="F723" s="3" t="s">
        <v>1781</v>
      </c>
      <c r="G723" s="3" t="s">
        <v>1806</v>
      </c>
      <c r="H723" s="4">
        <v>2206</v>
      </c>
      <c r="I723" s="4">
        <v>2206</v>
      </c>
      <c r="J723" s="4">
        <v>3311</v>
      </c>
      <c r="K723" s="4">
        <v>4413</v>
      </c>
      <c r="L723" s="4">
        <v>5517</v>
      </c>
      <c r="M723" s="4">
        <v>4413</v>
      </c>
      <c r="N723" s="4">
        <v>2206</v>
      </c>
      <c r="O723" s="4">
        <v>11892</v>
      </c>
      <c r="P723" s="4">
        <v>9685</v>
      </c>
      <c r="Q723" s="4">
        <v>38722</v>
      </c>
      <c r="R723" s="4">
        <v>13018</v>
      </c>
      <c r="S723" s="4">
        <v>0</v>
      </c>
      <c r="T723" s="4">
        <v>97591</v>
      </c>
      <c r="U723" s="13">
        <f>IF(DataTable[[#This Row],[Year]]="2019",SUM(DataTable[[#This Row],[Nov]:[Dec]]),IF(OR(DataTable[[#This Row],[Year]]="2020",DataTable[[#This Row],[Year]]="2021"),DataTable[[#This Row],[Total]],0))/1000</f>
        <v>97.590999999999994</v>
      </c>
      <c r="V723" s="13" t="str">
        <f>_xlfn.IFNA(VLOOKUP(DataTable[[#This Row],[Category]],Table2[#All],2,FALSE),"")</f>
        <v>Transmission Expansion plan</v>
      </c>
    </row>
    <row r="724" spans="1:22" x14ac:dyDescent="0.35">
      <c r="A724" s="3" t="s">
        <v>9</v>
      </c>
      <c r="B724" s="3" t="s">
        <v>276</v>
      </c>
      <c r="C724" s="3" t="s">
        <v>607</v>
      </c>
      <c r="D724" s="3" t="s">
        <v>606</v>
      </c>
      <c r="E724" s="3" t="s">
        <v>88</v>
      </c>
      <c r="F724" s="3" t="s">
        <v>1782</v>
      </c>
      <c r="G724" s="3" t="s">
        <v>1806</v>
      </c>
      <c r="H724" s="4">
        <v>0</v>
      </c>
      <c r="I724" s="4">
        <v>0</v>
      </c>
      <c r="J724" s="4">
        <v>0</v>
      </c>
      <c r="K724" s="4">
        <v>0</v>
      </c>
      <c r="L724" s="4">
        <v>0</v>
      </c>
      <c r="M724" s="4">
        <v>16113</v>
      </c>
      <c r="N724" s="4">
        <v>1606</v>
      </c>
      <c r="O724" s="4">
        <v>0</v>
      </c>
      <c r="P724" s="4">
        <v>0</v>
      </c>
      <c r="Q724" s="4">
        <v>0</v>
      </c>
      <c r="R724" s="4">
        <v>0</v>
      </c>
      <c r="S724" s="4">
        <v>0</v>
      </c>
      <c r="T724" s="4">
        <v>17719</v>
      </c>
      <c r="U724" s="13">
        <f>IF(DataTable[[#This Row],[Year]]="2019",SUM(DataTable[[#This Row],[Nov]:[Dec]]),IF(OR(DataTable[[#This Row],[Year]]="2020",DataTable[[#This Row],[Year]]="2021"),DataTable[[#This Row],[Total]],0))/1000</f>
        <v>17.719000000000001</v>
      </c>
      <c r="V724" s="13" t="str">
        <f>_xlfn.IFNA(VLOOKUP(DataTable[[#This Row],[Category]],Table2[#All],2,FALSE),"")</f>
        <v>Proactive Replacement</v>
      </c>
    </row>
    <row r="725" spans="1:22" x14ac:dyDescent="0.35">
      <c r="A725" s="3" t="s">
        <v>9</v>
      </c>
      <c r="B725" s="3" t="s">
        <v>276</v>
      </c>
      <c r="C725" s="3" t="s">
        <v>613</v>
      </c>
      <c r="D725" s="3" t="s">
        <v>612</v>
      </c>
      <c r="E725" s="3" t="s">
        <v>88</v>
      </c>
      <c r="F725" s="3" t="s">
        <v>1782</v>
      </c>
      <c r="G725" s="3" t="s">
        <v>1806</v>
      </c>
      <c r="H725" s="4">
        <v>0</v>
      </c>
      <c r="I725" s="4">
        <v>0</v>
      </c>
      <c r="J725" s="4">
        <v>0</v>
      </c>
      <c r="K725" s="4">
        <v>0</v>
      </c>
      <c r="L725" s="4">
        <v>0</v>
      </c>
      <c r="M725" s="4">
        <v>3775</v>
      </c>
      <c r="N725" s="4">
        <v>12448</v>
      </c>
      <c r="O725" s="4">
        <v>975</v>
      </c>
      <c r="P725" s="4">
        <v>-975</v>
      </c>
      <c r="Q725" s="4">
        <v>0</v>
      </c>
      <c r="R725" s="4">
        <v>0</v>
      </c>
      <c r="S725" s="4">
        <v>0</v>
      </c>
      <c r="T725" s="4">
        <v>16222</v>
      </c>
      <c r="U725" s="13">
        <f>IF(DataTable[[#This Row],[Year]]="2019",SUM(DataTable[[#This Row],[Nov]:[Dec]]),IF(OR(DataTable[[#This Row],[Year]]="2020",DataTable[[#This Row],[Year]]="2021"),DataTable[[#This Row],[Total]],0))/1000</f>
        <v>16.222000000000001</v>
      </c>
      <c r="V725" s="13" t="str">
        <f>_xlfn.IFNA(VLOOKUP(DataTable[[#This Row],[Category]],Table2[#All],2,FALSE),"")</f>
        <v>Proactive Replacement</v>
      </c>
    </row>
    <row r="726" spans="1:22" x14ac:dyDescent="0.35">
      <c r="A726" s="3" t="s">
        <v>9</v>
      </c>
      <c r="B726" s="3" t="s">
        <v>276</v>
      </c>
      <c r="C726" s="3" t="s">
        <v>615</v>
      </c>
      <c r="D726" s="3" t="s">
        <v>614</v>
      </c>
      <c r="E726" s="3" t="s">
        <v>88</v>
      </c>
      <c r="F726" s="3" t="s">
        <v>1782</v>
      </c>
      <c r="G726" s="3" t="s">
        <v>1806</v>
      </c>
      <c r="H726" s="4">
        <v>0</v>
      </c>
      <c r="I726" s="4">
        <v>0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1698</v>
      </c>
      <c r="P726" s="4">
        <v>6732</v>
      </c>
      <c r="Q726" s="4">
        <v>12645</v>
      </c>
      <c r="R726" s="4">
        <v>12645</v>
      </c>
      <c r="S726" s="4">
        <v>8429</v>
      </c>
      <c r="T726" s="4">
        <v>42149</v>
      </c>
      <c r="U726" s="13">
        <f>IF(DataTable[[#This Row],[Year]]="2019",SUM(DataTable[[#This Row],[Nov]:[Dec]]),IF(OR(DataTable[[#This Row],[Year]]="2020",DataTable[[#This Row],[Year]]="2021"),DataTable[[#This Row],[Total]],0))/1000</f>
        <v>42.149000000000001</v>
      </c>
      <c r="V726" s="13" t="str">
        <f>_xlfn.IFNA(VLOOKUP(DataTable[[#This Row],[Category]],Table2[#All],2,FALSE),"")</f>
        <v>Proactive Replacement</v>
      </c>
    </row>
    <row r="727" spans="1:22" x14ac:dyDescent="0.35">
      <c r="A727" s="3" t="s">
        <v>9</v>
      </c>
      <c r="B727" s="3" t="s">
        <v>276</v>
      </c>
      <c r="C727" s="3" t="s">
        <v>615</v>
      </c>
      <c r="D727" s="3" t="s">
        <v>614</v>
      </c>
      <c r="E727" s="3" t="s">
        <v>88</v>
      </c>
      <c r="F727" s="3" t="s">
        <v>1781</v>
      </c>
      <c r="G727" s="3" t="s">
        <v>1806</v>
      </c>
      <c r="H727" s="4">
        <v>43426</v>
      </c>
      <c r="I727" s="4">
        <v>22795</v>
      </c>
      <c r="J727" s="4">
        <v>43426</v>
      </c>
      <c r="K727" s="4">
        <v>43426</v>
      </c>
      <c r="L727" s="4">
        <v>43426</v>
      </c>
      <c r="M727" s="4">
        <v>2163</v>
      </c>
      <c r="N727" s="4">
        <v>3028</v>
      </c>
      <c r="O727" s="4">
        <v>8655</v>
      </c>
      <c r="P727" s="4">
        <v>86956</v>
      </c>
      <c r="Q727" s="4">
        <v>328111</v>
      </c>
      <c r="R727" s="4">
        <v>12479</v>
      </c>
      <c r="S727" s="4">
        <v>73472</v>
      </c>
      <c r="T727" s="4">
        <v>711364</v>
      </c>
      <c r="U727" s="13">
        <f>IF(DataTable[[#This Row],[Year]]="2019",SUM(DataTable[[#This Row],[Nov]:[Dec]]),IF(OR(DataTable[[#This Row],[Year]]="2020",DataTable[[#This Row],[Year]]="2021"),DataTable[[#This Row],[Total]],0))/1000</f>
        <v>711.36400000000003</v>
      </c>
      <c r="V727" s="13" t="str">
        <f>_xlfn.IFNA(VLOOKUP(DataTable[[#This Row],[Category]],Table2[#All],2,FALSE),"")</f>
        <v>Proactive Replacement</v>
      </c>
    </row>
    <row r="728" spans="1:22" x14ac:dyDescent="0.35">
      <c r="A728" s="3" t="s">
        <v>9</v>
      </c>
      <c r="B728" s="3" t="s">
        <v>276</v>
      </c>
      <c r="C728" s="3" t="s">
        <v>697</v>
      </c>
      <c r="D728" s="3" t="s">
        <v>696</v>
      </c>
      <c r="E728" s="3" t="s">
        <v>88</v>
      </c>
      <c r="F728" s="3" t="s">
        <v>1782</v>
      </c>
      <c r="G728" s="3" t="s">
        <v>1806</v>
      </c>
      <c r="H728" s="4">
        <v>0</v>
      </c>
      <c r="I728" s="4">
        <v>0</v>
      </c>
      <c r="J728" s="4">
        <v>0</v>
      </c>
      <c r="K728" s="4">
        <v>0</v>
      </c>
      <c r="L728" s="4">
        <v>0</v>
      </c>
      <c r="M728" s="4">
        <v>54729</v>
      </c>
      <c r="N728" s="4">
        <v>15311</v>
      </c>
      <c r="O728" s="4">
        <v>374</v>
      </c>
      <c r="P728" s="4">
        <v>59078</v>
      </c>
      <c r="Q728" s="4">
        <v>36459</v>
      </c>
      <c r="R728" s="4">
        <v>7794</v>
      </c>
      <c r="S728" s="4">
        <v>0</v>
      </c>
      <c r="T728" s="4">
        <v>173745</v>
      </c>
      <c r="U728" s="13">
        <f>IF(DataTable[[#This Row],[Year]]="2019",SUM(DataTable[[#This Row],[Nov]:[Dec]]),IF(OR(DataTable[[#This Row],[Year]]="2020",DataTable[[#This Row],[Year]]="2021"),DataTable[[#This Row],[Total]],0))/1000</f>
        <v>173.745</v>
      </c>
      <c r="V728" s="13" t="str">
        <f>_xlfn.IFNA(VLOOKUP(DataTable[[#This Row],[Category]],Table2[#All],2,FALSE),"")</f>
        <v>Proactive Replacement</v>
      </c>
    </row>
    <row r="729" spans="1:22" x14ac:dyDescent="0.35">
      <c r="A729" s="3" t="s">
        <v>9</v>
      </c>
      <c r="B729" s="3" t="s">
        <v>276</v>
      </c>
      <c r="C729" s="3" t="s">
        <v>697</v>
      </c>
      <c r="D729" s="3" t="s">
        <v>696</v>
      </c>
      <c r="E729" s="3" t="s">
        <v>88</v>
      </c>
      <c r="F729" s="3" t="s">
        <v>1781</v>
      </c>
      <c r="G729" s="3" t="s">
        <v>1806</v>
      </c>
      <c r="H729" s="4">
        <v>5692</v>
      </c>
      <c r="I729" s="4">
        <v>0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>
        <v>0</v>
      </c>
      <c r="Q729" s="4">
        <v>0</v>
      </c>
      <c r="R729" s="4">
        <v>0</v>
      </c>
      <c r="S729" s="4">
        <v>0</v>
      </c>
      <c r="T729" s="4">
        <v>5692</v>
      </c>
      <c r="U729" s="13">
        <f>IF(DataTable[[#This Row],[Year]]="2019",SUM(DataTable[[#This Row],[Nov]:[Dec]]),IF(OR(DataTable[[#This Row],[Year]]="2020",DataTable[[#This Row],[Year]]="2021"),DataTable[[#This Row],[Total]],0))/1000</f>
        <v>5.6920000000000002</v>
      </c>
      <c r="V729" s="13" t="str">
        <f>_xlfn.IFNA(VLOOKUP(DataTable[[#This Row],[Category]],Table2[#All],2,FALSE),"")</f>
        <v>Proactive Replacement</v>
      </c>
    </row>
    <row r="730" spans="1:22" x14ac:dyDescent="0.35">
      <c r="A730" s="3" t="s">
        <v>9</v>
      </c>
      <c r="B730" s="3" t="s">
        <v>276</v>
      </c>
      <c r="C730" s="3" t="s">
        <v>342</v>
      </c>
      <c r="D730" s="3" t="s">
        <v>341</v>
      </c>
      <c r="E730" s="3" t="s">
        <v>8</v>
      </c>
      <c r="F730" s="3" t="s">
        <v>1781</v>
      </c>
      <c r="G730" s="3" t="s">
        <v>1806</v>
      </c>
      <c r="H730" s="4">
        <v>18243</v>
      </c>
      <c r="I730" s="4">
        <v>161695</v>
      </c>
      <c r="J730" s="4">
        <v>139256</v>
      </c>
      <c r="K730" s="4">
        <v>42385</v>
      </c>
      <c r="L730" s="4">
        <v>42385</v>
      </c>
      <c r="M730" s="4">
        <v>56343</v>
      </c>
      <c r="N730" s="4">
        <v>61385</v>
      </c>
      <c r="O730" s="4">
        <v>0</v>
      </c>
      <c r="P730" s="4">
        <v>0</v>
      </c>
      <c r="Q730" s="4">
        <v>0</v>
      </c>
      <c r="R730" s="4">
        <v>0</v>
      </c>
      <c r="S730" s="4">
        <v>0</v>
      </c>
      <c r="T730" s="4">
        <v>521691</v>
      </c>
      <c r="U730" s="13">
        <f>IF(DataTable[[#This Row],[Year]]="2019",SUM(DataTable[[#This Row],[Nov]:[Dec]]),IF(OR(DataTable[[#This Row],[Year]]="2020",DataTable[[#This Row],[Year]]="2021"),DataTable[[#This Row],[Total]],0))/1000</f>
        <v>521.69100000000003</v>
      </c>
      <c r="V730" s="13" t="str">
        <f>_xlfn.IFNA(VLOOKUP(DataTable[[#This Row],[Category]],Table2[#All],2,FALSE),"")</f>
        <v>All Other</v>
      </c>
    </row>
    <row r="731" spans="1:22" x14ac:dyDescent="0.35">
      <c r="A731" s="3" t="s">
        <v>9</v>
      </c>
      <c r="B731" s="3" t="s">
        <v>276</v>
      </c>
      <c r="C731" s="3" t="s">
        <v>340</v>
      </c>
      <c r="D731" s="3" t="s">
        <v>339</v>
      </c>
      <c r="E731" s="3" t="s">
        <v>8</v>
      </c>
      <c r="F731" s="3" t="s">
        <v>1781</v>
      </c>
      <c r="G731" s="3" t="s">
        <v>1806</v>
      </c>
      <c r="H731" s="4">
        <v>0</v>
      </c>
      <c r="I731" s="4">
        <v>122687</v>
      </c>
      <c r="J731" s="4">
        <v>122687</v>
      </c>
      <c r="K731" s="4">
        <v>0</v>
      </c>
      <c r="L731" s="4">
        <v>0</v>
      </c>
      <c r="M731" s="4">
        <v>0</v>
      </c>
      <c r="N731" s="4">
        <v>19463</v>
      </c>
      <c r="O731" s="4">
        <v>0</v>
      </c>
      <c r="P731" s="4">
        <v>0</v>
      </c>
      <c r="Q731" s="4">
        <v>0</v>
      </c>
      <c r="R731" s="4">
        <v>0</v>
      </c>
      <c r="S731" s="4">
        <v>0</v>
      </c>
      <c r="T731" s="4">
        <v>264838</v>
      </c>
      <c r="U731" s="13">
        <f>IF(DataTable[[#This Row],[Year]]="2019",SUM(DataTable[[#This Row],[Nov]:[Dec]]),IF(OR(DataTable[[#This Row],[Year]]="2020",DataTable[[#This Row],[Year]]="2021"),DataTable[[#This Row],[Total]],0))/1000</f>
        <v>264.83800000000002</v>
      </c>
      <c r="V731" s="13" t="str">
        <f>_xlfn.IFNA(VLOOKUP(DataTable[[#This Row],[Category]],Table2[#All],2,FALSE),"")</f>
        <v>All Other</v>
      </c>
    </row>
    <row r="732" spans="1:22" x14ac:dyDescent="0.35">
      <c r="A732" s="3" t="s">
        <v>9</v>
      </c>
      <c r="B732" s="3" t="s">
        <v>981</v>
      </c>
      <c r="C732" s="3" t="s">
        <v>991</v>
      </c>
      <c r="D732" s="3" t="s">
        <v>990</v>
      </c>
      <c r="E732" s="3" t="s">
        <v>88</v>
      </c>
      <c r="F732" s="3" t="s">
        <v>1782</v>
      </c>
      <c r="G732" s="3" t="s">
        <v>1806</v>
      </c>
      <c r="H732" s="4">
        <v>154518</v>
      </c>
      <c r="I732" s="4">
        <v>545331</v>
      </c>
      <c r="J732" s="4">
        <v>-60489</v>
      </c>
      <c r="K732" s="4">
        <v>-86775</v>
      </c>
      <c r="L732" s="4">
        <v>46307</v>
      </c>
      <c r="M732" s="4">
        <v>33825</v>
      </c>
      <c r="N732" s="4">
        <v>-34486</v>
      </c>
      <c r="O732" s="4">
        <v>0</v>
      </c>
      <c r="P732" s="4">
        <v>0</v>
      </c>
      <c r="Q732" s="4">
        <v>0</v>
      </c>
      <c r="R732" s="4">
        <v>0</v>
      </c>
      <c r="S732" s="4">
        <v>0</v>
      </c>
      <c r="T732" s="4">
        <v>598232</v>
      </c>
      <c r="U732" s="13">
        <f>IF(DataTable[[#This Row],[Year]]="2019",SUM(DataTable[[#This Row],[Nov]:[Dec]]),IF(OR(DataTable[[#This Row],[Year]]="2020",DataTable[[#This Row],[Year]]="2021"),DataTable[[#This Row],[Total]],0))/1000</f>
        <v>598.23199999999997</v>
      </c>
      <c r="V732" s="13" t="str">
        <f>_xlfn.IFNA(VLOOKUP(DataTable[[#This Row],[Category]],Table2[#All],2,FALSE),"")</f>
        <v>Proactive Replacement</v>
      </c>
    </row>
    <row r="733" spans="1:22" x14ac:dyDescent="0.35">
      <c r="A733" s="3" t="s">
        <v>9</v>
      </c>
      <c r="B733" s="3" t="s">
        <v>981</v>
      </c>
      <c r="C733" s="3" t="s">
        <v>1695</v>
      </c>
      <c r="D733" s="3" t="s">
        <v>1694</v>
      </c>
      <c r="E733" s="3" t="s">
        <v>124</v>
      </c>
      <c r="F733" s="3" t="s">
        <v>1782</v>
      </c>
      <c r="G733" s="3" t="s">
        <v>1806</v>
      </c>
      <c r="H733" s="4">
        <v>79</v>
      </c>
      <c r="I733" s="4">
        <v>336</v>
      </c>
      <c r="J733" s="4">
        <v>0</v>
      </c>
      <c r="K733" s="4">
        <v>2424</v>
      </c>
      <c r="L733" s="4">
        <v>0</v>
      </c>
      <c r="M733" s="4">
        <v>8903</v>
      </c>
      <c r="N733" s="4">
        <v>-8903</v>
      </c>
      <c r="O733" s="4">
        <v>0</v>
      </c>
      <c r="P733" s="4">
        <v>0</v>
      </c>
      <c r="Q733" s="4">
        <v>0</v>
      </c>
      <c r="R733" s="4">
        <v>0</v>
      </c>
      <c r="S733" s="4">
        <v>0</v>
      </c>
      <c r="T733" s="4">
        <v>2839</v>
      </c>
      <c r="U733" s="13">
        <f>IF(DataTable[[#This Row],[Year]]="2019",SUM(DataTable[[#This Row],[Nov]:[Dec]]),IF(OR(DataTable[[#This Row],[Year]]="2020",DataTable[[#This Row],[Year]]="2021"),DataTable[[#This Row],[Total]],0))/1000</f>
        <v>2.839</v>
      </c>
      <c r="V733" s="13" t="str">
        <f>_xlfn.IFNA(VLOOKUP(DataTable[[#This Row],[Category]],Table2[#All],2,FALSE),"")</f>
        <v>Transmission Expansion plan</v>
      </c>
    </row>
    <row r="734" spans="1:22" x14ac:dyDescent="0.35">
      <c r="A734" s="3" t="s">
        <v>9</v>
      </c>
      <c r="B734" s="3" t="s">
        <v>981</v>
      </c>
      <c r="C734" s="3" t="s">
        <v>1117</v>
      </c>
      <c r="D734" s="3" t="s">
        <v>1116</v>
      </c>
      <c r="E734" s="3" t="s">
        <v>88</v>
      </c>
      <c r="F734" s="3" t="s">
        <v>1781</v>
      </c>
      <c r="G734" s="3" t="s">
        <v>1806</v>
      </c>
      <c r="H734" s="4">
        <v>213646</v>
      </c>
      <c r="I734" s="4">
        <v>213646</v>
      </c>
      <c r="J734" s="4">
        <v>213646</v>
      </c>
      <c r="K734" s="4">
        <v>213646</v>
      </c>
      <c r="L734" s="4">
        <v>213646</v>
      </c>
      <c r="M734" s="4">
        <v>213646</v>
      </c>
      <c r="N734" s="4">
        <v>213646</v>
      </c>
      <c r="O734" s="4">
        <v>213646</v>
      </c>
      <c r="P734" s="4">
        <v>213646</v>
      </c>
      <c r="Q734" s="4">
        <v>213646</v>
      </c>
      <c r="R734" s="4">
        <v>213646</v>
      </c>
      <c r="S734" s="4">
        <v>213646</v>
      </c>
      <c r="T734" s="4">
        <v>2563750</v>
      </c>
      <c r="U734" s="13">
        <f>IF(DataTable[[#This Row],[Year]]="2019",SUM(DataTable[[#This Row],[Nov]:[Dec]]),IF(OR(DataTable[[#This Row],[Year]]="2020",DataTable[[#This Row],[Year]]="2021"),DataTable[[#This Row],[Total]],0))/1000</f>
        <v>2563.75</v>
      </c>
      <c r="V734" s="13" t="str">
        <f>_xlfn.IFNA(VLOOKUP(DataTable[[#This Row],[Category]],Table2[#All],2,FALSE),"")</f>
        <v>Proactive Replacement</v>
      </c>
    </row>
    <row r="735" spans="1:22" x14ac:dyDescent="0.35">
      <c r="A735" s="3" t="s">
        <v>9</v>
      </c>
      <c r="B735" s="3" t="s">
        <v>981</v>
      </c>
      <c r="C735" s="3" t="s">
        <v>1647</v>
      </c>
      <c r="D735" s="3" t="s">
        <v>1646</v>
      </c>
      <c r="E735" s="3" t="s">
        <v>88</v>
      </c>
      <c r="F735" s="3" t="s">
        <v>1782</v>
      </c>
      <c r="G735" s="3" t="s">
        <v>1806</v>
      </c>
      <c r="H735" s="4">
        <v>108531</v>
      </c>
      <c r="I735" s="4">
        <v>37903</v>
      </c>
      <c r="J735" s="4">
        <v>-5352</v>
      </c>
      <c r="K735" s="4">
        <v>19331</v>
      </c>
      <c r="L735" s="4">
        <v>-37</v>
      </c>
      <c r="M735" s="4">
        <v>77663</v>
      </c>
      <c r="N735" s="4">
        <v>148955</v>
      </c>
      <c r="O735" s="4">
        <v>104007</v>
      </c>
      <c r="P735" s="4">
        <v>46190</v>
      </c>
      <c r="Q735" s="4">
        <v>0</v>
      </c>
      <c r="R735" s="4">
        <v>0</v>
      </c>
      <c r="S735" s="4">
        <v>0</v>
      </c>
      <c r="T735" s="4">
        <v>537190</v>
      </c>
      <c r="U735" s="13">
        <f>IF(DataTable[[#This Row],[Year]]="2019",SUM(DataTable[[#This Row],[Nov]:[Dec]]),IF(OR(DataTable[[#This Row],[Year]]="2020",DataTable[[#This Row],[Year]]="2021"),DataTable[[#This Row],[Total]],0))/1000</f>
        <v>537.19000000000005</v>
      </c>
      <c r="V735" s="13" t="str">
        <f>_xlfn.IFNA(VLOOKUP(DataTable[[#This Row],[Category]],Table2[#All],2,FALSE),"")</f>
        <v>Proactive Replacement</v>
      </c>
    </row>
    <row r="736" spans="1:22" x14ac:dyDescent="0.35">
      <c r="A736" s="3" t="s">
        <v>9</v>
      </c>
      <c r="B736" s="3" t="s">
        <v>981</v>
      </c>
      <c r="C736" s="3" t="s">
        <v>1021</v>
      </c>
      <c r="D736" s="3" t="s">
        <v>1020</v>
      </c>
      <c r="E736" s="3" t="s">
        <v>88</v>
      </c>
      <c r="F736" s="3" t="s">
        <v>1782</v>
      </c>
      <c r="G736" s="3" t="s">
        <v>1806</v>
      </c>
      <c r="H736" s="4">
        <v>-47694</v>
      </c>
      <c r="I736" s="4">
        <v>2998</v>
      </c>
      <c r="J736" s="4">
        <v>12638</v>
      </c>
      <c r="K736" s="4">
        <v>13419</v>
      </c>
      <c r="L736" s="4">
        <v>-1132</v>
      </c>
      <c r="M736" s="4">
        <v>2007664</v>
      </c>
      <c r="N736" s="4">
        <v>-11209</v>
      </c>
      <c r="O736" s="4">
        <v>340206</v>
      </c>
      <c r="P736" s="4">
        <v>0</v>
      </c>
      <c r="Q736" s="4">
        <v>504497</v>
      </c>
      <c r="R736" s="4">
        <v>219562</v>
      </c>
      <c r="S736" s="4">
        <v>314736</v>
      </c>
      <c r="T736" s="4">
        <v>3355685</v>
      </c>
      <c r="U736" s="13">
        <f>IF(DataTable[[#This Row],[Year]]="2019",SUM(DataTable[[#This Row],[Nov]:[Dec]]),IF(OR(DataTable[[#This Row],[Year]]="2020",DataTable[[#This Row],[Year]]="2021"),DataTable[[#This Row],[Total]],0))/1000</f>
        <v>3355.6849999999999</v>
      </c>
      <c r="V736" s="13" t="str">
        <f>_xlfn.IFNA(VLOOKUP(DataTable[[#This Row],[Category]],Table2[#All],2,FALSE),"")</f>
        <v>Proactive Replacement</v>
      </c>
    </row>
    <row r="737" spans="1:22" x14ac:dyDescent="0.35">
      <c r="A737" s="3" t="s">
        <v>9</v>
      </c>
      <c r="B737" s="3" t="s">
        <v>981</v>
      </c>
      <c r="C737" s="3" t="s">
        <v>1021</v>
      </c>
      <c r="D737" s="3" t="s">
        <v>1020</v>
      </c>
      <c r="E737" s="3" t="s">
        <v>88</v>
      </c>
      <c r="F737" s="3" t="s">
        <v>1781</v>
      </c>
      <c r="G737" s="3" t="s">
        <v>1806</v>
      </c>
      <c r="H737" s="4">
        <v>2028922</v>
      </c>
      <c r="I737" s="4">
        <v>386635</v>
      </c>
      <c r="J737" s="4">
        <v>386635</v>
      </c>
      <c r="K737" s="4">
        <v>386635</v>
      </c>
      <c r="L737" s="4">
        <v>386635</v>
      </c>
      <c r="M737" s="4">
        <v>440255</v>
      </c>
      <c r="N737" s="4">
        <v>487865</v>
      </c>
      <c r="O737" s="4">
        <v>487865</v>
      </c>
      <c r="P737" s="4">
        <v>487865</v>
      </c>
      <c r="Q737" s="4">
        <v>487865</v>
      </c>
      <c r="R737" s="4">
        <v>487865</v>
      </c>
      <c r="S737" s="4">
        <v>487865</v>
      </c>
      <c r="T737" s="4">
        <v>6942910</v>
      </c>
      <c r="U737" s="13">
        <f>IF(DataTable[[#This Row],[Year]]="2019",SUM(DataTable[[#This Row],[Nov]:[Dec]]),IF(OR(DataTable[[#This Row],[Year]]="2020",DataTable[[#This Row],[Year]]="2021"),DataTable[[#This Row],[Total]],0))/1000</f>
        <v>6942.91</v>
      </c>
      <c r="V737" s="13" t="str">
        <f>_xlfn.IFNA(VLOOKUP(DataTable[[#This Row],[Category]],Table2[#All],2,FALSE),"")</f>
        <v>Proactive Replacement</v>
      </c>
    </row>
    <row r="738" spans="1:22" x14ac:dyDescent="0.35">
      <c r="A738" s="3" t="s">
        <v>9</v>
      </c>
      <c r="B738" s="3" t="s">
        <v>981</v>
      </c>
      <c r="C738" s="3" t="s">
        <v>1469</v>
      </c>
      <c r="D738" s="3" t="s">
        <v>1468</v>
      </c>
      <c r="E738" s="3" t="s">
        <v>252</v>
      </c>
      <c r="F738" s="3" t="s">
        <v>1782</v>
      </c>
      <c r="G738" s="3" t="s">
        <v>1806</v>
      </c>
      <c r="H738" s="4">
        <v>0</v>
      </c>
      <c r="I738" s="4">
        <v>0</v>
      </c>
      <c r="J738" s="4">
        <v>0</v>
      </c>
      <c r="K738" s="4">
        <v>181</v>
      </c>
      <c r="L738" s="4">
        <v>652</v>
      </c>
      <c r="M738" s="4">
        <v>-1292</v>
      </c>
      <c r="N738" s="4">
        <v>12647</v>
      </c>
      <c r="O738" s="4">
        <v>68983</v>
      </c>
      <c r="P738" s="4">
        <v>12533</v>
      </c>
      <c r="Q738" s="4">
        <v>11799</v>
      </c>
      <c r="R738" s="4">
        <v>8984</v>
      </c>
      <c r="S738" s="4">
        <v>0</v>
      </c>
      <c r="T738" s="4">
        <v>114487</v>
      </c>
      <c r="U738" s="13">
        <f>IF(DataTable[[#This Row],[Year]]="2019",SUM(DataTable[[#This Row],[Nov]:[Dec]]),IF(OR(DataTable[[#This Row],[Year]]="2020",DataTable[[#This Row],[Year]]="2021"),DataTable[[#This Row],[Total]],0))/1000</f>
        <v>114.48699999999999</v>
      </c>
      <c r="V738" s="13" t="str">
        <f>_xlfn.IFNA(VLOOKUP(DataTable[[#This Row],[Category]],Table2[#All],2,FALSE),"")</f>
        <v>Reliability</v>
      </c>
    </row>
    <row r="739" spans="1:22" x14ac:dyDescent="0.35">
      <c r="A739" s="3" t="s">
        <v>9</v>
      </c>
      <c r="B739" s="3" t="s">
        <v>981</v>
      </c>
      <c r="C739" s="3" t="s">
        <v>1579</v>
      </c>
      <c r="D739" s="3" t="s">
        <v>1578</v>
      </c>
      <c r="E739" s="3" t="s">
        <v>252</v>
      </c>
      <c r="F739" s="3" t="s">
        <v>1782</v>
      </c>
      <c r="G739" s="3" t="s">
        <v>1806</v>
      </c>
      <c r="H739" s="4">
        <v>0</v>
      </c>
      <c r="I739" s="4">
        <v>0</v>
      </c>
      <c r="J739" s="4">
        <v>1955</v>
      </c>
      <c r="K739" s="4">
        <v>15522</v>
      </c>
      <c r="L739" s="4">
        <v>55315</v>
      </c>
      <c r="M739" s="4">
        <v>4287</v>
      </c>
      <c r="N739" s="4">
        <v>107907</v>
      </c>
      <c r="O739" s="4">
        <v>196824</v>
      </c>
      <c r="P739" s="4">
        <v>83135</v>
      </c>
      <c r="Q739" s="4">
        <v>0</v>
      </c>
      <c r="R739" s="4">
        <v>0</v>
      </c>
      <c r="S739" s="4">
        <v>0</v>
      </c>
      <c r="T739" s="4">
        <v>464945</v>
      </c>
      <c r="U739" s="13">
        <f>IF(DataTable[[#This Row],[Year]]="2019",SUM(DataTable[[#This Row],[Nov]:[Dec]]),IF(OR(DataTable[[#This Row],[Year]]="2020",DataTable[[#This Row],[Year]]="2021"),DataTable[[#This Row],[Total]],0))/1000</f>
        <v>464.94499999999999</v>
      </c>
      <c r="V739" s="13" t="str">
        <f>_xlfn.IFNA(VLOOKUP(DataTable[[#This Row],[Category]],Table2[#All],2,FALSE),"")</f>
        <v>Reliability</v>
      </c>
    </row>
    <row r="740" spans="1:22" x14ac:dyDescent="0.35">
      <c r="A740" s="3" t="s">
        <v>9</v>
      </c>
      <c r="B740" s="3" t="s">
        <v>981</v>
      </c>
      <c r="C740" s="3" t="s">
        <v>1681</v>
      </c>
      <c r="D740" s="3" t="s">
        <v>1680</v>
      </c>
      <c r="E740" s="3" t="s">
        <v>124</v>
      </c>
      <c r="F740" s="3" t="s">
        <v>1782</v>
      </c>
      <c r="G740" s="3" t="s">
        <v>1806</v>
      </c>
      <c r="H740" s="4">
        <v>0</v>
      </c>
      <c r="I740" s="4">
        <v>0</v>
      </c>
      <c r="J740" s="4">
        <v>0</v>
      </c>
      <c r="K740" s="4">
        <v>0</v>
      </c>
      <c r="L740" s="4">
        <v>6773</v>
      </c>
      <c r="M740" s="4">
        <v>10514</v>
      </c>
      <c r="N740" s="4">
        <v>-4794</v>
      </c>
      <c r="O740" s="4">
        <v>101295</v>
      </c>
      <c r="P740" s="4">
        <v>5601</v>
      </c>
      <c r="Q740" s="4">
        <v>944</v>
      </c>
      <c r="R740" s="4">
        <v>708</v>
      </c>
      <c r="S740" s="4">
        <v>708</v>
      </c>
      <c r="T740" s="4">
        <v>121750</v>
      </c>
      <c r="U740" s="13">
        <f>IF(DataTable[[#This Row],[Year]]="2019",SUM(DataTable[[#This Row],[Nov]:[Dec]]),IF(OR(DataTable[[#This Row],[Year]]="2020",DataTable[[#This Row],[Year]]="2021"),DataTable[[#This Row],[Total]],0))/1000</f>
        <v>121.75</v>
      </c>
      <c r="V740" s="13" t="str">
        <f>_xlfn.IFNA(VLOOKUP(DataTable[[#This Row],[Category]],Table2[#All],2,FALSE),"")</f>
        <v>Transmission Expansion plan</v>
      </c>
    </row>
    <row r="741" spans="1:22" x14ac:dyDescent="0.35">
      <c r="A741" s="3" t="s">
        <v>9</v>
      </c>
      <c r="B741" s="3" t="s">
        <v>981</v>
      </c>
      <c r="C741" s="3" t="s">
        <v>1681</v>
      </c>
      <c r="D741" s="3" t="s">
        <v>1680</v>
      </c>
      <c r="E741" s="3" t="s">
        <v>124</v>
      </c>
      <c r="F741" s="3" t="s">
        <v>1781</v>
      </c>
      <c r="G741" s="3" t="s">
        <v>1806</v>
      </c>
      <c r="H741" s="4">
        <v>919635</v>
      </c>
      <c r="I741" s="4">
        <v>852699</v>
      </c>
      <c r="J741" s="4">
        <v>669289</v>
      </c>
      <c r="K741" s="4">
        <v>923458</v>
      </c>
      <c r="L741" s="4">
        <v>0</v>
      </c>
      <c r="M741" s="4">
        <v>0</v>
      </c>
      <c r="N741" s="4">
        <v>0</v>
      </c>
      <c r="O741" s="4">
        <v>0</v>
      </c>
      <c r="P741" s="4">
        <v>0</v>
      </c>
      <c r="Q741" s="4">
        <v>0</v>
      </c>
      <c r="R741" s="4">
        <v>0</v>
      </c>
      <c r="S741" s="4">
        <v>0</v>
      </c>
      <c r="T741" s="4">
        <v>3365081</v>
      </c>
      <c r="U741" s="13">
        <f>IF(DataTable[[#This Row],[Year]]="2019",SUM(DataTable[[#This Row],[Nov]:[Dec]]),IF(OR(DataTable[[#This Row],[Year]]="2020",DataTable[[#This Row],[Year]]="2021"),DataTable[[#This Row],[Total]],0))/1000</f>
        <v>3365.0810000000001</v>
      </c>
      <c r="V741" s="13" t="str">
        <f>_xlfn.IFNA(VLOOKUP(DataTable[[#This Row],[Category]],Table2[#All],2,FALSE),"")</f>
        <v>Transmission Expansion plan</v>
      </c>
    </row>
    <row r="742" spans="1:22" x14ac:dyDescent="0.35">
      <c r="A742" s="3" t="s">
        <v>9</v>
      </c>
      <c r="B742" s="3" t="s">
        <v>981</v>
      </c>
      <c r="C742" s="3" t="s">
        <v>1731</v>
      </c>
      <c r="D742" s="3" t="s">
        <v>1730</v>
      </c>
      <c r="E742" s="3" t="s">
        <v>124</v>
      </c>
      <c r="F742" s="3" t="s">
        <v>1781</v>
      </c>
      <c r="G742" s="3" t="s">
        <v>1806</v>
      </c>
      <c r="H742" s="4">
        <v>0</v>
      </c>
      <c r="I742" s="4">
        <v>0</v>
      </c>
      <c r="J742" s="4">
        <v>72028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>
        <v>0</v>
      </c>
      <c r="Q742" s="4">
        <v>0</v>
      </c>
      <c r="R742" s="4">
        <v>0</v>
      </c>
      <c r="S742" s="4">
        <v>0</v>
      </c>
      <c r="T742" s="4">
        <v>72028</v>
      </c>
      <c r="U742" s="13">
        <f>IF(DataTable[[#This Row],[Year]]="2019",SUM(DataTable[[#This Row],[Nov]:[Dec]]),IF(OR(DataTable[[#This Row],[Year]]="2020",DataTable[[#This Row],[Year]]="2021"),DataTable[[#This Row],[Total]],0))/1000</f>
        <v>72.028000000000006</v>
      </c>
      <c r="V742" s="13" t="str">
        <f>_xlfn.IFNA(VLOOKUP(DataTable[[#This Row],[Category]],Table2[#All],2,FALSE),"")</f>
        <v>Transmission Expansion plan</v>
      </c>
    </row>
    <row r="743" spans="1:22" x14ac:dyDescent="0.35">
      <c r="A743" s="3" t="s">
        <v>9</v>
      </c>
      <c r="B743" s="3" t="s">
        <v>981</v>
      </c>
      <c r="C743" s="3" t="s">
        <v>1045</v>
      </c>
      <c r="D743" s="3" t="s">
        <v>1044</v>
      </c>
      <c r="E743" s="3" t="s">
        <v>111</v>
      </c>
      <c r="F743" s="3" t="s">
        <v>1782</v>
      </c>
      <c r="G743" s="3" t="s">
        <v>1806</v>
      </c>
      <c r="H743" s="4">
        <v>1539</v>
      </c>
      <c r="I743" s="4">
        <v>8310</v>
      </c>
      <c r="J743" s="4">
        <v>51116</v>
      </c>
      <c r="K743" s="4">
        <v>83648</v>
      </c>
      <c r="L743" s="4">
        <v>-32849</v>
      </c>
      <c r="M743" s="4">
        <v>0</v>
      </c>
      <c r="N743" s="4">
        <v>0</v>
      </c>
      <c r="O743" s="4">
        <v>0</v>
      </c>
      <c r="P743" s="4">
        <v>0</v>
      </c>
      <c r="Q743" s="4">
        <v>0</v>
      </c>
      <c r="R743" s="4">
        <v>0</v>
      </c>
      <c r="S743" s="4">
        <v>0</v>
      </c>
      <c r="T743" s="4">
        <v>111764</v>
      </c>
      <c r="U743" s="13">
        <f>IF(DataTable[[#This Row],[Year]]="2019",SUM(DataTable[[#This Row],[Nov]:[Dec]]),IF(OR(DataTable[[#This Row],[Year]]="2020",DataTable[[#This Row],[Year]]="2021"),DataTable[[#This Row],[Total]],0))/1000</f>
        <v>111.764</v>
      </c>
      <c r="V743" s="13" t="str">
        <f>_xlfn.IFNA(VLOOKUP(DataTable[[#This Row],[Category]],Table2[#All],2,FALSE),"")</f>
        <v>All Other</v>
      </c>
    </row>
    <row r="744" spans="1:22" x14ac:dyDescent="0.35">
      <c r="A744" s="3" t="s">
        <v>9</v>
      </c>
      <c r="B744" s="3" t="s">
        <v>981</v>
      </c>
      <c r="C744" s="3" t="s">
        <v>1743</v>
      </c>
      <c r="D744" s="3" t="s">
        <v>1742</v>
      </c>
      <c r="E744" s="3" t="s">
        <v>8</v>
      </c>
      <c r="F744" s="3" t="s">
        <v>1782</v>
      </c>
      <c r="G744" s="3" t="s">
        <v>1806</v>
      </c>
      <c r="H744" s="4">
        <v>-540</v>
      </c>
      <c r="I744" s="4">
        <v>39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>
        <v>0</v>
      </c>
      <c r="Q744" s="4">
        <v>0</v>
      </c>
      <c r="R744" s="4">
        <v>0</v>
      </c>
      <c r="S744" s="4">
        <v>0</v>
      </c>
      <c r="T744" s="4">
        <v>-501</v>
      </c>
      <c r="U744" s="13">
        <f>IF(DataTable[[#This Row],[Year]]="2019",SUM(DataTable[[#This Row],[Nov]:[Dec]]),IF(OR(DataTable[[#This Row],[Year]]="2020",DataTable[[#This Row],[Year]]="2021"),DataTable[[#This Row],[Total]],0))/1000</f>
        <v>-0.501</v>
      </c>
      <c r="V744" s="13" t="str">
        <f>_xlfn.IFNA(VLOOKUP(DataTable[[#This Row],[Category]],Table2[#All],2,FALSE),"")</f>
        <v>All Other</v>
      </c>
    </row>
    <row r="745" spans="1:22" x14ac:dyDescent="0.35">
      <c r="A745" s="3" t="s">
        <v>9</v>
      </c>
      <c r="B745" s="3" t="s">
        <v>981</v>
      </c>
      <c r="C745" s="3" t="s">
        <v>1663</v>
      </c>
      <c r="D745" s="3" t="s">
        <v>1662</v>
      </c>
      <c r="E745" s="3" t="s">
        <v>304</v>
      </c>
      <c r="F745" s="3" t="s">
        <v>1782</v>
      </c>
      <c r="G745" s="3" t="s">
        <v>1806</v>
      </c>
      <c r="H745" s="4">
        <v>0</v>
      </c>
      <c r="I745" s="4">
        <v>0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>
        <v>64492</v>
      </c>
      <c r="Q745" s="4">
        <v>44953</v>
      </c>
      <c r="R745" s="4">
        <v>44953</v>
      </c>
      <c r="S745" s="4">
        <v>27054</v>
      </c>
      <c r="T745" s="4">
        <v>181452</v>
      </c>
      <c r="U745" s="13">
        <f>IF(DataTable[[#This Row],[Year]]="2019",SUM(DataTable[[#This Row],[Nov]:[Dec]]),IF(OR(DataTable[[#This Row],[Year]]="2020",DataTable[[#This Row],[Year]]="2021"),DataTable[[#This Row],[Total]],0))/1000</f>
        <v>181.452</v>
      </c>
      <c r="V745" s="13" t="str">
        <f>_xlfn.IFNA(VLOOKUP(DataTable[[#This Row],[Category]],Table2[#All],2,FALSE),"")</f>
        <v>All Other</v>
      </c>
    </row>
    <row r="746" spans="1:22" x14ac:dyDescent="0.35">
      <c r="A746" s="3" t="s">
        <v>9</v>
      </c>
      <c r="B746" s="3" t="s">
        <v>981</v>
      </c>
      <c r="C746" s="3" t="s">
        <v>1665</v>
      </c>
      <c r="D746" s="3" t="s">
        <v>1664</v>
      </c>
      <c r="E746" s="3" t="s">
        <v>304</v>
      </c>
      <c r="F746" s="3" t="s">
        <v>1781</v>
      </c>
      <c r="G746" s="3" t="s">
        <v>1806</v>
      </c>
      <c r="H746" s="4">
        <v>11604</v>
      </c>
      <c r="I746" s="4">
        <v>11604</v>
      </c>
      <c r="J746" s="4">
        <v>11604</v>
      </c>
      <c r="K746" s="4">
        <v>11604</v>
      </c>
      <c r="L746" s="4">
        <v>11604</v>
      </c>
      <c r="M746" s="4">
        <v>11604</v>
      </c>
      <c r="N746" s="4">
        <v>11604</v>
      </c>
      <c r="O746" s="4">
        <v>11604</v>
      </c>
      <c r="P746" s="4">
        <v>11604</v>
      </c>
      <c r="Q746" s="4">
        <v>11604</v>
      </c>
      <c r="R746" s="4">
        <v>11604</v>
      </c>
      <c r="S746" s="4">
        <v>11605</v>
      </c>
      <c r="T746" s="4">
        <v>139253</v>
      </c>
      <c r="U746" s="13">
        <f>IF(DataTable[[#This Row],[Year]]="2019",SUM(DataTable[[#This Row],[Nov]:[Dec]]),IF(OR(DataTable[[#This Row],[Year]]="2020",DataTable[[#This Row],[Year]]="2021"),DataTable[[#This Row],[Total]],0))/1000</f>
        <v>139.25299999999999</v>
      </c>
      <c r="V746" s="13" t="str">
        <f>_xlfn.IFNA(VLOOKUP(DataTable[[#This Row],[Category]],Table2[#All],2,FALSE),"")</f>
        <v>All Other</v>
      </c>
    </row>
    <row r="747" spans="1:22" x14ac:dyDescent="0.35">
      <c r="A747" s="3" t="s">
        <v>9</v>
      </c>
      <c r="B747" s="3" t="s">
        <v>981</v>
      </c>
      <c r="C747" s="3" t="s">
        <v>1415</v>
      </c>
      <c r="D747" s="3" t="s">
        <v>1414</v>
      </c>
      <c r="E747" s="3" t="s">
        <v>88</v>
      </c>
      <c r="F747" s="3" t="s">
        <v>1782</v>
      </c>
      <c r="G747" s="3" t="s">
        <v>1806</v>
      </c>
      <c r="H747" s="4">
        <v>18106</v>
      </c>
      <c r="I747" s="4">
        <v>-20443</v>
      </c>
      <c r="J747" s="4">
        <v>91023</v>
      </c>
      <c r="K747" s="4">
        <v>-30640</v>
      </c>
      <c r="L747" s="4">
        <v>-2083</v>
      </c>
      <c r="M747" s="4">
        <v>0</v>
      </c>
      <c r="N747" s="4">
        <v>0</v>
      </c>
      <c r="O747" s="4">
        <v>0</v>
      </c>
      <c r="P747" s="4">
        <v>0</v>
      </c>
      <c r="Q747" s="4">
        <v>0</v>
      </c>
      <c r="R747" s="4">
        <v>0</v>
      </c>
      <c r="S747" s="4">
        <v>0</v>
      </c>
      <c r="T747" s="4">
        <v>55963</v>
      </c>
      <c r="U747" s="13">
        <f>IF(DataTable[[#This Row],[Year]]="2019",SUM(DataTable[[#This Row],[Nov]:[Dec]]),IF(OR(DataTable[[#This Row],[Year]]="2020",DataTable[[#This Row],[Year]]="2021"),DataTable[[#This Row],[Total]],0))/1000</f>
        <v>55.963000000000001</v>
      </c>
      <c r="V747" s="13" t="str">
        <f>_xlfn.IFNA(VLOOKUP(DataTable[[#This Row],[Category]],Table2[#All],2,FALSE),"")</f>
        <v>Proactive Replacement</v>
      </c>
    </row>
    <row r="748" spans="1:22" x14ac:dyDescent="0.35">
      <c r="A748" s="3" t="s">
        <v>9</v>
      </c>
      <c r="B748" s="3" t="s">
        <v>981</v>
      </c>
      <c r="C748" s="3" t="s">
        <v>1417</v>
      </c>
      <c r="D748" s="3" t="s">
        <v>1416</v>
      </c>
      <c r="E748" s="3" t="s">
        <v>88</v>
      </c>
      <c r="F748" s="3" t="s">
        <v>1782</v>
      </c>
      <c r="G748" s="3" t="s">
        <v>1806</v>
      </c>
      <c r="H748" s="4">
        <v>106695</v>
      </c>
      <c r="I748" s="4">
        <v>244860</v>
      </c>
      <c r="J748" s="4">
        <v>92290</v>
      </c>
      <c r="K748" s="4">
        <v>96742</v>
      </c>
      <c r="L748" s="4">
        <v>63715</v>
      </c>
      <c r="M748" s="4">
        <v>115355</v>
      </c>
      <c r="N748" s="4">
        <v>295140</v>
      </c>
      <c r="O748" s="4">
        <v>165669</v>
      </c>
      <c r="P748" s="4">
        <v>132486</v>
      </c>
      <c r="Q748" s="4">
        <v>0</v>
      </c>
      <c r="R748" s="4">
        <v>0</v>
      </c>
      <c r="S748" s="4">
        <v>0</v>
      </c>
      <c r="T748" s="4">
        <v>1312951</v>
      </c>
      <c r="U748" s="13">
        <f>IF(DataTable[[#This Row],[Year]]="2019",SUM(DataTable[[#This Row],[Nov]:[Dec]]),IF(OR(DataTable[[#This Row],[Year]]="2020",DataTable[[#This Row],[Year]]="2021"),DataTable[[#This Row],[Total]],0))/1000</f>
        <v>1312.951</v>
      </c>
      <c r="V748" s="13" t="str">
        <f>_xlfn.IFNA(VLOOKUP(DataTable[[#This Row],[Category]],Table2[#All],2,FALSE),"")</f>
        <v>Proactive Replacement</v>
      </c>
    </row>
    <row r="749" spans="1:22" x14ac:dyDescent="0.35">
      <c r="A749" s="3" t="s">
        <v>9</v>
      </c>
      <c r="B749" s="3" t="s">
        <v>981</v>
      </c>
      <c r="C749" s="3" t="s">
        <v>1419</v>
      </c>
      <c r="D749" s="3" t="s">
        <v>1418</v>
      </c>
      <c r="E749" s="3" t="s">
        <v>88</v>
      </c>
      <c r="F749" s="3" t="s">
        <v>1781</v>
      </c>
      <c r="G749" s="3" t="s">
        <v>1806</v>
      </c>
      <c r="H749" s="4">
        <v>9537</v>
      </c>
      <c r="I749" s="4">
        <v>9537</v>
      </c>
      <c r="J749" s="4">
        <v>9537</v>
      </c>
      <c r="K749" s="4">
        <v>9537</v>
      </c>
      <c r="L749" s="4">
        <v>9537</v>
      </c>
      <c r="M749" s="4">
        <v>9537</v>
      </c>
      <c r="N749" s="4">
        <v>9537</v>
      </c>
      <c r="O749" s="4">
        <v>9537</v>
      </c>
      <c r="P749" s="4">
        <v>9537</v>
      </c>
      <c r="Q749" s="4">
        <v>9537</v>
      </c>
      <c r="R749" s="4">
        <v>9537</v>
      </c>
      <c r="S749" s="4">
        <v>9537</v>
      </c>
      <c r="T749" s="4">
        <v>114445</v>
      </c>
      <c r="U749" s="13">
        <f>IF(DataTable[[#This Row],[Year]]="2019",SUM(DataTable[[#This Row],[Nov]:[Dec]]),IF(OR(DataTable[[#This Row],[Year]]="2020",DataTable[[#This Row],[Year]]="2021"),DataTable[[#This Row],[Total]],0))/1000</f>
        <v>114.44499999999999</v>
      </c>
      <c r="V749" s="13" t="str">
        <f>_xlfn.IFNA(VLOOKUP(DataTable[[#This Row],[Category]],Table2[#All],2,FALSE),"")</f>
        <v>Proactive Replacement</v>
      </c>
    </row>
    <row r="750" spans="1:22" x14ac:dyDescent="0.35">
      <c r="A750" s="3" t="s">
        <v>9</v>
      </c>
      <c r="B750" s="3" t="s">
        <v>981</v>
      </c>
      <c r="C750" s="3" t="s">
        <v>1431</v>
      </c>
      <c r="D750" s="3" t="s">
        <v>1430</v>
      </c>
      <c r="E750" s="3" t="s">
        <v>88</v>
      </c>
      <c r="F750" s="3" t="s">
        <v>1782</v>
      </c>
      <c r="G750" s="3" t="s">
        <v>1806</v>
      </c>
      <c r="H750" s="4">
        <v>0</v>
      </c>
      <c r="I750" s="4">
        <v>0</v>
      </c>
      <c r="J750" s="4">
        <v>0</v>
      </c>
      <c r="K750" s="4">
        <v>0</v>
      </c>
      <c r="L750" s="4">
        <v>0</v>
      </c>
      <c r="M750" s="4">
        <v>0</v>
      </c>
      <c r="N750" s="4">
        <v>6769</v>
      </c>
      <c r="O750" s="4">
        <v>0</v>
      </c>
      <c r="P750" s="4">
        <v>0</v>
      </c>
      <c r="Q750" s="4">
        <v>30958</v>
      </c>
      <c r="R750" s="4">
        <v>0</v>
      </c>
      <c r="S750" s="4">
        <v>0</v>
      </c>
      <c r="T750" s="4">
        <v>37727</v>
      </c>
      <c r="U750" s="13">
        <f>IF(DataTable[[#This Row],[Year]]="2019",SUM(DataTable[[#This Row],[Nov]:[Dec]]),IF(OR(DataTable[[#This Row],[Year]]="2020",DataTable[[#This Row],[Year]]="2021"),DataTable[[#This Row],[Total]],0))/1000</f>
        <v>37.726999999999997</v>
      </c>
      <c r="V750" s="13" t="str">
        <f>_xlfn.IFNA(VLOOKUP(DataTable[[#This Row],[Category]],Table2[#All],2,FALSE),"")</f>
        <v>Proactive Replacement</v>
      </c>
    </row>
    <row r="751" spans="1:22" x14ac:dyDescent="0.35">
      <c r="A751" s="3" t="s">
        <v>9</v>
      </c>
      <c r="B751" s="3" t="s">
        <v>981</v>
      </c>
      <c r="C751" s="3" t="s">
        <v>1433</v>
      </c>
      <c r="D751" s="3" t="s">
        <v>1432</v>
      </c>
      <c r="E751" s="3" t="s">
        <v>88</v>
      </c>
      <c r="F751" s="3" t="s">
        <v>1781</v>
      </c>
      <c r="G751" s="3" t="s">
        <v>1806</v>
      </c>
      <c r="H751" s="4">
        <v>2138</v>
      </c>
      <c r="I751" s="4">
        <v>2138</v>
      </c>
      <c r="J751" s="4">
        <v>2138</v>
      </c>
      <c r="K751" s="4">
        <v>2138</v>
      </c>
      <c r="L751" s="4">
        <v>2138</v>
      </c>
      <c r="M751" s="4">
        <v>2138</v>
      </c>
      <c r="N751" s="4">
        <v>2138</v>
      </c>
      <c r="O751" s="4">
        <v>2138</v>
      </c>
      <c r="P751" s="4">
        <v>2138</v>
      </c>
      <c r="Q751" s="4">
        <v>2138</v>
      </c>
      <c r="R751" s="4">
        <v>2138</v>
      </c>
      <c r="S751" s="4">
        <v>2138</v>
      </c>
      <c r="T751" s="4">
        <v>25655</v>
      </c>
      <c r="U751" s="13">
        <f>IF(DataTable[[#This Row],[Year]]="2019",SUM(DataTable[[#This Row],[Nov]:[Dec]]),IF(OR(DataTable[[#This Row],[Year]]="2020",DataTable[[#This Row],[Year]]="2021"),DataTable[[#This Row],[Total]],0))/1000</f>
        <v>25.655000000000001</v>
      </c>
      <c r="V751" s="13" t="str">
        <f>_xlfn.IFNA(VLOOKUP(DataTable[[#This Row],[Category]],Table2[#All],2,FALSE),"")</f>
        <v>Proactive Replacement</v>
      </c>
    </row>
    <row r="752" spans="1:22" x14ac:dyDescent="0.35">
      <c r="A752" s="3" t="s">
        <v>9</v>
      </c>
      <c r="B752" s="3" t="s">
        <v>981</v>
      </c>
      <c r="C752" s="3" t="s">
        <v>1203</v>
      </c>
      <c r="D752" s="3" t="s">
        <v>1202</v>
      </c>
      <c r="E752" s="3" t="s">
        <v>88</v>
      </c>
      <c r="F752" s="3" t="s">
        <v>1782</v>
      </c>
      <c r="G752" s="3" t="s">
        <v>1806</v>
      </c>
      <c r="H752" s="4">
        <v>7219</v>
      </c>
      <c r="I752" s="4">
        <v>6778</v>
      </c>
      <c r="J752" s="4">
        <v>-673</v>
      </c>
      <c r="K752" s="4">
        <v>-332</v>
      </c>
      <c r="L752" s="4">
        <v>0</v>
      </c>
      <c r="M752" s="4">
        <v>11927</v>
      </c>
      <c r="N752" s="4">
        <v>-11795</v>
      </c>
      <c r="O752" s="4">
        <v>-132</v>
      </c>
      <c r="P752" s="4">
        <v>0</v>
      </c>
      <c r="Q752" s="4">
        <v>298320</v>
      </c>
      <c r="R752" s="4">
        <v>245743</v>
      </c>
      <c r="S752" s="4">
        <v>55209</v>
      </c>
      <c r="T752" s="4">
        <v>612263</v>
      </c>
      <c r="U752" s="13">
        <f>IF(DataTable[[#This Row],[Year]]="2019",SUM(DataTable[[#This Row],[Nov]:[Dec]]),IF(OR(DataTable[[#This Row],[Year]]="2020",DataTable[[#This Row],[Year]]="2021"),DataTable[[#This Row],[Total]],0))/1000</f>
        <v>612.26300000000003</v>
      </c>
      <c r="V752" s="13" t="str">
        <f>_xlfn.IFNA(VLOOKUP(DataTable[[#This Row],[Category]],Table2[#All],2,FALSE),"")</f>
        <v>Proactive Replacement</v>
      </c>
    </row>
    <row r="753" spans="1:22" x14ac:dyDescent="0.35">
      <c r="A753" s="3" t="s">
        <v>9</v>
      </c>
      <c r="B753" s="3" t="s">
        <v>981</v>
      </c>
      <c r="C753" s="3" t="s">
        <v>1513</v>
      </c>
      <c r="D753" s="3" t="s">
        <v>1512</v>
      </c>
      <c r="E753" s="3" t="s">
        <v>252</v>
      </c>
      <c r="F753" s="3" t="s">
        <v>1782</v>
      </c>
      <c r="G753" s="3" t="s">
        <v>1806</v>
      </c>
      <c r="H753" s="4">
        <v>47</v>
      </c>
      <c r="I753" s="4">
        <v>0</v>
      </c>
      <c r="J753" s="4">
        <v>0</v>
      </c>
      <c r="K753" s="4">
        <v>0</v>
      </c>
      <c r="L753" s="4">
        <v>0</v>
      </c>
      <c r="M753" s="4">
        <v>5279</v>
      </c>
      <c r="N753" s="4">
        <v>-5279</v>
      </c>
      <c r="O753" s="4">
        <v>0</v>
      </c>
      <c r="P753" s="4">
        <v>0</v>
      </c>
      <c r="Q753" s="4">
        <v>0</v>
      </c>
      <c r="R753" s="4">
        <v>0</v>
      </c>
      <c r="S753" s="4">
        <v>0</v>
      </c>
      <c r="T753" s="4">
        <v>47</v>
      </c>
      <c r="U753" s="13">
        <f>IF(DataTable[[#This Row],[Year]]="2019",SUM(DataTable[[#This Row],[Nov]:[Dec]]),IF(OR(DataTable[[#This Row],[Year]]="2020",DataTable[[#This Row],[Year]]="2021"),DataTable[[#This Row],[Total]],0))/1000</f>
        <v>4.7E-2</v>
      </c>
      <c r="V753" s="13" t="str">
        <f>_xlfn.IFNA(VLOOKUP(DataTable[[#This Row],[Category]],Table2[#All],2,FALSE),"")</f>
        <v>Reliability</v>
      </c>
    </row>
    <row r="754" spans="1:22" x14ac:dyDescent="0.35">
      <c r="A754" s="3" t="s">
        <v>9</v>
      </c>
      <c r="B754" s="3" t="s">
        <v>981</v>
      </c>
      <c r="C754" s="3" t="s">
        <v>1555</v>
      </c>
      <c r="D754" s="3" t="s">
        <v>1554</v>
      </c>
      <c r="E754" s="3" t="s">
        <v>252</v>
      </c>
      <c r="F754" s="3" t="s">
        <v>1782</v>
      </c>
      <c r="G754" s="3" t="s">
        <v>1806</v>
      </c>
      <c r="H754" s="4">
        <v>30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>
        <v>0</v>
      </c>
      <c r="Q754" s="4">
        <v>0</v>
      </c>
      <c r="R754" s="4">
        <v>0</v>
      </c>
      <c r="S754" s="4">
        <v>0</v>
      </c>
      <c r="T754" s="4">
        <v>30</v>
      </c>
      <c r="U754" s="13">
        <f>IF(DataTable[[#This Row],[Year]]="2019",SUM(DataTable[[#This Row],[Nov]:[Dec]]),IF(OR(DataTable[[#This Row],[Year]]="2020",DataTable[[#This Row],[Year]]="2021"),DataTable[[#This Row],[Total]],0))/1000</f>
        <v>0.03</v>
      </c>
      <c r="V754" s="13" t="str">
        <f>_xlfn.IFNA(VLOOKUP(DataTable[[#This Row],[Category]],Table2[#All],2,FALSE),"")</f>
        <v>Reliability</v>
      </c>
    </row>
    <row r="755" spans="1:22" x14ac:dyDescent="0.35">
      <c r="A755" s="3" t="s">
        <v>9</v>
      </c>
      <c r="B755" s="3" t="s">
        <v>981</v>
      </c>
      <c r="C755" s="3" t="s">
        <v>1689</v>
      </c>
      <c r="D755" s="3" t="s">
        <v>1688</v>
      </c>
      <c r="E755" s="3" t="s">
        <v>124</v>
      </c>
      <c r="F755" s="3" t="s">
        <v>1782</v>
      </c>
      <c r="G755" s="3" t="s">
        <v>1806</v>
      </c>
      <c r="H755" s="4">
        <v>823073</v>
      </c>
      <c r="I755" s="4">
        <v>463418</v>
      </c>
      <c r="J755" s="4">
        <v>112554</v>
      </c>
      <c r="K755" s="4">
        <v>176306</v>
      </c>
      <c r="L755" s="4">
        <v>155407</v>
      </c>
      <c r="M755" s="4">
        <v>152953</v>
      </c>
      <c r="N755" s="4">
        <v>94447</v>
      </c>
      <c r="O755" s="4">
        <v>-570</v>
      </c>
      <c r="P755" s="4">
        <v>526927</v>
      </c>
      <c r="Q755" s="4">
        <v>281226</v>
      </c>
      <c r="R755" s="4">
        <v>279265</v>
      </c>
      <c r="S755" s="4">
        <v>266205</v>
      </c>
      <c r="T755" s="4">
        <v>3331210</v>
      </c>
      <c r="U755" s="13">
        <f>IF(DataTable[[#This Row],[Year]]="2019",SUM(DataTable[[#This Row],[Nov]:[Dec]]),IF(OR(DataTable[[#This Row],[Year]]="2020",DataTable[[#This Row],[Year]]="2021"),DataTable[[#This Row],[Total]],0))/1000</f>
        <v>3331.21</v>
      </c>
      <c r="V755" s="13" t="str">
        <f>_xlfn.IFNA(VLOOKUP(DataTable[[#This Row],[Category]],Table2[#All],2,FALSE),"")</f>
        <v>Transmission Expansion plan</v>
      </c>
    </row>
    <row r="756" spans="1:22" x14ac:dyDescent="0.35">
      <c r="A756" s="3" t="s">
        <v>9</v>
      </c>
      <c r="B756" s="3" t="s">
        <v>981</v>
      </c>
      <c r="C756" s="3" t="s">
        <v>1687</v>
      </c>
      <c r="D756" s="3" t="s">
        <v>1686</v>
      </c>
      <c r="E756" s="3" t="s">
        <v>124</v>
      </c>
      <c r="F756" s="3" t="s">
        <v>1782</v>
      </c>
      <c r="G756" s="3" t="s">
        <v>1806</v>
      </c>
      <c r="H756" s="4">
        <v>403</v>
      </c>
      <c r="I756" s="4">
        <v>0</v>
      </c>
      <c r="J756" s="4">
        <v>0</v>
      </c>
      <c r="K756" s="4">
        <v>0</v>
      </c>
      <c r="L756" s="4">
        <v>3372</v>
      </c>
      <c r="M756" s="4">
        <v>10006</v>
      </c>
      <c r="N756" s="4">
        <v>-10006</v>
      </c>
      <c r="O756" s="4">
        <v>0</v>
      </c>
      <c r="P756" s="4">
        <v>0</v>
      </c>
      <c r="Q756" s="4">
        <v>0</v>
      </c>
      <c r="R756" s="4">
        <v>0</v>
      </c>
      <c r="S756" s="4">
        <v>0</v>
      </c>
      <c r="T756" s="4">
        <v>3776</v>
      </c>
      <c r="U756" s="13">
        <f>IF(DataTable[[#This Row],[Year]]="2019",SUM(DataTable[[#This Row],[Nov]:[Dec]]),IF(OR(DataTable[[#This Row],[Year]]="2020",DataTable[[#This Row],[Year]]="2021"),DataTable[[#This Row],[Total]],0))/1000</f>
        <v>3.7759999999999998</v>
      </c>
      <c r="V756" s="13" t="str">
        <f>_xlfn.IFNA(VLOOKUP(DataTable[[#This Row],[Category]],Table2[#All],2,FALSE),"")</f>
        <v>Transmission Expansion plan</v>
      </c>
    </row>
    <row r="757" spans="1:22" x14ac:dyDescent="0.35">
      <c r="A757" s="3" t="s">
        <v>9</v>
      </c>
      <c r="B757" s="3" t="s">
        <v>981</v>
      </c>
      <c r="C757" s="3" t="s">
        <v>1755</v>
      </c>
      <c r="D757" s="3" t="s">
        <v>1754</v>
      </c>
      <c r="E757" s="3" t="s">
        <v>281</v>
      </c>
      <c r="F757" s="3" t="s">
        <v>1782</v>
      </c>
      <c r="G757" s="3" t="s">
        <v>1806</v>
      </c>
      <c r="H757" s="4">
        <v>0</v>
      </c>
      <c r="I757" s="4">
        <v>0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>
        <v>0</v>
      </c>
      <c r="Q757" s="4">
        <v>0</v>
      </c>
      <c r="R757" s="4">
        <v>0</v>
      </c>
      <c r="S757" s="4">
        <v>0</v>
      </c>
      <c r="T757" s="4">
        <v>0</v>
      </c>
      <c r="U757" s="13">
        <f>IF(DataTable[[#This Row],[Year]]="2019",SUM(DataTable[[#This Row],[Nov]:[Dec]]),IF(OR(DataTable[[#This Row],[Year]]="2020",DataTable[[#This Row],[Year]]="2021"),DataTable[[#This Row],[Total]],0))/1000</f>
        <v>0</v>
      </c>
      <c r="V757" s="13" t="str">
        <f>_xlfn.IFNA(VLOOKUP(DataTable[[#This Row],[Category]],Table2[#All],2,FALSE),"")</f>
        <v>All Other</v>
      </c>
    </row>
    <row r="758" spans="1:22" x14ac:dyDescent="0.35">
      <c r="A758" s="3" t="s">
        <v>9</v>
      </c>
      <c r="B758" s="3" t="s">
        <v>981</v>
      </c>
      <c r="C758" s="3" t="s">
        <v>1357</v>
      </c>
      <c r="D758" s="3" t="s">
        <v>1356</v>
      </c>
      <c r="E758" s="3" t="s">
        <v>88</v>
      </c>
      <c r="F758" s="3" t="s">
        <v>1782</v>
      </c>
      <c r="G758" s="3" t="s">
        <v>1806</v>
      </c>
      <c r="H758" s="4">
        <v>-53783</v>
      </c>
      <c r="I758" s="4">
        <v>2084</v>
      </c>
      <c r="J758" s="4">
        <v>1188676</v>
      </c>
      <c r="K758" s="4">
        <v>560055</v>
      </c>
      <c r="L758" s="4">
        <v>88098</v>
      </c>
      <c r="M758" s="4">
        <v>-109277</v>
      </c>
      <c r="N758" s="4">
        <v>3812</v>
      </c>
      <c r="O758" s="4">
        <v>0</v>
      </c>
      <c r="P758" s="4">
        <v>0</v>
      </c>
      <c r="Q758" s="4">
        <v>0</v>
      </c>
      <c r="R758" s="4">
        <v>0</v>
      </c>
      <c r="S758" s="4">
        <v>0</v>
      </c>
      <c r="T758" s="4">
        <v>1679665</v>
      </c>
      <c r="U758" s="13">
        <f>IF(DataTable[[#This Row],[Year]]="2019",SUM(DataTable[[#This Row],[Nov]:[Dec]]),IF(OR(DataTable[[#This Row],[Year]]="2020",DataTable[[#This Row],[Year]]="2021"),DataTable[[#This Row],[Total]],0))/1000</f>
        <v>1679.665</v>
      </c>
      <c r="V758" s="13" t="str">
        <f>_xlfn.IFNA(VLOOKUP(DataTable[[#This Row],[Category]],Table2[#All],2,FALSE),"")</f>
        <v>Proactive Replacement</v>
      </c>
    </row>
    <row r="759" spans="1:22" x14ac:dyDescent="0.35">
      <c r="A759" s="3" t="s">
        <v>9</v>
      </c>
      <c r="B759" s="3" t="s">
        <v>981</v>
      </c>
      <c r="C759" s="3" t="s">
        <v>1073</v>
      </c>
      <c r="D759" s="3" t="s">
        <v>1072</v>
      </c>
      <c r="E759" s="3" t="s">
        <v>88</v>
      </c>
      <c r="F759" s="3" t="s">
        <v>1781</v>
      </c>
      <c r="G759" s="3" t="s">
        <v>1806</v>
      </c>
      <c r="H759" s="4">
        <v>0</v>
      </c>
      <c r="I759" s="4">
        <v>0</v>
      </c>
      <c r="J759" s="4">
        <v>0</v>
      </c>
      <c r="K759" s="4">
        <v>200010</v>
      </c>
      <c r="L759" s="4">
        <v>166097</v>
      </c>
      <c r="M759" s="4">
        <v>132184</v>
      </c>
      <c r="N759" s="4">
        <v>0</v>
      </c>
      <c r="O759" s="4">
        <v>0</v>
      </c>
      <c r="P759" s="4">
        <v>0</v>
      </c>
      <c r="Q759" s="4">
        <v>0</v>
      </c>
      <c r="R759" s="4">
        <v>0</v>
      </c>
      <c r="S759" s="4">
        <v>0</v>
      </c>
      <c r="T759" s="4">
        <v>498291</v>
      </c>
      <c r="U759" s="13">
        <f>IF(DataTable[[#This Row],[Year]]="2019",SUM(DataTable[[#This Row],[Nov]:[Dec]]),IF(OR(DataTable[[#This Row],[Year]]="2020",DataTable[[#This Row],[Year]]="2021"),DataTable[[#This Row],[Total]],0))/1000</f>
        <v>498.291</v>
      </c>
      <c r="V759" s="13" t="str">
        <f>_xlfn.IFNA(VLOOKUP(DataTable[[#This Row],[Category]],Table2[#All],2,FALSE),"")</f>
        <v>Proactive Replacement</v>
      </c>
    </row>
    <row r="760" spans="1:22" x14ac:dyDescent="0.35">
      <c r="A760" s="3" t="s">
        <v>9</v>
      </c>
      <c r="B760" s="3" t="s">
        <v>981</v>
      </c>
      <c r="C760" s="3" t="s">
        <v>1107</v>
      </c>
      <c r="D760" s="3" t="s">
        <v>1106</v>
      </c>
      <c r="E760" s="3" t="s">
        <v>88</v>
      </c>
      <c r="F760" s="3" t="s">
        <v>1781</v>
      </c>
      <c r="G760" s="3" t="s">
        <v>1806</v>
      </c>
      <c r="H760" s="4">
        <v>0</v>
      </c>
      <c r="I760" s="4">
        <v>0</v>
      </c>
      <c r="J760" s="4">
        <v>0</v>
      </c>
      <c r="K760" s="4">
        <v>0</v>
      </c>
      <c r="L760" s="4">
        <v>175523</v>
      </c>
      <c r="M760" s="4">
        <v>162618</v>
      </c>
      <c r="N760" s="4">
        <v>149714</v>
      </c>
      <c r="O760" s="4">
        <v>0</v>
      </c>
      <c r="P760" s="4">
        <v>0</v>
      </c>
      <c r="Q760" s="4">
        <v>0</v>
      </c>
      <c r="R760" s="4">
        <v>0</v>
      </c>
      <c r="S760" s="4">
        <v>0</v>
      </c>
      <c r="T760" s="4">
        <v>487855</v>
      </c>
      <c r="U760" s="13">
        <f>IF(DataTable[[#This Row],[Year]]="2019",SUM(DataTable[[#This Row],[Nov]:[Dec]]),IF(OR(DataTable[[#This Row],[Year]]="2020",DataTable[[#This Row],[Year]]="2021"),DataTable[[#This Row],[Total]],0))/1000</f>
        <v>487.85500000000002</v>
      </c>
      <c r="V760" s="13" t="str">
        <f>_xlfn.IFNA(VLOOKUP(DataTable[[#This Row],[Category]],Table2[#All],2,FALSE),"")</f>
        <v>Proactive Replacement</v>
      </c>
    </row>
    <row r="761" spans="1:22" x14ac:dyDescent="0.35">
      <c r="A761" s="3" t="s">
        <v>9</v>
      </c>
      <c r="B761" s="3" t="s">
        <v>981</v>
      </c>
      <c r="C761" s="3" t="s">
        <v>1487</v>
      </c>
      <c r="D761" s="3" t="s">
        <v>1486</v>
      </c>
      <c r="E761" s="3" t="s">
        <v>252</v>
      </c>
      <c r="F761" s="3" t="s">
        <v>1782</v>
      </c>
      <c r="G761" s="3" t="s">
        <v>1806</v>
      </c>
      <c r="H761" s="4">
        <v>0</v>
      </c>
      <c r="I761" s="4">
        <v>0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>
        <v>0</v>
      </c>
      <c r="Q761" s="4">
        <v>0</v>
      </c>
      <c r="R761" s="4">
        <v>0</v>
      </c>
      <c r="S761" s="4">
        <v>5013</v>
      </c>
      <c r="T761" s="4">
        <v>5013</v>
      </c>
      <c r="U761" s="13">
        <f>IF(DataTable[[#This Row],[Year]]="2019",SUM(DataTable[[#This Row],[Nov]:[Dec]]),IF(OR(DataTable[[#This Row],[Year]]="2020",DataTable[[#This Row],[Year]]="2021"),DataTable[[#This Row],[Total]],0))/1000</f>
        <v>5.0129999999999999</v>
      </c>
      <c r="V761" s="13" t="str">
        <f>_xlfn.IFNA(VLOOKUP(DataTable[[#This Row],[Category]],Table2[#All],2,FALSE),"")</f>
        <v>Reliability</v>
      </c>
    </row>
    <row r="762" spans="1:22" x14ac:dyDescent="0.35">
      <c r="A762" s="3" t="s">
        <v>9</v>
      </c>
      <c r="B762" s="3" t="s">
        <v>981</v>
      </c>
      <c r="C762" s="3" t="s">
        <v>1487</v>
      </c>
      <c r="D762" s="3" t="s">
        <v>1486</v>
      </c>
      <c r="E762" s="3" t="s">
        <v>252</v>
      </c>
      <c r="F762" s="3" t="s">
        <v>1781</v>
      </c>
      <c r="G762" s="3" t="s">
        <v>1806</v>
      </c>
      <c r="H762" s="4">
        <v>0</v>
      </c>
      <c r="I762" s="4">
        <v>0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32949</v>
      </c>
      <c r="P762" s="4">
        <v>66437</v>
      </c>
      <c r="Q762" s="4">
        <v>0</v>
      </c>
      <c r="R762" s="4">
        <v>0</v>
      </c>
      <c r="S762" s="4">
        <v>0</v>
      </c>
      <c r="T762" s="4">
        <v>99386</v>
      </c>
      <c r="U762" s="13">
        <f>IF(DataTable[[#This Row],[Year]]="2019",SUM(DataTable[[#This Row],[Nov]:[Dec]]),IF(OR(DataTable[[#This Row],[Year]]="2020",DataTable[[#This Row],[Year]]="2021"),DataTable[[#This Row],[Total]],0))/1000</f>
        <v>99.385999999999996</v>
      </c>
      <c r="V762" s="13" t="str">
        <f>_xlfn.IFNA(VLOOKUP(DataTable[[#This Row],[Category]],Table2[#All],2,FALSE),"")</f>
        <v>Reliability</v>
      </c>
    </row>
    <row r="763" spans="1:22" x14ac:dyDescent="0.35">
      <c r="A763" s="3" t="s">
        <v>9</v>
      </c>
      <c r="B763" s="3" t="s">
        <v>981</v>
      </c>
      <c r="C763" s="3" t="s">
        <v>1125</v>
      </c>
      <c r="D763" s="3" t="s">
        <v>1124</v>
      </c>
      <c r="E763" s="3" t="s">
        <v>281</v>
      </c>
      <c r="F763" s="3" t="s">
        <v>1782</v>
      </c>
      <c r="G763" s="3" t="s">
        <v>1806</v>
      </c>
      <c r="H763" s="4">
        <v>0</v>
      </c>
      <c r="I763" s="4">
        <v>0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>
        <v>0</v>
      </c>
      <c r="Q763" s="4">
        <v>0</v>
      </c>
      <c r="R763" s="4">
        <v>0</v>
      </c>
      <c r="S763" s="4">
        <v>0</v>
      </c>
      <c r="T763" s="4">
        <v>0</v>
      </c>
      <c r="U763" s="13">
        <f>IF(DataTable[[#This Row],[Year]]="2019",SUM(DataTable[[#This Row],[Nov]:[Dec]]),IF(OR(DataTable[[#This Row],[Year]]="2020",DataTable[[#This Row],[Year]]="2021"),DataTable[[#This Row],[Total]],0))/1000</f>
        <v>0</v>
      </c>
      <c r="V763" s="13" t="str">
        <f>_xlfn.IFNA(VLOOKUP(DataTable[[#This Row],[Category]],Table2[#All],2,FALSE),"")</f>
        <v>All Other</v>
      </c>
    </row>
    <row r="764" spans="1:22" x14ac:dyDescent="0.35">
      <c r="A764" s="3" t="s">
        <v>9</v>
      </c>
      <c r="B764" s="3" t="s">
        <v>981</v>
      </c>
      <c r="C764" s="3" t="s">
        <v>1047</v>
      </c>
      <c r="D764" s="3" t="s">
        <v>1046</v>
      </c>
      <c r="E764" s="3" t="s">
        <v>111</v>
      </c>
      <c r="F764" s="3" t="s">
        <v>1782</v>
      </c>
      <c r="G764" s="3" t="s">
        <v>1806</v>
      </c>
      <c r="H764" s="4">
        <v>0</v>
      </c>
      <c r="I764" s="4">
        <v>0</v>
      </c>
      <c r="J764" s="4">
        <v>42405</v>
      </c>
      <c r="K764" s="4">
        <v>10718</v>
      </c>
      <c r="L764" s="4">
        <v>92800</v>
      </c>
      <c r="M764" s="4">
        <v>-1628</v>
      </c>
      <c r="N764" s="4">
        <v>-2983</v>
      </c>
      <c r="O764" s="4">
        <v>611</v>
      </c>
      <c r="P764" s="4">
        <v>-611</v>
      </c>
      <c r="Q764" s="4">
        <v>0</v>
      </c>
      <c r="R764" s="4">
        <v>0</v>
      </c>
      <c r="S764" s="4">
        <v>0</v>
      </c>
      <c r="T764" s="4">
        <v>141311</v>
      </c>
      <c r="U764" s="13">
        <f>IF(DataTable[[#This Row],[Year]]="2019",SUM(DataTable[[#This Row],[Nov]:[Dec]]),IF(OR(DataTable[[#This Row],[Year]]="2020",DataTable[[#This Row],[Year]]="2021"),DataTable[[#This Row],[Total]],0))/1000</f>
        <v>141.31100000000001</v>
      </c>
      <c r="V764" s="13" t="str">
        <f>_xlfn.IFNA(VLOOKUP(DataTable[[#This Row],[Category]],Table2[#All],2,FALSE),"")</f>
        <v>All Other</v>
      </c>
    </row>
    <row r="765" spans="1:22" x14ac:dyDescent="0.35">
      <c r="A765" s="3" t="s">
        <v>9</v>
      </c>
      <c r="B765" s="3" t="s">
        <v>981</v>
      </c>
      <c r="C765" s="3" t="s">
        <v>1043</v>
      </c>
      <c r="D765" s="3" t="s">
        <v>1042</v>
      </c>
      <c r="E765" s="3" t="s">
        <v>111</v>
      </c>
      <c r="F765" s="3" t="s">
        <v>1781</v>
      </c>
      <c r="G765" s="3" t="s">
        <v>1806</v>
      </c>
      <c r="H765" s="4">
        <v>0</v>
      </c>
      <c r="I765" s="4">
        <v>0</v>
      </c>
      <c r="J765" s="4">
        <v>0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>
        <v>0</v>
      </c>
      <c r="Q765" s="4">
        <v>64513</v>
      </c>
      <c r="R765" s="4">
        <v>64513</v>
      </c>
      <c r="S765" s="4">
        <v>933616</v>
      </c>
      <c r="T765" s="4">
        <v>1062642</v>
      </c>
      <c r="U765" s="13">
        <f>IF(DataTable[[#This Row],[Year]]="2019",SUM(DataTable[[#This Row],[Nov]:[Dec]]),IF(OR(DataTable[[#This Row],[Year]]="2020",DataTable[[#This Row],[Year]]="2021"),DataTable[[#This Row],[Total]],0))/1000</f>
        <v>1062.6420000000001</v>
      </c>
      <c r="V765" s="13" t="str">
        <f>_xlfn.IFNA(VLOOKUP(DataTable[[#This Row],[Category]],Table2[#All],2,FALSE),"")</f>
        <v>All Other</v>
      </c>
    </row>
    <row r="766" spans="1:22" x14ac:dyDescent="0.35">
      <c r="A766" s="3" t="s">
        <v>9</v>
      </c>
      <c r="B766" s="3" t="s">
        <v>981</v>
      </c>
      <c r="C766" s="3" t="s">
        <v>1355</v>
      </c>
      <c r="D766" s="3" t="s">
        <v>1354</v>
      </c>
      <c r="E766" s="3" t="s">
        <v>88</v>
      </c>
      <c r="F766" s="3" t="s">
        <v>1782</v>
      </c>
      <c r="G766" s="3" t="s">
        <v>1806</v>
      </c>
      <c r="H766" s="4">
        <v>245918</v>
      </c>
      <c r="I766" s="4">
        <v>304859</v>
      </c>
      <c r="J766" s="4">
        <v>153462</v>
      </c>
      <c r="K766" s="4">
        <v>17083</v>
      </c>
      <c r="L766" s="4">
        <v>6453</v>
      </c>
      <c r="M766" s="4">
        <v>18359</v>
      </c>
      <c r="N766" s="4">
        <v>7478</v>
      </c>
      <c r="O766" s="4">
        <v>0</v>
      </c>
      <c r="P766" s="4">
        <v>0</v>
      </c>
      <c r="Q766" s="4">
        <v>0</v>
      </c>
      <c r="R766" s="4">
        <v>0</v>
      </c>
      <c r="S766" s="4">
        <v>0</v>
      </c>
      <c r="T766" s="4">
        <v>753611</v>
      </c>
      <c r="U766" s="13">
        <f>IF(DataTable[[#This Row],[Year]]="2019",SUM(DataTable[[#This Row],[Nov]:[Dec]]),IF(OR(DataTable[[#This Row],[Year]]="2020",DataTable[[#This Row],[Year]]="2021"),DataTable[[#This Row],[Total]],0))/1000</f>
        <v>753.61099999999999</v>
      </c>
      <c r="V766" s="13" t="str">
        <f>_xlfn.IFNA(VLOOKUP(DataTable[[#This Row],[Category]],Table2[#All],2,FALSE),"")</f>
        <v>Proactive Replacement</v>
      </c>
    </row>
    <row r="767" spans="1:22" x14ac:dyDescent="0.35">
      <c r="A767" s="3" t="s">
        <v>9</v>
      </c>
      <c r="B767" s="3" t="s">
        <v>981</v>
      </c>
      <c r="C767" s="3" t="s">
        <v>1023</v>
      </c>
      <c r="D767" s="3" t="s">
        <v>1022</v>
      </c>
      <c r="E767" s="3" t="s">
        <v>88</v>
      </c>
      <c r="F767" s="3" t="s">
        <v>1782</v>
      </c>
      <c r="G767" s="3" t="s">
        <v>1806</v>
      </c>
      <c r="H767" s="4">
        <v>3262</v>
      </c>
      <c r="I767" s="4">
        <v>7680</v>
      </c>
      <c r="J767" s="4">
        <v>3595</v>
      </c>
      <c r="K767" s="4">
        <v>2905</v>
      </c>
      <c r="L767" s="4">
        <v>6511</v>
      </c>
      <c r="M767" s="4">
        <v>43814</v>
      </c>
      <c r="N767" s="4">
        <v>4379</v>
      </c>
      <c r="O767" s="4">
        <v>90632</v>
      </c>
      <c r="P767" s="4">
        <v>2919</v>
      </c>
      <c r="Q767" s="4">
        <v>100329</v>
      </c>
      <c r="R767" s="4">
        <v>130795</v>
      </c>
      <c r="S767" s="4">
        <v>164289</v>
      </c>
      <c r="T767" s="4">
        <v>561109</v>
      </c>
      <c r="U767" s="13">
        <f>IF(DataTable[[#This Row],[Year]]="2019",SUM(DataTable[[#This Row],[Nov]:[Dec]]),IF(OR(DataTable[[#This Row],[Year]]="2020",DataTable[[#This Row],[Year]]="2021"),DataTable[[#This Row],[Total]],0))/1000</f>
        <v>561.10900000000004</v>
      </c>
      <c r="V767" s="13" t="str">
        <f>_xlfn.IFNA(VLOOKUP(DataTable[[#This Row],[Category]],Table2[#All],2,FALSE),"")</f>
        <v>Proactive Replacement</v>
      </c>
    </row>
    <row r="768" spans="1:22" x14ac:dyDescent="0.35">
      <c r="A768" s="3" t="s">
        <v>9</v>
      </c>
      <c r="B768" s="3" t="s">
        <v>981</v>
      </c>
      <c r="C768" s="3" t="s">
        <v>1023</v>
      </c>
      <c r="D768" s="3" t="s">
        <v>1022</v>
      </c>
      <c r="E768" s="3" t="s">
        <v>88</v>
      </c>
      <c r="F768" s="3" t="s">
        <v>1781</v>
      </c>
      <c r="G768" s="3" t="s">
        <v>1806</v>
      </c>
      <c r="H768" s="4">
        <v>55100</v>
      </c>
      <c r="I768" s="4">
        <v>55486</v>
      </c>
      <c r="J768" s="4">
        <v>55486</v>
      </c>
      <c r="K768" s="4">
        <v>55486</v>
      </c>
      <c r="L768" s="4">
        <v>55486</v>
      </c>
      <c r="M768" s="4">
        <v>55486</v>
      </c>
      <c r="N768" s="4">
        <v>55486</v>
      </c>
      <c r="O768" s="4">
        <v>55486</v>
      </c>
      <c r="P768" s="4">
        <v>55486</v>
      </c>
      <c r="Q768" s="4">
        <v>55486</v>
      </c>
      <c r="R768" s="4">
        <v>55486</v>
      </c>
      <c r="S768" s="4">
        <v>55486</v>
      </c>
      <c r="T768" s="4">
        <v>665447</v>
      </c>
      <c r="U768" s="13">
        <f>IF(DataTable[[#This Row],[Year]]="2019",SUM(DataTable[[#This Row],[Nov]:[Dec]]),IF(OR(DataTable[[#This Row],[Year]]="2020",DataTable[[#This Row],[Year]]="2021"),DataTable[[#This Row],[Total]],0))/1000</f>
        <v>665.447</v>
      </c>
      <c r="V768" s="13" t="str">
        <f>_xlfn.IFNA(VLOOKUP(DataTable[[#This Row],[Category]],Table2[#All],2,FALSE),"")</f>
        <v>Proactive Replacement</v>
      </c>
    </row>
    <row r="769" spans="1:22" x14ac:dyDescent="0.35">
      <c r="A769" s="3" t="s">
        <v>9</v>
      </c>
      <c r="B769" s="3" t="s">
        <v>981</v>
      </c>
      <c r="C769" s="3" t="s">
        <v>1495</v>
      </c>
      <c r="D769" s="3" t="s">
        <v>1494</v>
      </c>
      <c r="E769" s="3" t="s">
        <v>252</v>
      </c>
      <c r="F769" s="3" t="s">
        <v>1782</v>
      </c>
      <c r="G769" s="3" t="s">
        <v>1806</v>
      </c>
      <c r="H769" s="4">
        <v>158377</v>
      </c>
      <c r="I769" s="4">
        <v>26291</v>
      </c>
      <c r="J769" s="4">
        <v>44762</v>
      </c>
      <c r="K769" s="4">
        <v>11719</v>
      </c>
      <c r="L769" s="4">
        <v>1669</v>
      </c>
      <c r="M769" s="4">
        <v>-1694</v>
      </c>
      <c r="N769" s="4">
        <v>1740</v>
      </c>
      <c r="O769" s="4">
        <v>260</v>
      </c>
      <c r="P769" s="4">
        <v>3697</v>
      </c>
      <c r="Q769" s="4">
        <v>91742</v>
      </c>
      <c r="R769" s="4">
        <v>273673</v>
      </c>
      <c r="S769" s="4">
        <v>0</v>
      </c>
      <c r="T769" s="4">
        <v>612236</v>
      </c>
      <c r="U769" s="13">
        <f>IF(DataTable[[#This Row],[Year]]="2019",SUM(DataTable[[#This Row],[Nov]:[Dec]]),IF(OR(DataTable[[#This Row],[Year]]="2020",DataTable[[#This Row],[Year]]="2021"),DataTable[[#This Row],[Total]],0))/1000</f>
        <v>612.23599999999999</v>
      </c>
      <c r="V769" s="13" t="str">
        <f>_xlfn.IFNA(VLOOKUP(DataTable[[#This Row],[Category]],Table2[#All],2,FALSE),"")</f>
        <v>Reliability</v>
      </c>
    </row>
    <row r="770" spans="1:22" x14ac:dyDescent="0.35">
      <c r="A770" s="3" t="s">
        <v>9</v>
      </c>
      <c r="B770" s="3" t="s">
        <v>981</v>
      </c>
      <c r="C770" s="3" t="s">
        <v>1295</v>
      </c>
      <c r="D770" s="3" t="s">
        <v>1294</v>
      </c>
      <c r="E770" s="3" t="s">
        <v>88</v>
      </c>
      <c r="F770" s="3" t="s">
        <v>1782</v>
      </c>
      <c r="G770" s="3" t="s">
        <v>1806</v>
      </c>
      <c r="H770" s="4">
        <v>0</v>
      </c>
      <c r="I770" s="4">
        <v>0</v>
      </c>
      <c r="J770" s="4">
        <v>0</v>
      </c>
      <c r="K770" s="4">
        <v>0</v>
      </c>
      <c r="L770" s="4">
        <v>0</v>
      </c>
      <c r="M770" s="4">
        <v>0</v>
      </c>
      <c r="N770" s="4">
        <v>20571</v>
      </c>
      <c r="O770" s="4">
        <v>0</v>
      </c>
      <c r="P770" s="4">
        <v>6909</v>
      </c>
      <c r="Q770" s="4">
        <v>66123</v>
      </c>
      <c r="R770" s="4">
        <v>11232</v>
      </c>
      <c r="S770" s="4">
        <v>13618</v>
      </c>
      <c r="T770" s="4">
        <v>118453</v>
      </c>
      <c r="U770" s="13">
        <f>IF(DataTable[[#This Row],[Year]]="2019",SUM(DataTable[[#This Row],[Nov]:[Dec]]),IF(OR(DataTable[[#This Row],[Year]]="2020",DataTable[[#This Row],[Year]]="2021"),DataTable[[#This Row],[Total]],0))/1000</f>
        <v>118.453</v>
      </c>
      <c r="V770" s="13" t="str">
        <f>_xlfn.IFNA(VLOOKUP(DataTable[[#This Row],[Category]],Table2[#All],2,FALSE),"")</f>
        <v>Proactive Replacement</v>
      </c>
    </row>
    <row r="771" spans="1:22" x14ac:dyDescent="0.35">
      <c r="A771" s="3" t="s">
        <v>9</v>
      </c>
      <c r="B771" s="3" t="s">
        <v>981</v>
      </c>
      <c r="C771" s="3" t="s">
        <v>1295</v>
      </c>
      <c r="D771" s="3" t="s">
        <v>1294</v>
      </c>
      <c r="E771" s="3" t="s">
        <v>88</v>
      </c>
      <c r="F771" s="3" t="s">
        <v>1781</v>
      </c>
      <c r="G771" s="3" t="s">
        <v>1806</v>
      </c>
      <c r="H771" s="4">
        <v>54105</v>
      </c>
      <c r="I771" s="4">
        <v>119571</v>
      </c>
      <c r="J771" s="4">
        <v>119571</v>
      </c>
      <c r="K771" s="4">
        <v>163791</v>
      </c>
      <c r="L771" s="4">
        <v>162976</v>
      </c>
      <c r="M771" s="4">
        <v>0</v>
      </c>
      <c r="N771" s="4">
        <v>0</v>
      </c>
      <c r="O771" s="4">
        <v>243702</v>
      </c>
      <c r="P771" s="4">
        <v>89460</v>
      </c>
      <c r="Q771" s="4">
        <v>138108</v>
      </c>
      <c r="R771" s="4">
        <v>154597</v>
      </c>
      <c r="S771" s="4">
        <v>157133</v>
      </c>
      <c r="T771" s="4">
        <v>1403014</v>
      </c>
      <c r="U771" s="13">
        <f>IF(DataTable[[#This Row],[Year]]="2019",SUM(DataTable[[#This Row],[Nov]:[Dec]]),IF(OR(DataTable[[#This Row],[Year]]="2020",DataTable[[#This Row],[Year]]="2021"),DataTable[[#This Row],[Total]],0))/1000</f>
        <v>1403.0139999999999</v>
      </c>
      <c r="V771" s="13" t="str">
        <f>_xlfn.IFNA(VLOOKUP(DataTable[[#This Row],[Category]],Table2[#All],2,FALSE),"")</f>
        <v>Proactive Replacement</v>
      </c>
    </row>
    <row r="772" spans="1:22" x14ac:dyDescent="0.35">
      <c r="A772" s="3" t="s">
        <v>9</v>
      </c>
      <c r="B772" s="3" t="s">
        <v>981</v>
      </c>
      <c r="C772" s="3" t="s">
        <v>1339</v>
      </c>
      <c r="D772" s="3" t="s">
        <v>1338</v>
      </c>
      <c r="E772" s="3" t="s">
        <v>88</v>
      </c>
      <c r="F772" s="3" t="s">
        <v>1781</v>
      </c>
      <c r="G772" s="3" t="s">
        <v>1806</v>
      </c>
      <c r="H772" s="4">
        <v>0</v>
      </c>
      <c r="I772" s="4">
        <v>0</v>
      </c>
      <c r="J772" s="4">
        <v>0</v>
      </c>
      <c r="K772" s="4">
        <v>0</v>
      </c>
      <c r="L772" s="4">
        <v>0</v>
      </c>
      <c r="M772" s="4">
        <v>0</v>
      </c>
      <c r="N772" s="4">
        <v>1575783</v>
      </c>
      <c r="O772" s="4">
        <v>393361</v>
      </c>
      <c r="P772" s="4">
        <v>490330</v>
      </c>
      <c r="Q772" s="4">
        <v>325234</v>
      </c>
      <c r="R772" s="4">
        <v>325234</v>
      </c>
      <c r="S772" s="4">
        <v>325234</v>
      </c>
      <c r="T772" s="4">
        <v>3435175</v>
      </c>
      <c r="U772" s="13">
        <f>IF(DataTable[[#This Row],[Year]]="2019",SUM(DataTable[[#This Row],[Nov]:[Dec]]),IF(OR(DataTable[[#This Row],[Year]]="2020",DataTable[[#This Row],[Year]]="2021"),DataTable[[#This Row],[Total]],0))/1000</f>
        <v>3435.1750000000002</v>
      </c>
      <c r="V772" s="13" t="str">
        <f>_xlfn.IFNA(VLOOKUP(DataTable[[#This Row],[Category]],Table2[#All],2,FALSE),"")</f>
        <v>Proactive Replacement</v>
      </c>
    </row>
    <row r="773" spans="1:22" x14ac:dyDescent="0.35">
      <c r="A773" s="3" t="s">
        <v>9</v>
      </c>
      <c r="B773" s="3" t="s">
        <v>981</v>
      </c>
      <c r="C773" s="3" t="s">
        <v>1631</v>
      </c>
      <c r="D773" s="3" t="s">
        <v>1630</v>
      </c>
      <c r="E773" s="3" t="s">
        <v>88</v>
      </c>
      <c r="F773" s="3" t="s">
        <v>1782</v>
      </c>
      <c r="G773" s="3" t="s">
        <v>1806</v>
      </c>
      <c r="H773" s="4">
        <v>0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>
        <v>0</v>
      </c>
      <c r="Q773" s="4">
        <v>0</v>
      </c>
      <c r="R773" s="4">
        <v>73495</v>
      </c>
      <c r="S773" s="4">
        <v>0</v>
      </c>
      <c r="T773" s="4">
        <v>73495</v>
      </c>
      <c r="U773" s="13">
        <f>IF(DataTable[[#This Row],[Year]]="2019",SUM(DataTable[[#This Row],[Nov]:[Dec]]),IF(OR(DataTable[[#This Row],[Year]]="2020",DataTable[[#This Row],[Year]]="2021"),DataTable[[#This Row],[Total]],0))/1000</f>
        <v>73.495000000000005</v>
      </c>
      <c r="V773" s="13" t="str">
        <f>_xlfn.IFNA(VLOOKUP(DataTable[[#This Row],[Category]],Table2[#All],2,FALSE),"")</f>
        <v>Proactive Replacement</v>
      </c>
    </row>
    <row r="774" spans="1:22" x14ac:dyDescent="0.35">
      <c r="A774" s="3" t="s">
        <v>9</v>
      </c>
      <c r="B774" s="3" t="s">
        <v>981</v>
      </c>
      <c r="C774" s="3" t="s">
        <v>1215</v>
      </c>
      <c r="D774" s="3" t="s">
        <v>1214</v>
      </c>
      <c r="E774" s="3" t="s">
        <v>88</v>
      </c>
      <c r="F774" s="3" t="s">
        <v>1782</v>
      </c>
      <c r="G774" s="3" t="s">
        <v>1806</v>
      </c>
      <c r="H774" s="4">
        <v>0</v>
      </c>
      <c r="I774" s="4">
        <v>0</v>
      </c>
      <c r="J774" s="4">
        <v>0</v>
      </c>
      <c r="K774" s="4">
        <v>0</v>
      </c>
      <c r="L774" s="4">
        <v>0</v>
      </c>
      <c r="M774" s="4">
        <v>0</v>
      </c>
      <c r="N774" s="4">
        <v>26785</v>
      </c>
      <c r="O774" s="4">
        <v>1026</v>
      </c>
      <c r="P774" s="4">
        <v>0</v>
      </c>
      <c r="Q774" s="4">
        <v>64604</v>
      </c>
      <c r="R774" s="4">
        <v>0</v>
      </c>
      <c r="S774" s="4">
        <v>0</v>
      </c>
      <c r="T774" s="4">
        <v>92415</v>
      </c>
      <c r="U774" s="13">
        <f>IF(DataTable[[#This Row],[Year]]="2019",SUM(DataTable[[#This Row],[Nov]:[Dec]]),IF(OR(DataTable[[#This Row],[Year]]="2020",DataTable[[#This Row],[Year]]="2021"),DataTable[[#This Row],[Total]],0))/1000</f>
        <v>92.415000000000006</v>
      </c>
      <c r="V774" s="13" t="str">
        <f>_xlfn.IFNA(VLOOKUP(DataTable[[#This Row],[Category]],Table2[#All],2,FALSE),"")</f>
        <v>Proactive Replacement</v>
      </c>
    </row>
    <row r="775" spans="1:22" x14ac:dyDescent="0.35">
      <c r="A775" s="3" t="s">
        <v>9</v>
      </c>
      <c r="B775" s="3" t="s">
        <v>981</v>
      </c>
      <c r="C775" s="3" t="s">
        <v>1215</v>
      </c>
      <c r="D775" s="3" t="s">
        <v>1214</v>
      </c>
      <c r="E775" s="3" t="s">
        <v>88</v>
      </c>
      <c r="F775" s="3" t="s">
        <v>1781</v>
      </c>
      <c r="G775" s="3" t="s">
        <v>1806</v>
      </c>
      <c r="H775" s="4">
        <v>0</v>
      </c>
      <c r="I775" s="4">
        <v>0</v>
      </c>
      <c r="J775" s="4">
        <v>0</v>
      </c>
      <c r="K775" s="4">
        <v>0</v>
      </c>
      <c r="L775" s="4">
        <v>0</v>
      </c>
      <c r="M775" s="4">
        <v>498942</v>
      </c>
      <c r="N775" s="4">
        <v>173969</v>
      </c>
      <c r="O775" s="4">
        <v>173969</v>
      </c>
      <c r="P775" s="4">
        <v>173969</v>
      </c>
      <c r="Q775" s="4">
        <v>173969</v>
      </c>
      <c r="R775" s="4">
        <v>319588</v>
      </c>
      <c r="S775" s="4">
        <v>0</v>
      </c>
      <c r="T775" s="4">
        <v>1514407</v>
      </c>
      <c r="U775" s="13">
        <f>IF(DataTable[[#This Row],[Year]]="2019",SUM(DataTable[[#This Row],[Nov]:[Dec]]),IF(OR(DataTable[[#This Row],[Year]]="2020",DataTable[[#This Row],[Year]]="2021"),DataTable[[#This Row],[Total]],0))/1000</f>
        <v>1514.4069999999999</v>
      </c>
      <c r="V775" s="13" t="str">
        <f>_xlfn.IFNA(VLOOKUP(DataTable[[#This Row],[Category]],Table2[#All],2,FALSE),"")</f>
        <v>Proactive Replacement</v>
      </c>
    </row>
    <row r="776" spans="1:22" x14ac:dyDescent="0.35">
      <c r="A776" s="3" t="s">
        <v>9</v>
      </c>
      <c r="B776" s="3" t="s">
        <v>981</v>
      </c>
      <c r="C776" s="3" t="s">
        <v>1261</v>
      </c>
      <c r="D776" s="3" t="s">
        <v>1260</v>
      </c>
      <c r="E776" s="3" t="s">
        <v>88</v>
      </c>
      <c r="F776" s="3" t="s">
        <v>1782</v>
      </c>
      <c r="G776" s="3" t="s">
        <v>1806</v>
      </c>
      <c r="H776" s="4">
        <v>0</v>
      </c>
      <c r="I776" s="4">
        <v>0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>
        <v>0</v>
      </c>
      <c r="Q776" s="4">
        <v>15304</v>
      </c>
      <c r="R776" s="4">
        <v>39170</v>
      </c>
      <c r="S776" s="4">
        <v>0</v>
      </c>
      <c r="T776" s="4">
        <v>54473</v>
      </c>
      <c r="U776" s="13">
        <f>IF(DataTable[[#This Row],[Year]]="2019",SUM(DataTable[[#This Row],[Nov]:[Dec]]),IF(OR(DataTable[[#This Row],[Year]]="2020",DataTable[[#This Row],[Year]]="2021"),DataTable[[#This Row],[Total]],0))/1000</f>
        <v>54.472999999999999</v>
      </c>
      <c r="V776" s="13" t="str">
        <f>_xlfn.IFNA(VLOOKUP(DataTable[[#This Row],[Category]],Table2[#All],2,FALSE),"")</f>
        <v>Proactive Replacement</v>
      </c>
    </row>
    <row r="777" spans="1:22" x14ac:dyDescent="0.35">
      <c r="A777" s="3" t="s">
        <v>9</v>
      </c>
      <c r="B777" s="3" t="s">
        <v>981</v>
      </c>
      <c r="C777" s="3" t="s">
        <v>1261</v>
      </c>
      <c r="D777" s="3" t="s">
        <v>1260</v>
      </c>
      <c r="E777" s="3" t="s">
        <v>88</v>
      </c>
      <c r="F777" s="3" t="s">
        <v>1781</v>
      </c>
      <c r="G777" s="3" t="s">
        <v>1806</v>
      </c>
      <c r="H777" s="4">
        <v>787612</v>
      </c>
      <c r="I777" s="4">
        <v>321738</v>
      </c>
      <c r="J777" s="4">
        <v>321738</v>
      </c>
      <c r="K777" s="4">
        <v>321738</v>
      </c>
      <c r="L777" s="4">
        <v>321738</v>
      </c>
      <c r="M777" s="4">
        <v>563420</v>
      </c>
      <c r="N777" s="4">
        <v>0</v>
      </c>
      <c r="O777" s="4">
        <v>0</v>
      </c>
      <c r="P777" s="4">
        <v>0</v>
      </c>
      <c r="Q777" s="4">
        <v>0</v>
      </c>
      <c r="R777" s="4">
        <v>0</v>
      </c>
      <c r="S777" s="4">
        <v>0</v>
      </c>
      <c r="T777" s="4">
        <v>2637982</v>
      </c>
      <c r="U777" s="13">
        <f>IF(DataTable[[#This Row],[Year]]="2019",SUM(DataTable[[#This Row],[Nov]:[Dec]]),IF(OR(DataTable[[#This Row],[Year]]="2020",DataTable[[#This Row],[Year]]="2021"),DataTable[[#This Row],[Total]],0))/1000</f>
        <v>2637.982</v>
      </c>
      <c r="V777" s="13" t="str">
        <f>_xlfn.IFNA(VLOOKUP(DataTable[[#This Row],[Category]],Table2[#All],2,FALSE),"")</f>
        <v>Proactive Replacement</v>
      </c>
    </row>
    <row r="778" spans="1:22" x14ac:dyDescent="0.35">
      <c r="A778" s="3" t="s">
        <v>9</v>
      </c>
      <c r="B778" s="3" t="s">
        <v>981</v>
      </c>
      <c r="C778" s="3" t="s">
        <v>1747</v>
      </c>
      <c r="D778" s="3" t="s">
        <v>1746</v>
      </c>
      <c r="E778" s="3" t="s">
        <v>8</v>
      </c>
      <c r="F778" s="3" t="s">
        <v>1782</v>
      </c>
      <c r="G778" s="3" t="s">
        <v>1806</v>
      </c>
      <c r="H778" s="4">
        <v>0</v>
      </c>
      <c r="I778" s="4">
        <v>0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>
        <v>0</v>
      </c>
      <c r="Q778" s="4">
        <v>23131</v>
      </c>
      <c r="R778" s="4">
        <v>0</v>
      </c>
      <c r="S778" s="4">
        <v>0</v>
      </c>
      <c r="T778" s="4">
        <v>23131</v>
      </c>
      <c r="U778" s="13">
        <f>IF(DataTable[[#This Row],[Year]]="2019",SUM(DataTable[[#This Row],[Nov]:[Dec]]),IF(OR(DataTable[[#This Row],[Year]]="2020",DataTable[[#This Row],[Year]]="2021"),DataTable[[#This Row],[Total]],0))/1000</f>
        <v>23.131</v>
      </c>
      <c r="V778" s="13" t="str">
        <f>_xlfn.IFNA(VLOOKUP(DataTable[[#This Row],[Category]],Table2[#All],2,FALSE),"")</f>
        <v>All Other</v>
      </c>
    </row>
    <row r="779" spans="1:22" x14ac:dyDescent="0.35">
      <c r="A779" s="3" t="s">
        <v>9</v>
      </c>
      <c r="B779" s="3" t="s">
        <v>981</v>
      </c>
      <c r="C779" s="3" t="s">
        <v>1749</v>
      </c>
      <c r="D779" s="3" t="s">
        <v>1748</v>
      </c>
      <c r="E779" s="3" t="s">
        <v>8</v>
      </c>
      <c r="F779" s="3" t="s">
        <v>1782</v>
      </c>
      <c r="G779" s="3" t="s">
        <v>1806</v>
      </c>
      <c r="H779" s="4">
        <v>0</v>
      </c>
      <c r="I779" s="4">
        <v>0</v>
      </c>
      <c r="J779" s="4">
        <v>0</v>
      </c>
      <c r="K779" s="4">
        <v>0</v>
      </c>
      <c r="L779" s="4">
        <v>24105</v>
      </c>
      <c r="M779" s="4">
        <v>0</v>
      </c>
      <c r="N779" s="4">
        <v>0</v>
      </c>
      <c r="O779" s="4">
        <v>0</v>
      </c>
      <c r="P779" s="4">
        <v>0</v>
      </c>
      <c r="Q779" s="4">
        <v>0</v>
      </c>
      <c r="R779" s="4">
        <v>0</v>
      </c>
      <c r="S779" s="4">
        <v>0</v>
      </c>
      <c r="T779" s="4">
        <v>24105</v>
      </c>
      <c r="U779" s="13">
        <f>IF(DataTable[[#This Row],[Year]]="2019",SUM(DataTable[[#This Row],[Nov]:[Dec]]),IF(OR(DataTable[[#This Row],[Year]]="2020",DataTable[[#This Row],[Year]]="2021"),DataTable[[#This Row],[Total]],0))/1000</f>
        <v>24.105</v>
      </c>
      <c r="V779" s="13" t="str">
        <f>_xlfn.IFNA(VLOOKUP(DataTable[[#This Row],[Category]],Table2[#All],2,FALSE),"")</f>
        <v>All Other</v>
      </c>
    </row>
    <row r="780" spans="1:22" x14ac:dyDescent="0.35">
      <c r="A780" s="3" t="s">
        <v>9</v>
      </c>
      <c r="B780" s="3" t="s">
        <v>981</v>
      </c>
      <c r="C780" s="3" t="s">
        <v>1637</v>
      </c>
      <c r="D780" s="3" t="s">
        <v>1636</v>
      </c>
      <c r="E780" s="3" t="s">
        <v>88</v>
      </c>
      <c r="F780" s="3" t="s">
        <v>1782</v>
      </c>
      <c r="G780" s="3" t="s">
        <v>1806</v>
      </c>
      <c r="H780" s="4">
        <v>0</v>
      </c>
      <c r="I780" s="4">
        <v>0</v>
      </c>
      <c r="J780" s="4">
        <v>242418</v>
      </c>
      <c r="K780" s="4">
        <v>163383</v>
      </c>
      <c r="L780" s="4">
        <v>195690</v>
      </c>
      <c r="M780" s="4">
        <v>255791</v>
      </c>
      <c r="N780" s="4">
        <v>201212</v>
      </c>
      <c r="O780" s="4">
        <v>136671</v>
      </c>
      <c r="P780" s="4">
        <v>-6604</v>
      </c>
      <c r="Q780" s="4">
        <v>0</v>
      </c>
      <c r="R780" s="4">
        <v>0</v>
      </c>
      <c r="S780" s="4">
        <v>0</v>
      </c>
      <c r="T780" s="4">
        <v>1188562</v>
      </c>
      <c r="U780" s="13">
        <f>IF(DataTable[[#This Row],[Year]]="2019",SUM(DataTable[[#This Row],[Nov]:[Dec]]),IF(OR(DataTable[[#This Row],[Year]]="2020",DataTable[[#This Row],[Year]]="2021"),DataTable[[#This Row],[Total]],0))/1000</f>
        <v>1188.5619999999999</v>
      </c>
      <c r="V780" s="13" t="str">
        <f>_xlfn.IFNA(VLOOKUP(DataTable[[#This Row],[Category]],Table2[#All],2,FALSE),"")</f>
        <v>Proactive Replacement</v>
      </c>
    </row>
    <row r="781" spans="1:22" x14ac:dyDescent="0.35">
      <c r="A781" s="3" t="s">
        <v>9</v>
      </c>
      <c r="B781" s="3" t="s">
        <v>981</v>
      </c>
      <c r="C781" s="3" t="s">
        <v>983</v>
      </c>
      <c r="D781" s="3" t="s">
        <v>982</v>
      </c>
      <c r="E781" s="3" t="s">
        <v>88</v>
      </c>
      <c r="F781" s="3" t="s">
        <v>1782</v>
      </c>
      <c r="G781" s="3" t="s">
        <v>1806</v>
      </c>
      <c r="H781" s="4">
        <v>0</v>
      </c>
      <c r="I781" s="4">
        <v>0</v>
      </c>
      <c r="J781" s="4">
        <v>0</v>
      </c>
      <c r="K781" s="4">
        <v>0</v>
      </c>
      <c r="L781" s="4">
        <v>0</v>
      </c>
      <c r="M781" s="4">
        <v>630595</v>
      </c>
      <c r="N781" s="4">
        <v>0</v>
      </c>
      <c r="O781" s="4">
        <v>0</v>
      </c>
      <c r="P781" s="4">
        <v>0</v>
      </c>
      <c r="Q781" s="4">
        <v>0</v>
      </c>
      <c r="R781" s="4">
        <v>0</v>
      </c>
      <c r="S781" s="4">
        <v>0</v>
      </c>
      <c r="T781" s="4">
        <v>630595</v>
      </c>
      <c r="U781" s="13">
        <f>IF(DataTable[[#This Row],[Year]]="2019",SUM(DataTable[[#This Row],[Nov]:[Dec]]),IF(OR(DataTable[[#This Row],[Year]]="2020",DataTable[[#This Row],[Year]]="2021"),DataTable[[#This Row],[Total]],0))/1000</f>
        <v>630.59500000000003</v>
      </c>
      <c r="V781" s="13" t="str">
        <f>_xlfn.IFNA(VLOOKUP(DataTable[[#This Row],[Category]],Table2[#All],2,FALSE),"")</f>
        <v>Proactive Replacement</v>
      </c>
    </row>
    <row r="782" spans="1:22" x14ac:dyDescent="0.35">
      <c r="A782" s="3" t="s">
        <v>9</v>
      </c>
      <c r="B782" s="3" t="s">
        <v>981</v>
      </c>
      <c r="C782" s="3" t="s">
        <v>985</v>
      </c>
      <c r="D782" s="3" t="s">
        <v>984</v>
      </c>
      <c r="E782" s="3" t="s">
        <v>281</v>
      </c>
      <c r="F782" s="3" t="s">
        <v>1782</v>
      </c>
      <c r="G782" s="3" t="s">
        <v>1806</v>
      </c>
      <c r="H782" s="4">
        <v>0</v>
      </c>
      <c r="I782" s="4">
        <v>0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>
        <v>0</v>
      </c>
      <c r="Q782" s="4">
        <v>0</v>
      </c>
      <c r="R782" s="4">
        <v>0</v>
      </c>
      <c r="S782" s="4">
        <v>0</v>
      </c>
      <c r="T782" s="4">
        <v>0</v>
      </c>
      <c r="U782" s="13">
        <f>IF(DataTable[[#This Row],[Year]]="2019",SUM(DataTable[[#This Row],[Nov]:[Dec]]),IF(OR(DataTable[[#This Row],[Year]]="2020",DataTable[[#This Row],[Year]]="2021"),DataTable[[#This Row],[Total]],0))/1000</f>
        <v>0</v>
      </c>
      <c r="V782" s="13" t="str">
        <f>_xlfn.IFNA(VLOOKUP(DataTable[[#This Row],[Category]],Table2[#All],2,FALSE),"")</f>
        <v>All Other</v>
      </c>
    </row>
    <row r="783" spans="1:22" x14ac:dyDescent="0.35">
      <c r="A783" s="3" t="s">
        <v>9</v>
      </c>
      <c r="B783" s="3" t="s">
        <v>981</v>
      </c>
      <c r="C783" s="3" t="s">
        <v>1379</v>
      </c>
      <c r="D783" s="3" t="s">
        <v>1378</v>
      </c>
      <c r="E783" s="3" t="s">
        <v>88</v>
      </c>
      <c r="F783" s="3" t="s">
        <v>1782</v>
      </c>
      <c r="G783" s="3" t="s">
        <v>1806</v>
      </c>
      <c r="H783" s="4">
        <v>681</v>
      </c>
      <c r="I783" s="4">
        <v>0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>
        <v>0</v>
      </c>
      <c r="Q783" s="4">
        <v>0</v>
      </c>
      <c r="R783" s="4">
        <v>0</v>
      </c>
      <c r="S783" s="4">
        <v>0</v>
      </c>
      <c r="T783" s="4">
        <v>681</v>
      </c>
      <c r="U783" s="13">
        <f>IF(DataTable[[#This Row],[Year]]="2019",SUM(DataTable[[#This Row],[Nov]:[Dec]]),IF(OR(DataTable[[#This Row],[Year]]="2020",DataTable[[#This Row],[Year]]="2021"),DataTable[[#This Row],[Total]],0))/1000</f>
        <v>0.68100000000000005</v>
      </c>
      <c r="V783" s="13" t="str">
        <f>_xlfn.IFNA(VLOOKUP(DataTable[[#This Row],[Category]],Table2[#All],2,FALSE),"")</f>
        <v>Proactive Replacement</v>
      </c>
    </row>
    <row r="784" spans="1:22" x14ac:dyDescent="0.35">
      <c r="A784" s="3" t="s">
        <v>9</v>
      </c>
      <c r="B784" s="3" t="s">
        <v>981</v>
      </c>
      <c r="C784" s="3" t="s">
        <v>1381</v>
      </c>
      <c r="D784" s="3" t="s">
        <v>1380</v>
      </c>
      <c r="E784" s="3" t="s">
        <v>88</v>
      </c>
      <c r="F784" s="3" t="s">
        <v>1782</v>
      </c>
      <c r="G784" s="3" t="s">
        <v>1806</v>
      </c>
      <c r="H784" s="4">
        <v>0</v>
      </c>
      <c r="I784" s="4">
        <v>59615</v>
      </c>
      <c r="J784" s="4">
        <v>-9858</v>
      </c>
      <c r="K784" s="4">
        <v>25411</v>
      </c>
      <c r="L784" s="4">
        <v>1978</v>
      </c>
      <c r="M784" s="4">
        <v>0</v>
      </c>
      <c r="N784" s="4">
        <v>0</v>
      </c>
      <c r="O784" s="4">
        <v>49096</v>
      </c>
      <c r="P784" s="4">
        <v>-49096</v>
      </c>
      <c r="Q784" s="4">
        <v>0</v>
      </c>
      <c r="R784" s="4">
        <v>0</v>
      </c>
      <c r="S784" s="4">
        <v>0</v>
      </c>
      <c r="T784" s="4">
        <v>77146</v>
      </c>
      <c r="U784" s="13">
        <f>IF(DataTable[[#This Row],[Year]]="2019",SUM(DataTable[[#This Row],[Nov]:[Dec]]),IF(OR(DataTable[[#This Row],[Year]]="2020",DataTable[[#This Row],[Year]]="2021"),DataTable[[#This Row],[Total]],0))/1000</f>
        <v>77.146000000000001</v>
      </c>
      <c r="V784" s="13" t="str">
        <f>_xlfn.IFNA(VLOOKUP(DataTable[[#This Row],[Category]],Table2[#All],2,FALSE),"")</f>
        <v>Proactive Replacement</v>
      </c>
    </row>
    <row r="785" spans="1:22" x14ac:dyDescent="0.35">
      <c r="A785" s="3" t="s">
        <v>9</v>
      </c>
      <c r="B785" s="3" t="s">
        <v>981</v>
      </c>
      <c r="C785" s="3" t="s">
        <v>1383</v>
      </c>
      <c r="D785" s="3" t="s">
        <v>1382</v>
      </c>
      <c r="E785" s="3" t="s">
        <v>88</v>
      </c>
      <c r="F785" s="3" t="s">
        <v>1781</v>
      </c>
      <c r="G785" s="3" t="s">
        <v>1806</v>
      </c>
      <c r="H785" s="4">
        <v>826</v>
      </c>
      <c r="I785" s="4">
        <v>826</v>
      </c>
      <c r="J785" s="4">
        <v>826</v>
      </c>
      <c r="K785" s="4">
        <v>826</v>
      </c>
      <c r="L785" s="4">
        <v>826</v>
      </c>
      <c r="M785" s="4">
        <v>826</v>
      </c>
      <c r="N785" s="4">
        <v>826</v>
      </c>
      <c r="O785" s="4">
        <v>826</v>
      </c>
      <c r="P785" s="4">
        <v>826</v>
      </c>
      <c r="Q785" s="4">
        <v>826</v>
      </c>
      <c r="R785" s="4">
        <v>826</v>
      </c>
      <c r="S785" s="4">
        <v>826</v>
      </c>
      <c r="T785" s="4">
        <v>9910</v>
      </c>
      <c r="U785" s="13">
        <f>IF(DataTable[[#This Row],[Year]]="2019",SUM(DataTable[[#This Row],[Nov]:[Dec]]),IF(OR(DataTable[[#This Row],[Year]]="2020",DataTable[[#This Row],[Year]]="2021"),DataTable[[#This Row],[Total]],0))/1000</f>
        <v>9.91</v>
      </c>
      <c r="V785" s="13" t="str">
        <f>_xlfn.IFNA(VLOOKUP(DataTable[[#This Row],[Category]],Table2[#All],2,FALSE),"")</f>
        <v>Proactive Replacement</v>
      </c>
    </row>
    <row r="786" spans="1:22" x14ac:dyDescent="0.35">
      <c r="A786" s="3" t="s">
        <v>9</v>
      </c>
      <c r="B786" s="3" t="s">
        <v>981</v>
      </c>
      <c r="C786" s="3" t="s">
        <v>1397</v>
      </c>
      <c r="D786" s="3" t="s">
        <v>1396</v>
      </c>
      <c r="E786" s="3" t="s">
        <v>88</v>
      </c>
      <c r="F786" s="3" t="s">
        <v>1782</v>
      </c>
      <c r="G786" s="3" t="s">
        <v>1806</v>
      </c>
      <c r="H786" s="4">
        <v>84064</v>
      </c>
      <c r="I786" s="4">
        <v>354639</v>
      </c>
      <c r="J786" s="4">
        <v>1534</v>
      </c>
      <c r="K786" s="4">
        <v>-23535</v>
      </c>
      <c r="L786" s="4">
        <v>18221</v>
      </c>
      <c r="M786" s="4">
        <v>-631072</v>
      </c>
      <c r="N786" s="4">
        <v>26692</v>
      </c>
      <c r="O786" s="4">
        <v>0</v>
      </c>
      <c r="P786" s="4">
        <v>0</v>
      </c>
      <c r="Q786" s="4">
        <v>0</v>
      </c>
      <c r="R786" s="4">
        <v>0</v>
      </c>
      <c r="S786" s="4">
        <v>0</v>
      </c>
      <c r="T786" s="4">
        <v>-169457</v>
      </c>
      <c r="U786" s="13">
        <f>IF(DataTable[[#This Row],[Year]]="2019",SUM(DataTable[[#This Row],[Nov]:[Dec]]),IF(OR(DataTable[[#This Row],[Year]]="2020",DataTable[[#This Row],[Year]]="2021"),DataTable[[#This Row],[Total]],0))/1000</f>
        <v>-169.45699999999999</v>
      </c>
      <c r="V786" s="13" t="str">
        <f>_xlfn.IFNA(VLOOKUP(DataTable[[#This Row],[Category]],Table2[#All],2,FALSE),"")</f>
        <v>Proactive Replacement</v>
      </c>
    </row>
    <row r="787" spans="1:22" x14ac:dyDescent="0.35">
      <c r="A787" s="3" t="s">
        <v>9</v>
      </c>
      <c r="B787" s="3" t="s">
        <v>981</v>
      </c>
      <c r="C787" s="3" t="s">
        <v>1399</v>
      </c>
      <c r="D787" s="3" t="s">
        <v>1398</v>
      </c>
      <c r="E787" s="3" t="s">
        <v>88</v>
      </c>
      <c r="F787" s="3" t="s">
        <v>1782</v>
      </c>
      <c r="G787" s="3" t="s">
        <v>1806</v>
      </c>
      <c r="H787" s="4">
        <v>0</v>
      </c>
      <c r="I787" s="4">
        <v>9217</v>
      </c>
      <c r="J787" s="4">
        <v>72406</v>
      </c>
      <c r="K787" s="4">
        <v>105142</v>
      </c>
      <c r="L787" s="4">
        <v>4432</v>
      </c>
      <c r="M787" s="4">
        <v>68934</v>
      </c>
      <c r="N787" s="4">
        <v>3686</v>
      </c>
      <c r="O787" s="4">
        <v>38193</v>
      </c>
      <c r="P787" s="4">
        <v>-19329</v>
      </c>
      <c r="Q787" s="4">
        <v>0</v>
      </c>
      <c r="R787" s="4">
        <v>0</v>
      </c>
      <c r="S787" s="4">
        <v>0</v>
      </c>
      <c r="T787" s="4">
        <v>282681</v>
      </c>
      <c r="U787" s="13">
        <f>IF(DataTable[[#This Row],[Year]]="2019",SUM(DataTable[[#This Row],[Nov]:[Dec]]),IF(OR(DataTable[[#This Row],[Year]]="2020",DataTable[[#This Row],[Year]]="2021"),DataTable[[#This Row],[Total]],0))/1000</f>
        <v>282.68099999999998</v>
      </c>
      <c r="V787" s="13" t="str">
        <f>_xlfn.IFNA(VLOOKUP(DataTable[[#This Row],[Category]],Table2[#All],2,FALSE),"")</f>
        <v>Proactive Replacement</v>
      </c>
    </row>
    <row r="788" spans="1:22" x14ac:dyDescent="0.35">
      <c r="A788" s="3" t="s">
        <v>9</v>
      </c>
      <c r="B788" s="3" t="s">
        <v>981</v>
      </c>
      <c r="C788" s="3" t="s">
        <v>1401</v>
      </c>
      <c r="D788" s="3" t="s">
        <v>1400</v>
      </c>
      <c r="E788" s="3" t="s">
        <v>88</v>
      </c>
      <c r="F788" s="3" t="s">
        <v>1781</v>
      </c>
      <c r="G788" s="3" t="s">
        <v>1806</v>
      </c>
      <c r="H788" s="4">
        <v>17731</v>
      </c>
      <c r="I788" s="4">
        <v>17731</v>
      </c>
      <c r="J788" s="4">
        <v>17731</v>
      </c>
      <c r="K788" s="4">
        <v>17731</v>
      </c>
      <c r="L788" s="4">
        <v>17731</v>
      </c>
      <c r="M788" s="4">
        <v>17731</v>
      </c>
      <c r="N788" s="4">
        <v>17731</v>
      </c>
      <c r="O788" s="4">
        <v>17731</v>
      </c>
      <c r="P788" s="4">
        <v>17731</v>
      </c>
      <c r="Q788" s="4">
        <v>17731</v>
      </c>
      <c r="R788" s="4">
        <v>17731</v>
      </c>
      <c r="S788" s="4">
        <v>17731</v>
      </c>
      <c r="T788" s="4">
        <v>212777</v>
      </c>
      <c r="U788" s="13">
        <f>IF(DataTable[[#This Row],[Year]]="2019",SUM(DataTable[[#This Row],[Nov]:[Dec]]),IF(OR(DataTable[[#This Row],[Year]]="2020",DataTable[[#This Row],[Year]]="2021"),DataTable[[#This Row],[Total]],0))/1000</f>
        <v>212.77699999999999</v>
      </c>
      <c r="V788" s="13" t="str">
        <f>_xlfn.IFNA(VLOOKUP(DataTable[[#This Row],[Category]],Table2[#All],2,FALSE),"")</f>
        <v>Proactive Replacement</v>
      </c>
    </row>
    <row r="789" spans="1:22" x14ac:dyDescent="0.35">
      <c r="A789" s="3" t="s">
        <v>7</v>
      </c>
      <c r="B789" s="3" t="s">
        <v>1783</v>
      </c>
      <c r="C789" s="3" t="s">
        <v>1787</v>
      </c>
      <c r="D789" s="3" t="s">
        <v>1788</v>
      </c>
      <c r="E789" s="3" t="s">
        <v>1786</v>
      </c>
      <c r="F789" s="3" t="s">
        <v>1782</v>
      </c>
      <c r="G789" s="3" t="s">
        <v>1806</v>
      </c>
      <c r="H789" s="4">
        <v>0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>
        <v>0</v>
      </c>
      <c r="Q789" s="4">
        <v>0</v>
      </c>
      <c r="R789" s="4">
        <v>0</v>
      </c>
      <c r="S789" s="4">
        <v>0</v>
      </c>
      <c r="T789" s="4">
        <v>0</v>
      </c>
      <c r="U789" s="13">
        <f>IF(DataTable[[#This Row],[Year]]="2019",SUM(DataTable[[#This Row],[Nov]:[Dec]]),IF(OR(DataTable[[#This Row],[Year]]="2020",DataTable[[#This Row],[Year]]="2021"),DataTable[[#This Row],[Total]],0))/1000</f>
        <v>0</v>
      </c>
      <c r="V789" s="13" t="str">
        <f>_xlfn.IFNA(VLOOKUP(DataTable[[#This Row],[Category]],Table2[#All],2,FALSE),"")</f>
        <v>All Other</v>
      </c>
    </row>
    <row r="790" spans="1:22" x14ac:dyDescent="0.35">
      <c r="A790" s="3" t="s">
        <v>7</v>
      </c>
      <c r="B790" s="3" t="s">
        <v>10</v>
      </c>
      <c r="C790" s="3" t="s">
        <v>73</v>
      </c>
      <c r="D790" s="3" t="s">
        <v>72</v>
      </c>
      <c r="E790" s="3" t="s">
        <v>8</v>
      </c>
      <c r="F790" s="3" t="s">
        <v>1782</v>
      </c>
      <c r="G790" s="3" t="s">
        <v>1806</v>
      </c>
      <c r="H790" s="4">
        <v>0</v>
      </c>
      <c r="I790" s="4">
        <v>0</v>
      </c>
      <c r="J790" s="4">
        <v>44075</v>
      </c>
      <c r="K790" s="4">
        <v>127753</v>
      </c>
      <c r="L790" s="4">
        <v>10310</v>
      </c>
      <c r="M790" s="4">
        <v>418510</v>
      </c>
      <c r="N790" s="4">
        <v>2943</v>
      </c>
      <c r="O790" s="4">
        <v>0</v>
      </c>
      <c r="P790" s="4">
        <v>0</v>
      </c>
      <c r="Q790" s="4">
        <v>0</v>
      </c>
      <c r="R790" s="4">
        <v>0</v>
      </c>
      <c r="S790" s="4">
        <v>0</v>
      </c>
      <c r="T790" s="4">
        <v>603590</v>
      </c>
      <c r="U790" s="13">
        <f>IF(DataTable[[#This Row],[Year]]="2019",SUM(DataTable[[#This Row],[Nov]:[Dec]]),IF(OR(DataTable[[#This Row],[Year]]="2020",DataTable[[#This Row],[Year]]="2021"),DataTable[[#This Row],[Total]],0))/1000</f>
        <v>603.59</v>
      </c>
      <c r="V790" s="13" t="str">
        <f>_xlfn.IFNA(VLOOKUP(DataTable[[#This Row],[Category]],Table2[#All],2,FALSE),"")</f>
        <v>All Other</v>
      </c>
    </row>
    <row r="791" spans="1:22" x14ac:dyDescent="0.35">
      <c r="A791" s="3" t="s">
        <v>7</v>
      </c>
      <c r="B791" s="3" t="s">
        <v>10</v>
      </c>
      <c r="C791" s="3" t="s">
        <v>37</v>
      </c>
      <c r="D791" s="3" t="s">
        <v>36</v>
      </c>
      <c r="E791" s="3" t="s">
        <v>8</v>
      </c>
      <c r="F791" s="3" t="s">
        <v>1782</v>
      </c>
      <c r="G791" s="3" t="s">
        <v>1806</v>
      </c>
      <c r="H791" s="4">
        <v>0</v>
      </c>
      <c r="I791" s="4">
        <v>0</v>
      </c>
      <c r="J791" s="4">
        <v>0</v>
      </c>
      <c r="K791" s="4">
        <v>0</v>
      </c>
      <c r="L791" s="4">
        <v>1006</v>
      </c>
      <c r="M791" s="4">
        <v>0</v>
      </c>
      <c r="N791" s="4">
        <v>0</v>
      </c>
      <c r="O791" s="4">
        <v>0</v>
      </c>
      <c r="P791" s="4">
        <v>0</v>
      </c>
      <c r="Q791" s="4">
        <v>0</v>
      </c>
      <c r="R791" s="4">
        <v>0</v>
      </c>
      <c r="S791" s="4">
        <v>0</v>
      </c>
      <c r="T791" s="4">
        <v>1006</v>
      </c>
      <c r="U791" s="13">
        <f>IF(DataTable[[#This Row],[Year]]="2019",SUM(DataTable[[#This Row],[Nov]:[Dec]]),IF(OR(DataTable[[#This Row],[Year]]="2020",DataTable[[#This Row],[Year]]="2021"),DataTable[[#This Row],[Total]],0))/1000</f>
        <v>1.006</v>
      </c>
      <c r="V791" s="13" t="str">
        <f>_xlfn.IFNA(VLOOKUP(DataTable[[#This Row],[Category]],Table2[#All],2,FALSE),"")</f>
        <v>All Other</v>
      </c>
    </row>
    <row r="792" spans="1:22" x14ac:dyDescent="0.35">
      <c r="A792" s="3" t="s">
        <v>7</v>
      </c>
      <c r="B792" s="3" t="s">
        <v>10</v>
      </c>
      <c r="C792" s="3" t="s">
        <v>45</v>
      </c>
      <c r="D792" s="3" t="s">
        <v>44</v>
      </c>
      <c r="E792" s="3" t="s">
        <v>17</v>
      </c>
      <c r="F792" s="3" t="s">
        <v>1782</v>
      </c>
      <c r="G792" s="3" t="s">
        <v>1806</v>
      </c>
      <c r="H792" s="4">
        <v>-3062</v>
      </c>
      <c r="I792" s="4">
        <v>17058</v>
      </c>
      <c r="J792" s="4">
        <v>76540</v>
      </c>
      <c r="K792" s="4">
        <v>4592</v>
      </c>
      <c r="L792" s="4">
        <v>16220</v>
      </c>
      <c r="M792" s="4">
        <v>-1227</v>
      </c>
      <c r="N792" s="4">
        <v>54552</v>
      </c>
      <c r="O792" s="4">
        <v>15866</v>
      </c>
      <c r="P792" s="4">
        <v>14373</v>
      </c>
      <c r="Q792" s="4">
        <v>64826</v>
      </c>
      <c r="R792" s="4">
        <v>39391</v>
      </c>
      <c r="S792" s="4">
        <v>0</v>
      </c>
      <c r="T792" s="4">
        <v>299129</v>
      </c>
      <c r="U792" s="13">
        <f>IF(DataTable[[#This Row],[Year]]="2019",SUM(DataTable[[#This Row],[Nov]:[Dec]]),IF(OR(DataTable[[#This Row],[Year]]="2020",DataTable[[#This Row],[Year]]="2021"),DataTable[[#This Row],[Total]],0))/1000</f>
        <v>299.12900000000002</v>
      </c>
      <c r="V792" s="13" t="str">
        <f>_xlfn.IFNA(VLOOKUP(DataTable[[#This Row],[Category]],Table2[#All],2,FALSE),"")</f>
        <v>All Other</v>
      </c>
    </row>
    <row r="793" spans="1:22" x14ac:dyDescent="0.35">
      <c r="A793" s="3" t="s">
        <v>7</v>
      </c>
      <c r="B793" s="3" t="s">
        <v>10</v>
      </c>
      <c r="C793" s="3" t="s">
        <v>25</v>
      </c>
      <c r="D793" s="3" t="s">
        <v>24</v>
      </c>
      <c r="E793" s="3" t="s">
        <v>8</v>
      </c>
      <c r="F793" s="3" t="s">
        <v>1782</v>
      </c>
      <c r="G793" s="3" t="s">
        <v>1806</v>
      </c>
      <c r="H793" s="4">
        <v>0</v>
      </c>
      <c r="I793" s="4">
        <v>0</v>
      </c>
      <c r="J793" s="4">
        <v>0</v>
      </c>
      <c r="K793" s="4">
        <v>0</v>
      </c>
      <c r="L793" s="4">
        <v>0</v>
      </c>
      <c r="M793" s="4">
        <v>0</v>
      </c>
      <c r="N793" s="4">
        <v>26856</v>
      </c>
      <c r="O793" s="4">
        <v>0</v>
      </c>
      <c r="P793" s="4">
        <v>8356</v>
      </c>
      <c r="Q793" s="4">
        <v>31328</v>
      </c>
      <c r="R793" s="4">
        <v>0</v>
      </c>
      <c r="S793" s="4">
        <v>0</v>
      </c>
      <c r="T793" s="4">
        <v>66539</v>
      </c>
      <c r="U793" s="13">
        <f>IF(DataTable[[#This Row],[Year]]="2019",SUM(DataTable[[#This Row],[Nov]:[Dec]]),IF(OR(DataTable[[#This Row],[Year]]="2020",DataTable[[#This Row],[Year]]="2021"),DataTable[[#This Row],[Total]],0))/1000</f>
        <v>66.539000000000001</v>
      </c>
      <c r="V793" s="13" t="str">
        <f>_xlfn.IFNA(VLOOKUP(DataTable[[#This Row],[Category]],Table2[#All],2,FALSE),"")</f>
        <v>All Other</v>
      </c>
    </row>
    <row r="794" spans="1:22" x14ac:dyDescent="0.35">
      <c r="A794" s="3" t="s">
        <v>7</v>
      </c>
      <c r="B794" s="3" t="s">
        <v>10</v>
      </c>
      <c r="C794" s="3" t="s">
        <v>65</v>
      </c>
      <c r="D794" s="3" t="s">
        <v>64</v>
      </c>
      <c r="E794" s="3" t="s">
        <v>8</v>
      </c>
      <c r="F794" s="3" t="s">
        <v>1782</v>
      </c>
      <c r="G794" s="3" t="s">
        <v>1806</v>
      </c>
      <c r="H794" s="4">
        <v>0</v>
      </c>
      <c r="I794" s="4">
        <v>0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>
        <v>0</v>
      </c>
      <c r="Q794" s="4">
        <v>0</v>
      </c>
      <c r="R794" s="4">
        <v>0</v>
      </c>
      <c r="S794" s="4">
        <v>14129</v>
      </c>
      <c r="T794" s="4">
        <v>14129</v>
      </c>
      <c r="U794" s="13">
        <f>IF(DataTable[[#This Row],[Year]]="2019",SUM(DataTable[[#This Row],[Nov]:[Dec]]),IF(OR(DataTable[[#This Row],[Year]]="2020",DataTable[[#This Row],[Year]]="2021"),DataTable[[#This Row],[Total]],0))/1000</f>
        <v>14.129</v>
      </c>
      <c r="V794" s="13" t="str">
        <f>_xlfn.IFNA(VLOOKUP(DataTable[[#This Row],[Category]],Table2[#All],2,FALSE),"")</f>
        <v>All Other</v>
      </c>
    </row>
    <row r="795" spans="1:22" x14ac:dyDescent="0.35">
      <c r="A795" s="3" t="s">
        <v>7</v>
      </c>
      <c r="B795" s="3" t="s">
        <v>10</v>
      </c>
      <c r="C795" s="3" t="s">
        <v>53</v>
      </c>
      <c r="D795" s="3" t="s">
        <v>52</v>
      </c>
      <c r="E795" s="3" t="s">
        <v>17</v>
      </c>
      <c r="F795" s="3" t="s">
        <v>1781</v>
      </c>
      <c r="G795" s="3" t="s">
        <v>1806</v>
      </c>
      <c r="H795" s="4">
        <v>0</v>
      </c>
      <c r="I795" s="4">
        <v>0</v>
      </c>
      <c r="J795" s="4">
        <v>0</v>
      </c>
      <c r="K795" s="4">
        <v>0</v>
      </c>
      <c r="L795" s="4">
        <v>66812</v>
      </c>
      <c r="M795" s="4">
        <v>0</v>
      </c>
      <c r="N795" s="4">
        <v>0</v>
      </c>
      <c r="O795" s="4">
        <v>0</v>
      </c>
      <c r="P795" s="4">
        <v>0</v>
      </c>
      <c r="Q795" s="4">
        <v>0</v>
      </c>
      <c r="R795" s="4">
        <v>0</v>
      </c>
      <c r="S795" s="4">
        <v>0</v>
      </c>
      <c r="T795" s="4">
        <v>66812</v>
      </c>
      <c r="U795" s="13">
        <f>IF(DataTable[[#This Row],[Year]]="2019",SUM(DataTable[[#This Row],[Nov]:[Dec]]),IF(OR(DataTable[[#This Row],[Year]]="2020",DataTable[[#This Row],[Year]]="2021"),DataTable[[#This Row],[Total]],0))/1000</f>
        <v>66.811999999999998</v>
      </c>
      <c r="V795" s="13" t="str">
        <f>_xlfn.IFNA(VLOOKUP(DataTable[[#This Row],[Category]],Table2[#All],2,FALSE),"")</f>
        <v>All Other</v>
      </c>
    </row>
    <row r="796" spans="1:22" x14ac:dyDescent="0.35">
      <c r="A796" s="3" t="s">
        <v>7</v>
      </c>
      <c r="B796" s="3" t="s">
        <v>10</v>
      </c>
      <c r="C796" s="3" t="s">
        <v>47</v>
      </c>
      <c r="D796" s="3" t="s">
        <v>46</v>
      </c>
      <c r="E796" s="3" t="s">
        <v>17</v>
      </c>
      <c r="F796" s="3" t="s">
        <v>1781</v>
      </c>
      <c r="G796" s="3" t="s">
        <v>1806</v>
      </c>
      <c r="H796" s="4">
        <v>0</v>
      </c>
      <c r="I796" s="4">
        <v>0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>
        <v>0</v>
      </c>
      <c r="Q796" s="4">
        <v>84021</v>
      </c>
      <c r="R796" s="4">
        <v>0</v>
      </c>
      <c r="S796" s="4">
        <v>0</v>
      </c>
      <c r="T796" s="4">
        <v>84021</v>
      </c>
      <c r="U796" s="13">
        <f>IF(DataTable[[#This Row],[Year]]="2019",SUM(DataTable[[#This Row],[Nov]:[Dec]]),IF(OR(DataTable[[#This Row],[Year]]="2020",DataTable[[#This Row],[Year]]="2021"),DataTable[[#This Row],[Total]],0))/1000</f>
        <v>84.021000000000001</v>
      </c>
      <c r="V796" s="13" t="str">
        <f>_xlfn.IFNA(VLOOKUP(DataTable[[#This Row],[Category]],Table2[#All],2,FALSE),"")</f>
        <v>All Other</v>
      </c>
    </row>
    <row r="797" spans="1:22" x14ac:dyDescent="0.35">
      <c r="A797" s="3" t="s">
        <v>7</v>
      </c>
      <c r="B797" s="3" t="s">
        <v>10</v>
      </c>
      <c r="C797" s="3" t="s">
        <v>12</v>
      </c>
      <c r="D797" s="3" t="s">
        <v>11</v>
      </c>
      <c r="E797" s="3" t="s">
        <v>8</v>
      </c>
      <c r="F797" s="3" t="s">
        <v>1781</v>
      </c>
      <c r="G797" s="3" t="s">
        <v>1806</v>
      </c>
      <c r="H797" s="4">
        <v>0</v>
      </c>
      <c r="I797" s="4">
        <v>0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>
        <v>41302</v>
      </c>
      <c r="Q797" s="4">
        <v>0</v>
      </c>
      <c r="R797" s="4">
        <v>0</v>
      </c>
      <c r="S797" s="4">
        <v>0</v>
      </c>
      <c r="T797" s="4">
        <v>41302</v>
      </c>
      <c r="U797" s="13">
        <f>IF(DataTable[[#This Row],[Year]]="2019",SUM(DataTable[[#This Row],[Nov]:[Dec]]),IF(OR(DataTable[[#This Row],[Year]]="2020",DataTable[[#This Row],[Year]]="2021"),DataTable[[#This Row],[Total]],0))/1000</f>
        <v>41.302</v>
      </c>
      <c r="V797" s="13" t="str">
        <f>_xlfn.IFNA(VLOOKUP(DataTable[[#This Row],[Category]],Table2[#All],2,FALSE),"")</f>
        <v>All Other</v>
      </c>
    </row>
    <row r="798" spans="1:22" x14ac:dyDescent="0.35">
      <c r="A798" s="3" t="s">
        <v>7</v>
      </c>
      <c r="B798" s="3" t="s">
        <v>10</v>
      </c>
      <c r="C798" s="3" t="s">
        <v>27</v>
      </c>
      <c r="D798" s="3" t="s">
        <v>26</v>
      </c>
      <c r="E798" s="3" t="s">
        <v>8</v>
      </c>
      <c r="F798" s="3" t="s">
        <v>1781</v>
      </c>
      <c r="G798" s="3" t="s">
        <v>1806</v>
      </c>
      <c r="H798" s="4">
        <v>0</v>
      </c>
      <c r="I798" s="4">
        <v>0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42517</v>
      </c>
      <c r="P798" s="4">
        <v>0</v>
      </c>
      <c r="Q798" s="4">
        <v>0</v>
      </c>
      <c r="R798" s="4">
        <v>0</v>
      </c>
      <c r="S798" s="4">
        <v>0</v>
      </c>
      <c r="T798" s="4">
        <v>42517</v>
      </c>
      <c r="U798" s="13">
        <f>IF(DataTable[[#This Row],[Year]]="2019",SUM(DataTable[[#This Row],[Nov]:[Dec]]),IF(OR(DataTable[[#This Row],[Year]]="2020",DataTable[[#This Row],[Year]]="2021"),DataTable[[#This Row],[Total]],0))/1000</f>
        <v>42.517000000000003</v>
      </c>
      <c r="V798" s="13" t="str">
        <f>_xlfn.IFNA(VLOOKUP(DataTable[[#This Row],[Category]],Table2[#All],2,FALSE),"")</f>
        <v>All Other</v>
      </c>
    </row>
    <row r="799" spans="1:22" x14ac:dyDescent="0.35">
      <c r="A799" s="3" t="s">
        <v>7</v>
      </c>
      <c r="B799" s="3" t="s">
        <v>10</v>
      </c>
      <c r="C799" s="3" t="s">
        <v>67</v>
      </c>
      <c r="D799" s="3" t="s">
        <v>66</v>
      </c>
      <c r="E799" s="3" t="s">
        <v>8</v>
      </c>
      <c r="F799" s="3" t="s">
        <v>1781</v>
      </c>
      <c r="G799" s="3" t="s">
        <v>1806</v>
      </c>
      <c r="H799" s="4">
        <v>5652</v>
      </c>
      <c r="I799" s="4">
        <v>5652</v>
      </c>
      <c r="J799" s="4">
        <v>5652</v>
      </c>
      <c r="K799" s="4">
        <v>5652</v>
      </c>
      <c r="L799" s="4">
        <v>5652</v>
      </c>
      <c r="M799" s="4">
        <v>5652</v>
      </c>
      <c r="N799" s="4">
        <v>5652</v>
      </c>
      <c r="O799" s="4">
        <v>5652</v>
      </c>
      <c r="P799" s="4">
        <v>5652</v>
      </c>
      <c r="Q799" s="4">
        <v>5652</v>
      </c>
      <c r="R799" s="4">
        <v>5652</v>
      </c>
      <c r="S799" s="4">
        <v>5652</v>
      </c>
      <c r="T799" s="4">
        <v>67824</v>
      </c>
      <c r="U799" s="13">
        <f>IF(DataTable[[#This Row],[Year]]="2019",SUM(DataTable[[#This Row],[Nov]:[Dec]]),IF(OR(DataTable[[#This Row],[Year]]="2020",DataTable[[#This Row],[Year]]="2021"),DataTable[[#This Row],[Total]],0))/1000</f>
        <v>67.823999999999998</v>
      </c>
      <c r="V799" s="13" t="str">
        <f>_xlfn.IFNA(VLOOKUP(DataTable[[#This Row],[Category]],Table2[#All],2,FALSE),"")</f>
        <v>All Other</v>
      </c>
    </row>
    <row r="800" spans="1:22" x14ac:dyDescent="0.35">
      <c r="A800" s="3" t="s">
        <v>7</v>
      </c>
      <c r="B800" s="3" t="s">
        <v>10</v>
      </c>
      <c r="C800" s="3" t="s">
        <v>16</v>
      </c>
      <c r="D800" s="3" t="s">
        <v>15</v>
      </c>
      <c r="E800" s="3" t="s">
        <v>17</v>
      </c>
      <c r="F800" s="3" t="s">
        <v>1781</v>
      </c>
      <c r="G800" s="3" t="s">
        <v>1806</v>
      </c>
      <c r="H800" s="4">
        <v>0</v>
      </c>
      <c r="I800" s="4">
        <v>0</v>
      </c>
      <c r="J800" s="4">
        <v>67144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>
        <v>0</v>
      </c>
      <c r="Q800" s="4">
        <v>0</v>
      </c>
      <c r="R800" s="4">
        <v>0</v>
      </c>
      <c r="S800" s="4">
        <v>0</v>
      </c>
      <c r="T800" s="4">
        <v>67144</v>
      </c>
      <c r="U800" s="13">
        <f>IF(DataTable[[#This Row],[Year]]="2019",SUM(DataTable[[#This Row],[Nov]:[Dec]]),IF(OR(DataTable[[#This Row],[Year]]="2020",DataTable[[#This Row],[Year]]="2021"),DataTable[[#This Row],[Total]],0))/1000</f>
        <v>67.144000000000005</v>
      </c>
      <c r="V800" s="13" t="str">
        <f>_xlfn.IFNA(VLOOKUP(DataTable[[#This Row],[Category]],Table2[#All],2,FALSE),"")</f>
        <v>All Other</v>
      </c>
    </row>
    <row r="801" spans="1:22" x14ac:dyDescent="0.35">
      <c r="A801" s="3" t="s">
        <v>7</v>
      </c>
      <c r="B801" s="3" t="s">
        <v>10</v>
      </c>
      <c r="C801" s="3" t="s">
        <v>41</v>
      </c>
      <c r="D801" s="3" t="s">
        <v>40</v>
      </c>
      <c r="E801" s="3" t="s">
        <v>8</v>
      </c>
      <c r="F801" s="3" t="s">
        <v>1781</v>
      </c>
      <c r="G801" s="3" t="s">
        <v>1806</v>
      </c>
      <c r="H801" s="4">
        <v>33659</v>
      </c>
      <c r="I801" s="4">
        <v>33659</v>
      </c>
      <c r="J801" s="4">
        <v>33659</v>
      </c>
      <c r="K801" s="4">
        <v>33406</v>
      </c>
      <c r="L801" s="4">
        <v>0</v>
      </c>
      <c r="M801" s="4">
        <v>0</v>
      </c>
      <c r="N801" s="4">
        <v>0</v>
      </c>
      <c r="O801" s="4">
        <v>0</v>
      </c>
      <c r="P801" s="4">
        <v>0</v>
      </c>
      <c r="Q801" s="4">
        <v>0</v>
      </c>
      <c r="R801" s="4">
        <v>0</v>
      </c>
      <c r="S801" s="4">
        <v>0</v>
      </c>
      <c r="T801" s="4">
        <v>134383</v>
      </c>
      <c r="U801" s="13">
        <f>IF(DataTable[[#This Row],[Year]]="2019",SUM(DataTable[[#This Row],[Nov]:[Dec]]),IF(OR(DataTable[[#This Row],[Year]]="2020",DataTable[[#This Row],[Year]]="2021"),DataTable[[#This Row],[Total]],0))/1000</f>
        <v>134.38300000000001</v>
      </c>
      <c r="V801" s="13" t="str">
        <f>_xlfn.IFNA(VLOOKUP(DataTable[[#This Row],[Category]],Table2[#All],2,FALSE),"")</f>
        <v>All Other</v>
      </c>
    </row>
    <row r="802" spans="1:22" x14ac:dyDescent="0.35">
      <c r="A802" s="3" t="s">
        <v>7</v>
      </c>
      <c r="B802" s="3" t="s">
        <v>10</v>
      </c>
      <c r="C802" s="3" t="s">
        <v>57</v>
      </c>
      <c r="D802" s="3" t="s">
        <v>56</v>
      </c>
      <c r="E802" s="3" t="s">
        <v>8</v>
      </c>
      <c r="F802" s="3" t="s">
        <v>1782</v>
      </c>
      <c r="G802" s="3" t="s">
        <v>1806</v>
      </c>
      <c r="H802" s="4">
        <v>0</v>
      </c>
      <c r="I802" s="4">
        <v>0</v>
      </c>
      <c r="J802" s="4">
        <v>0</v>
      </c>
      <c r="K802" s="4">
        <v>0</v>
      </c>
      <c r="L802" s="4">
        <v>0</v>
      </c>
      <c r="M802" s="4">
        <v>37098</v>
      </c>
      <c r="N802" s="4">
        <v>0</v>
      </c>
      <c r="O802" s="4">
        <v>0</v>
      </c>
      <c r="P802" s="4">
        <v>0</v>
      </c>
      <c r="Q802" s="4">
        <v>1163</v>
      </c>
      <c r="R802" s="4">
        <v>0</v>
      </c>
      <c r="S802" s="4">
        <v>46599</v>
      </c>
      <c r="T802" s="4">
        <v>84859</v>
      </c>
      <c r="U802" s="13">
        <f>IF(DataTable[[#This Row],[Year]]="2019",SUM(DataTable[[#This Row],[Nov]:[Dec]]),IF(OR(DataTable[[#This Row],[Year]]="2020",DataTable[[#This Row],[Year]]="2021"),DataTable[[#This Row],[Total]],0))/1000</f>
        <v>84.858999999999995</v>
      </c>
      <c r="V802" s="13" t="str">
        <f>_xlfn.IFNA(VLOOKUP(DataTable[[#This Row],[Category]],Table2[#All],2,FALSE),"")</f>
        <v>All Other</v>
      </c>
    </row>
    <row r="803" spans="1:22" x14ac:dyDescent="0.35">
      <c r="A803" s="3" t="s">
        <v>7</v>
      </c>
      <c r="B803" s="3" t="s">
        <v>10</v>
      </c>
      <c r="C803" s="3" t="s">
        <v>61</v>
      </c>
      <c r="D803" s="3" t="s">
        <v>60</v>
      </c>
      <c r="E803" s="3" t="s">
        <v>8</v>
      </c>
      <c r="F803" s="3" t="s">
        <v>1781</v>
      </c>
      <c r="G803" s="3" t="s">
        <v>1806</v>
      </c>
      <c r="H803" s="4">
        <v>0</v>
      </c>
      <c r="I803" s="4">
        <v>0</v>
      </c>
      <c r="J803" s="4">
        <v>0</v>
      </c>
      <c r="K803" s="4">
        <v>0</v>
      </c>
      <c r="L803" s="4">
        <v>0</v>
      </c>
      <c r="M803" s="4">
        <v>59217</v>
      </c>
      <c r="N803" s="4">
        <v>59217</v>
      </c>
      <c r="O803" s="4">
        <v>59217</v>
      </c>
      <c r="P803" s="4">
        <v>59217</v>
      </c>
      <c r="Q803" s="4">
        <v>59217</v>
      </c>
      <c r="R803" s="4">
        <v>59217</v>
      </c>
      <c r="S803" s="4">
        <v>59217</v>
      </c>
      <c r="T803" s="4">
        <v>414516</v>
      </c>
      <c r="U803" s="13">
        <f>IF(DataTable[[#This Row],[Year]]="2019",SUM(DataTable[[#This Row],[Nov]:[Dec]]),IF(OR(DataTable[[#This Row],[Year]]="2020",DataTable[[#This Row],[Year]]="2021"),DataTable[[#This Row],[Total]],0))/1000</f>
        <v>414.51600000000002</v>
      </c>
      <c r="V803" s="13" t="str">
        <f>_xlfn.IFNA(VLOOKUP(DataTable[[#This Row],[Category]],Table2[#All],2,FALSE),"")</f>
        <v>All Other</v>
      </c>
    </row>
    <row r="804" spans="1:22" x14ac:dyDescent="0.35">
      <c r="A804" s="3" t="s">
        <v>7</v>
      </c>
      <c r="B804" s="3" t="s">
        <v>76</v>
      </c>
      <c r="C804" s="3" t="s">
        <v>78</v>
      </c>
      <c r="D804" s="3" t="s">
        <v>77</v>
      </c>
      <c r="E804" s="3" t="s">
        <v>8</v>
      </c>
      <c r="F804" s="3" t="s">
        <v>1782</v>
      </c>
      <c r="G804" s="3" t="s">
        <v>1806</v>
      </c>
      <c r="H804" s="4">
        <v>0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>
        <v>0</v>
      </c>
      <c r="Q804" s="4">
        <v>0</v>
      </c>
      <c r="R804" s="4">
        <v>0</v>
      </c>
      <c r="S804" s="4">
        <v>30016</v>
      </c>
      <c r="T804" s="4">
        <v>30016</v>
      </c>
      <c r="U804" s="13">
        <f>IF(DataTable[[#This Row],[Year]]="2019",SUM(DataTable[[#This Row],[Nov]:[Dec]]),IF(OR(DataTable[[#This Row],[Year]]="2020",DataTable[[#This Row],[Year]]="2021"),DataTable[[#This Row],[Total]],0))/1000</f>
        <v>30.015999999999998</v>
      </c>
      <c r="V804" s="13" t="str">
        <f>_xlfn.IFNA(VLOOKUP(DataTable[[#This Row],[Category]],Table2[#All],2,FALSE),"")</f>
        <v>All Other</v>
      </c>
    </row>
    <row r="805" spans="1:22" x14ac:dyDescent="0.35">
      <c r="A805" s="3" t="s">
        <v>7</v>
      </c>
      <c r="B805" s="3" t="s">
        <v>81</v>
      </c>
      <c r="C805" s="3" t="s">
        <v>100</v>
      </c>
      <c r="D805" s="3" t="s">
        <v>99</v>
      </c>
      <c r="E805" s="3" t="s">
        <v>8</v>
      </c>
      <c r="F805" s="3" t="s">
        <v>1782</v>
      </c>
      <c r="G805" s="3" t="s">
        <v>1806</v>
      </c>
      <c r="H805" s="4">
        <v>0</v>
      </c>
      <c r="I805" s="4">
        <v>0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>
        <v>0</v>
      </c>
      <c r="Q805" s="4">
        <v>0</v>
      </c>
      <c r="R805" s="4">
        <v>0</v>
      </c>
      <c r="S805" s="4">
        <v>162205</v>
      </c>
      <c r="T805" s="4">
        <v>162205</v>
      </c>
      <c r="U805" s="13">
        <f>IF(DataTable[[#This Row],[Year]]="2019",SUM(DataTable[[#This Row],[Nov]:[Dec]]),IF(OR(DataTable[[#This Row],[Year]]="2020",DataTable[[#This Row],[Year]]="2021"),DataTable[[#This Row],[Total]],0))/1000</f>
        <v>162.20500000000001</v>
      </c>
      <c r="V805" s="13" t="str">
        <f>_xlfn.IFNA(VLOOKUP(DataTable[[#This Row],[Category]],Table2[#All],2,FALSE),"")</f>
        <v>All Other</v>
      </c>
    </row>
    <row r="806" spans="1:22" x14ac:dyDescent="0.35">
      <c r="A806" s="3" t="s">
        <v>7</v>
      </c>
      <c r="B806" s="3" t="s">
        <v>81</v>
      </c>
      <c r="C806" s="3" t="s">
        <v>102</v>
      </c>
      <c r="D806" s="3" t="s">
        <v>101</v>
      </c>
      <c r="E806" s="3" t="s">
        <v>8</v>
      </c>
      <c r="F806" s="3" t="s">
        <v>1781</v>
      </c>
      <c r="G806" s="3" t="s">
        <v>1806</v>
      </c>
      <c r="H806" s="4">
        <v>0</v>
      </c>
      <c r="I806" s="4">
        <v>0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165265</v>
      </c>
      <c r="P806" s="4">
        <v>0</v>
      </c>
      <c r="Q806" s="4">
        <v>0</v>
      </c>
      <c r="R806" s="4">
        <v>0</v>
      </c>
      <c r="S806" s="4">
        <v>0</v>
      </c>
      <c r="T806" s="4">
        <v>165265</v>
      </c>
      <c r="U806" s="13">
        <f>IF(DataTable[[#This Row],[Year]]="2019",SUM(DataTable[[#This Row],[Nov]:[Dec]]),IF(OR(DataTable[[#This Row],[Year]]="2020",DataTable[[#This Row],[Year]]="2021"),DataTable[[#This Row],[Total]],0))/1000</f>
        <v>165.26499999999999</v>
      </c>
      <c r="V806" s="13" t="str">
        <f>_xlfn.IFNA(VLOOKUP(DataTable[[#This Row],[Category]],Table2[#All],2,FALSE),"")</f>
        <v>All Other</v>
      </c>
    </row>
    <row r="807" spans="1:22" x14ac:dyDescent="0.35">
      <c r="A807" s="3" t="s">
        <v>7</v>
      </c>
      <c r="B807" s="3" t="s">
        <v>81</v>
      </c>
      <c r="C807" s="3" t="s">
        <v>121</v>
      </c>
      <c r="D807" s="3" t="s">
        <v>120</v>
      </c>
      <c r="E807" s="3" t="s">
        <v>88</v>
      </c>
      <c r="F807" s="3" t="s">
        <v>1782</v>
      </c>
      <c r="G807" s="3" t="s">
        <v>1806</v>
      </c>
      <c r="H807" s="4">
        <v>165247</v>
      </c>
      <c r="I807" s="4">
        <v>61627</v>
      </c>
      <c r="J807" s="4">
        <v>106845</v>
      </c>
      <c r="K807" s="4">
        <v>184066</v>
      </c>
      <c r="L807" s="4">
        <v>837</v>
      </c>
      <c r="M807" s="4">
        <v>-365</v>
      </c>
      <c r="N807" s="4">
        <v>12183</v>
      </c>
      <c r="O807" s="4">
        <v>72511</v>
      </c>
      <c r="P807" s="4">
        <v>132323</v>
      </c>
      <c r="Q807" s="4">
        <v>298787</v>
      </c>
      <c r="R807" s="4">
        <v>185266</v>
      </c>
      <c r="S807" s="4">
        <v>264612</v>
      </c>
      <c r="T807" s="4">
        <v>1483940</v>
      </c>
      <c r="U807" s="13">
        <f>IF(DataTable[[#This Row],[Year]]="2019",SUM(DataTable[[#This Row],[Nov]:[Dec]]),IF(OR(DataTable[[#This Row],[Year]]="2020",DataTable[[#This Row],[Year]]="2021"),DataTable[[#This Row],[Total]],0))/1000</f>
        <v>1483.94</v>
      </c>
      <c r="V807" s="13" t="str">
        <f>_xlfn.IFNA(VLOOKUP(DataTable[[#This Row],[Category]],Table2[#All],2,FALSE),"")</f>
        <v>Proactive Replacement</v>
      </c>
    </row>
    <row r="808" spans="1:22" x14ac:dyDescent="0.35">
      <c r="A808" s="3" t="s">
        <v>7</v>
      </c>
      <c r="B808" s="3" t="s">
        <v>81</v>
      </c>
      <c r="C808" s="3" t="s">
        <v>121</v>
      </c>
      <c r="D808" s="3" t="s">
        <v>120</v>
      </c>
      <c r="E808" s="3" t="s">
        <v>88</v>
      </c>
      <c r="F808" s="3" t="s">
        <v>1781</v>
      </c>
      <c r="G808" s="3" t="s">
        <v>1806</v>
      </c>
      <c r="H808" s="4">
        <v>140265</v>
      </c>
      <c r="I808" s="4">
        <v>185411</v>
      </c>
      <c r="J808" s="4">
        <v>436021</v>
      </c>
      <c r="K808" s="4">
        <v>420087</v>
      </c>
      <c r="L808" s="4">
        <v>462105</v>
      </c>
      <c r="M808" s="4">
        <v>501590</v>
      </c>
      <c r="N808" s="4">
        <v>433941</v>
      </c>
      <c r="O808" s="4">
        <v>505442</v>
      </c>
      <c r="P808" s="4">
        <v>0</v>
      </c>
      <c r="Q808" s="4">
        <v>0</v>
      </c>
      <c r="R808" s="4">
        <v>0</v>
      </c>
      <c r="S808" s="4">
        <v>0</v>
      </c>
      <c r="T808" s="4">
        <v>3084861</v>
      </c>
      <c r="U808" s="13">
        <f>IF(DataTable[[#This Row],[Year]]="2019",SUM(DataTable[[#This Row],[Nov]:[Dec]]),IF(OR(DataTable[[#This Row],[Year]]="2020",DataTable[[#This Row],[Year]]="2021"),DataTable[[#This Row],[Total]],0))/1000</f>
        <v>3084.8609999999999</v>
      </c>
      <c r="V808" s="13" t="str">
        <f>_xlfn.IFNA(VLOOKUP(DataTable[[#This Row],[Category]],Table2[#All],2,FALSE),"")</f>
        <v>Proactive Replacement</v>
      </c>
    </row>
    <row r="809" spans="1:22" x14ac:dyDescent="0.35">
      <c r="A809" s="3" t="s">
        <v>7</v>
      </c>
      <c r="B809" s="3" t="s">
        <v>81</v>
      </c>
      <c r="C809" s="3" t="s">
        <v>106</v>
      </c>
      <c r="D809" s="3" t="s">
        <v>105</v>
      </c>
      <c r="E809" s="3" t="s">
        <v>88</v>
      </c>
      <c r="F809" s="3" t="s">
        <v>1782</v>
      </c>
      <c r="G809" s="3" t="s">
        <v>1806</v>
      </c>
      <c r="H809" s="4">
        <v>0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>
        <v>0</v>
      </c>
      <c r="Q809" s="4">
        <v>0</v>
      </c>
      <c r="R809" s="4">
        <v>0</v>
      </c>
      <c r="S809" s="4">
        <v>0</v>
      </c>
      <c r="T809" s="4">
        <v>0</v>
      </c>
      <c r="U809" s="13">
        <f>IF(DataTable[[#This Row],[Year]]="2019",SUM(DataTable[[#This Row],[Nov]:[Dec]]),IF(OR(DataTable[[#This Row],[Year]]="2020",DataTable[[#This Row],[Year]]="2021"),DataTable[[#This Row],[Total]],0))/1000</f>
        <v>0</v>
      </c>
      <c r="V809" s="13" t="str">
        <f>_xlfn.IFNA(VLOOKUP(DataTable[[#This Row],[Category]],Table2[#All],2,FALSE),"")</f>
        <v>Proactive Replacement</v>
      </c>
    </row>
    <row r="810" spans="1:22" x14ac:dyDescent="0.35">
      <c r="A810" s="3" t="s">
        <v>7</v>
      </c>
      <c r="B810" s="3" t="s">
        <v>81</v>
      </c>
      <c r="C810" s="3" t="s">
        <v>110</v>
      </c>
      <c r="D810" s="3" t="s">
        <v>109</v>
      </c>
      <c r="E810" s="3" t="s">
        <v>111</v>
      </c>
      <c r="F810" s="3" t="s">
        <v>1782</v>
      </c>
      <c r="G810" s="3" t="s">
        <v>1806</v>
      </c>
      <c r="H810" s="4">
        <v>0</v>
      </c>
      <c r="I810" s="4">
        <v>0</v>
      </c>
      <c r="J810" s="4">
        <v>0</v>
      </c>
      <c r="K810" s="4">
        <v>0</v>
      </c>
      <c r="L810" s="4">
        <v>0</v>
      </c>
      <c r="M810" s="4">
        <v>-193</v>
      </c>
      <c r="N810" s="4">
        <v>0</v>
      </c>
      <c r="O810" s="4">
        <v>0</v>
      </c>
      <c r="P810" s="4">
        <v>0</v>
      </c>
      <c r="Q810" s="4">
        <v>0</v>
      </c>
      <c r="R810" s="4">
        <v>0</v>
      </c>
      <c r="S810" s="4">
        <v>0</v>
      </c>
      <c r="T810" s="4">
        <v>-193</v>
      </c>
      <c r="U810" s="13">
        <f>IF(DataTable[[#This Row],[Year]]="2019",SUM(DataTable[[#This Row],[Nov]:[Dec]]),IF(OR(DataTable[[#This Row],[Year]]="2020",DataTable[[#This Row],[Year]]="2021"),DataTable[[#This Row],[Total]],0))/1000</f>
        <v>-0.193</v>
      </c>
      <c r="V810" s="13" t="str">
        <f>_xlfn.IFNA(VLOOKUP(DataTable[[#This Row],[Category]],Table2[#All],2,FALSE),"")</f>
        <v>All Other</v>
      </c>
    </row>
    <row r="811" spans="1:22" x14ac:dyDescent="0.35">
      <c r="A811" s="3" t="s">
        <v>7</v>
      </c>
      <c r="B811" s="3" t="s">
        <v>81</v>
      </c>
      <c r="C811" s="3" t="s">
        <v>87</v>
      </c>
      <c r="D811" s="3" t="s">
        <v>86</v>
      </c>
      <c r="E811" s="3" t="s">
        <v>88</v>
      </c>
      <c r="F811" s="3" t="s">
        <v>1782</v>
      </c>
      <c r="G811" s="3" t="s">
        <v>1806</v>
      </c>
      <c r="H811" s="4">
        <v>0</v>
      </c>
      <c r="I811" s="4">
        <v>0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>
        <v>0</v>
      </c>
      <c r="Q811" s="4">
        <v>0</v>
      </c>
      <c r="R811" s="4">
        <v>0</v>
      </c>
      <c r="S811" s="4">
        <v>161019</v>
      </c>
      <c r="T811" s="4">
        <v>161019</v>
      </c>
      <c r="U811" s="13">
        <f>IF(DataTable[[#This Row],[Year]]="2019",SUM(DataTable[[#This Row],[Nov]:[Dec]]),IF(OR(DataTable[[#This Row],[Year]]="2020",DataTable[[#This Row],[Year]]="2021"),DataTable[[#This Row],[Total]],0))/1000</f>
        <v>161.01900000000001</v>
      </c>
      <c r="V811" s="13" t="str">
        <f>_xlfn.IFNA(VLOOKUP(DataTable[[#This Row],[Category]],Table2[#All],2,FALSE),"")</f>
        <v>Proactive Replacement</v>
      </c>
    </row>
    <row r="812" spans="1:22" x14ac:dyDescent="0.35">
      <c r="A812" s="3" t="s">
        <v>7</v>
      </c>
      <c r="B812" s="3" t="s">
        <v>81</v>
      </c>
      <c r="C812" s="3" t="s">
        <v>87</v>
      </c>
      <c r="D812" s="3" t="s">
        <v>86</v>
      </c>
      <c r="E812" s="3" t="s">
        <v>88</v>
      </c>
      <c r="F812" s="3" t="s">
        <v>1781</v>
      </c>
      <c r="G812" s="3" t="s">
        <v>1806</v>
      </c>
      <c r="H812" s="4">
        <v>16147</v>
      </c>
      <c r="I812" s="4">
        <v>16147</v>
      </c>
      <c r="J812" s="4">
        <v>16147</v>
      </c>
      <c r="K812" s="4">
        <v>16147</v>
      </c>
      <c r="L812" s="4">
        <v>16147</v>
      </c>
      <c r="M812" s="4">
        <v>16147</v>
      </c>
      <c r="N812" s="4">
        <v>16147</v>
      </c>
      <c r="O812" s="4">
        <v>16147</v>
      </c>
      <c r="P812" s="4">
        <v>16147</v>
      </c>
      <c r="Q812" s="4">
        <v>16147</v>
      </c>
      <c r="R812" s="4">
        <v>16147</v>
      </c>
      <c r="S812" s="4">
        <v>16147</v>
      </c>
      <c r="T812" s="4">
        <v>193763</v>
      </c>
      <c r="U812" s="13">
        <f>IF(DataTable[[#This Row],[Year]]="2019",SUM(DataTable[[#This Row],[Nov]:[Dec]]),IF(OR(DataTable[[#This Row],[Year]]="2020",DataTable[[#This Row],[Year]]="2021"),DataTable[[#This Row],[Total]],0))/1000</f>
        <v>193.76300000000001</v>
      </c>
      <c r="V812" s="13" t="str">
        <f>_xlfn.IFNA(VLOOKUP(DataTable[[#This Row],[Category]],Table2[#All],2,FALSE),"")</f>
        <v>Proactive Replacement</v>
      </c>
    </row>
    <row r="813" spans="1:22" x14ac:dyDescent="0.35">
      <c r="A813" s="3" t="s">
        <v>7</v>
      </c>
      <c r="B813" s="3" t="s">
        <v>81</v>
      </c>
      <c r="C813" s="3" t="s">
        <v>96</v>
      </c>
      <c r="D813" s="3" t="s">
        <v>95</v>
      </c>
      <c r="E813" s="3" t="s">
        <v>88</v>
      </c>
      <c r="F813" s="3" t="s">
        <v>1781</v>
      </c>
      <c r="G813" s="3" t="s">
        <v>1806</v>
      </c>
      <c r="H813" s="4">
        <v>18334</v>
      </c>
      <c r="I813" s="4">
        <v>18334</v>
      </c>
      <c r="J813" s="4">
        <v>18334</v>
      </c>
      <c r="K813" s="4">
        <v>18334</v>
      </c>
      <c r="L813" s="4">
        <v>18334</v>
      </c>
      <c r="M813" s="4">
        <v>18334</v>
      </c>
      <c r="N813" s="4">
        <v>18334</v>
      </c>
      <c r="O813" s="4">
        <v>18334</v>
      </c>
      <c r="P813" s="4">
        <v>18334</v>
      </c>
      <c r="Q813" s="4">
        <v>18334</v>
      </c>
      <c r="R813" s="4">
        <v>18334</v>
      </c>
      <c r="S813" s="4">
        <v>18334</v>
      </c>
      <c r="T813" s="4">
        <v>220009</v>
      </c>
      <c r="U813" s="13">
        <f>IF(DataTable[[#This Row],[Year]]="2019",SUM(DataTable[[#This Row],[Nov]:[Dec]]),IF(OR(DataTable[[#This Row],[Year]]="2020",DataTable[[#This Row],[Year]]="2021"),DataTable[[#This Row],[Total]],0))/1000</f>
        <v>220.00899999999999</v>
      </c>
      <c r="V813" s="13" t="str">
        <f>_xlfn.IFNA(VLOOKUP(DataTable[[#This Row],[Category]],Table2[#All],2,FALSE),"")</f>
        <v>Proactive Replacement</v>
      </c>
    </row>
    <row r="814" spans="1:22" x14ac:dyDescent="0.35">
      <c r="A814" s="3" t="s">
        <v>7</v>
      </c>
      <c r="B814" s="3" t="s">
        <v>81</v>
      </c>
      <c r="C814" s="3" t="s">
        <v>115</v>
      </c>
      <c r="D814" s="3" t="s">
        <v>114</v>
      </c>
      <c r="E814" s="3" t="s">
        <v>88</v>
      </c>
      <c r="F814" s="3" t="s">
        <v>1782</v>
      </c>
      <c r="G814" s="3" t="s">
        <v>1806</v>
      </c>
      <c r="H814" s="4">
        <v>0</v>
      </c>
      <c r="I814" s="4">
        <v>0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>
        <v>0</v>
      </c>
      <c r="Q814" s="4">
        <v>0</v>
      </c>
      <c r="R814" s="4">
        <v>0</v>
      </c>
      <c r="S814" s="4">
        <v>0</v>
      </c>
      <c r="T814" s="4">
        <v>0</v>
      </c>
      <c r="U814" s="13">
        <f>IF(DataTable[[#This Row],[Year]]="2019",SUM(DataTable[[#This Row],[Nov]:[Dec]]),IF(OR(DataTable[[#This Row],[Year]]="2020",DataTable[[#This Row],[Year]]="2021"),DataTable[[#This Row],[Total]],0))/1000</f>
        <v>0</v>
      </c>
      <c r="V814" s="13" t="str">
        <f>_xlfn.IFNA(VLOOKUP(DataTable[[#This Row],[Category]],Table2[#All],2,FALSE),"")</f>
        <v>Proactive Replacement</v>
      </c>
    </row>
    <row r="815" spans="1:22" x14ac:dyDescent="0.35">
      <c r="A815" s="3" t="s">
        <v>7</v>
      </c>
      <c r="B815" s="3" t="s">
        <v>81</v>
      </c>
      <c r="C815" s="3" t="s">
        <v>275</v>
      </c>
      <c r="D815" s="3" t="s">
        <v>274</v>
      </c>
      <c r="E815" s="3" t="s">
        <v>273</v>
      </c>
      <c r="F815" s="3" t="s">
        <v>1782</v>
      </c>
      <c r="G815" s="3" t="s">
        <v>1806</v>
      </c>
      <c r="H815" s="4">
        <v>0</v>
      </c>
      <c r="I815" s="4">
        <v>0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>
        <v>0</v>
      </c>
      <c r="Q815" s="4">
        <v>0</v>
      </c>
      <c r="R815" s="4">
        <v>0</v>
      </c>
      <c r="S815" s="4">
        <v>0</v>
      </c>
      <c r="T815" s="4">
        <v>0</v>
      </c>
      <c r="U815" s="13">
        <f>IF(DataTable[[#This Row],[Year]]="2019",SUM(DataTable[[#This Row],[Nov]:[Dec]]),IF(OR(DataTable[[#This Row],[Year]]="2020",DataTable[[#This Row],[Year]]="2021"),DataTable[[#This Row],[Total]],0))/1000</f>
        <v>0</v>
      </c>
      <c r="V815" s="13" t="str">
        <f>_xlfn.IFNA(VLOOKUP(DataTable[[#This Row],[Category]],Table2[#All],2,FALSE),"")</f>
        <v>All Other</v>
      </c>
    </row>
    <row r="816" spans="1:22" x14ac:dyDescent="0.35">
      <c r="A816" s="3" t="s">
        <v>7</v>
      </c>
      <c r="B816" s="3" t="s">
        <v>81</v>
      </c>
      <c r="C816" s="3" t="s">
        <v>155</v>
      </c>
      <c r="D816" s="3" t="s">
        <v>154</v>
      </c>
      <c r="E816" s="3" t="s">
        <v>88</v>
      </c>
      <c r="F816" s="3" t="s">
        <v>1782</v>
      </c>
      <c r="G816" s="3" t="s">
        <v>1806</v>
      </c>
      <c r="H816" s="4">
        <v>338</v>
      </c>
      <c r="I816" s="4">
        <v>0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>
        <v>0</v>
      </c>
      <c r="Q816" s="4">
        <v>0</v>
      </c>
      <c r="R816" s="4">
        <v>0</v>
      </c>
      <c r="S816" s="4">
        <v>0</v>
      </c>
      <c r="T816" s="4">
        <v>338</v>
      </c>
      <c r="U816" s="13">
        <f>IF(DataTable[[#This Row],[Year]]="2019",SUM(DataTable[[#This Row],[Nov]:[Dec]]),IF(OR(DataTable[[#This Row],[Year]]="2020",DataTable[[#This Row],[Year]]="2021"),DataTable[[#This Row],[Total]],0))/1000</f>
        <v>0.33800000000000002</v>
      </c>
      <c r="V816" s="13" t="str">
        <f>_xlfn.IFNA(VLOOKUP(DataTable[[#This Row],[Category]],Table2[#All],2,FALSE),"")</f>
        <v>Proactive Replacement</v>
      </c>
    </row>
    <row r="817" spans="1:22" x14ac:dyDescent="0.35">
      <c r="A817" s="3" t="s">
        <v>7</v>
      </c>
      <c r="B817" s="3" t="s">
        <v>81</v>
      </c>
      <c r="C817" s="3" t="s">
        <v>169</v>
      </c>
      <c r="D817" s="3" t="s">
        <v>168</v>
      </c>
      <c r="E817" s="3" t="s">
        <v>88</v>
      </c>
      <c r="F817" s="3" t="s">
        <v>1782</v>
      </c>
      <c r="G817" s="3" t="s">
        <v>1806</v>
      </c>
      <c r="H817" s="4">
        <v>0</v>
      </c>
      <c r="I817" s="4">
        <v>0</v>
      </c>
      <c r="J817" s="4">
        <v>0</v>
      </c>
      <c r="K817" s="4">
        <v>765</v>
      </c>
      <c r="L817" s="4">
        <v>53532</v>
      </c>
      <c r="M817" s="4">
        <v>9414</v>
      </c>
      <c r="N817" s="4">
        <v>-2051</v>
      </c>
      <c r="O817" s="4">
        <v>-1404</v>
      </c>
      <c r="P817" s="4">
        <v>58960</v>
      </c>
      <c r="Q817" s="4">
        <v>57555</v>
      </c>
      <c r="R817" s="4">
        <v>57555</v>
      </c>
      <c r="S817" s="4">
        <v>57555</v>
      </c>
      <c r="T817" s="4">
        <v>291881</v>
      </c>
      <c r="U817" s="13">
        <f>IF(DataTable[[#This Row],[Year]]="2019",SUM(DataTable[[#This Row],[Nov]:[Dec]]),IF(OR(DataTable[[#This Row],[Year]]="2020",DataTable[[#This Row],[Year]]="2021"),DataTable[[#This Row],[Total]],0))/1000</f>
        <v>291.88099999999997</v>
      </c>
      <c r="V817" s="13" t="str">
        <f>_xlfn.IFNA(VLOOKUP(DataTable[[#This Row],[Category]],Table2[#All],2,FALSE),"")</f>
        <v>Proactive Replacement</v>
      </c>
    </row>
    <row r="818" spans="1:22" x14ac:dyDescent="0.35">
      <c r="A818" s="3" t="s">
        <v>7</v>
      </c>
      <c r="B818" s="3" t="s">
        <v>81</v>
      </c>
      <c r="C818" s="3" t="s">
        <v>169</v>
      </c>
      <c r="D818" s="3" t="s">
        <v>168</v>
      </c>
      <c r="E818" s="3" t="s">
        <v>88</v>
      </c>
      <c r="F818" s="3" t="s">
        <v>1781</v>
      </c>
      <c r="G818" s="3" t="s">
        <v>1806</v>
      </c>
      <c r="H818" s="4">
        <v>58819</v>
      </c>
      <c r="I818" s="4">
        <v>58817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>
        <v>0</v>
      </c>
      <c r="Q818" s="4">
        <v>0</v>
      </c>
      <c r="R818" s="4">
        <v>0</v>
      </c>
      <c r="S818" s="4">
        <v>0</v>
      </c>
      <c r="T818" s="4">
        <v>117636</v>
      </c>
      <c r="U818" s="13">
        <f>IF(DataTable[[#This Row],[Year]]="2019",SUM(DataTable[[#This Row],[Nov]:[Dec]]),IF(OR(DataTable[[#This Row],[Year]]="2020",DataTable[[#This Row],[Year]]="2021"),DataTable[[#This Row],[Total]],0))/1000</f>
        <v>117.636</v>
      </c>
      <c r="V818" s="13" t="str">
        <f>_xlfn.IFNA(VLOOKUP(DataTable[[#This Row],[Category]],Table2[#All],2,FALSE),"")</f>
        <v>Proactive Replacement</v>
      </c>
    </row>
    <row r="819" spans="1:22" x14ac:dyDescent="0.35">
      <c r="A819" s="3" t="s">
        <v>7</v>
      </c>
      <c r="B819" s="3" t="s">
        <v>81</v>
      </c>
      <c r="C819" s="3" t="s">
        <v>264</v>
      </c>
      <c r="D819" s="3" t="s">
        <v>263</v>
      </c>
      <c r="E819" s="3" t="s">
        <v>88</v>
      </c>
      <c r="F819" s="3" t="s">
        <v>1782</v>
      </c>
      <c r="G819" s="3" t="s">
        <v>1806</v>
      </c>
      <c r="H819" s="4">
        <v>248</v>
      </c>
      <c r="I819" s="4">
        <v>0</v>
      </c>
      <c r="J819" s="4">
        <v>0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>
        <v>0</v>
      </c>
      <c r="Q819" s="4">
        <v>0</v>
      </c>
      <c r="R819" s="4">
        <v>0</v>
      </c>
      <c r="S819" s="4">
        <v>0</v>
      </c>
      <c r="T819" s="4">
        <v>248</v>
      </c>
      <c r="U819" s="13">
        <f>IF(DataTable[[#This Row],[Year]]="2019",SUM(DataTable[[#This Row],[Nov]:[Dec]]),IF(OR(DataTable[[#This Row],[Year]]="2020",DataTable[[#This Row],[Year]]="2021"),DataTable[[#This Row],[Total]],0))/1000</f>
        <v>0.248</v>
      </c>
      <c r="V819" s="13" t="str">
        <f>_xlfn.IFNA(VLOOKUP(DataTable[[#This Row],[Category]],Table2[#All],2,FALSE),"")</f>
        <v>Proactive Replacement</v>
      </c>
    </row>
    <row r="820" spans="1:22" x14ac:dyDescent="0.35">
      <c r="A820" s="3" t="s">
        <v>7</v>
      </c>
      <c r="B820" s="3" t="s">
        <v>81</v>
      </c>
      <c r="C820" s="3" t="s">
        <v>92</v>
      </c>
      <c r="D820" s="3" t="s">
        <v>91</v>
      </c>
      <c r="E820" s="3" t="s">
        <v>88</v>
      </c>
      <c r="F820" s="3" t="s">
        <v>1781</v>
      </c>
      <c r="G820" s="3" t="s">
        <v>1806</v>
      </c>
      <c r="H820" s="4">
        <v>20093</v>
      </c>
      <c r="I820" s="4">
        <v>20093</v>
      </c>
      <c r="J820" s="4">
        <v>20093</v>
      </c>
      <c r="K820" s="4">
        <v>20093</v>
      </c>
      <c r="L820" s="4">
        <v>20093</v>
      </c>
      <c r="M820" s="4">
        <v>20093</v>
      </c>
      <c r="N820" s="4">
        <v>20093</v>
      </c>
      <c r="O820" s="4">
        <v>20093</v>
      </c>
      <c r="P820" s="4">
        <v>20093</v>
      </c>
      <c r="Q820" s="4">
        <v>20093</v>
      </c>
      <c r="R820" s="4">
        <v>20093</v>
      </c>
      <c r="S820" s="4">
        <v>20093</v>
      </c>
      <c r="T820" s="4">
        <v>241120</v>
      </c>
      <c r="U820" s="13">
        <f>IF(DataTable[[#This Row],[Year]]="2019",SUM(DataTable[[#This Row],[Nov]:[Dec]]),IF(OR(DataTable[[#This Row],[Year]]="2020",DataTable[[#This Row],[Year]]="2021"),DataTable[[#This Row],[Total]],0))/1000</f>
        <v>241.12</v>
      </c>
      <c r="V820" s="13" t="str">
        <f>_xlfn.IFNA(VLOOKUP(DataTable[[#This Row],[Category]],Table2[#All],2,FALSE),"")</f>
        <v>Proactive Replacement</v>
      </c>
    </row>
    <row r="821" spans="1:22" x14ac:dyDescent="0.35">
      <c r="A821" s="3" t="s">
        <v>7</v>
      </c>
      <c r="B821" s="3" t="s">
        <v>81</v>
      </c>
      <c r="C821" s="3" t="s">
        <v>268</v>
      </c>
      <c r="D821" s="3" t="s">
        <v>267</v>
      </c>
      <c r="E821" s="3" t="s">
        <v>88</v>
      </c>
      <c r="F821" s="3" t="s">
        <v>1782</v>
      </c>
      <c r="G821" s="3" t="s">
        <v>1806</v>
      </c>
      <c r="H821" s="4">
        <v>376</v>
      </c>
      <c r="I821" s="4">
        <v>0</v>
      </c>
      <c r="J821" s="4">
        <v>-16977</v>
      </c>
      <c r="K821" s="4">
        <v>182</v>
      </c>
      <c r="L821" s="4">
        <v>0</v>
      </c>
      <c r="M821" s="4">
        <v>0</v>
      </c>
      <c r="N821" s="4">
        <v>0</v>
      </c>
      <c r="O821" s="4">
        <v>0</v>
      </c>
      <c r="P821" s="4">
        <v>0</v>
      </c>
      <c r="Q821" s="4">
        <v>0</v>
      </c>
      <c r="R821" s="4">
        <v>0</v>
      </c>
      <c r="S821" s="4">
        <v>0</v>
      </c>
      <c r="T821" s="4">
        <v>-16420</v>
      </c>
      <c r="U821" s="13">
        <f>IF(DataTable[[#This Row],[Year]]="2019",SUM(DataTable[[#This Row],[Nov]:[Dec]]),IF(OR(DataTable[[#This Row],[Year]]="2020",DataTable[[#This Row],[Year]]="2021"),DataTable[[#This Row],[Total]],0))/1000</f>
        <v>-16.420000000000002</v>
      </c>
      <c r="V821" s="13" t="str">
        <f>_xlfn.IFNA(VLOOKUP(DataTable[[#This Row],[Category]],Table2[#All],2,FALSE),"")</f>
        <v>Proactive Replacement</v>
      </c>
    </row>
    <row r="822" spans="1:22" x14ac:dyDescent="0.35">
      <c r="A822" s="3" t="s">
        <v>7</v>
      </c>
      <c r="B822" s="3" t="s">
        <v>81</v>
      </c>
      <c r="C822" s="3" t="s">
        <v>135</v>
      </c>
      <c r="D822" s="3" t="s">
        <v>134</v>
      </c>
      <c r="E822" s="3" t="s">
        <v>88</v>
      </c>
      <c r="F822" s="3" t="s">
        <v>1782</v>
      </c>
      <c r="G822" s="3" t="s">
        <v>1806</v>
      </c>
      <c r="H822" s="4">
        <v>59010</v>
      </c>
      <c r="I822" s="4">
        <v>50476</v>
      </c>
      <c r="J822" s="4">
        <v>19650</v>
      </c>
      <c r="K822" s="4">
        <v>77602</v>
      </c>
      <c r="L822" s="4">
        <v>180244</v>
      </c>
      <c r="M822" s="4">
        <v>-22976</v>
      </c>
      <c r="N822" s="4">
        <v>12822</v>
      </c>
      <c r="O822" s="4">
        <v>11209</v>
      </c>
      <c r="P822" s="4">
        <v>5361</v>
      </c>
      <c r="Q822" s="4">
        <v>1419</v>
      </c>
      <c r="R822" s="4">
        <v>0</v>
      </c>
      <c r="S822" s="4">
        <v>0</v>
      </c>
      <c r="T822" s="4">
        <v>394818</v>
      </c>
      <c r="U822" s="13">
        <f>IF(DataTable[[#This Row],[Year]]="2019",SUM(DataTable[[#This Row],[Nov]:[Dec]]),IF(OR(DataTable[[#This Row],[Year]]="2020",DataTable[[#This Row],[Year]]="2021"),DataTable[[#This Row],[Total]],0))/1000</f>
        <v>394.81799999999998</v>
      </c>
      <c r="V822" s="13" t="str">
        <f>_xlfn.IFNA(VLOOKUP(DataTable[[#This Row],[Category]],Table2[#All],2,FALSE),"")</f>
        <v>Proactive Replacement</v>
      </c>
    </row>
    <row r="823" spans="1:22" x14ac:dyDescent="0.35">
      <c r="A823" s="3" t="s">
        <v>7</v>
      </c>
      <c r="B823" s="3" t="s">
        <v>81</v>
      </c>
      <c r="C823" s="3" t="s">
        <v>191</v>
      </c>
      <c r="D823" s="3" t="s">
        <v>190</v>
      </c>
      <c r="E823" s="3" t="s">
        <v>88</v>
      </c>
      <c r="F823" s="3" t="s">
        <v>1782</v>
      </c>
      <c r="G823" s="3" t="s">
        <v>1806</v>
      </c>
      <c r="H823" s="4">
        <v>0</v>
      </c>
      <c r="I823" s="4">
        <v>0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>
        <v>0</v>
      </c>
      <c r="Q823" s="4">
        <v>0</v>
      </c>
      <c r="R823" s="4">
        <v>0</v>
      </c>
      <c r="S823" s="4">
        <v>0</v>
      </c>
      <c r="T823" s="4">
        <v>0</v>
      </c>
      <c r="U823" s="13">
        <f>IF(DataTable[[#This Row],[Year]]="2019",SUM(DataTable[[#This Row],[Nov]:[Dec]]),IF(OR(DataTable[[#This Row],[Year]]="2020",DataTable[[#This Row],[Year]]="2021"),DataTable[[#This Row],[Total]],0))/1000</f>
        <v>0</v>
      </c>
      <c r="V823" s="13" t="str">
        <f>_xlfn.IFNA(VLOOKUP(DataTable[[#This Row],[Category]],Table2[#All],2,FALSE),"")</f>
        <v>Proactive Replacement</v>
      </c>
    </row>
    <row r="824" spans="1:22" x14ac:dyDescent="0.35">
      <c r="A824" s="3" t="s">
        <v>7</v>
      </c>
      <c r="B824" s="3" t="s">
        <v>81</v>
      </c>
      <c r="C824" s="3" t="s">
        <v>137</v>
      </c>
      <c r="D824" s="3" t="s">
        <v>136</v>
      </c>
      <c r="E824" s="3" t="s">
        <v>88</v>
      </c>
      <c r="F824" s="3" t="s">
        <v>1781</v>
      </c>
      <c r="G824" s="3" t="s">
        <v>1806</v>
      </c>
      <c r="H824" s="4">
        <v>52913</v>
      </c>
      <c r="I824" s="4">
        <v>52913</v>
      </c>
      <c r="J824" s="4">
        <v>52913</v>
      </c>
      <c r="K824" s="4">
        <v>105827</v>
      </c>
      <c r="L824" s="4">
        <v>105827</v>
      </c>
      <c r="M824" s="4">
        <v>105827</v>
      </c>
      <c r="N824" s="4">
        <v>158740</v>
      </c>
      <c r="O824" s="4">
        <v>211654</v>
      </c>
      <c r="P824" s="4">
        <v>349228</v>
      </c>
      <c r="Q824" s="4">
        <v>309415</v>
      </c>
      <c r="R824" s="4">
        <v>235336</v>
      </c>
      <c r="S824" s="4">
        <v>789613</v>
      </c>
      <c r="T824" s="4">
        <v>2530206</v>
      </c>
      <c r="U824" s="13">
        <f>IF(DataTable[[#This Row],[Year]]="2019",SUM(DataTable[[#This Row],[Nov]:[Dec]]),IF(OR(DataTable[[#This Row],[Year]]="2020",DataTable[[#This Row],[Year]]="2021"),DataTable[[#This Row],[Total]],0))/1000</f>
        <v>2530.2060000000001</v>
      </c>
      <c r="V824" s="13" t="str">
        <f>_xlfn.IFNA(VLOOKUP(DataTable[[#This Row],[Category]],Table2[#All],2,FALSE),"")</f>
        <v>Proactive Replacement</v>
      </c>
    </row>
    <row r="825" spans="1:22" x14ac:dyDescent="0.35">
      <c r="A825" s="3" t="s">
        <v>7</v>
      </c>
      <c r="B825" s="3" t="s">
        <v>81</v>
      </c>
      <c r="C825" s="3" t="s">
        <v>256</v>
      </c>
      <c r="D825" s="3" t="s">
        <v>255</v>
      </c>
      <c r="E825" s="3" t="s">
        <v>252</v>
      </c>
      <c r="F825" s="3" t="s">
        <v>1782</v>
      </c>
      <c r="G825" s="3" t="s">
        <v>1806</v>
      </c>
      <c r="H825" s="4">
        <v>8402</v>
      </c>
      <c r="I825" s="4">
        <v>3781</v>
      </c>
      <c r="J825" s="4">
        <v>9074</v>
      </c>
      <c r="K825" s="4">
        <v>7494</v>
      </c>
      <c r="L825" s="4">
        <v>12444</v>
      </c>
      <c r="M825" s="4">
        <v>19192</v>
      </c>
      <c r="N825" s="4">
        <v>13449</v>
      </c>
      <c r="O825" s="4">
        <v>17562</v>
      </c>
      <c r="P825" s="4">
        <v>102537</v>
      </c>
      <c r="Q825" s="4">
        <v>80444</v>
      </c>
      <c r="R825" s="4">
        <v>0</v>
      </c>
      <c r="S825" s="4">
        <v>0</v>
      </c>
      <c r="T825" s="4">
        <v>274379</v>
      </c>
      <c r="U825" s="13">
        <f>IF(DataTable[[#This Row],[Year]]="2019",SUM(DataTable[[#This Row],[Nov]:[Dec]]),IF(OR(DataTable[[#This Row],[Year]]="2020",DataTable[[#This Row],[Year]]="2021"),DataTable[[#This Row],[Total]],0))/1000</f>
        <v>274.37900000000002</v>
      </c>
      <c r="V825" s="13" t="str">
        <f>_xlfn.IFNA(VLOOKUP(DataTable[[#This Row],[Category]],Table2[#All],2,FALSE),"")</f>
        <v>Reliability</v>
      </c>
    </row>
    <row r="826" spans="1:22" x14ac:dyDescent="0.35">
      <c r="A826" s="3" t="s">
        <v>7</v>
      </c>
      <c r="B826" s="3" t="s">
        <v>81</v>
      </c>
      <c r="C826" s="3" t="s">
        <v>260</v>
      </c>
      <c r="D826" s="3" t="s">
        <v>259</v>
      </c>
      <c r="E826" s="3" t="s">
        <v>252</v>
      </c>
      <c r="F826" s="3" t="s">
        <v>1782</v>
      </c>
      <c r="G826" s="3" t="s">
        <v>1806</v>
      </c>
      <c r="H826" s="4">
        <v>21277</v>
      </c>
      <c r="I826" s="4">
        <v>34774</v>
      </c>
      <c r="J826" s="4">
        <v>19722</v>
      </c>
      <c r="K826" s="4">
        <v>5053</v>
      </c>
      <c r="L826" s="4">
        <v>-2830</v>
      </c>
      <c r="M826" s="4">
        <v>63464</v>
      </c>
      <c r="N826" s="4">
        <v>2103</v>
      </c>
      <c r="O826" s="4">
        <v>18012</v>
      </c>
      <c r="P826" s="4">
        <v>52433</v>
      </c>
      <c r="Q826" s="4">
        <v>17173</v>
      </c>
      <c r="R826" s="4">
        <v>0</v>
      </c>
      <c r="S826" s="4">
        <v>0</v>
      </c>
      <c r="T826" s="4">
        <v>231181</v>
      </c>
      <c r="U826" s="13">
        <f>IF(DataTable[[#This Row],[Year]]="2019",SUM(DataTable[[#This Row],[Nov]:[Dec]]),IF(OR(DataTable[[#This Row],[Year]]="2020",DataTable[[#This Row],[Year]]="2021"),DataTable[[#This Row],[Total]],0))/1000</f>
        <v>231.18100000000001</v>
      </c>
      <c r="V826" s="13" t="str">
        <f>_xlfn.IFNA(VLOOKUP(DataTable[[#This Row],[Category]],Table2[#All],2,FALSE),"")</f>
        <v>Reliability</v>
      </c>
    </row>
    <row r="827" spans="1:22" x14ac:dyDescent="0.35">
      <c r="A827" s="3" t="s">
        <v>7</v>
      </c>
      <c r="B827" s="3" t="s">
        <v>81</v>
      </c>
      <c r="C827" s="3" t="s">
        <v>262</v>
      </c>
      <c r="D827" s="3" t="s">
        <v>261</v>
      </c>
      <c r="E827" s="3" t="s">
        <v>252</v>
      </c>
      <c r="F827" s="3" t="s">
        <v>1782</v>
      </c>
      <c r="G827" s="3" t="s">
        <v>1806</v>
      </c>
      <c r="H827" s="4">
        <v>7990</v>
      </c>
      <c r="I827" s="4">
        <v>8904</v>
      </c>
      <c r="J827" s="4">
        <v>328</v>
      </c>
      <c r="K827" s="4">
        <v>400</v>
      </c>
      <c r="L827" s="4">
        <v>320</v>
      </c>
      <c r="M827" s="4">
        <v>0</v>
      </c>
      <c r="N827" s="4">
        <v>7274</v>
      </c>
      <c r="O827" s="4">
        <v>0</v>
      </c>
      <c r="P827" s="4">
        <v>14682</v>
      </c>
      <c r="Q827" s="4">
        <v>2164</v>
      </c>
      <c r="R827" s="4">
        <v>0</v>
      </c>
      <c r="S827" s="4">
        <v>6742</v>
      </c>
      <c r="T827" s="4">
        <v>48804</v>
      </c>
      <c r="U827" s="13">
        <f>IF(DataTable[[#This Row],[Year]]="2019",SUM(DataTable[[#This Row],[Nov]:[Dec]]),IF(OR(DataTable[[#This Row],[Year]]="2020",DataTable[[#This Row],[Year]]="2021"),DataTable[[#This Row],[Total]],0))/1000</f>
        <v>48.804000000000002</v>
      </c>
      <c r="V827" s="13" t="str">
        <f>_xlfn.IFNA(VLOOKUP(DataTable[[#This Row],[Category]],Table2[#All],2,FALSE),"")</f>
        <v>Reliability</v>
      </c>
    </row>
    <row r="828" spans="1:22" x14ac:dyDescent="0.35">
      <c r="A828" s="3" t="s">
        <v>7</v>
      </c>
      <c r="B828" s="3" t="s">
        <v>81</v>
      </c>
      <c r="C828" s="3" t="s">
        <v>161</v>
      </c>
      <c r="D828" s="3" t="s">
        <v>160</v>
      </c>
      <c r="E828" s="3" t="s">
        <v>88</v>
      </c>
      <c r="F828" s="3" t="s">
        <v>1782</v>
      </c>
      <c r="G828" s="3" t="s">
        <v>1806</v>
      </c>
      <c r="H828" s="4">
        <v>0</v>
      </c>
      <c r="I828" s="4">
        <v>0</v>
      </c>
      <c r="J828" s="4">
        <v>0</v>
      </c>
      <c r="K828" s="4">
        <v>17469</v>
      </c>
      <c r="L828" s="4">
        <v>0</v>
      </c>
      <c r="M828" s="4">
        <v>0</v>
      </c>
      <c r="N828" s="4">
        <v>0</v>
      </c>
      <c r="O828" s="4">
        <v>0</v>
      </c>
      <c r="P828" s="4">
        <v>0</v>
      </c>
      <c r="Q828" s="4">
        <v>0</v>
      </c>
      <c r="R828" s="4">
        <v>0</v>
      </c>
      <c r="S828" s="4">
        <v>0</v>
      </c>
      <c r="T828" s="4">
        <v>17469</v>
      </c>
      <c r="U828" s="13">
        <f>IF(DataTable[[#This Row],[Year]]="2019",SUM(DataTable[[#This Row],[Nov]:[Dec]]),IF(OR(DataTable[[#This Row],[Year]]="2020",DataTable[[#This Row],[Year]]="2021"),DataTable[[#This Row],[Total]],0))/1000</f>
        <v>17.469000000000001</v>
      </c>
      <c r="V828" s="13" t="str">
        <f>_xlfn.IFNA(VLOOKUP(DataTable[[#This Row],[Category]],Table2[#All],2,FALSE),"")</f>
        <v>Proactive Replacement</v>
      </c>
    </row>
    <row r="829" spans="1:22" x14ac:dyDescent="0.35">
      <c r="A829" s="3" t="s">
        <v>7</v>
      </c>
      <c r="B829" s="3" t="s">
        <v>81</v>
      </c>
      <c r="C829" s="3" t="s">
        <v>165</v>
      </c>
      <c r="D829" s="3" t="s">
        <v>164</v>
      </c>
      <c r="E829" s="3" t="s">
        <v>88</v>
      </c>
      <c r="F829" s="3" t="s">
        <v>1782</v>
      </c>
      <c r="G829" s="3" t="s">
        <v>1806</v>
      </c>
      <c r="H829" s="4">
        <v>8752</v>
      </c>
      <c r="I829" s="4">
        <v>0</v>
      </c>
      <c r="J829" s="4">
        <v>0</v>
      </c>
      <c r="K829" s="4">
        <v>536</v>
      </c>
      <c r="L829" s="4">
        <v>291</v>
      </c>
      <c r="M829" s="4">
        <v>0</v>
      </c>
      <c r="N829" s="4">
        <v>0</v>
      </c>
      <c r="O829" s="4">
        <v>0</v>
      </c>
      <c r="P829" s="4">
        <v>0</v>
      </c>
      <c r="Q829" s="4">
        <v>0</v>
      </c>
      <c r="R829" s="4">
        <v>0</v>
      </c>
      <c r="S829" s="4">
        <v>0</v>
      </c>
      <c r="T829" s="4">
        <v>9579</v>
      </c>
      <c r="U829" s="13">
        <f>IF(DataTable[[#This Row],[Year]]="2019",SUM(DataTable[[#This Row],[Nov]:[Dec]]),IF(OR(DataTable[[#This Row],[Year]]="2020",DataTable[[#This Row],[Year]]="2021"),DataTable[[#This Row],[Total]],0))/1000</f>
        <v>9.5790000000000006</v>
      </c>
      <c r="V829" s="13" t="str">
        <f>_xlfn.IFNA(VLOOKUP(DataTable[[#This Row],[Category]],Table2[#All],2,FALSE),"")</f>
        <v>Proactive Replacement</v>
      </c>
    </row>
    <row r="830" spans="1:22" x14ac:dyDescent="0.35">
      <c r="A830" s="3" t="s">
        <v>7</v>
      </c>
      <c r="B830" s="3" t="s">
        <v>81</v>
      </c>
      <c r="C830" s="3" t="s">
        <v>167</v>
      </c>
      <c r="D830" s="3" t="s">
        <v>166</v>
      </c>
      <c r="E830" s="3" t="s">
        <v>88</v>
      </c>
      <c r="F830" s="3" t="s">
        <v>1782</v>
      </c>
      <c r="G830" s="3" t="s">
        <v>1806</v>
      </c>
      <c r="H830" s="4">
        <v>10114</v>
      </c>
      <c r="I830" s="4">
        <v>3098</v>
      </c>
      <c r="J830" s="4">
        <v>9707</v>
      </c>
      <c r="K830" s="4">
        <v>23840</v>
      </c>
      <c r="L830" s="4">
        <v>28290</v>
      </c>
      <c r="M830" s="4">
        <v>78486</v>
      </c>
      <c r="N830" s="4">
        <v>27917</v>
      </c>
      <c r="O830" s="4">
        <v>-19659</v>
      </c>
      <c r="P830" s="4">
        <v>19659</v>
      </c>
      <c r="Q830" s="4">
        <v>0</v>
      </c>
      <c r="R830" s="4">
        <v>0</v>
      </c>
      <c r="S830" s="4">
        <v>0</v>
      </c>
      <c r="T830" s="4">
        <v>181453</v>
      </c>
      <c r="U830" s="13">
        <f>IF(DataTable[[#This Row],[Year]]="2019",SUM(DataTable[[#This Row],[Nov]:[Dec]]),IF(OR(DataTable[[#This Row],[Year]]="2020",DataTable[[#This Row],[Year]]="2021"),DataTable[[#This Row],[Total]],0))/1000</f>
        <v>181.453</v>
      </c>
      <c r="V830" s="13" t="str">
        <f>_xlfn.IFNA(VLOOKUP(DataTable[[#This Row],[Category]],Table2[#All],2,FALSE),"")</f>
        <v>Proactive Replacement</v>
      </c>
    </row>
    <row r="831" spans="1:22" x14ac:dyDescent="0.35">
      <c r="A831" s="3" t="s">
        <v>7</v>
      </c>
      <c r="B831" s="3" t="s">
        <v>81</v>
      </c>
      <c r="C831" s="3" t="s">
        <v>177</v>
      </c>
      <c r="D831" s="3" t="s">
        <v>176</v>
      </c>
      <c r="E831" s="3" t="s">
        <v>88</v>
      </c>
      <c r="F831" s="3" t="s">
        <v>1782</v>
      </c>
      <c r="G831" s="3" t="s">
        <v>1806</v>
      </c>
      <c r="H831" s="4">
        <v>0</v>
      </c>
      <c r="I831" s="4">
        <v>0</v>
      </c>
      <c r="J831" s="4">
        <v>387</v>
      </c>
      <c r="K831" s="4">
        <v>71</v>
      </c>
      <c r="L831" s="4">
        <v>0</v>
      </c>
      <c r="M831" s="4">
        <v>3788</v>
      </c>
      <c r="N831" s="4">
        <v>102630</v>
      </c>
      <c r="O831" s="4">
        <v>84592</v>
      </c>
      <c r="P831" s="4">
        <v>86612</v>
      </c>
      <c r="Q831" s="4">
        <v>82310</v>
      </c>
      <c r="R831" s="4">
        <v>82310</v>
      </c>
      <c r="S831" s="4">
        <v>82310</v>
      </c>
      <c r="T831" s="4">
        <v>525011</v>
      </c>
      <c r="U831" s="13">
        <f>IF(DataTable[[#This Row],[Year]]="2019",SUM(DataTable[[#This Row],[Nov]:[Dec]]),IF(OR(DataTable[[#This Row],[Year]]="2020",DataTable[[#This Row],[Year]]="2021"),DataTable[[#This Row],[Total]],0))/1000</f>
        <v>525.01099999999997</v>
      </c>
      <c r="V831" s="13" t="str">
        <f>_xlfn.IFNA(VLOOKUP(DataTable[[#This Row],[Category]],Table2[#All],2,FALSE),"")</f>
        <v>Proactive Replacement</v>
      </c>
    </row>
    <row r="832" spans="1:22" x14ac:dyDescent="0.35">
      <c r="A832" s="3" t="s">
        <v>7</v>
      </c>
      <c r="B832" s="3" t="s">
        <v>81</v>
      </c>
      <c r="C832" s="3" t="s">
        <v>177</v>
      </c>
      <c r="D832" s="3" t="s">
        <v>176</v>
      </c>
      <c r="E832" s="3" t="s">
        <v>88</v>
      </c>
      <c r="F832" s="3" t="s">
        <v>1781</v>
      </c>
      <c r="G832" s="3" t="s">
        <v>1806</v>
      </c>
      <c r="H832" s="4">
        <v>314482</v>
      </c>
      <c r="I832" s="4">
        <v>865</v>
      </c>
      <c r="J832" s="4">
        <v>31515</v>
      </c>
      <c r="K832" s="4">
        <v>460615</v>
      </c>
      <c r="L832" s="4">
        <v>126061</v>
      </c>
      <c r="M832" s="4">
        <v>126061</v>
      </c>
      <c r="N832" s="4">
        <v>126061</v>
      </c>
      <c r="O832" s="4">
        <v>210859</v>
      </c>
      <c r="P832" s="4">
        <v>210859</v>
      </c>
      <c r="Q832" s="4">
        <v>239797</v>
      </c>
      <c r="R832" s="4">
        <v>122600</v>
      </c>
      <c r="S832" s="4">
        <v>98080</v>
      </c>
      <c r="T832" s="4">
        <v>2067856</v>
      </c>
      <c r="U832" s="13">
        <f>IF(DataTable[[#This Row],[Year]]="2019",SUM(DataTable[[#This Row],[Nov]:[Dec]]),IF(OR(DataTable[[#This Row],[Year]]="2020",DataTable[[#This Row],[Year]]="2021"),DataTable[[#This Row],[Total]],0))/1000</f>
        <v>2067.8560000000002</v>
      </c>
      <c r="V832" s="13" t="str">
        <f>_xlfn.IFNA(VLOOKUP(DataTable[[#This Row],[Category]],Table2[#All],2,FALSE),"")</f>
        <v>Proactive Replacement</v>
      </c>
    </row>
    <row r="833" spans="1:22" x14ac:dyDescent="0.35">
      <c r="A833" s="3" t="s">
        <v>7</v>
      </c>
      <c r="B833" s="3" t="s">
        <v>81</v>
      </c>
      <c r="C833" s="3" t="s">
        <v>173</v>
      </c>
      <c r="D833" s="3" t="s">
        <v>172</v>
      </c>
      <c r="E833" s="3" t="s">
        <v>88</v>
      </c>
      <c r="F833" s="3" t="s">
        <v>1782</v>
      </c>
      <c r="G833" s="3" t="s">
        <v>1806</v>
      </c>
      <c r="H833" s="4">
        <v>0</v>
      </c>
      <c r="I833" s="4">
        <v>0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>
        <v>0</v>
      </c>
      <c r="Q833" s="4">
        <v>0</v>
      </c>
      <c r="R833" s="4">
        <v>0</v>
      </c>
      <c r="S833" s="4">
        <v>0</v>
      </c>
      <c r="T833" s="4">
        <v>0</v>
      </c>
      <c r="U833" s="13">
        <f>IF(DataTable[[#This Row],[Year]]="2019",SUM(DataTable[[#This Row],[Nov]:[Dec]]),IF(OR(DataTable[[#This Row],[Year]]="2020",DataTable[[#This Row],[Year]]="2021"),DataTable[[#This Row],[Total]],0))/1000</f>
        <v>0</v>
      </c>
      <c r="V833" s="13" t="str">
        <f>_xlfn.IFNA(VLOOKUP(DataTable[[#This Row],[Category]],Table2[#All],2,FALSE),"")</f>
        <v>Proactive Replacement</v>
      </c>
    </row>
    <row r="834" spans="1:22" x14ac:dyDescent="0.35">
      <c r="A834" s="3" t="s">
        <v>7</v>
      </c>
      <c r="B834" s="3" t="s">
        <v>81</v>
      </c>
      <c r="C834" s="3" t="s">
        <v>187</v>
      </c>
      <c r="D834" s="3" t="s">
        <v>186</v>
      </c>
      <c r="E834" s="3" t="s">
        <v>88</v>
      </c>
      <c r="F834" s="3" t="s">
        <v>1782</v>
      </c>
      <c r="G834" s="3" t="s">
        <v>1806</v>
      </c>
      <c r="H834" s="4">
        <v>904</v>
      </c>
      <c r="I834" s="4">
        <v>0</v>
      </c>
      <c r="J834" s="4">
        <v>0</v>
      </c>
      <c r="K834" s="4">
        <v>0</v>
      </c>
      <c r="L834" s="4">
        <v>502</v>
      </c>
      <c r="M834" s="4">
        <v>0</v>
      </c>
      <c r="N834" s="4">
        <v>0</v>
      </c>
      <c r="O834" s="4">
        <v>0</v>
      </c>
      <c r="P834" s="4">
        <v>0</v>
      </c>
      <c r="Q834" s="4">
        <v>0</v>
      </c>
      <c r="R834" s="4">
        <v>0</v>
      </c>
      <c r="S834" s="4">
        <v>0</v>
      </c>
      <c r="T834" s="4">
        <v>1406</v>
      </c>
      <c r="U834" s="13">
        <f>IF(DataTable[[#This Row],[Year]]="2019",SUM(DataTable[[#This Row],[Nov]:[Dec]]),IF(OR(DataTable[[#This Row],[Year]]="2020",DataTable[[#This Row],[Year]]="2021"),DataTable[[#This Row],[Total]],0))/1000</f>
        <v>1.4059999999999999</v>
      </c>
      <c r="V834" s="13" t="str">
        <f>_xlfn.IFNA(VLOOKUP(DataTable[[#This Row],[Category]],Table2[#All],2,FALSE),"")</f>
        <v>Proactive Replacement</v>
      </c>
    </row>
    <row r="835" spans="1:22" x14ac:dyDescent="0.35">
      <c r="A835" s="3" t="s">
        <v>7</v>
      </c>
      <c r="B835" s="3" t="s">
        <v>81</v>
      </c>
      <c r="C835" s="3" t="s">
        <v>211</v>
      </c>
      <c r="D835" s="3" t="s">
        <v>210</v>
      </c>
      <c r="E835" s="3" t="s">
        <v>88</v>
      </c>
      <c r="F835" s="3" t="s">
        <v>1782</v>
      </c>
      <c r="G835" s="3" t="s">
        <v>1806</v>
      </c>
      <c r="H835" s="4">
        <v>661</v>
      </c>
      <c r="I835" s="4">
        <v>13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>
        <v>0</v>
      </c>
      <c r="Q835" s="4">
        <v>0</v>
      </c>
      <c r="R835" s="4">
        <v>0</v>
      </c>
      <c r="S835" s="4">
        <v>0</v>
      </c>
      <c r="T835" s="4">
        <v>674</v>
      </c>
      <c r="U835" s="13">
        <f>IF(DataTable[[#This Row],[Year]]="2019",SUM(DataTable[[#This Row],[Nov]:[Dec]]),IF(OR(DataTable[[#This Row],[Year]]="2020",DataTable[[#This Row],[Year]]="2021"),DataTable[[#This Row],[Total]],0))/1000</f>
        <v>0.67400000000000004</v>
      </c>
      <c r="V835" s="13" t="str">
        <f>_xlfn.IFNA(VLOOKUP(DataTable[[#This Row],[Category]],Table2[#All],2,FALSE),"")</f>
        <v>Proactive Replacement</v>
      </c>
    </row>
    <row r="836" spans="1:22" x14ac:dyDescent="0.35">
      <c r="A836" s="3" t="s">
        <v>7</v>
      </c>
      <c r="B836" s="3" t="s">
        <v>81</v>
      </c>
      <c r="C836" s="3" t="s">
        <v>235</v>
      </c>
      <c r="D836" s="3" t="s">
        <v>234</v>
      </c>
      <c r="E836" s="3" t="s">
        <v>88</v>
      </c>
      <c r="F836" s="3" t="s">
        <v>1782</v>
      </c>
      <c r="G836" s="3" t="s">
        <v>1806</v>
      </c>
      <c r="H836" s="4">
        <v>0</v>
      </c>
      <c r="I836" s="4">
        <v>0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-1321</v>
      </c>
      <c r="P836" s="4">
        <v>1321</v>
      </c>
      <c r="Q836" s="4">
        <v>0</v>
      </c>
      <c r="R836" s="4">
        <v>0</v>
      </c>
      <c r="S836" s="4">
        <v>0</v>
      </c>
      <c r="T836" s="4">
        <v>0</v>
      </c>
      <c r="U836" s="13">
        <f>IF(DataTable[[#This Row],[Year]]="2019",SUM(DataTable[[#This Row],[Nov]:[Dec]]),IF(OR(DataTable[[#This Row],[Year]]="2020",DataTable[[#This Row],[Year]]="2021"),DataTable[[#This Row],[Total]],0))/1000</f>
        <v>0</v>
      </c>
      <c r="V836" s="13" t="str">
        <f>_xlfn.IFNA(VLOOKUP(DataTable[[#This Row],[Category]],Table2[#All],2,FALSE),"")</f>
        <v>Proactive Replacement</v>
      </c>
    </row>
    <row r="837" spans="1:22" x14ac:dyDescent="0.35">
      <c r="A837" s="3" t="s">
        <v>7</v>
      </c>
      <c r="B837" s="3" t="s">
        <v>81</v>
      </c>
      <c r="C837" s="3" t="s">
        <v>217</v>
      </c>
      <c r="D837" s="3" t="s">
        <v>216</v>
      </c>
      <c r="E837" s="3" t="s">
        <v>88</v>
      </c>
      <c r="F837" s="3" t="s">
        <v>1782</v>
      </c>
      <c r="G837" s="3" t="s">
        <v>1806</v>
      </c>
      <c r="H837" s="4">
        <v>0</v>
      </c>
      <c r="I837" s="4">
        <v>0</v>
      </c>
      <c r="J837" s="4">
        <v>0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>
        <v>0</v>
      </c>
      <c r="Q837" s="4">
        <v>0</v>
      </c>
      <c r="R837" s="4">
        <v>0</v>
      </c>
      <c r="S837" s="4">
        <v>0</v>
      </c>
      <c r="T837" s="4">
        <v>0</v>
      </c>
      <c r="U837" s="13">
        <f>IF(DataTable[[#This Row],[Year]]="2019",SUM(DataTable[[#This Row],[Nov]:[Dec]]),IF(OR(DataTable[[#This Row],[Year]]="2020",DataTable[[#This Row],[Year]]="2021"),DataTable[[#This Row],[Total]],0))/1000</f>
        <v>0</v>
      </c>
      <c r="V837" s="13" t="str">
        <f>_xlfn.IFNA(VLOOKUP(DataTable[[#This Row],[Category]],Table2[#All],2,FALSE),"")</f>
        <v>Proactive Replacement</v>
      </c>
    </row>
    <row r="838" spans="1:22" x14ac:dyDescent="0.35">
      <c r="A838" s="3" t="s">
        <v>7</v>
      </c>
      <c r="B838" s="3" t="s">
        <v>81</v>
      </c>
      <c r="C838" s="3" t="s">
        <v>237</v>
      </c>
      <c r="D838" s="3" t="s">
        <v>236</v>
      </c>
      <c r="E838" s="3" t="s">
        <v>88</v>
      </c>
      <c r="F838" s="3" t="s">
        <v>1782</v>
      </c>
      <c r="G838" s="3" t="s">
        <v>1806</v>
      </c>
      <c r="H838" s="4">
        <v>0</v>
      </c>
      <c r="I838" s="4">
        <v>0</v>
      </c>
      <c r="J838" s="4">
        <v>0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>
        <v>0</v>
      </c>
      <c r="Q838" s="4">
        <v>0</v>
      </c>
      <c r="R838" s="4">
        <v>0</v>
      </c>
      <c r="S838" s="4">
        <v>0</v>
      </c>
      <c r="T838" s="4">
        <v>0</v>
      </c>
      <c r="U838" s="13">
        <f>IF(DataTable[[#This Row],[Year]]="2019",SUM(DataTable[[#This Row],[Nov]:[Dec]]),IF(OR(DataTable[[#This Row],[Year]]="2020",DataTable[[#This Row],[Year]]="2021"),DataTable[[#This Row],[Total]],0))/1000</f>
        <v>0</v>
      </c>
      <c r="V838" s="13" t="str">
        <f>_xlfn.IFNA(VLOOKUP(DataTable[[#This Row],[Category]],Table2[#All],2,FALSE),"")</f>
        <v>Proactive Replacement</v>
      </c>
    </row>
    <row r="839" spans="1:22" x14ac:dyDescent="0.35">
      <c r="A839" s="3" t="s">
        <v>7</v>
      </c>
      <c r="B839" s="3" t="s">
        <v>81</v>
      </c>
      <c r="C839" s="3" t="s">
        <v>239</v>
      </c>
      <c r="D839" s="3" t="s">
        <v>238</v>
      </c>
      <c r="E839" s="3" t="s">
        <v>88</v>
      </c>
      <c r="F839" s="3" t="s">
        <v>1782</v>
      </c>
      <c r="G839" s="3" t="s">
        <v>1806</v>
      </c>
      <c r="H839" s="4">
        <v>0</v>
      </c>
      <c r="I839" s="4">
        <v>0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>
        <v>0</v>
      </c>
      <c r="Q839" s="4">
        <v>0</v>
      </c>
      <c r="R839" s="4">
        <v>0</v>
      </c>
      <c r="S839" s="4">
        <v>0</v>
      </c>
      <c r="T839" s="4">
        <v>0</v>
      </c>
      <c r="U839" s="13">
        <f>IF(DataTable[[#This Row],[Year]]="2019",SUM(DataTable[[#This Row],[Nov]:[Dec]]),IF(OR(DataTable[[#This Row],[Year]]="2020",DataTable[[#This Row],[Year]]="2021"),DataTable[[#This Row],[Total]],0))/1000</f>
        <v>0</v>
      </c>
      <c r="V839" s="13" t="str">
        <f>_xlfn.IFNA(VLOOKUP(DataTable[[#This Row],[Category]],Table2[#All],2,FALSE),"")</f>
        <v>Proactive Replacement</v>
      </c>
    </row>
    <row r="840" spans="1:22" x14ac:dyDescent="0.35">
      <c r="A840" s="3" t="s">
        <v>7</v>
      </c>
      <c r="B840" s="3" t="s">
        <v>81</v>
      </c>
      <c r="C840" s="3" t="s">
        <v>245</v>
      </c>
      <c r="D840" s="3" t="s">
        <v>244</v>
      </c>
      <c r="E840" s="3" t="s">
        <v>88</v>
      </c>
      <c r="F840" s="3" t="s">
        <v>1782</v>
      </c>
      <c r="G840" s="3" t="s">
        <v>1806</v>
      </c>
      <c r="H840" s="4">
        <v>0</v>
      </c>
      <c r="I840" s="4">
        <v>0</v>
      </c>
      <c r="J840" s="4">
        <v>0</v>
      </c>
      <c r="K840" s="4">
        <v>80675</v>
      </c>
      <c r="L840" s="4">
        <v>-80675</v>
      </c>
      <c r="M840" s="4">
        <v>0</v>
      </c>
      <c r="N840" s="4">
        <v>0</v>
      </c>
      <c r="O840" s="4">
        <v>111519</v>
      </c>
      <c r="P840" s="4">
        <v>-111519</v>
      </c>
      <c r="Q840" s="4">
        <v>0</v>
      </c>
      <c r="R840" s="4">
        <v>0</v>
      </c>
      <c r="S840" s="4">
        <v>0</v>
      </c>
      <c r="T840" s="4">
        <v>0</v>
      </c>
      <c r="U840" s="13">
        <f>IF(DataTable[[#This Row],[Year]]="2019",SUM(DataTable[[#This Row],[Nov]:[Dec]]),IF(OR(DataTable[[#This Row],[Year]]="2020",DataTable[[#This Row],[Year]]="2021"),DataTable[[#This Row],[Total]],0))/1000</f>
        <v>0</v>
      </c>
      <c r="V840" s="13" t="str">
        <f>_xlfn.IFNA(VLOOKUP(DataTable[[#This Row],[Category]],Table2[#All],2,FALSE),"")</f>
        <v>Proactive Replacement</v>
      </c>
    </row>
    <row r="841" spans="1:22" x14ac:dyDescent="0.35">
      <c r="A841" s="3" t="s">
        <v>7</v>
      </c>
      <c r="B841" s="3" t="s">
        <v>276</v>
      </c>
      <c r="C841" s="3" t="s">
        <v>376</v>
      </c>
      <c r="D841" s="3" t="s">
        <v>375</v>
      </c>
      <c r="E841" s="3" t="s">
        <v>88</v>
      </c>
      <c r="F841" s="3" t="s">
        <v>1781</v>
      </c>
      <c r="G841" s="3" t="s">
        <v>1806</v>
      </c>
      <c r="H841" s="4">
        <v>0</v>
      </c>
      <c r="I841" s="4">
        <v>0</v>
      </c>
      <c r="J841" s="4">
        <v>0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>
        <v>0</v>
      </c>
      <c r="Q841" s="4">
        <v>0</v>
      </c>
      <c r="R841" s="4">
        <v>0</v>
      </c>
      <c r="S841" s="4">
        <v>0</v>
      </c>
      <c r="T841" s="4">
        <v>0</v>
      </c>
      <c r="U841" s="13">
        <f>IF(DataTable[[#This Row],[Year]]="2019",SUM(DataTable[[#This Row],[Nov]:[Dec]]),IF(OR(DataTable[[#This Row],[Year]]="2020",DataTable[[#This Row],[Year]]="2021"),DataTable[[#This Row],[Total]],0))/1000</f>
        <v>0</v>
      </c>
      <c r="V841" s="13" t="str">
        <f>_xlfn.IFNA(VLOOKUP(DataTable[[#This Row],[Category]],Table2[#All],2,FALSE),"")</f>
        <v>Proactive Replacement</v>
      </c>
    </row>
    <row r="842" spans="1:22" x14ac:dyDescent="0.35">
      <c r="A842" s="3" t="s">
        <v>7</v>
      </c>
      <c r="B842" s="3" t="s">
        <v>276</v>
      </c>
      <c r="C842" s="3" t="s">
        <v>332</v>
      </c>
      <c r="D842" s="3" t="s">
        <v>331</v>
      </c>
      <c r="E842" s="3" t="s">
        <v>88</v>
      </c>
      <c r="F842" s="3" t="s">
        <v>1782</v>
      </c>
      <c r="G842" s="3" t="s">
        <v>1806</v>
      </c>
      <c r="H842" s="4">
        <v>0</v>
      </c>
      <c r="I842" s="4">
        <v>0</v>
      </c>
      <c r="J842" s="4">
        <v>0</v>
      </c>
      <c r="K842" s="4">
        <v>-12917</v>
      </c>
      <c r="L842" s="4">
        <v>0</v>
      </c>
      <c r="M842" s="4">
        <v>0</v>
      </c>
      <c r="N842" s="4">
        <v>0</v>
      </c>
      <c r="O842" s="4">
        <v>0</v>
      </c>
      <c r="P842" s="4">
        <v>0</v>
      </c>
      <c r="Q842" s="4">
        <v>0</v>
      </c>
      <c r="R842" s="4">
        <v>0</v>
      </c>
      <c r="S842" s="4">
        <v>0</v>
      </c>
      <c r="T842" s="4">
        <v>-12917</v>
      </c>
      <c r="U842" s="13">
        <f>IF(DataTable[[#This Row],[Year]]="2019",SUM(DataTable[[#This Row],[Nov]:[Dec]]),IF(OR(DataTable[[#This Row],[Year]]="2020",DataTable[[#This Row],[Year]]="2021"),DataTable[[#This Row],[Total]],0))/1000</f>
        <v>-12.917</v>
      </c>
      <c r="V842" s="13" t="str">
        <f>_xlfn.IFNA(VLOOKUP(DataTable[[#This Row],[Category]],Table2[#All],2,FALSE),"")</f>
        <v>Proactive Replacement</v>
      </c>
    </row>
    <row r="843" spans="1:22" x14ac:dyDescent="0.35">
      <c r="A843" s="3" t="s">
        <v>7</v>
      </c>
      <c r="B843" s="3" t="s">
        <v>276</v>
      </c>
      <c r="C843" s="3" t="s">
        <v>914</v>
      </c>
      <c r="D843" s="3" t="s">
        <v>913</v>
      </c>
      <c r="E843" s="3" t="s">
        <v>124</v>
      </c>
      <c r="F843" s="3" t="s">
        <v>1781</v>
      </c>
      <c r="G843" s="3" t="s">
        <v>1806</v>
      </c>
      <c r="H843" s="4">
        <v>71093</v>
      </c>
      <c r="I843" s="4">
        <v>71093</v>
      </c>
      <c r="J843" s="4">
        <v>90503</v>
      </c>
      <c r="K843" s="4">
        <v>77563</v>
      </c>
      <c r="L843" s="4">
        <v>71093</v>
      </c>
      <c r="M843" s="4">
        <v>71093</v>
      </c>
      <c r="N843" s="4">
        <v>71093</v>
      </c>
      <c r="O843" s="4">
        <v>71093</v>
      </c>
      <c r="P843" s="4">
        <v>71093</v>
      </c>
      <c r="Q843" s="4">
        <v>71093</v>
      </c>
      <c r="R843" s="4">
        <v>665703</v>
      </c>
      <c r="S843" s="4">
        <v>1556882</v>
      </c>
      <c r="T843" s="4">
        <v>2959390</v>
      </c>
      <c r="U843" s="13">
        <f>IF(DataTable[[#This Row],[Year]]="2019",SUM(DataTable[[#This Row],[Nov]:[Dec]]),IF(OR(DataTable[[#This Row],[Year]]="2020",DataTable[[#This Row],[Year]]="2021"),DataTable[[#This Row],[Total]],0))/1000</f>
        <v>2959.39</v>
      </c>
      <c r="V843" s="13" t="str">
        <f>_xlfn.IFNA(VLOOKUP(DataTable[[#This Row],[Category]],Table2[#All],2,FALSE),"")</f>
        <v>Transmission Expansion plan</v>
      </c>
    </row>
    <row r="844" spans="1:22" x14ac:dyDescent="0.35">
      <c r="A844" s="3" t="s">
        <v>7</v>
      </c>
      <c r="B844" s="3" t="s">
        <v>276</v>
      </c>
      <c r="C844" s="3" t="s">
        <v>898</v>
      </c>
      <c r="D844" s="3" t="s">
        <v>897</v>
      </c>
      <c r="E844" s="3" t="s">
        <v>124</v>
      </c>
      <c r="F844" s="3" t="s">
        <v>1782</v>
      </c>
      <c r="G844" s="3" t="s">
        <v>1806</v>
      </c>
      <c r="H844" s="4">
        <v>266999</v>
      </c>
      <c r="I844" s="4">
        <v>176937</v>
      </c>
      <c r="J844" s="4">
        <v>220002</v>
      </c>
      <c r="K844" s="4">
        <v>99842</v>
      </c>
      <c r="L844" s="4">
        <v>38934</v>
      </c>
      <c r="M844" s="4">
        <v>57470</v>
      </c>
      <c r="N844" s="4">
        <v>-3915</v>
      </c>
      <c r="O844" s="4">
        <v>2413</v>
      </c>
      <c r="P844" s="4">
        <v>834</v>
      </c>
      <c r="Q844" s="4">
        <v>0</v>
      </c>
      <c r="R844" s="4">
        <v>0</v>
      </c>
      <c r="S844" s="4">
        <v>10820</v>
      </c>
      <c r="T844" s="4">
        <v>870337</v>
      </c>
      <c r="U844" s="13">
        <f>IF(DataTable[[#This Row],[Year]]="2019",SUM(DataTable[[#This Row],[Nov]:[Dec]]),IF(OR(DataTable[[#This Row],[Year]]="2020",DataTable[[#This Row],[Year]]="2021"),DataTable[[#This Row],[Total]],0))/1000</f>
        <v>870.33699999999999</v>
      </c>
      <c r="V844" s="13" t="str">
        <f>_xlfn.IFNA(VLOOKUP(DataTable[[#This Row],[Category]],Table2[#All],2,FALSE),"")</f>
        <v>Transmission Expansion plan</v>
      </c>
    </row>
    <row r="845" spans="1:22" x14ac:dyDescent="0.35">
      <c r="A845" s="3" t="s">
        <v>7</v>
      </c>
      <c r="B845" s="3" t="s">
        <v>276</v>
      </c>
      <c r="C845" s="3" t="s">
        <v>285</v>
      </c>
      <c r="D845" s="3" t="s">
        <v>284</v>
      </c>
      <c r="E845" s="3" t="s">
        <v>88</v>
      </c>
      <c r="F845" s="3" t="s">
        <v>1782</v>
      </c>
      <c r="G845" s="3" t="s">
        <v>1806</v>
      </c>
      <c r="H845" s="4">
        <v>0</v>
      </c>
      <c r="I845" s="4">
        <v>0</v>
      </c>
      <c r="J845" s="4">
        <v>0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>
        <v>0</v>
      </c>
      <c r="Q845" s="4">
        <v>0</v>
      </c>
      <c r="R845" s="4">
        <v>0</v>
      </c>
      <c r="S845" s="4">
        <v>0</v>
      </c>
      <c r="T845" s="4">
        <v>0</v>
      </c>
      <c r="U845" s="13">
        <f>IF(DataTable[[#This Row],[Year]]="2019",SUM(DataTable[[#This Row],[Nov]:[Dec]]),IF(OR(DataTable[[#This Row],[Year]]="2020",DataTable[[#This Row],[Year]]="2021"),DataTable[[#This Row],[Total]],0))/1000</f>
        <v>0</v>
      </c>
      <c r="V845" s="13" t="str">
        <f>_xlfn.IFNA(VLOOKUP(DataTable[[#This Row],[Category]],Table2[#All],2,FALSE),"")</f>
        <v>Proactive Replacement</v>
      </c>
    </row>
    <row r="846" spans="1:22" x14ac:dyDescent="0.35">
      <c r="A846" s="3" t="s">
        <v>7</v>
      </c>
      <c r="B846" s="3" t="s">
        <v>276</v>
      </c>
      <c r="C846" s="3" t="s">
        <v>285</v>
      </c>
      <c r="D846" s="3" t="s">
        <v>284</v>
      </c>
      <c r="E846" s="3" t="s">
        <v>88</v>
      </c>
      <c r="F846" s="3" t="s">
        <v>1781</v>
      </c>
      <c r="G846" s="3" t="s">
        <v>1806</v>
      </c>
      <c r="H846" s="4">
        <v>0</v>
      </c>
      <c r="I846" s="4">
        <v>0</v>
      </c>
      <c r="J846" s="4">
        <v>0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>
        <v>0</v>
      </c>
      <c r="Q846" s="4">
        <v>0</v>
      </c>
      <c r="R846" s="4">
        <v>0</v>
      </c>
      <c r="S846" s="4">
        <v>0</v>
      </c>
      <c r="T846" s="4">
        <v>0</v>
      </c>
      <c r="U846" s="13">
        <f>IF(DataTable[[#This Row],[Year]]="2019",SUM(DataTable[[#This Row],[Nov]:[Dec]]),IF(OR(DataTable[[#This Row],[Year]]="2020",DataTable[[#This Row],[Year]]="2021"),DataTable[[#This Row],[Total]],0))/1000</f>
        <v>0</v>
      </c>
      <c r="V846" s="13" t="str">
        <f>_xlfn.IFNA(VLOOKUP(DataTable[[#This Row],[Category]],Table2[#All],2,FALSE),"")</f>
        <v>Proactive Replacement</v>
      </c>
    </row>
    <row r="847" spans="1:22" x14ac:dyDescent="0.35">
      <c r="A847" s="3" t="s">
        <v>7</v>
      </c>
      <c r="B847" s="3" t="s">
        <v>276</v>
      </c>
      <c r="C847" s="3" t="s">
        <v>451</v>
      </c>
      <c r="D847" s="3" t="s">
        <v>450</v>
      </c>
      <c r="E847" s="3" t="s">
        <v>88</v>
      </c>
      <c r="F847" s="3" t="s">
        <v>1782</v>
      </c>
      <c r="G847" s="3" t="s">
        <v>1806</v>
      </c>
      <c r="H847" s="4">
        <v>10062</v>
      </c>
      <c r="I847" s="4">
        <v>67355</v>
      </c>
      <c r="J847" s="4">
        <v>52843</v>
      </c>
      <c r="K847" s="4">
        <v>39386</v>
      </c>
      <c r="L847" s="4">
        <v>66227</v>
      </c>
      <c r="M847" s="4">
        <v>58050</v>
      </c>
      <c r="N847" s="4">
        <v>-29520</v>
      </c>
      <c r="O847" s="4">
        <v>38181</v>
      </c>
      <c r="P847" s="4">
        <v>-1964</v>
      </c>
      <c r="Q847" s="4">
        <v>185575</v>
      </c>
      <c r="R847" s="4">
        <v>206629</v>
      </c>
      <c r="S847" s="4">
        <v>1600</v>
      </c>
      <c r="T847" s="4">
        <v>694424</v>
      </c>
      <c r="U847" s="13">
        <f>IF(DataTable[[#This Row],[Year]]="2019",SUM(DataTable[[#This Row],[Nov]:[Dec]]),IF(OR(DataTable[[#This Row],[Year]]="2020",DataTable[[#This Row],[Year]]="2021"),DataTable[[#This Row],[Total]],0))/1000</f>
        <v>694.42399999999998</v>
      </c>
      <c r="V847" s="13" t="str">
        <f>_xlfn.IFNA(VLOOKUP(DataTable[[#This Row],[Category]],Table2[#All],2,FALSE),"")</f>
        <v>Proactive Replacement</v>
      </c>
    </row>
    <row r="848" spans="1:22" x14ac:dyDescent="0.35">
      <c r="A848" s="3" t="s">
        <v>7</v>
      </c>
      <c r="B848" s="3" t="s">
        <v>276</v>
      </c>
      <c r="C848" s="3" t="s">
        <v>451</v>
      </c>
      <c r="D848" s="3" t="s">
        <v>450</v>
      </c>
      <c r="E848" s="3" t="s">
        <v>88</v>
      </c>
      <c r="F848" s="3" t="s">
        <v>1781</v>
      </c>
      <c r="G848" s="3" t="s">
        <v>1806</v>
      </c>
      <c r="H848" s="4">
        <v>61695</v>
      </c>
      <c r="I848" s="4">
        <v>41130</v>
      </c>
      <c r="J848" s="4">
        <v>216104</v>
      </c>
      <c r="K848" s="4">
        <v>261184</v>
      </c>
      <c r="L848" s="4">
        <v>13272</v>
      </c>
      <c r="M848" s="4">
        <v>0</v>
      </c>
      <c r="N848" s="4">
        <v>0</v>
      </c>
      <c r="O848" s="4">
        <v>0</v>
      </c>
      <c r="P848" s="4">
        <v>0</v>
      </c>
      <c r="Q848" s="4">
        <v>0</v>
      </c>
      <c r="R848" s="4">
        <v>0</v>
      </c>
      <c r="S848" s="4">
        <v>0</v>
      </c>
      <c r="T848" s="4">
        <v>593384</v>
      </c>
      <c r="U848" s="13">
        <f>IF(DataTable[[#This Row],[Year]]="2019",SUM(DataTable[[#This Row],[Nov]:[Dec]]),IF(OR(DataTable[[#This Row],[Year]]="2020",DataTable[[#This Row],[Year]]="2021"),DataTable[[#This Row],[Total]],0))/1000</f>
        <v>593.38400000000001</v>
      </c>
      <c r="V848" s="13" t="str">
        <f>_xlfn.IFNA(VLOOKUP(DataTable[[#This Row],[Category]],Table2[#All],2,FALSE),"")</f>
        <v>Proactive Replacement</v>
      </c>
    </row>
    <row r="849" spans="1:22" x14ac:dyDescent="0.35">
      <c r="A849" s="3" t="s">
        <v>7</v>
      </c>
      <c r="B849" s="3" t="s">
        <v>276</v>
      </c>
      <c r="C849" s="3" t="s">
        <v>312</v>
      </c>
      <c r="D849" s="3" t="s">
        <v>311</v>
      </c>
      <c r="E849" s="3" t="s">
        <v>8</v>
      </c>
      <c r="F849" s="3" t="s">
        <v>1782</v>
      </c>
      <c r="G849" s="3" t="s">
        <v>1806</v>
      </c>
      <c r="H849" s="4">
        <v>0</v>
      </c>
      <c r="I849" s="4">
        <v>0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>
        <v>14599</v>
      </c>
      <c r="Q849" s="4">
        <v>14599</v>
      </c>
      <c r="R849" s="4">
        <v>14599</v>
      </c>
      <c r="S849" s="4">
        <v>126657</v>
      </c>
      <c r="T849" s="4">
        <v>170453</v>
      </c>
      <c r="U849" s="13">
        <f>IF(DataTable[[#This Row],[Year]]="2019",SUM(DataTable[[#This Row],[Nov]:[Dec]]),IF(OR(DataTable[[#This Row],[Year]]="2020",DataTable[[#This Row],[Year]]="2021"),DataTable[[#This Row],[Total]],0))/1000</f>
        <v>170.453</v>
      </c>
      <c r="V849" s="13" t="str">
        <f>_xlfn.IFNA(VLOOKUP(DataTable[[#This Row],[Category]],Table2[#All],2,FALSE),"")</f>
        <v>All Other</v>
      </c>
    </row>
    <row r="850" spans="1:22" x14ac:dyDescent="0.35">
      <c r="A850" s="3" t="s">
        <v>7</v>
      </c>
      <c r="B850" s="3" t="s">
        <v>276</v>
      </c>
      <c r="C850" s="3" t="s">
        <v>312</v>
      </c>
      <c r="D850" s="3" t="s">
        <v>311</v>
      </c>
      <c r="E850" s="3" t="s">
        <v>8</v>
      </c>
      <c r="F850" s="3" t="s">
        <v>1781</v>
      </c>
      <c r="G850" s="3" t="s">
        <v>1806</v>
      </c>
      <c r="H850" s="4">
        <v>13782</v>
      </c>
      <c r="I850" s="4">
        <v>13782</v>
      </c>
      <c r="J850" s="4">
        <v>13782</v>
      </c>
      <c r="K850" s="4">
        <v>13782</v>
      </c>
      <c r="L850" s="4">
        <v>13782</v>
      </c>
      <c r="M850" s="4">
        <v>13782</v>
      </c>
      <c r="N850" s="4">
        <v>13782</v>
      </c>
      <c r="O850" s="4">
        <v>14967</v>
      </c>
      <c r="P850" s="4">
        <v>19028</v>
      </c>
      <c r="Q850" s="4">
        <v>21355</v>
      </c>
      <c r="R850" s="4">
        <v>21311</v>
      </c>
      <c r="S850" s="4">
        <v>26458</v>
      </c>
      <c r="T850" s="4">
        <v>199592</v>
      </c>
      <c r="U850" s="13">
        <f>IF(DataTable[[#This Row],[Year]]="2019",SUM(DataTable[[#This Row],[Nov]:[Dec]]),IF(OR(DataTable[[#This Row],[Year]]="2020",DataTable[[#This Row],[Year]]="2021"),DataTable[[#This Row],[Total]],0))/1000</f>
        <v>199.59200000000001</v>
      </c>
      <c r="V850" s="13" t="str">
        <f>_xlfn.IFNA(VLOOKUP(DataTable[[#This Row],[Category]],Table2[#All],2,FALSE),"")</f>
        <v>All Other</v>
      </c>
    </row>
    <row r="851" spans="1:22" x14ac:dyDescent="0.35">
      <c r="A851" s="3" t="s">
        <v>7</v>
      </c>
      <c r="B851" s="3" t="s">
        <v>276</v>
      </c>
      <c r="C851" s="3" t="s">
        <v>775</v>
      </c>
      <c r="D851" s="3" t="s">
        <v>774</v>
      </c>
      <c r="E851" s="3" t="s">
        <v>252</v>
      </c>
      <c r="F851" s="3" t="s">
        <v>1782</v>
      </c>
      <c r="G851" s="3" t="s">
        <v>1806</v>
      </c>
      <c r="H851" s="4">
        <v>0</v>
      </c>
      <c r="I851" s="4">
        <v>0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>
        <v>0</v>
      </c>
      <c r="Q851" s="4">
        <v>0</v>
      </c>
      <c r="R851" s="4">
        <v>0</v>
      </c>
      <c r="S851" s="4">
        <v>0</v>
      </c>
      <c r="T851" s="4">
        <v>0</v>
      </c>
      <c r="U851" s="13">
        <f>IF(DataTable[[#This Row],[Year]]="2019",SUM(DataTable[[#This Row],[Nov]:[Dec]]),IF(OR(DataTable[[#This Row],[Year]]="2020",DataTable[[#This Row],[Year]]="2021"),DataTable[[#This Row],[Total]],0))/1000</f>
        <v>0</v>
      </c>
      <c r="V851" s="13" t="str">
        <f>_xlfn.IFNA(VLOOKUP(DataTable[[#This Row],[Category]],Table2[#All],2,FALSE),"")</f>
        <v>Reliability</v>
      </c>
    </row>
    <row r="852" spans="1:22" x14ac:dyDescent="0.35">
      <c r="A852" s="3" t="s">
        <v>7</v>
      </c>
      <c r="B852" s="3" t="s">
        <v>276</v>
      </c>
      <c r="C852" s="3" t="s">
        <v>417</v>
      </c>
      <c r="D852" s="3" t="s">
        <v>416</v>
      </c>
      <c r="E852" s="3" t="s">
        <v>88</v>
      </c>
      <c r="F852" s="3" t="s">
        <v>1782</v>
      </c>
      <c r="G852" s="3" t="s">
        <v>1806</v>
      </c>
      <c r="H852" s="4">
        <v>40835</v>
      </c>
      <c r="I852" s="4">
        <v>107010</v>
      </c>
      <c r="J852" s="4">
        <v>87054</v>
      </c>
      <c r="K852" s="4">
        <v>7282</v>
      </c>
      <c r="L852" s="4">
        <v>171521</v>
      </c>
      <c r="M852" s="4">
        <v>324</v>
      </c>
      <c r="N852" s="4">
        <v>0</v>
      </c>
      <c r="O852" s="4">
        <v>0</v>
      </c>
      <c r="P852" s="4">
        <v>0</v>
      </c>
      <c r="Q852" s="4">
        <v>0</v>
      </c>
      <c r="R852" s="4">
        <v>0</v>
      </c>
      <c r="S852" s="4">
        <v>0</v>
      </c>
      <c r="T852" s="4">
        <v>414025</v>
      </c>
      <c r="U852" s="13">
        <f>IF(DataTable[[#This Row],[Year]]="2019",SUM(DataTable[[#This Row],[Nov]:[Dec]]),IF(OR(DataTable[[#This Row],[Year]]="2020",DataTable[[#This Row],[Year]]="2021"),DataTable[[#This Row],[Total]],0))/1000</f>
        <v>414.02499999999998</v>
      </c>
      <c r="V852" s="13" t="str">
        <f>_xlfn.IFNA(VLOOKUP(DataTable[[#This Row],[Category]],Table2[#All],2,FALSE),"")</f>
        <v>Proactive Replacement</v>
      </c>
    </row>
    <row r="853" spans="1:22" x14ac:dyDescent="0.35">
      <c r="A853" s="3" t="s">
        <v>7</v>
      </c>
      <c r="B853" s="3" t="s">
        <v>276</v>
      </c>
      <c r="C853" s="3" t="s">
        <v>541</v>
      </c>
      <c r="D853" s="3" t="s">
        <v>540</v>
      </c>
      <c r="E853" s="3" t="s">
        <v>88</v>
      </c>
      <c r="F853" s="3" t="s">
        <v>1782</v>
      </c>
      <c r="G853" s="3" t="s">
        <v>1806</v>
      </c>
      <c r="H853" s="4">
        <v>1260</v>
      </c>
      <c r="I853" s="4">
        <v>2285</v>
      </c>
      <c r="J853" s="4">
        <v>548</v>
      </c>
      <c r="K853" s="4">
        <v>8725</v>
      </c>
      <c r="L853" s="4">
        <v>24622</v>
      </c>
      <c r="M853" s="4">
        <v>-1208</v>
      </c>
      <c r="N853" s="4">
        <v>-3726</v>
      </c>
      <c r="O853" s="4">
        <v>4054</v>
      </c>
      <c r="P853" s="4">
        <v>-4054</v>
      </c>
      <c r="Q853" s="4">
        <v>0</v>
      </c>
      <c r="R853" s="4">
        <v>0</v>
      </c>
      <c r="S853" s="4">
        <v>0</v>
      </c>
      <c r="T853" s="4">
        <v>32506</v>
      </c>
      <c r="U853" s="13">
        <f>IF(DataTable[[#This Row],[Year]]="2019",SUM(DataTable[[#This Row],[Nov]:[Dec]]),IF(OR(DataTable[[#This Row],[Year]]="2020",DataTable[[#This Row],[Year]]="2021"),DataTable[[#This Row],[Total]],0))/1000</f>
        <v>32.506</v>
      </c>
      <c r="V853" s="13" t="str">
        <f>_xlfn.IFNA(VLOOKUP(DataTable[[#This Row],[Category]],Table2[#All],2,FALSE),"")</f>
        <v>Proactive Replacement</v>
      </c>
    </row>
    <row r="854" spans="1:22" x14ac:dyDescent="0.35">
      <c r="A854" s="3" t="s">
        <v>7</v>
      </c>
      <c r="B854" s="3" t="s">
        <v>276</v>
      </c>
      <c r="C854" s="3" t="s">
        <v>543</v>
      </c>
      <c r="D854" s="3" t="s">
        <v>542</v>
      </c>
      <c r="E854" s="3" t="s">
        <v>88</v>
      </c>
      <c r="F854" s="3" t="s">
        <v>1782</v>
      </c>
      <c r="G854" s="3" t="s">
        <v>1806</v>
      </c>
      <c r="H854" s="4">
        <v>0</v>
      </c>
      <c r="I854" s="4">
        <v>0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>
        <v>0</v>
      </c>
      <c r="Q854" s="4">
        <v>0</v>
      </c>
      <c r="R854" s="4">
        <v>0</v>
      </c>
      <c r="S854" s="4">
        <v>0</v>
      </c>
      <c r="T854" s="4">
        <v>0</v>
      </c>
      <c r="U854" s="13">
        <f>IF(DataTable[[#This Row],[Year]]="2019",SUM(DataTable[[#This Row],[Nov]:[Dec]]),IF(OR(DataTable[[#This Row],[Year]]="2020",DataTable[[#This Row],[Year]]="2021"),DataTable[[#This Row],[Total]],0))/1000</f>
        <v>0</v>
      </c>
      <c r="V854" s="13" t="str">
        <f>_xlfn.IFNA(VLOOKUP(DataTable[[#This Row],[Category]],Table2[#All],2,FALSE),"")</f>
        <v>Proactive Replacement</v>
      </c>
    </row>
    <row r="855" spans="1:22" x14ac:dyDescent="0.35">
      <c r="A855" s="3" t="s">
        <v>7</v>
      </c>
      <c r="B855" s="3" t="s">
        <v>276</v>
      </c>
      <c r="C855" s="3" t="s">
        <v>278</v>
      </c>
      <c r="D855" s="3" t="s">
        <v>277</v>
      </c>
      <c r="E855" s="3" t="s">
        <v>88</v>
      </c>
      <c r="F855" s="3" t="s">
        <v>1782</v>
      </c>
      <c r="G855" s="3" t="s">
        <v>1806</v>
      </c>
      <c r="H855" s="4">
        <v>0</v>
      </c>
      <c r="I855" s="4">
        <v>0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>
        <v>0</v>
      </c>
      <c r="Q855" s="4">
        <v>0</v>
      </c>
      <c r="R855" s="4">
        <v>0</v>
      </c>
      <c r="S855" s="4">
        <v>0</v>
      </c>
      <c r="T855" s="4">
        <v>0</v>
      </c>
      <c r="U855" s="13">
        <f>IF(DataTable[[#This Row],[Year]]="2019",SUM(DataTable[[#This Row],[Nov]:[Dec]]),IF(OR(DataTable[[#This Row],[Year]]="2020",DataTable[[#This Row],[Year]]="2021"),DataTable[[#This Row],[Total]],0))/1000</f>
        <v>0</v>
      </c>
      <c r="V855" s="13" t="str">
        <f>_xlfn.IFNA(VLOOKUP(DataTable[[#This Row],[Category]],Table2[#All],2,FALSE),"")</f>
        <v>Proactive Replacement</v>
      </c>
    </row>
    <row r="856" spans="1:22" x14ac:dyDescent="0.35">
      <c r="A856" s="3" t="s">
        <v>7</v>
      </c>
      <c r="B856" s="3" t="s">
        <v>276</v>
      </c>
      <c r="C856" s="3" t="s">
        <v>611</v>
      </c>
      <c r="D856" s="3" t="s">
        <v>610</v>
      </c>
      <c r="E856" s="3" t="s">
        <v>88</v>
      </c>
      <c r="F856" s="3" t="s">
        <v>1782</v>
      </c>
      <c r="G856" s="3" t="s">
        <v>1806</v>
      </c>
      <c r="H856" s="4">
        <v>0</v>
      </c>
      <c r="I856" s="4">
        <v>0</v>
      </c>
      <c r="J856" s="4">
        <v>0</v>
      </c>
      <c r="K856" s="4">
        <v>-40561</v>
      </c>
      <c r="L856" s="4">
        <v>0</v>
      </c>
      <c r="M856" s="4">
        <v>-19637</v>
      </c>
      <c r="N856" s="4">
        <v>-9974</v>
      </c>
      <c r="O856" s="4">
        <v>0</v>
      </c>
      <c r="P856" s="4">
        <v>0</v>
      </c>
      <c r="Q856" s="4">
        <v>0</v>
      </c>
      <c r="R856" s="4">
        <v>0</v>
      </c>
      <c r="S856" s="4">
        <v>0</v>
      </c>
      <c r="T856" s="4">
        <v>-70172</v>
      </c>
      <c r="U856" s="13">
        <f>IF(DataTable[[#This Row],[Year]]="2019",SUM(DataTable[[#This Row],[Nov]:[Dec]]),IF(OR(DataTable[[#This Row],[Year]]="2020",DataTable[[#This Row],[Year]]="2021"),DataTable[[#This Row],[Total]],0))/1000</f>
        <v>-70.171999999999997</v>
      </c>
      <c r="V856" s="13" t="str">
        <f>_xlfn.IFNA(VLOOKUP(DataTable[[#This Row],[Category]],Table2[#All],2,FALSE),"")</f>
        <v>Proactive Replacement</v>
      </c>
    </row>
    <row r="857" spans="1:22" x14ac:dyDescent="0.35">
      <c r="A857" s="3" t="s">
        <v>7</v>
      </c>
      <c r="B857" s="3" t="s">
        <v>276</v>
      </c>
      <c r="C857" s="3" t="s">
        <v>318</v>
      </c>
      <c r="D857" s="3" t="s">
        <v>317</v>
      </c>
      <c r="E857" s="3" t="s">
        <v>304</v>
      </c>
      <c r="F857" s="3" t="s">
        <v>1782</v>
      </c>
      <c r="G857" s="3" t="s">
        <v>1806</v>
      </c>
      <c r="H857" s="4">
        <v>0</v>
      </c>
      <c r="I857" s="4">
        <v>0</v>
      </c>
      <c r="J857" s="4">
        <v>0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>
        <v>0</v>
      </c>
      <c r="Q857" s="4">
        <v>0</v>
      </c>
      <c r="R857" s="4">
        <v>0</v>
      </c>
      <c r="S857" s="4">
        <v>0</v>
      </c>
      <c r="T857" s="4">
        <v>0</v>
      </c>
      <c r="U857" s="13">
        <f>IF(DataTable[[#This Row],[Year]]="2019",SUM(DataTable[[#This Row],[Nov]:[Dec]]),IF(OR(DataTable[[#This Row],[Year]]="2020",DataTable[[#This Row],[Year]]="2021"),DataTable[[#This Row],[Total]],0))/1000</f>
        <v>0</v>
      </c>
      <c r="V857" s="13" t="str">
        <f>_xlfn.IFNA(VLOOKUP(DataTable[[#This Row],[Category]],Table2[#All],2,FALSE),"")</f>
        <v>All Other</v>
      </c>
    </row>
    <row r="858" spans="1:22" x14ac:dyDescent="0.35">
      <c r="A858" s="3" t="s">
        <v>7</v>
      </c>
      <c r="B858" s="3" t="s">
        <v>276</v>
      </c>
      <c r="C858" s="3" t="s">
        <v>303</v>
      </c>
      <c r="D858" s="3" t="s">
        <v>302</v>
      </c>
      <c r="E858" s="3" t="s">
        <v>304</v>
      </c>
      <c r="F858" s="3" t="s">
        <v>1782</v>
      </c>
      <c r="G858" s="3" t="s">
        <v>1806</v>
      </c>
      <c r="H858" s="4">
        <v>42</v>
      </c>
      <c r="I858" s="4">
        <v>0</v>
      </c>
      <c r="J858" s="4">
        <v>0</v>
      </c>
      <c r="K858" s="4">
        <v>0</v>
      </c>
      <c r="L858" s="4">
        <v>0</v>
      </c>
      <c r="M858" s="4">
        <v>132</v>
      </c>
      <c r="N858" s="4">
        <v>0</v>
      </c>
      <c r="O858" s="4">
        <v>0</v>
      </c>
      <c r="P858" s="4">
        <v>0</v>
      </c>
      <c r="Q858" s="4">
        <v>0</v>
      </c>
      <c r="R858" s="4">
        <v>0</v>
      </c>
      <c r="S858" s="4">
        <v>0</v>
      </c>
      <c r="T858" s="4">
        <v>174</v>
      </c>
      <c r="U858" s="13">
        <f>IF(DataTable[[#This Row],[Year]]="2019",SUM(DataTable[[#This Row],[Nov]:[Dec]]),IF(OR(DataTable[[#This Row],[Year]]="2020",DataTable[[#This Row],[Year]]="2021"),DataTable[[#This Row],[Total]],0))/1000</f>
        <v>0.17399999999999999</v>
      </c>
      <c r="V858" s="13" t="str">
        <f>_xlfn.IFNA(VLOOKUP(DataTable[[#This Row],[Category]],Table2[#All],2,FALSE),"")</f>
        <v>All Other</v>
      </c>
    </row>
    <row r="859" spans="1:22" x14ac:dyDescent="0.35">
      <c r="A859" s="3" t="s">
        <v>7</v>
      </c>
      <c r="B859" s="3" t="s">
        <v>276</v>
      </c>
      <c r="C859" s="3" t="s">
        <v>324</v>
      </c>
      <c r="D859" s="3" t="s">
        <v>323</v>
      </c>
      <c r="E859" s="3" t="s">
        <v>304</v>
      </c>
      <c r="F859" s="3" t="s">
        <v>1782</v>
      </c>
      <c r="G859" s="3" t="s">
        <v>1806</v>
      </c>
      <c r="H859" s="4">
        <v>158</v>
      </c>
      <c r="I859" s="4">
        <v>79</v>
      </c>
      <c r="J859" s="4">
        <v>-2</v>
      </c>
      <c r="K859" s="4">
        <v>0</v>
      </c>
      <c r="L859" s="4">
        <v>0</v>
      </c>
      <c r="M859" s="4">
        <v>16374</v>
      </c>
      <c r="N859" s="4">
        <v>0</v>
      </c>
      <c r="O859" s="4">
        <v>0</v>
      </c>
      <c r="P859" s="4">
        <v>0</v>
      </c>
      <c r="Q859" s="4">
        <v>0</v>
      </c>
      <c r="R859" s="4">
        <v>0</v>
      </c>
      <c r="S859" s="4">
        <v>0</v>
      </c>
      <c r="T859" s="4">
        <v>16609</v>
      </c>
      <c r="U859" s="13">
        <f>IF(DataTable[[#This Row],[Year]]="2019",SUM(DataTable[[#This Row],[Nov]:[Dec]]),IF(OR(DataTable[[#This Row],[Year]]="2020",DataTable[[#This Row],[Year]]="2021"),DataTable[[#This Row],[Total]],0))/1000</f>
        <v>16.609000000000002</v>
      </c>
      <c r="V859" s="13" t="str">
        <f>_xlfn.IFNA(VLOOKUP(DataTable[[#This Row],[Category]],Table2[#All],2,FALSE),"")</f>
        <v>All Other</v>
      </c>
    </row>
    <row r="860" spans="1:22" x14ac:dyDescent="0.35">
      <c r="A860" s="3" t="s">
        <v>7</v>
      </c>
      <c r="B860" s="3" t="s">
        <v>276</v>
      </c>
      <c r="C860" s="3" t="s">
        <v>649</v>
      </c>
      <c r="D860" s="3" t="s">
        <v>648</v>
      </c>
      <c r="E860" s="3" t="s">
        <v>88</v>
      </c>
      <c r="F860" s="3" t="s">
        <v>1782</v>
      </c>
      <c r="G860" s="3" t="s">
        <v>1806</v>
      </c>
      <c r="H860" s="4">
        <v>0</v>
      </c>
      <c r="I860" s="4">
        <v>118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>
        <v>0</v>
      </c>
      <c r="Q860" s="4">
        <v>0</v>
      </c>
      <c r="R860" s="4">
        <v>0</v>
      </c>
      <c r="S860" s="4">
        <v>0</v>
      </c>
      <c r="T860" s="4">
        <v>118</v>
      </c>
      <c r="U860" s="13">
        <f>IF(DataTable[[#This Row],[Year]]="2019",SUM(DataTable[[#This Row],[Nov]:[Dec]]),IF(OR(DataTable[[#This Row],[Year]]="2020",DataTable[[#This Row],[Year]]="2021"),DataTable[[#This Row],[Total]],0))/1000</f>
        <v>0.11799999999999999</v>
      </c>
      <c r="V860" s="13" t="str">
        <f>_xlfn.IFNA(VLOOKUP(DataTable[[#This Row],[Category]],Table2[#All],2,FALSE),"")</f>
        <v>Proactive Replacement</v>
      </c>
    </row>
    <row r="861" spans="1:22" x14ac:dyDescent="0.35">
      <c r="A861" s="3" t="s">
        <v>7</v>
      </c>
      <c r="B861" s="3" t="s">
        <v>276</v>
      </c>
      <c r="C861" s="3" t="s">
        <v>683</v>
      </c>
      <c r="D861" s="3" t="s">
        <v>682</v>
      </c>
      <c r="E861" s="3" t="s">
        <v>88</v>
      </c>
      <c r="F861" s="3" t="s">
        <v>1782</v>
      </c>
      <c r="G861" s="3" t="s">
        <v>1806</v>
      </c>
      <c r="H861" s="4">
        <v>0</v>
      </c>
      <c r="I861" s="4">
        <v>0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1321</v>
      </c>
      <c r="P861" s="4">
        <v>-1321</v>
      </c>
      <c r="Q861" s="4">
        <v>0</v>
      </c>
      <c r="R861" s="4">
        <v>0</v>
      </c>
      <c r="S861" s="4">
        <v>0</v>
      </c>
      <c r="T861" s="4">
        <v>0</v>
      </c>
      <c r="U861" s="13">
        <f>IF(DataTable[[#This Row],[Year]]="2019",SUM(DataTable[[#This Row],[Nov]:[Dec]]),IF(OR(DataTable[[#This Row],[Year]]="2020",DataTable[[#This Row],[Year]]="2021"),DataTable[[#This Row],[Total]],0))/1000</f>
        <v>0</v>
      </c>
      <c r="V861" s="13" t="str">
        <f>_xlfn.IFNA(VLOOKUP(DataTable[[#This Row],[Category]],Table2[#All],2,FALSE),"")</f>
        <v>Proactive Replacement</v>
      </c>
    </row>
    <row r="862" spans="1:22" x14ac:dyDescent="0.35">
      <c r="A862" s="3" t="s">
        <v>7</v>
      </c>
      <c r="B862" s="3" t="s">
        <v>276</v>
      </c>
      <c r="C862" s="3" t="s">
        <v>513</v>
      </c>
      <c r="D862" s="3" t="s">
        <v>512</v>
      </c>
      <c r="E862" s="3" t="s">
        <v>88</v>
      </c>
      <c r="F862" s="3" t="s">
        <v>1782</v>
      </c>
      <c r="G862" s="3" t="s">
        <v>1806</v>
      </c>
      <c r="H862" s="4">
        <v>0</v>
      </c>
      <c r="I862" s="4">
        <v>0</v>
      </c>
      <c r="J862" s="4">
        <v>0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>
        <v>0</v>
      </c>
      <c r="Q862" s="4">
        <v>0</v>
      </c>
      <c r="R862" s="4">
        <v>0</v>
      </c>
      <c r="S862" s="4">
        <v>0</v>
      </c>
      <c r="T862" s="4">
        <v>0</v>
      </c>
      <c r="U862" s="13">
        <f>IF(DataTable[[#This Row],[Year]]="2019",SUM(DataTable[[#This Row],[Nov]:[Dec]]),IF(OR(DataTable[[#This Row],[Year]]="2020",DataTable[[#This Row],[Year]]="2021"),DataTable[[#This Row],[Total]],0))/1000</f>
        <v>0</v>
      </c>
      <c r="V862" s="13" t="str">
        <f>_xlfn.IFNA(VLOOKUP(DataTable[[#This Row],[Category]],Table2[#All],2,FALSE),"")</f>
        <v>Proactive Replacement</v>
      </c>
    </row>
    <row r="863" spans="1:22" x14ac:dyDescent="0.35">
      <c r="A863" s="3" t="s">
        <v>7</v>
      </c>
      <c r="B863" s="3" t="s">
        <v>276</v>
      </c>
      <c r="C863" s="3" t="s">
        <v>394</v>
      </c>
      <c r="D863" s="3" t="s">
        <v>393</v>
      </c>
      <c r="E863" s="3" t="s">
        <v>127</v>
      </c>
      <c r="F863" s="3" t="s">
        <v>1782</v>
      </c>
      <c r="G863" s="3" t="s">
        <v>1806</v>
      </c>
      <c r="H863" s="4">
        <v>5799</v>
      </c>
      <c r="I863" s="4">
        <v>-14365</v>
      </c>
      <c r="J863" s="4">
        <v>25296</v>
      </c>
      <c r="K863" s="4">
        <v>51848</v>
      </c>
      <c r="L863" s="4">
        <v>122381</v>
      </c>
      <c r="M863" s="4">
        <v>81081</v>
      </c>
      <c r="N863" s="4">
        <v>531</v>
      </c>
      <c r="O863" s="4">
        <v>329957</v>
      </c>
      <c r="P863" s="4">
        <v>82758</v>
      </c>
      <c r="Q863" s="4">
        <v>94028</v>
      </c>
      <c r="R863" s="4">
        <v>1745</v>
      </c>
      <c r="S863" s="4">
        <v>1163</v>
      </c>
      <c r="T863" s="4">
        <v>782219</v>
      </c>
      <c r="U863" s="13">
        <f>IF(DataTable[[#This Row],[Year]]="2019",SUM(DataTable[[#This Row],[Nov]:[Dec]]),IF(OR(DataTable[[#This Row],[Year]]="2020",DataTable[[#This Row],[Year]]="2021"),DataTable[[#This Row],[Total]],0))/1000</f>
        <v>782.21900000000005</v>
      </c>
      <c r="V863" s="13" t="str">
        <f>_xlfn.IFNA(VLOOKUP(DataTable[[#This Row],[Category]],Table2[#All],2,FALSE),"")</f>
        <v>All Other</v>
      </c>
    </row>
    <row r="864" spans="1:22" x14ac:dyDescent="0.35">
      <c r="A864" s="3" t="s">
        <v>7</v>
      </c>
      <c r="B864" s="3" t="s">
        <v>276</v>
      </c>
      <c r="C864" s="3" t="s">
        <v>1789</v>
      </c>
      <c r="D864" s="3" t="s">
        <v>1790</v>
      </c>
      <c r="E864" s="3" t="s">
        <v>88</v>
      </c>
      <c r="F864" s="3" t="s">
        <v>1782</v>
      </c>
      <c r="G864" s="3" t="s">
        <v>1806</v>
      </c>
      <c r="H864" s="4">
        <v>0</v>
      </c>
      <c r="I864" s="4">
        <v>0</v>
      </c>
      <c r="J864" s="4">
        <v>0</v>
      </c>
      <c r="K864" s="4">
        <v>0</v>
      </c>
      <c r="L864" s="4">
        <v>0</v>
      </c>
      <c r="M864" s="4">
        <v>0</v>
      </c>
      <c r="N864" s="4">
        <v>0</v>
      </c>
      <c r="O864" s="4">
        <v>3361</v>
      </c>
      <c r="P864" s="4">
        <v>-3361</v>
      </c>
      <c r="Q864" s="4">
        <v>0</v>
      </c>
      <c r="R864" s="4">
        <v>0</v>
      </c>
      <c r="S864" s="4">
        <v>0</v>
      </c>
      <c r="T864" s="4">
        <v>0</v>
      </c>
      <c r="U864" s="13">
        <f>IF(DataTable[[#This Row],[Year]]="2019",SUM(DataTable[[#This Row],[Nov]:[Dec]]),IF(OR(DataTable[[#This Row],[Year]]="2020",DataTable[[#This Row],[Year]]="2021"),DataTable[[#This Row],[Total]],0))/1000</f>
        <v>0</v>
      </c>
      <c r="V864" s="13" t="str">
        <f>_xlfn.IFNA(VLOOKUP(DataTable[[#This Row],[Category]],Table2[#All],2,FALSE),"")</f>
        <v>Proactive Replacement</v>
      </c>
    </row>
    <row r="865" spans="1:22" x14ac:dyDescent="0.35">
      <c r="A865" s="3" t="s">
        <v>7</v>
      </c>
      <c r="B865" s="3" t="s">
        <v>276</v>
      </c>
      <c r="C865" s="3" t="s">
        <v>280</v>
      </c>
      <c r="D865" s="3" t="s">
        <v>279</v>
      </c>
      <c r="E865" s="3" t="s">
        <v>281</v>
      </c>
      <c r="F865" s="3" t="s">
        <v>1781</v>
      </c>
      <c r="G865" s="3" t="s">
        <v>1806</v>
      </c>
      <c r="H865" s="4">
        <v>0</v>
      </c>
      <c r="I865" s="4">
        <v>0</v>
      </c>
      <c r="J865" s="4">
        <v>0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>
        <v>0</v>
      </c>
      <c r="Q865" s="4">
        <v>0</v>
      </c>
      <c r="R865" s="4">
        <v>0</v>
      </c>
      <c r="S865" s="4">
        <v>0</v>
      </c>
      <c r="T865" s="4">
        <v>0</v>
      </c>
      <c r="U865" s="13">
        <f>IF(DataTable[[#This Row],[Year]]="2019",SUM(DataTable[[#This Row],[Nov]:[Dec]]),IF(OR(DataTable[[#This Row],[Year]]="2020",DataTable[[#This Row],[Year]]="2021"),DataTable[[#This Row],[Total]],0))/1000</f>
        <v>0</v>
      </c>
      <c r="V865" s="13" t="str">
        <f>_xlfn.IFNA(VLOOKUP(DataTable[[#This Row],[Category]],Table2[#All],2,FALSE),"")</f>
        <v>All Other</v>
      </c>
    </row>
    <row r="866" spans="1:22" x14ac:dyDescent="0.35">
      <c r="A866" s="3" t="s">
        <v>7</v>
      </c>
      <c r="B866" s="3" t="s">
        <v>276</v>
      </c>
      <c r="C866" s="3" t="s">
        <v>283</v>
      </c>
      <c r="D866" s="3" t="s">
        <v>282</v>
      </c>
      <c r="E866" s="3" t="s">
        <v>281</v>
      </c>
      <c r="F866" s="3" t="s">
        <v>1781</v>
      </c>
      <c r="G866" s="3" t="s">
        <v>1806</v>
      </c>
      <c r="H866" s="4">
        <v>248069</v>
      </c>
      <c r="I866" s="4">
        <v>656249</v>
      </c>
      <c r="J866" s="4">
        <v>946629</v>
      </c>
      <c r="K866" s="4">
        <v>137469</v>
      </c>
      <c r="L866" s="4">
        <v>203091</v>
      </c>
      <c r="M866" s="4">
        <v>249899</v>
      </c>
      <c r="N866" s="4">
        <v>203091</v>
      </c>
      <c r="O866" s="4">
        <v>165119</v>
      </c>
      <c r="P866" s="4">
        <v>137469</v>
      </c>
      <c r="Q866" s="4">
        <v>137469</v>
      </c>
      <c r="R866" s="4">
        <v>137469</v>
      </c>
      <c r="S866" s="4">
        <v>137469</v>
      </c>
      <c r="T866" s="4">
        <v>3359494</v>
      </c>
      <c r="U866" s="13">
        <f>IF(DataTable[[#This Row],[Year]]="2019",SUM(DataTable[[#This Row],[Nov]:[Dec]]),IF(OR(DataTable[[#This Row],[Year]]="2020",DataTable[[#This Row],[Year]]="2021"),DataTable[[#This Row],[Total]],0))/1000</f>
        <v>3359.4940000000001</v>
      </c>
      <c r="V866" s="13" t="str">
        <f>_xlfn.IFNA(VLOOKUP(DataTable[[#This Row],[Category]],Table2[#All],2,FALSE),"")</f>
        <v>All Other</v>
      </c>
    </row>
    <row r="867" spans="1:22" x14ac:dyDescent="0.35">
      <c r="A867" s="3" t="s">
        <v>7</v>
      </c>
      <c r="B867" s="3" t="s">
        <v>276</v>
      </c>
      <c r="C867" s="3" t="s">
        <v>406</v>
      </c>
      <c r="D867" s="3" t="s">
        <v>405</v>
      </c>
      <c r="E867" s="3" t="s">
        <v>281</v>
      </c>
      <c r="F867" s="3" t="s">
        <v>1782</v>
      </c>
      <c r="G867" s="3" t="s">
        <v>1806</v>
      </c>
      <c r="H867" s="4">
        <v>6</v>
      </c>
      <c r="I867" s="4">
        <v>-2</v>
      </c>
      <c r="J867" s="4">
        <v>0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>
        <v>0</v>
      </c>
      <c r="Q867" s="4">
        <v>0</v>
      </c>
      <c r="R867" s="4">
        <v>0</v>
      </c>
      <c r="S867" s="4">
        <v>0</v>
      </c>
      <c r="T867" s="4">
        <v>4</v>
      </c>
      <c r="U867" s="13">
        <f>IF(DataTable[[#This Row],[Year]]="2019",SUM(DataTable[[#This Row],[Nov]:[Dec]]),IF(OR(DataTable[[#This Row],[Year]]="2020",DataTable[[#This Row],[Year]]="2021"),DataTable[[#This Row],[Total]],0))/1000</f>
        <v>4.0000000000000001E-3</v>
      </c>
      <c r="V867" s="13" t="str">
        <f>_xlfn.IFNA(VLOOKUP(DataTable[[#This Row],[Category]],Table2[#All],2,FALSE),"")</f>
        <v>All Other</v>
      </c>
    </row>
    <row r="868" spans="1:22" x14ac:dyDescent="0.35">
      <c r="A868" s="3" t="s">
        <v>7</v>
      </c>
      <c r="B868" s="3" t="s">
        <v>276</v>
      </c>
      <c r="C868" s="3" t="s">
        <v>299</v>
      </c>
      <c r="D868" s="3" t="s">
        <v>298</v>
      </c>
      <c r="E868" s="3" t="s">
        <v>281</v>
      </c>
      <c r="F868" s="3" t="s">
        <v>1782</v>
      </c>
      <c r="G868" s="3" t="s">
        <v>1806</v>
      </c>
      <c r="H868" s="4">
        <v>10880</v>
      </c>
      <c r="I868" s="4">
        <v>-1944</v>
      </c>
      <c r="J868" s="4">
        <v>-8934</v>
      </c>
      <c r="K868" s="4">
        <v>-2</v>
      </c>
      <c r="L868" s="4">
        <v>0</v>
      </c>
      <c r="M868" s="4">
        <v>0</v>
      </c>
      <c r="N868" s="4">
        <v>0</v>
      </c>
      <c r="O868" s="4">
        <v>0</v>
      </c>
      <c r="P868" s="4">
        <v>0</v>
      </c>
      <c r="Q868" s="4">
        <v>0</v>
      </c>
      <c r="R868" s="4">
        <v>0</v>
      </c>
      <c r="S868" s="4">
        <v>0</v>
      </c>
      <c r="T868" s="4">
        <v>0</v>
      </c>
      <c r="U868" s="13">
        <f>IF(DataTable[[#This Row],[Year]]="2019",SUM(DataTable[[#This Row],[Nov]:[Dec]]),IF(OR(DataTable[[#This Row],[Year]]="2020",DataTable[[#This Row],[Year]]="2021"),DataTable[[#This Row],[Total]],0))/1000</f>
        <v>0</v>
      </c>
      <c r="V868" s="13" t="str">
        <f>_xlfn.IFNA(VLOOKUP(DataTable[[#This Row],[Category]],Table2[#All],2,FALSE),"")</f>
        <v>All Other</v>
      </c>
    </row>
    <row r="869" spans="1:22" x14ac:dyDescent="0.35">
      <c r="A869" s="3" t="s">
        <v>7</v>
      </c>
      <c r="B869" s="3" t="s">
        <v>276</v>
      </c>
      <c r="C869" s="3" t="s">
        <v>299</v>
      </c>
      <c r="D869" s="3" t="s">
        <v>298</v>
      </c>
      <c r="E869" s="3" t="s">
        <v>281</v>
      </c>
      <c r="F869" s="3" t="s">
        <v>1781</v>
      </c>
      <c r="G869" s="3" t="s">
        <v>1806</v>
      </c>
      <c r="H869" s="4">
        <v>0</v>
      </c>
      <c r="I869" s="4">
        <v>0</v>
      </c>
      <c r="J869" s="4">
        <v>0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>
        <v>0</v>
      </c>
      <c r="Q869" s="4">
        <v>0</v>
      </c>
      <c r="R869" s="4">
        <v>0</v>
      </c>
      <c r="S869" s="4">
        <v>0</v>
      </c>
      <c r="T869" s="4">
        <v>0</v>
      </c>
      <c r="U869" s="13">
        <f>IF(DataTable[[#This Row],[Year]]="2019",SUM(DataTable[[#This Row],[Nov]:[Dec]]),IF(OR(DataTable[[#This Row],[Year]]="2020",DataTable[[#This Row],[Year]]="2021"),DataTable[[#This Row],[Total]],0))/1000</f>
        <v>0</v>
      </c>
      <c r="V869" s="13" t="str">
        <f>_xlfn.IFNA(VLOOKUP(DataTable[[#This Row],[Category]],Table2[#All],2,FALSE),"")</f>
        <v>All Other</v>
      </c>
    </row>
    <row r="870" spans="1:22" x14ac:dyDescent="0.35">
      <c r="A870" s="3" t="s">
        <v>7</v>
      </c>
      <c r="B870" s="3" t="s">
        <v>276</v>
      </c>
      <c r="C870" s="3" t="s">
        <v>635</v>
      </c>
      <c r="D870" s="3" t="s">
        <v>634</v>
      </c>
      <c r="E870" s="3" t="s">
        <v>88</v>
      </c>
      <c r="F870" s="3" t="s">
        <v>1782</v>
      </c>
      <c r="G870" s="3" t="s">
        <v>1806</v>
      </c>
      <c r="H870" s="4">
        <v>1609</v>
      </c>
      <c r="I870" s="4">
        <v>339</v>
      </c>
      <c r="J870" s="4">
        <v>16454</v>
      </c>
      <c r="K870" s="4">
        <v>268</v>
      </c>
      <c r="L870" s="4">
        <v>0</v>
      </c>
      <c r="M870" s="4">
        <v>0</v>
      </c>
      <c r="N870" s="4">
        <v>0</v>
      </c>
      <c r="O870" s="4">
        <v>0</v>
      </c>
      <c r="P870" s="4">
        <v>0</v>
      </c>
      <c r="Q870" s="4">
        <v>0</v>
      </c>
      <c r="R870" s="4">
        <v>0</v>
      </c>
      <c r="S870" s="4">
        <v>0</v>
      </c>
      <c r="T870" s="4">
        <v>18670</v>
      </c>
      <c r="U870" s="13">
        <f>IF(DataTable[[#This Row],[Year]]="2019",SUM(DataTable[[#This Row],[Nov]:[Dec]]),IF(OR(DataTable[[#This Row],[Year]]="2020",DataTable[[#This Row],[Year]]="2021"),DataTable[[#This Row],[Total]],0))/1000</f>
        <v>18.670000000000002</v>
      </c>
      <c r="V870" s="13" t="str">
        <f>_xlfn.IFNA(VLOOKUP(DataTable[[#This Row],[Category]],Table2[#All],2,FALSE),"")</f>
        <v>Proactive Replacement</v>
      </c>
    </row>
    <row r="871" spans="1:22" x14ac:dyDescent="0.35">
      <c r="A871" s="3" t="s">
        <v>7</v>
      </c>
      <c r="B871" s="3" t="s">
        <v>276</v>
      </c>
      <c r="C871" s="3" t="s">
        <v>623</v>
      </c>
      <c r="D871" s="3" t="s">
        <v>622</v>
      </c>
      <c r="E871" s="3" t="s">
        <v>413</v>
      </c>
      <c r="F871" s="3" t="s">
        <v>1782</v>
      </c>
      <c r="G871" s="3" t="s">
        <v>1806</v>
      </c>
      <c r="H871" s="4">
        <v>0</v>
      </c>
      <c r="I871" s="4">
        <v>0</v>
      </c>
      <c r="J871" s="4">
        <v>4352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>
        <v>0</v>
      </c>
      <c r="Q871" s="4">
        <v>0</v>
      </c>
      <c r="R871" s="4">
        <v>0</v>
      </c>
      <c r="S871" s="4">
        <v>32467</v>
      </c>
      <c r="T871" s="4">
        <v>36819</v>
      </c>
      <c r="U871" s="13">
        <f>IF(DataTable[[#This Row],[Year]]="2019",SUM(DataTable[[#This Row],[Nov]:[Dec]]),IF(OR(DataTable[[#This Row],[Year]]="2020",DataTable[[#This Row],[Year]]="2021"),DataTable[[#This Row],[Total]],0))/1000</f>
        <v>36.819000000000003</v>
      </c>
      <c r="V871" s="13" t="str">
        <f>_xlfn.IFNA(VLOOKUP(DataTable[[#This Row],[Category]],Table2[#All],2,FALSE),"")</f>
        <v>All Other</v>
      </c>
    </row>
    <row r="872" spans="1:22" x14ac:dyDescent="0.35">
      <c r="A872" s="3" t="s">
        <v>7</v>
      </c>
      <c r="B872" s="3" t="s">
        <v>276</v>
      </c>
      <c r="C872" s="3" t="s">
        <v>295</v>
      </c>
      <c r="D872" s="3" t="s">
        <v>294</v>
      </c>
      <c r="E872" s="3" t="s">
        <v>17</v>
      </c>
      <c r="F872" s="3" t="s">
        <v>1782</v>
      </c>
      <c r="G872" s="3" t="s">
        <v>1806</v>
      </c>
      <c r="H872" s="4">
        <v>287</v>
      </c>
      <c r="I872" s="4">
        <v>0</v>
      </c>
      <c r="J872" s="4">
        <v>0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>
        <v>0</v>
      </c>
      <c r="Q872" s="4">
        <v>0</v>
      </c>
      <c r="R872" s="4">
        <v>0</v>
      </c>
      <c r="S872" s="4">
        <v>0</v>
      </c>
      <c r="T872" s="4">
        <v>287</v>
      </c>
      <c r="U872" s="13">
        <f>IF(DataTable[[#This Row],[Year]]="2019",SUM(DataTable[[#This Row],[Nov]:[Dec]]),IF(OR(DataTable[[#This Row],[Year]]="2020",DataTable[[#This Row],[Year]]="2021"),DataTable[[#This Row],[Total]],0))/1000</f>
        <v>0.28699999999999998</v>
      </c>
      <c r="V872" s="13" t="str">
        <f>_xlfn.IFNA(VLOOKUP(DataTable[[#This Row],[Category]],Table2[#All],2,FALSE),"")</f>
        <v>All Other</v>
      </c>
    </row>
    <row r="873" spans="1:22" x14ac:dyDescent="0.35">
      <c r="A873" s="3" t="s">
        <v>7</v>
      </c>
      <c r="B873" s="3" t="s">
        <v>276</v>
      </c>
      <c r="C873" s="3" t="s">
        <v>829</v>
      </c>
      <c r="D873" s="3" t="s">
        <v>828</v>
      </c>
      <c r="E873" s="3" t="s">
        <v>88</v>
      </c>
      <c r="F873" s="3" t="s">
        <v>1782</v>
      </c>
      <c r="G873" s="3" t="s">
        <v>1806</v>
      </c>
      <c r="H873" s="4">
        <v>0</v>
      </c>
      <c r="I873" s="4">
        <v>0</v>
      </c>
      <c r="J873" s="4">
        <v>0</v>
      </c>
      <c r="K873" s="4">
        <v>0</v>
      </c>
      <c r="L873" s="4">
        <v>0</v>
      </c>
      <c r="M873" s="4">
        <v>6227</v>
      </c>
      <c r="N873" s="4">
        <v>5117</v>
      </c>
      <c r="O873" s="4">
        <v>9534</v>
      </c>
      <c r="P873" s="4">
        <v>12110</v>
      </c>
      <c r="Q873" s="4">
        <v>582480</v>
      </c>
      <c r="R873" s="4">
        <v>325030</v>
      </c>
      <c r="S873" s="4">
        <v>0</v>
      </c>
      <c r="T873" s="4">
        <v>940499</v>
      </c>
      <c r="U873" s="13">
        <f>IF(DataTable[[#This Row],[Year]]="2019",SUM(DataTable[[#This Row],[Nov]:[Dec]]),IF(OR(DataTable[[#This Row],[Year]]="2020",DataTable[[#This Row],[Year]]="2021"),DataTable[[#This Row],[Total]],0))/1000</f>
        <v>940.49900000000002</v>
      </c>
      <c r="V873" s="13" t="str">
        <f>_xlfn.IFNA(VLOOKUP(DataTable[[#This Row],[Category]],Table2[#All],2,FALSE),"")</f>
        <v>Proactive Replacement</v>
      </c>
    </row>
    <row r="874" spans="1:22" x14ac:dyDescent="0.35">
      <c r="A874" s="3" t="s">
        <v>7</v>
      </c>
      <c r="B874" s="3" t="s">
        <v>276</v>
      </c>
      <c r="C874" s="3" t="s">
        <v>453</v>
      </c>
      <c r="D874" s="3" t="s">
        <v>452</v>
      </c>
      <c r="E874" s="3" t="s">
        <v>88</v>
      </c>
      <c r="F874" s="3" t="s">
        <v>1782</v>
      </c>
      <c r="G874" s="3" t="s">
        <v>1806</v>
      </c>
      <c r="H874" s="4">
        <v>20562</v>
      </c>
      <c r="I874" s="4">
        <v>8842</v>
      </c>
      <c r="J874" s="4">
        <v>18288</v>
      </c>
      <c r="K874" s="4">
        <v>244</v>
      </c>
      <c r="L874" s="4">
        <v>34820</v>
      </c>
      <c r="M874" s="4">
        <v>116178</v>
      </c>
      <c r="N874" s="4">
        <v>32262</v>
      </c>
      <c r="O874" s="4">
        <v>-23051</v>
      </c>
      <c r="P874" s="4">
        <v>50321</v>
      </c>
      <c r="Q874" s="4">
        <v>0</v>
      </c>
      <c r="R874" s="4">
        <v>0</v>
      </c>
      <c r="S874" s="4">
        <v>0</v>
      </c>
      <c r="T874" s="4">
        <v>258466</v>
      </c>
      <c r="U874" s="13">
        <f>IF(DataTable[[#This Row],[Year]]="2019",SUM(DataTable[[#This Row],[Nov]:[Dec]]),IF(OR(DataTable[[#This Row],[Year]]="2020",DataTable[[#This Row],[Year]]="2021"),DataTable[[#This Row],[Total]],0))/1000</f>
        <v>258.46600000000001</v>
      </c>
      <c r="V874" s="13" t="str">
        <f>_xlfn.IFNA(VLOOKUP(DataTable[[#This Row],[Category]],Table2[#All],2,FALSE),"")</f>
        <v>Proactive Replacement</v>
      </c>
    </row>
    <row r="875" spans="1:22" x14ac:dyDescent="0.35">
      <c r="A875" s="3" t="s">
        <v>7</v>
      </c>
      <c r="B875" s="3" t="s">
        <v>276</v>
      </c>
      <c r="C875" s="3" t="s">
        <v>978</v>
      </c>
      <c r="D875" s="3" t="s">
        <v>977</v>
      </c>
      <c r="E875" s="3" t="s">
        <v>17</v>
      </c>
      <c r="F875" s="3" t="s">
        <v>1782</v>
      </c>
      <c r="G875" s="3" t="s">
        <v>1806</v>
      </c>
      <c r="H875" s="4">
        <v>5707</v>
      </c>
      <c r="I875" s="4">
        <v>0</v>
      </c>
      <c r="J875" s="4">
        <v>0</v>
      </c>
      <c r="K875" s="4">
        <v>0</v>
      </c>
      <c r="L875" s="4">
        <v>0</v>
      </c>
      <c r="M875" s="4">
        <v>0</v>
      </c>
      <c r="N875" s="4">
        <v>239</v>
      </c>
      <c r="O875" s="4">
        <v>162897</v>
      </c>
      <c r="P875" s="4">
        <v>56480</v>
      </c>
      <c r="Q875" s="4">
        <v>0</v>
      </c>
      <c r="R875" s="4">
        <v>0</v>
      </c>
      <c r="S875" s="4">
        <v>0</v>
      </c>
      <c r="T875" s="4">
        <v>225323</v>
      </c>
      <c r="U875" s="13">
        <f>IF(DataTable[[#This Row],[Year]]="2019",SUM(DataTable[[#This Row],[Nov]:[Dec]]),IF(OR(DataTable[[#This Row],[Year]]="2020",DataTable[[#This Row],[Year]]="2021"),DataTable[[#This Row],[Total]],0))/1000</f>
        <v>225.32300000000001</v>
      </c>
      <c r="V875" s="13" t="str">
        <f>_xlfn.IFNA(VLOOKUP(DataTable[[#This Row],[Category]],Table2[#All],2,FALSE),"")</f>
        <v>All Other</v>
      </c>
    </row>
    <row r="876" spans="1:22" x14ac:dyDescent="0.35">
      <c r="A876" s="3" t="s">
        <v>7</v>
      </c>
      <c r="B876" s="3" t="s">
        <v>276</v>
      </c>
      <c r="C876" s="3" t="s">
        <v>934</v>
      </c>
      <c r="D876" s="3" t="s">
        <v>933</v>
      </c>
      <c r="E876" s="3" t="s">
        <v>124</v>
      </c>
      <c r="F876" s="3" t="s">
        <v>1782</v>
      </c>
      <c r="G876" s="3" t="s">
        <v>1806</v>
      </c>
      <c r="H876" s="4">
        <v>27570</v>
      </c>
      <c r="I876" s="4">
        <v>56456</v>
      </c>
      <c r="J876" s="4">
        <v>19775</v>
      </c>
      <c r="K876" s="4">
        <v>3076</v>
      </c>
      <c r="L876" s="4">
        <v>84266</v>
      </c>
      <c r="M876" s="4">
        <v>84436</v>
      </c>
      <c r="N876" s="4">
        <v>-2276</v>
      </c>
      <c r="O876" s="4">
        <v>-8775</v>
      </c>
      <c r="P876" s="4">
        <v>8775</v>
      </c>
      <c r="Q876" s="4">
        <v>0</v>
      </c>
      <c r="R876" s="4">
        <v>9199</v>
      </c>
      <c r="S876" s="4">
        <v>0</v>
      </c>
      <c r="T876" s="4">
        <v>282502</v>
      </c>
      <c r="U876" s="13">
        <f>IF(DataTable[[#This Row],[Year]]="2019",SUM(DataTable[[#This Row],[Nov]:[Dec]]),IF(OR(DataTable[[#This Row],[Year]]="2020",DataTable[[#This Row],[Year]]="2021"),DataTable[[#This Row],[Total]],0))/1000</f>
        <v>282.50200000000001</v>
      </c>
      <c r="V876" s="13" t="str">
        <f>_xlfn.IFNA(VLOOKUP(DataTable[[#This Row],[Category]],Table2[#All],2,FALSE),"")</f>
        <v>Transmission Expansion plan</v>
      </c>
    </row>
    <row r="877" spans="1:22" x14ac:dyDescent="0.35">
      <c r="A877" s="3" t="s">
        <v>7</v>
      </c>
      <c r="B877" s="3" t="s">
        <v>276</v>
      </c>
      <c r="C877" s="3" t="s">
        <v>890</v>
      </c>
      <c r="D877" s="3" t="s">
        <v>889</v>
      </c>
      <c r="E877" s="3" t="s">
        <v>124</v>
      </c>
      <c r="F877" s="3" t="s">
        <v>1782</v>
      </c>
      <c r="G877" s="3" t="s">
        <v>1806</v>
      </c>
      <c r="H877" s="4">
        <v>100740</v>
      </c>
      <c r="I877" s="4">
        <v>93743</v>
      </c>
      <c r="J877" s="4">
        <v>-29716</v>
      </c>
      <c r="K877" s="4">
        <v>61065</v>
      </c>
      <c r="L877" s="4">
        <v>37561</v>
      </c>
      <c r="M877" s="4">
        <v>-7227</v>
      </c>
      <c r="N877" s="4">
        <v>23431</v>
      </c>
      <c r="O877" s="4">
        <v>87672</v>
      </c>
      <c r="P877" s="4">
        <v>156888</v>
      </c>
      <c r="Q877" s="4">
        <v>114570</v>
      </c>
      <c r="R877" s="4">
        <v>271385</v>
      </c>
      <c r="S877" s="4">
        <v>119278</v>
      </c>
      <c r="T877" s="4">
        <v>1029391</v>
      </c>
      <c r="U877" s="13">
        <f>IF(DataTable[[#This Row],[Year]]="2019",SUM(DataTable[[#This Row],[Nov]:[Dec]]),IF(OR(DataTable[[#This Row],[Year]]="2020",DataTable[[#This Row],[Year]]="2021"),DataTable[[#This Row],[Total]],0))/1000</f>
        <v>1029.3910000000001</v>
      </c>
      <c r="V877" s="13" t="str">
        <f>_xlfn.IFNA(VLOOKUP(DataTable[[#This Row],[Category]],Table2[#All],2,FALSE),"")</f>
        <v>Transmission Expansion plan</v>
      </c>
    </row>
    <row r="878" spans="1:22" x14ac:dyDescent="0.35">
      <c r="A878" s="3" t="s">
        <v>7</v>
      </c>
      <c r="B878" s="3" t="s">
        <v>276</v>
      </c>
      <c r="C878" s="3" t="s">
        <v>890</v>
      </c>
      <c r="D878" s="3" t="s">
        <v>889</v>
      </c>
      <c r="E878" s="3" t="s">
        <v>124</v>
      </c>
      <c r="F878" s="3" t="s">
        <v>1781</v>
      </c>
      <c r="G878" s="3" t="s">
        <v>1806</v>
      </c>
      <c r="H878" s="4">
        <v>26468</v>
      </c>
      <c r="I878" s="4">
        <v>1583</v>
      </c>
      <c r="J878" s="4">
        <v>633</v>
      </c>
      <c r="K878" s="4">
        <v>633</v>
      </c>
      <c r="L878" s="4">
        <v>0</v>
      </c>
      <c r="M878" s="4">
        <v>0</v>
      </c>
      <c r="N878" s="4">
        <v>0</v>
      </c>
      <c r="O878" s="4">
        <v>0</v>
      </c>
      <c r="P878" s="4">
        <v>0</v>
      </c>
      <c r="Q878" s="4">
        <v>0</v>
      </c>
      <c r="R878" s="4">
        <v>0</v>
      </c>
      <c r="S878" s="4">
        <v>0</v>
      </c>
      <c r="T878" s="4">
        <v>29319</v>
      </c>
      <c r="U878" s="13">
        <f>IF(DataTable[[#This Row],[Year]]="2019",SUM(DataTable[[#This Row],[Nov]:[Dec]]),IF(OR(DataTable[[#This Row],[Year]]="2020",DataTable[[#This Row],[Year]]="2021"),DataTable[[#This Row],[Total]],0))/1000</f>
        <v>29.318999999999999</v>
      </c>
      <c r="V878" s="13" t="str">
        <f>_xlfn.IFNA(VLOOKUP(DataTable[[#This Row],[Category]],Table2[#All],2,FALSE),"")</f>
        <v>Transmission Expansion plan</v>
      </c>
    </row>
    <row r="879" spans="1:22" x14ac:dyDescent="0.35">
      <c r="A879" s="3" t="s">
        <v>7</v>
      </c>
      <c r="B879" s="3" t="s">
        <v>276</v>
      </c>
      <c r="C879" s="3" t="s">
        <v>894</v>
      </c>
      <c r="D879" s="3" t="s">
        <v>893</v>
      </c>
      <c r="E879" s="3" t="s">
        <v>273</v>
      </c>
      <c r="F879" s="3" t="s">
        <v>1782</v>
      </c>
      <c r="G879" s="3" t="s">
        <v>1806</v>
      </c>
      <c r="H879" s="4">
        <v>0</v>
      </c>
      <c r="I879" s="4">
        <v>4517</v>
      </c>
      <c r="J879" s="4">
        <v>947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>
        <v>0</v>
      </c>
      <c r="Q879" s="4">
        <v>0</v>
      </c>
      <c r="R879" s="4">
        <v>0</v>
      </c>
      <c r="S879" s="4">
        <v>0</v>
      </c>
      <c r="T879" s="4">
        <v>5463</v>
      </c>
      <c r="U879" s="13">
        <f>IF(DataTable[[#This Row],[Year]]="2019",SUM(DataTable[[#This Row],[Nov]:[Dec]]),IF(OR(DataTable[[#This Row],[Year]]="2020",DataTable[[#This Row],[Year]]="2021"),DataTable[[#This Row],[Total]],0))/1000</f>
        <v>5.4630000000000001</v>
      </c>
      <c r="V879" s="13" t="str">
        <f>_xlfn.IFNA(VLOOKUP(DataTable[[#This Row],[Category]],Table2[#All],2,FALSE),"")</f>
        <v>All Other</v>
      </c>
    </row>
    <row r="880" spans="1:22" x14ac:dyDescent="0.35">
      <c r="A880" s="3" t="s">
        <v>7</v>
      </c>
      <c r="B880" s="3" t="s">
        <v>276</v>
      </c>
      <c r="C880" s="3" t="s">
        <v>645</v>
      </c>
      <c r="D880" s="3" t="s">
        <v>644</v>
      </c>
      <c r="E880" s="3" t="s">
        <v>88</v>
      </c>
      <c r="F880" s="3" t="s">
        <v>1782</v>
      </c>
      <c r="G880" s="3" t="s">
        <v>1806</v>
      </c>
      <c r="H880" s="4">
        <v>12935</v>
      </c>
      <c r="I880" s="4">
        <v>5828</v>
      </c>
      <c r="J880" s="4">
        <v>13338</v>
      </c>
      <c r="K880" s="4">
        <v>1172</v>
      </c>
      <c r="L880" s="4">
        <v>1412</v>
      </c>
      <c r="M880" s="4">
        <v>41607</v>
      </c>
      <c r="N880" s="4">
        <v>-2827</v>
      </c>
      <c r="O880" s="4">
        <v>1979</v>
      </c>
      <c r="P880" s="4">
        <v>-1979</v>
      </c>
      <c r="Q880" s="4">
        <v>0</v>
      </c>
      <c r="R880" s="4">
        <v>0</v>
      </c>
      <c r="S880" s="4">
        <v>0</v>
      </c>
      <c r="T880" s="4">
        <v>73465</v>
      </c>
      <c r="U880" s="13">
        <f>IF(DataTable[[#This Row],[Year]]="2019",SUM(DataTable[[#This Row],[Nov]:[Dec]]),IF(OR(DataTable[[#This Row],[Year]]="2020",DataTable[[#This Row],[Year]]="2021"),DataTable[[#This Row],[Total]],0))/1000</f>
        <v>73.465000000000003</v>
      </c>
      <c r="V880" s="13" t="str">
        <f>_xlfn.IFNA(VLOOKUP(DataTable[[#This Row],[Category]],Table2[#All],2,FALSE),"")</f>
        <v>Proactive Replacement</v>
      </c>
    </row>
    <row r="881" spans="1:22" x14ac:dyDescent="0.35">
      <c r="A881" s="3" t="s">
        <v>7</v>
      </c>
      <c r="B881" s="3" t="s">
        <v>276</v>
      </c>
      <c r="C881" s="3" t="s">
        <v>637</v>
      </c>
      <c r="D881" s="3" t="s">
        <v>636</v>
      </c>
      <c r="E881" s="3" t="s">
        <v>88</v>
      </c>
      <c r="F881" s="3" t="s">
        <v>1782</v>
      </c>
      <c r="G881" s="3" t="s">
        <v>1806</v>
      </c>
      <c r="H881" s="4">
        <v>8583</v>
      </c>
      <c r="I881" s="4">
        <v>3943</v>
      </c>
      <c r="J881" s="4">
        <v>6362</v>
      </c>
      <c r="K881" s="4">
        <v>8142</v>
      </c>
      <c r="L881" s="4">
        <v>1198</v>
      </c>
      <c r="M881" s="4">
        <v>33988</v>
      </c>
      <c r="N881" s="4">
        <v>816</v>
      </c>
      <c r="O881" s="4">
        <v>10262</v>
      </c>
      <c r="P881" s="4">
        <v>-10262</v>
      </c>
      <c r="Q881" s="4">
        <v>0</v>
      </c>
      <c r="R881" s="4">
        <v>0</v>
      </c>
      <c r="S881" s="4">
        <v>0</v>
      </c>
      <c r="T881" s="4">
        <v>63031</v>
      </c>
      <c r="U881" s="13">
        <f>IF(DataTable[[#This Row],[Year]]="2019",SUM(DataTable[[#This Row],[Nov]:[Dec]]),IF(OR(DataTable[[#This Row],[Year]]="2020",DataTable[[#This Row],[Year]]="2021"),DataTable[[#This Row],[Total]],0))/1000</f>
        <v>63.030999999999999</v>
      </c>
      <c r="V881" s="13" t="str">
        <f>_xlfn.IFNA(VLOOKUP(DataTable[[#This Row],[Category]],Table2[#All],2,FALSE),"")</f>
        <v>Proactive Replacement</v>
      </c>
    </row>
    <row r="882" spans="1:22" x14ac:dyDescent="0.35">
      <c r="A882" s="3" t="s">
        <v>7</v>
      </c>
      <c r="B882" s="3" t="s">
        <v>276</v>
      </c>
      <c r="C882" s="3" t="s">
        <v>693</v>
      </c>
      <c r="D882" s="3" t="s">
        <v>692</v>
      </c>
      <c r="E882" s="3" t="s">
        <v>88</v>
      </c>
      <c r="F882" s="3" t="s">
        <v>1782</v>
      </c>
      <c r="G882" s="3" t="s">
        <v>1806</v>
      </c>
      <c r="H882" s="4">
        <v>-1266</v>
      </c>
      <c r="I882" s="4">
        <v>10661</v>
      </c>
      <c r="J882" s="4">
        <v>12374</v>
      </c>
      <c r="K882" s="4">
        <v>1064</v>
      </c>
      <c r="L882" s="4">
        <v>2612</v>
      </c>
      <c r="M882" s="4">
        <v>22917</v>
      </c>
      <c r="N882" s="4">
        <v>453</v>
      </c>
      <c r="O882" s="4">
        <v>36465</v>
      </c>
      <c r="P882" s="4">
        <v>36871</v>
      </c>
      <c r="Q882" s="4">
        <v>796</v>
      </c>
      <c r="R882" s="4">
        <v>796</v>
      </c>
      <c r="S882" s="4">
        <v>0</v>
      </c>
      <c r="T882" s="4">
        <v>123741</v>
      </c>
      <c r="U882" s="13">
        <f>IF(DataTable[[#This Row],[Year]]="2019",SUM(DataTable[[#This Row],[Nov]:[Dec]]),IF(OR(DataTable[[#This Row],[Year]]="2020",DataTable[[#This Row],[Year]]="2021"),DataTable[[#This Row],[Total]],0))/1000</f>
        <v>123.741</v>
      </c>
      <c r="V882" s="13" t="str">
        <f>_xlfn.IFNA(VLOOKUP(DataTable[[#This Row],[Category]],Table2[#All],2,FALSE),"")</f>
        <v>Proactive Replacement</v>
      </c>
    </row>
    <row r="883" spans="1:22" x14ac:dyDescent="0.35">
      <c r="A883" s="3" t="s">
        <v>7</v>
      </c>
      <c r="B883" s="3" t="s">
        <v>276</v>
      </c>
      <c r="C883" s="3" t="s">
        <v>693</v>
      </c>
      <c r="D883" s="3" t="s">
        <v>692</v>
      </c>
      <c r="E883" s="3" t="s">
        <v>88</v>
      </c>
      <c r="F883" s="3" t="s">
        <v>1781</v>
      </c>
      <c r="G883" s="3" t="s">
        <v>1806</v>
      </c>
      <c r="H883" s="4">
        <v>4424</v>
      </c>
      <c r="I883" s="4">
        <v>0</v>
      </c>
      <c r="J883" s="4">
        <v>0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>
        <v>0</v>
      </c>
      <c r="Q883" s="4">
        <v>0</v>
      </c>
      <c r="R883" s="4">
        <v>0</v>
      </c>
      <c r="S883" s="4">
        <v>0</v>
      </c>
      <c r="T883" s="4">
        <v>4424</v>
      </c>
      <c r="U883" s="13">
        <f>IF(DataTable[[#This Row],[Year]]="2019",SUM(DataTable[[#This Row],[Nov]:[Dec]]),IF(OR(DataTable[[#This Row],[Year]]="2020",DataTable[[#This Row],[Year]]="2021"),DataTable[[#This Row],[Total]],0))/1000</f>
        <v>4.4240000000000004</v>
      </c>
      <c r="V883" s="13" t="str">
        <f>_xlfn.IFNA(VLOOKUP(DataTable[[#This Row],[Category]],Table2[#All],2,FALSE),"")</f>
        <v>Proactive Replacement</v>
      </c>
    </row>
    <row r="884" spans="1:22" x14ac:dyDescent="0.35">
      <c r="A884" s="3" t="s">
        <v>7</v>
      </c>
      <c r="B884" s="3" t="s">
        <v>276</v>
      </c>
      <c r="C884" s="3" t="s">
        <v>320</v>
      </c>
      <c r="D884" s="3" t="s">
        <v>319</v>
      </c>
      <c r="E884" s="3" t="s">
        <v>304</v>
      </c>
      <c r="F884" s="3" t="s">
        <v>1782</v>
      </c>
      <c r="G884" s="3" t="s">
        <v>1806</v>
      </c>
      <c r="H884" s="4">
        <v>-251</v>
      </c>
      <c r="I884" s="4">
        <v>9816</v>
      </c>
      <c r="J884" s="4">
        <v>0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>
        <v>0</v>
      </c>
      <c r="Q884" s="4">
        <v>0</v>
      </c>
      <c r="R884" s="4">
        <v>0</v>
      </c>
      <c r="S884" s="4">
        <v>0</v>
      </c>
      <c r="T884" s="4">
        <v>9565</v>
      </c>
      <c r="U884" s="13">
        <f>IF(DataTable[[#This Row],[Year]]="2019",SUM(DataTable[[#This Row],[Nov]:[Dec]]),IF(OR(DataTable[[#This Row],[Year]]="2020",DataTable[[#This Row],[Year]]="2021"),DataTable[[#This Row],[Total]],0))/1000</f>
        <v>9.5649999999999995</v>
      </c>
      <c r="V884" s="13" t="str">
        <f>_xlfn.IFNA(VLOOKUP(DataTable[[#This Row],[Category]],Table2[#All],2,FALSE),"")</f>
        <v>All Other</v>
      </c>
    </row>
    <row r="885" spans="1:22" x14ac:dyDescent="0.35">
      <c r="A885" s="3" t="s">
        <v>7</v>
      </c>
      <c r="B885" s="3" t="s">
        <v>276</v>
      </c>
      <c r="C885" s="3" t="s">
        <v>831</v>
      </c>
      <c r="D885" s="3" t="s">
        <v>830</v>
      </c>
      <c r="E885" s="3" t="s">
        <v>304</v>
      </c>
      <c r="F885" s="3" t="s">
        <v>1782</v>
      </c>
      <c r="G885" s="3" t="s">
        <v>1806</v>
      </c>
      <c r="H885" s="4">
        <v>0</v>
      </c>
      <c r="I885" s="4">
        <v>0</v>
      </c>
      <c r="J885" s="4">
        <v>0</v>
      </c>
      <c r="K885" s="4">
        <v>0</v>
      </c>
      <c r="L885" s="4">
        <v>0</v>
      </c>
      <c r="M885" s="4">
        <v>0</v>
      </c>
      <c r="N885" s="4">
        <v>700</v>
      </c>
      <c r="O885" s="4">
        <v>373</v>
      </c>
      <c r="P885" s="4">
        <v>-373</v>
      </c>
      <c r="Q885" s="4">
        <v>655576</v>
      </c>
      <c r="R885" s="4">
        <v>0</v>
      </c>
      <c r="S885" s="4">
        <v>0</v>
      </c>
      <c r="T885" s="4">
        <v>656276</v>
      </c>
      <c r="U885" s="13">
        <f>IF(DataTable[[#This Row],[Year]]="2019",SUM(DataTable[[#This Row],[Nov]:[Dec]]),IF(OR(DataTable[[#This Row],[Year]]="2020",DataTable[[#This Row],[Year]]="2021"),DataTable[[#This Row],[Total]],0))/1000</f>
        <v>656.27599999999995</v>
      </c>
      <c r="V885" s="13" t="str">
        <f>_xlfn.IFNA(VLOOKUP(DataTable[[#This Row],[Category]],Table2[#All],2,FALSE),"")</f>
        <v>All Other</v>
      </c>
    </row>
    <row r="886" spans="1:22" x14ac:dyDescent="0.35">
      <c r="A886" s="3" t="s">
        <v>7</v>
      </c>
      <c r="B886" s="3" t="s">
        <v>276</v>
      </c>
      <c r="C886" s="3" t="s">
        <v>509</v>
      </c>
      <c r="D886" s="3" t="s">
        <v>508</v>
      </c>
      <c r="E886" s="3" t="s">
        <v>88</v>
      </c>
      <c r="F886" s="3" t="s">
        <v>1782</v>
      </c>
      <c r="G886" s="3" t="s">
        <v>1806</v>
      </c>
      <c r="H886" s="4">
        <v>0</v>
      </c>
      <c r="I886" s="4">
        <v>1191</v>
      </c>
      <c r="J886" s="4">
        <v>0</v>
      </c>
      <c r="K886" s="4">
        <v>0</v>
      </c>
      <c r="L886" s="4">
        <v>0</v>
      </c>
      <c r="M886" s="4">
        <v>0</v>
      </c>
      <c r="N886" s="4">
        <v>1290</v>
      </c>
      <c r="O886" s="4">
        <v>2245</v>
      </c>
      <c r="P886" s="4">
        <v>2812</v>
      </c>
      <c r="Q886" s="4">
        <v>2528</v>
      </c>
      <c r="R886" s="4">
        <v>36795</v>
      </c>
      <c r="S886" s="4">
        <v>0</v>
      </c>
      <c r="T886" s="4">
        <v>46862</v>
      </c>
      <c r="U886" s="13">
        <f>IF(DataTable[[#This Row],[Year]]="2019",SUM(DataTable[[#This Row],[Nov]:[Dec]]),IF(OR(DataTable[[#This Row],[Year]]="2020",DataTable[[#This Row],[Year]]="2021"),DataTable[[#This Row],[Total]],0))/1000</f>
        <v>46.862000000000002</v>
      </c>
      <c r="V886" s="13" t="str">
        <f>_xlfn.IFNA(VLOOKUP(DataTable[[#This Row],[Category]],Table2[#All],2,FALSE),"")</f>
        <v>Proactive Replacement</v>
      </c>
    </row>
    <row r="887" spans="1:22" x14ac:dyDescent="0.35">
      <c r="A887" s="3" t="s">
        <v>7</v>
      </c>
      <c r="B887" s="3" t="s">
        <v>276</v>
      </c>
      <c r="C887" s="3" t="s">
        <v>906</v>
      </c>
      <c r="D887" s="3" t="s">
        <v>905</v>
      </c>
      <c r="E887" s="3" t="s">
        <v>124</v>
      </c>
      <c r="F887" s="3" t="s">
        <v>1782</v>
      </c>
      <c r="G887" s="3" t="s">
        <v>1806</v>
      </c>
      <c r="H887" s="4">
        <v>45629</v>
      </c>
      <c r="I887" s="4">
        <v>51361</v>
      </c>
      <c r="J887" s="4">
        <v>86074</v>
      </c>
      <c r="K887" s="4">
        <v>95379</v>
      </c>
      <c r="L887" s="4">
        <v>54504</v>
      </c>
      <c r="M887" s="4">
        <v>32139</v>
      </c>
      <c r="N887" s="4">
        <v>228501</v>
      </c>
      <c r="O887" s="4">
        <v>120322</v>
      </c>
      <c r="P887" s="4">
        <v>98976</v>
      </c>
      <c r="Q887" s="4">
        <v>0</v>
      </c>
      <c r="R887" s="4">
        <v>18971</v>
      </c>
      <c r="S887" s="4">
        <v>0</v>
      </c>
      <c r="T887" s="4">
        <v>831856</v>
      </c>
      <c r="U887" s="13">
        <f>IF(DataTable[[#This Row],[Year]]="2019",SUM(DataTable[[#This Row],[Nov]:[Dec]]),IF(OR(DataTable[[#This Row],[Year]]="2020",DataTable[[#This Row],[Year]]="2021"),DataTable[[#This Row],[Total]],0))/1000</f>
        <v>831.85599999999999</v>
      </c>
      <c r="V887" s="13" t="str">
        <f>_xlfn.IFNA(VLOOKUP(DataTable[[#This Row],[Category]],Table2[#All],2,FALSE),"")</f>
        <v>Transmission Expansion plan</v>
      </c>
    </row>
    <row r="888" spans="1:22" x14ac:dyDescent="0.35">
      <c r="A888" s="3" t="s">
        <v>7</v>
      </c>
      <c r="B888" s="3" t="s">
        <v>276</v>
      </c>
      <c r="C888" s="3" t="s">
        <v>378</v>
      </c>
      <c r="D888" s="3" t="s">
        <v>377</v>
      </c>
      <c r="E888" s="3" t="s">
        <v>273</v>
      </c>
      <c r="F888" s="3" t="s">
        <v>1782</v>
      </c>
      <c r="G888" s="3" t="s">
        <v>1806</v>
      </c>
      <c r="H888" s="4">
        <v>9</v>
      </c>
      <c r="I888" s="4">
        <v>0</v>
      </c>
      <c r="J888" s="4">
        <v>0</v>
      </c>
      <c r="K888" s="4">
        <v>4336</v>
      </c>
      <c r="L888" s="4">
        <v>0</v>
      </c>
      <c r="M888" s="4">
        <v>246</v>
      </c>
      <c r="N888" s="4">
        <v>9583</v>
      </c>
      <c r="O888" s="4">
        <v>0</v>
      </c>
      <c r="P888" s="4">
        <v>-9583</v>
      </c>
      <c r="Q888" s="4">
        <v>0</v>
      </c>
      <c r="R888" s="4">
        <v>0</v>
      </c>
      <c r="S888" s="4">
        <v>0</v>
      </c>
      <c r="T888" s="4">
        <v>4591</v>
      </c>
      <c r="U888" s="13">
        <f>IF(DataTable[[#This Row],[Year]]="2019",SUM(DataTable[[#This Row],[Nov]:[Dec]]),IF(OR(DataTable[[#This Row],[Year]]="2020",DataTable[[#This Row],[Year]]="2021"),DataTable[[#This Row],[Total]],0))/1000</f>
        <v>4.5910000000000002</v>
      </c>
      <c r="V888" s="13" t="str">
        <f>_xlfn.IFNA(VLOOKUP(DataTable[[#This Row],[Category]],Table2[#All],2,FALSE),"")</f>
        <v>All Other</v>
      </c>
    </row>
    <row r="889" spans="1:22" x14ac:dyDescent="0.35">
      <c r="A889" s="3" t="s">
        <v>7</v>
      </c>
      <c r="B889" s="3" t="s">
        <v>276</v>
      </c>
      <c r="C889" s="3" t="s">
        <v>421</v>
      </c>
      <c r="D889" s="3" t="s">
        <v>420</v>
      </c>
      <c r="E889" s="3" t="s">
        <v>88</v>
      </c>
      <c r="F889" s="3" t="s">
        <v>1782</v>
      </c>
      <c r="G889" s="3" t="s">
        <v>1806</v>
      </c>
      <c r="H889" s="4">
        <v>38</v>
      </c>
      <c r="I889" s="4">
        <v>0</v>
      </c>
      <c r="J889" s="4">
        <v>0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>
        <v>0</v>
      </c>
      <c r="Q889" s="4">
        <v>0</v>
      </c>
      <c r="R889" s="4">
        <v>0</v>
      </c>
      <c r="S889" s="4">
        <v>0</v>
      </c>
      <c r="T889" s="4">
        <v>38</v>
      </c>
      <c r="U889" s="13">
        <f>IF(DataTable[[#This Row],[Year]]="2019",SUM(DataTable[[#This Row],[Nov]:[Dec]]),IF(OR(DataTable[[#This Row],[Year]]="2020",DataTable[[#This Row],[Year]]="2021"),DataTable[[#This Row],[Total]],0))/1000</f>
        <v>3.7999999999999999E-2</v>
      </c>
      <c r="V889" s="13" t="str">
        <f>_xlfn.IFNA(VLOOKUP(DataTable[[#This Row],[Category]],Table2[#All],2,FALSE),"")</f>
        <v>Proactive Replacement</v>
      </c>
    </row>
    <row r="890" spans="1:22" x14ac:dyDescent="0.35">
      <c r="A890" s="3" t="s">
        <v>7</v>
      </c>
      <c r="B890" s="3" t="s">
        <v>276</v>
      </c>
      <c r="C890" s="3" t="s">
        <v>769</v>
      </c>
      <c r="D890" s="3" t="s">
        <v>768</v>
      </c>
      <c r="E890" s="3" t="s">
        <v>252</v>
      </c>
      <c r="F890" s="3" t="s">
        <v>1782</v>
      </c>
      <c r="G890" s="3" t="s">
        <v>1806</v>
      </c>
      <c r="H890" s="4">
        <v>1007</v>
      </c>
      <c r="I890" s="4">
        <v>8186</v>
      </c>
      <c r="J890" s="4">
        <v>9191</v>
      </c>
      <c r="K890" s="4">
        <v>17301</v>
      </c>
      <c r="L890" s="4">
        <v>9788</v>
      </c>
      <c r="M890" s="4">
        <v>19767</v>
      </c>
      <c r="N890" s="4">
        <v>14847</v>
      </c>
      <c r="O890" s="4">
        <v>8593</v>
      </c>
      <c r="P890" s="4">
        <v>26272</v>
      </c>
      <c r="Q890" s="4">
        <v>153744</v>
      </c>
      <c r="R890" s="4">
        <v>452</v>
      </c>
      <c r="S890" s="4">
        <v>0</v>
      </c>
      <c r="T890" s="4">
        <v>269148</v>
      </c>
      <c r="U890" s="13">
        <f>IF(DataTable[[#This Row],[Year]]="2019",SUM(DataTable[[#This Row],[Nov]:[Dec]]),IF(OR(DataTable[[#This Row],[Year]]="2020",DataTable[[#This Row],[Year]]="2021"),DataTable[[#This Row],[Total]],0))/1000</f>
        <v>269.14800000000002</v>
      </c>
      <c r="V890" s="13" t="str">
        <f>_xlfn.IFNA(VLOOKUP(DataTable[[#This Row],[Category]],Table2[#All],2,FALSE),"")</f>
        <v>Reliability</v>
      </c>
    </row>
    <row r="891" spans="1:22" x14ac:dyDescent="0.35">
      <c r="A891" s="3" t="s">
        <v>7</v>
      </c>
      <c r="B891" s="3" t="s">
        <v>276</v>
      </c>
      <c r="C891" s="3" t="s">
        <v>625</v>
      </c>
      <c r="D891" s="3" t="s">
        <v>624</v>
      </c>
      <c r="E891" s="3" t="s">
        <v>88</v>
      </c>
      <c r="F891" s="3" t="s">
        <v>1782</v>
      </c>
      <c r="G891" s="3" t="s">
        <v>1806</v>
      </c>
      <c r="H891" s="4">
        <v>0</v>
      </c>
      <c r="I891" s="4">
        <v>0</v>
      </c>
      <c r="J891" s="4">
        <v>0</v>
      </c>
      <c r="K891" s="4">
        <v>22907</v>
      </c>
      <c r="L891" s="4">
        <v>543</v>
      </c>
      <c r="M891" s="4">
        <v>0</v>
      </c>
      <c r="N891" s="4">
        <v>0</v>
      </c>
      <c r="O891" s="4">
        <v>-23450</v>
      </c>
      <c r="P891" s="4">
        <v>23450</v>
      </c>
      <c r="Q891" s="4">
        <v>0</v>
      </c>
      <c r="R891" s="4">
        <v>0</v>
      </c>
      <c r="S891" s="4">
        <v>0</v>
      </c>
      <c r="T891" s="4">
        <v>23450</v>
      </c>
      <c r="U891" s="13">
        <f>IF(DataTable[[#This Row],[Year]]="2019",SUM(DataTable[[#This Row],[Nov]:[Dec]]),IF(OR(DataTable[[#This Row],[Year]]="2020",DataTable[[#This Row],[Year]]="2021"),DataTable[[#This Row],[Total]],0))/1000</f>
        <v>23.45</v>
      </c>
      <c r="V891" s="13" t="str">
        <f>_xlfn.IFNA(VLOOKUP(DataTable[[#This Row],[Category]],Table2[#All],2,FALSE),"")</f>
        <v>Proactive Replacement</v>
      </c>
    </row>
    <row r="892" spans="1:22" x14ac:dyDescent="0.35">
      <c r="A892" s="3" t="s">
        <v>7</v>
      </c>
      <c r="B892" s="3" t="s">
        <v>276</v>
      </c>
      <c r="C892" s="3" t="s">
        <v>867</v>
      </c>
      <c r="D892" s="3" t="s">
        <v>866</v>
      </c>
      <c r="E892" s="3" t="s">
        <v>868</v>
      </c>
      <c r="F892" s="3" t="s">
        <v>1782</v>
      </c>
      <c r="G892" s="3" t="s">
        <v>1806</v>
      </c>
      <c r="H892" s="4">
        <v>0</v>
      </c>
      <c r="I892" s="4">
        <v>0</v>
      </c>
      <c r="J892" s="4">
        <v>0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>
        <v>-3507807</v>
      </c>
      <c r="Q892" s="4">
        <v>0</v>
      </c>
      <c r="R892" s="4">
        <v>0</v>
      </c>
      <c r="S892" s="4">
        <v>0</v>
      </c>
      <c r="T892" s="4">
        <v>-3507807</v>
      </c>
      <c r="U892" s="13">
        <f>IF(DataTable[[#This Row],[Year]]="2019",SUM(DataTable[[#This Row],[Nov]:[Dec]]),IF(OR(DataTable[[#This Row],[Year]]="2020",DataTable[[#This Row],[Year]]="2021"),DataTable[[#This Row],[Total]],0))/1000</f>
        <v>-3507.8069999999998</v>
      </c>
      <c r="V892" s="13" t="str">
        <f>_xlfn.IFNA(VLOOKUP(DataTable[[#This Row],[Category]],Table2[#All],2,FALSE),"")</f>
        <v>All Other</v>
      </c>
    </row>
    <row r="893" spans="1:22" x14ac:dyDescent="0.35">
      <c r="A893" s="3" t="s">
        <v>7</v>
      </c>
      <c r="B893" s="3" t="s">
        <v>276</v>
      </c>
      <c r="C893" s="3" t="s">
        <v>384</v>
      </c>
      <c r="D893" s="3" t="s">
        <v>383</v>
      </c>
      <c r="E893" s="3" t="s">
        <v>88</v>
      </c>
      <c r="F893" s="3" t="s">
        <v>1782</v>
      </c>
      <c r="G893" s="3" t="s">
        <v>1806</v>
      </c>
      <c r="H893" s="4">
        <v>86123</v>
      </c>
      <c r="I893" s="4">
        <v>0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>
        <v>0</v>
      </c>
      <c r="Q893" s="4">
        <v>0</v>
      </c>
      <c r="R893" s="4">
        <v>0</v>
      </c>
      <c r="S893" s="4">
        <v>0</v>
      </c>
      <c r="T893" s="4">
        <v>86123</v>
      </c>
      <c r="U893" s="13">
        <f>IF(DataTable[[#This Row],[Year]]="2019",SUM(DataTable[[#This Row],[Nov]:[Dec]]),IF(OR(DataTable[[#This Row],[Year]]="2020",DataTable[[#This Row],[Year]]="2021"),DataTable[[#This Row],[Total]],0))/1000</f>
        <v>86.123000000000005</v>
      </c>
      <c r="V893" s="13" t="str">
        <f>_xlfn.IFNA(VLOOKUP(DataTable[[#This Row],[Category]],Table2[#All],2,FALSE),"")</f>
        <v>Proactive Replacement</v>
      </c>
    </row>
    <row r="894" spans="1:22" x14ac:dyDescent="0.35">
      <c r="A894" s="3" t="s">
        <v>7</v>
      </c>
      <c r="B894" s="3" t="s">
        <v>276</v>
      </c>
      <c r="C894" s="3" t="s">
        <v>382</v>
      </c>
      <c r="D894" s="3" t="s">
        <v>381</v>
      </c>
      <c r="E894" s="3" t="s">
        <v>88</v>
      </c>
      <c r="F894" s="3" t="s">
        <v>1782</v>
      </c>
      <c r="G894" s="3" t="s">
        <v>1806</v>
      </c>
      <c r="H894" s="4">
        <v>1128</v>
      </c>
      <c r="I894" s="4">
        <v>42131</v>
      </c>
      <c r="J894" s="4">
        <v>15246</v>
      </c>
      <c r="K894" s="4">
        <v>4642</v>
      </c>
      <c r="L894" s="4">
        <v>13986</v>
      </c>
      <c r="M894" s="4">
        <v>-13282</v>
      </c>
      <c r="N894" s="4">
        <v>31837</v>
      </c>
      <c r="O894" s="4">
        <v>1880</v>
      </c>
      <c r="P894" s="4">
        <v>-1715</v>
      </c>
      <c r="Q894" s="4">
        <v>0</v>
      </c>
      <c r="R894" s="4">
        <v>0</v>
      </c>
      <c r="S894" s="4">
        <v>0</v>
      </c>
      <c r="T894" s="4">
        <v>95852</v>
      </c>
      <c r="U894" s="13">
        <f>IF(DataTable[[#This Row],[Year]]="2019",SUM(DataTable[[#This Row],[Nov]:[Dec]]),IF(OR(DataTable[[#This Row],[Year]]="2020",DataTable[[#This Row],[Year]]="2021"),DataTable[[#This Row],[Total]],0))/1000</f>
        <v>95.852000000000004</v>
      </c>
      <c r="V894" s="13" t="str">
        <f>_xlfn.IFNA(VLOOKUP(DataTable[[#This Row],[Category]],Table2[#All],2,FALSE),"")</f>
        <v>Proactive Replacement</v>
      </c>
    </row>
    <row r="895" spans="1:22" x14ac:dyDescent="0.35">
      <c r="A895" s="3" t="s">
        <v>7</v>
      </c>
      <c r="B895" s="3" t="s">
        <v>276</v>
      </c>
      <c r="C895" s="3" t="s">
        <v>721</v>
      </c>
      <c r="D895" s="3" t="s">
        <v>720</v>
      </c>
      <c r="E895" s="3" t="s">
        <v>252</v>
      </c>
      <c r="F895" s="3" t="s">
        <v>1782</v>
      </c>
      <c r="G895" s="3" t="s">
        <v>1806</v>
      </c>
      <c r="H895" s="4">
        <v>0</v>
      </c>
      <c r="I895" s="4">
        <v>0</v>
      </c>
      <c r="J895" s="4">
        <v>1187</v>
      </c>
      <c r="K895" s="4">
        <v>17505</v>
      </c>
      <c r="L895" s="4">
        <v>21399</v>
      </c>
      <c r="M895" s="4">
        <v>8338</v>
      </c>
      <c r="N895" s="4">
        <v>21391</v>
      </c>
      <c r="O895" s="4">
        <v>155643</v>
      </c>
      <c r="P895" s="4">
        <v>243840</v>
      </c>
      <c r="Q895" s="4">
        <v>198591</v>
      </c>
      <c r="R895" s="4">
        <v>72581</v>
      </c>
      <c r="S895" s="4">
        <v>843</v>
      </c>
      <c r="T895" s="4">
        <v>741317</v>
      </c>
      <c r="U895" s="13">
        <f>IF(DataTable[[#This Row],[Year]]="2019",SUM(DataTable[[#This Row],[Nov]:[Dec]]),IF(OR(DataTable[[#This Row],[Year]]="2020",DataTable[[#This Row],[Year]]="2021"),DataTable[[#This Row],[Total]],0))/1000</f>
        <v>741.31700000000001</v>
      </c>
      <c r="V895" s="13" t="str">
        <f>_xlfn.IFNA(VLOOKUP(DataTable[[#This Row],[Category]],Table2[#All],2,FALSE),"")</f>
        <v>Reliability</v>
      </c>
    </row>
    <row r="896" spans="1:22" x14ac:dyDescent="0.35">
      <c r="A896" s="3" t="s">
        <v>7</v>
      </c>
      <c r="B896" s="3" t="s">
        <v>276</v>
      </c>
      <c r="C896" s="3" t="s">
        <v>721</v>
      </c>
      <c r="D896" s="3" t="s">
        <v>720</v>
      </c>
      <c r="E896" s="3" t="s">
        <v>252</v>
      </c>
      <c r="F896" s="3" t="s">
        <v>1781</v>
      </c>
      <c r="G896" s="3" t="s">
        <v>1806</v>
      </c>
      <c r="H896" s="4">
        <v>0</v>
      </c>
      <c r="I896" s="4">
        <v>3760</v>
      </c>
      <c r="J896" s="4">
        <v>0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>
        <v>0</v>
      </c>
      <c r="Q896" s="4">
        <v>0</v>
      </c>
      <c r="R896" s="4">
        <v>0</v>
      </c>
      <c r="S896" s="4">
        <v>0</v>
      </c>
      <c r="T896" s="4">
        <v>3760</v>
      </c>
      <c r="U896" s="13">
        <f>IF(DataTable[[#This Row],[Year]]="2019",SUM(DataTable[[#This Row],[Nov]:[Dec]]),IF(OR(DataTable[[#This Row],[Year]]="2020",DataTable[[#This Row],[Year]]="2021"),DataTable[[#This Row],[Total]],0))/1000</f>
        <v>3.76</v>
      </c>
      <c r="V896" s="13" t="str">
        <f>_xlfn.IFNA(VLOOKUP(DataTable[[#This Row],[Category]],Table2[#All],2,FALSE),"")</f>
        <v>Reliability</v>
      </c>
    </row>
    <row r="897" spans="1:22" x14ac:dyDescent="0.35">
      <c r="A897" s="3" t="s">
        <v>7</v>
      </c>
      <c r="B897" s="3" t="s">
        <v>276</v>
      </c>
      <c r="C897" s="3" t="s">
        <v>966</v>
      </c>
      <c r="D897" s="3" t="s">
        <v>965</v>
      </c>
      <c r="E897" s="3" t="s">
        <v>8</v>
      </c>
      <c r="F897" s="3" t="s">
        <v>1782</v>
      </c>
      <c r="G897" s="3" t="s">
        <v>1806</v>
      </c>
      <c r="H897" s="4">
        <v>0</v>
      </c>
      <c r="I897" s="4">
        <v>54327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>
        <v>0</v>
      </c>
      <c r="Q897" s="4">
        <v>0</v>
      </c>
      <c r="R897" s="4">
        <v>0</v>
      </c>
      <c r="S897" s="4">
        <v>0</v>
      </c>
      <c r="T897" s="4">
        <v>54327</v>
      </c>
      <c r="U897" s="13">
        <f>IF(DataTable[[#This Row],[Year]]="2019",SUM(DataTable[[#This Row],[Nov]:[Dec]]),IF(OR(DataTable[[#This Row],[Year]]="2020",DataTable[[#This Row],[Year]]="2021"),DataTable[[#This Row],[Total]],0))/1000</f>
        <v>54.326999999999998</v>
      </c>
      <c r="V897" s="13" t="str">
        <f>_xlfn.IFNA(VLOOKUP(DataTable[[#This Row],[Category]],Table2[#All],2,FALSE),"")</f>
        <v>All Other</v>
      </c>
    </row>
    <row r="898" spans="1:22" x14ac:dyDescent="0.35">
      <c r="A898" s="3" t="s">
        <v>7</v>
      </c>
      <c r="B898" s="3" t="s">
        <v>276</v>
      </c>
      <c r="C898" s="3" t="s">
        <v>970</v>
      </c>
      <c r="D898" s="3" t="s">
        <v>969</v>
      </c>
      <c r="E898" s="3" t="s">
        <v>88</v>
      </c>
      <c r="F898" s="3" t="s">
        <v>1782</v>
      </c>
      <c r="G898" s="3" t="s">
        <v>1806</v>
      </c>
      <c r="H898" s="4">
        <v>0</v>
      </c>
      <c r="I898" s="4">
        <v>0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>
        <v>49783</v>
      </c>
      <c r="Q898" s="4">
        <v>0</v>
      </c>
      <c r="R898" s="4">
        <v>0</v>
      </c>
      <c r="S898" s="4">
        <v>0</v>
      </c>
      <c r="T898" s="4">
        <v>49783</v>
      </c>
      <c r="U898" s="13">
        <f>IF(DataTable[[#This Row],[Year]]="2019",SUM(DataTable[[#This Row],[Nov]:[Dec]]),IF(OR(DataTable[[#This Row],[Year]]="2020",DataTable[[#This Row],[Year]]="2021"),DataTable[[#This Row],[Total]],0))/1000</f>
        <v>49.783000000000001</v>
      </c>
      <c r="V898" s="13" t="str">
        <f>_xlfn.IFNA(VLOOKUP(DataTable[[#This Row],[Category]],Table2[#All],2,FALSE),"")</f>
        <v>Proactive Replacement</v>
      </c>
    </row>
    <row r="899" spans="1:22" x14ac:dyDescent="0.35">
      <c r="A899" s="3" t="s">
        <v>7</v>
      </c>
      <c r="B899" s="3" t="s">
        <v>276</v>
      </c>
      <c r="C899" s="3" t="s">
        <v>948</v>
      </c>
      <c r="D899" s="3" t="s">
        <v>947</v>
      </c>
      <c r="E899" s="3" t="s">
        <v>124</v>
      </c>
      <c r="F899" s="3" t="s">
        <v>1782</v>
      </c>
      <c r="G899" s="3" t="s">
        <v>1806</v>
      </c>
      <c r="H899" s="4">
        <v>0</v>
      </c>
      <c r="I899" s="4">
        <v>0</v>
      </c>
      <c r="J899" s="4">
        <v>0</v>
      </c>
      <c r="K899" s="4">
        <v>0</v>
      </c>
      <c r="L899" s="4">
        <v>0</v>
      </c>
      <c r="M899" s="4">
        <v>5558</v>
      </c>
      <c r="N899" s="4">
        <v>69827</v>
      </c>
      <c r="O899" s="4">
        <v>10777</v>
      </c>
      <c r="P899" s="4">
        <v>75099</v>
      </c>
      <c r="Q899" s="4">
        <v>60518</v>
      </c>
      <c r="R899" s="4">
        <v>97991</v>
      </c>
      <c r="S899" s="4">
        <v>67731</v>
      </c>
      <c r="T899" s="4">
        <v>387501</v>
      </c>
      <c r="U899" s="13">
        <f>IF(DataTable[[#This Row],[Year]]="2019",SUM(DataTable[[#This Row],[Nov]:[Dec]]),IF(OR(DataTable[[#This Row],[Year]]="2020",DataTable[[#This Row],[Year]]="2021"),DataTable[[#This Row],[Total]],0))/1000</f>
        <v>387.50099999999998</v>
      </c>
      <c r="V899" s="13" t="str">
        <f>_xlfn.IFNA(VLOOKUP(DataTable[[#This Row],[Category]],Table2[#All],2,FALSE),"")</f>
        <v>Transmission Expansion plan</v>
      </c>
    </row>
    <row r="900" spans="1:22" x14ac:dyDescent="0.35">
      <c r="A900" s="3" t="s">
        <v>7</v>
      </c>
      <c r="B900" s="3" t="s">
        <v>276</v>
      </c>
      <c r="C900" s="3" t="s">
        <v>948</v>
      </c>
      <c r="D900" s="3" t="s">
        <v>947</v>
      </c>
      <c r="E900" s="3" t="s">
        <v>124</v>
      </c>
      <c r="F900" s="3" t="s">
        <v>1781</v>
      </c>
      <c r="G900" s="3" t="s">
        <v>1806</v>
      </c>
      <c r="H900" s="4">
        <v>20128</v>
      </c>
      <c r="I900" s="4">
        <v>15482</v>
      </c>
      <c r="J900" s="4">
        <v>3096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>
        <v>0</v>
      </c>
      <c r="Q900" s="4">
        <v>0</v>
      </c>
      <c r="R900" s="4">
        <v>0</v>
      </c>
      <c r="S900" s="4">
        <v>0</v>
      </c>
      <c r="T900" s="4">
        <v>38707</v>
      </c>
      <c r="U900" s="13">
        <f>IF(DataTable[[#This Row],[Year]]="2019",SUM(DataTable[[#This Row],[Nov]:[Dec]]),IF(OR(DataTable[[#This Row],[Year]]="2020",DataTable[[#This Row],[Year]]="2021"),DataTable[[#This Row],[Total]],0))/1000</f>
        <v>38.707000000000001</v>
      </c>
      <c r="V900" s="13" t="str">
        <f>_xlfn.IFNA(VLOOKUP(DataTable[[#This Row],[Category]],Table2[#All],2,FALSE),"")</f>
        <v>Transmission Expansion plan</v>
      </c>
    </row>
    <row r="901" spans="1:22" x14ac:dyDescent="0.35">
      <c r="A901" s="3" t="s">
        <v>7</v>
      </c>
      <c r="B901" s="3" t="s">
        <v>276</v>
      </c>
      <c r="C901" s="3" t="s">
        <v>882</v>
      </c>
      <c r="D901" s="3" t="s">
        <v>881</v>
      </c>
      <c r="E901" s="3" t="s">
        <v>8</v>
      </c>
      <c r="F901" s="3" t="s">
        <v>1782</v>
      </c>
      <c r="G901" s="3" t="s">
        <v>1806</v>
      </c>
      <c r="H901" s="4">
        <v>0</v>
      </c>
      <c r="I901" s="4">
        <v>0</v>
      </c>
      <c r="J901" s="4">
        <v>0</v>
      </c>
      <c r="K901" s="4">
        <v>0</v>
      </c>
      <c r="L901" s="4">
        <v>0</v>
      </c>
      <c r="M901" s="4">
        <v>0</v>
      </c>
      <c r="N901" s="4">
        <v>26184</v>
      </c>
      <c r="O901" s="4">
        <v>1141</v>
      </c>
      <c r="P901" s="4">
        <v>-1141</v>
      </c>
      <c r="Q901" s="4">
        <v>0</v>
      </c>
      <c r="R901" s="4">
        <v>0</v>
      </c>
      <c r="S901" s="4">
        <v>0</v>
      </c>
      <c r="T901" s="4">
        <v>26184</v>
      </c>
      <c r="U901" s="13">
        <f>IF(DataTable[[#This Row],[Year]]="2019",SUM(DataTable[[#This Row],[Nov]:[Dec]]),IF(OR(DataTable[[#This Row],[Year]]="2020",DataTable[[#This Row],[Year]]="2021"),DataTable[[#This Row],[Total]],0))/1000</f>
        <v>26.184000000000001</v>
      </c>
      <c r="V901" s="13" t="str">
        <f>_xlfn.IFNA(VLOOKUP(DataTable[[#This Row],[Category]],Table2[#All],2,FALSE),"")</f>
        <v>All Other</v>
      </c>
    </row>
    <row r="902" spans="1:22" x14ac:dyDescent="0.35">
      <c r="A902" s="3" t="s">
        <v>7</v>
      </c>
      <c r="B902" s="3" t="s">
        <v>276</v>
      </c>
      <c r="C902" s="3" t="s">
        <v>627</v>
      </c>
      <c r="D902" s="3" t="s">
        <v>626</v>
      </c>
      <c r="E902" s="3" t="s">
        <v>88</v>
      </c>
      <c r="F902" s="3" t="s">
        <v>1782</v>
      </c>
      <c r="G902" s="3" t="s">
        <v>1806</v>
      </c>
      <c r="H902" s="4">
        <v>0</v>
      </c>
      <c r="I902" s="4">
        <v>0</v>
      </c>
      <c r="J902" s="4">
        <v>0</v>
      </c>
      <c r="K902" s="4">
        <v>0</v>
      </c>
      <c r="L902" s="4">
        <v>0</v>
      </c>
      <c r="M902" s="4">
        <v>0</v>
      </c>
      <c r="N902" s="4">
        <v>25716</v>
      </c>
      <c r="O902" s="4">
        <v>4961</v>
      </c>
      <c r="P902" s="4">
        <v>6122</v>
      </c>
      <c r="Q902" s="4">
        <v>23610</v>
      </c>
      <c r="R902" s="4">
        <v>7427</v>
      </c>
      <c r="S902" s="4">
        <v>8098</v>
      </c>
      <c r="T902" s="4">
        <v>75934</v>
      </c>
      <c r="U902" s="13">
        <f>IF(DataTable[[#This Row],[Year]]="2019",SUM(DataTable[[#This Row],[Nov]:[Dec]]),IF(OR(DataTable[[#This Row],[Year]]="2020",DataTable[[#This Row],[Year]]="2021"),DataTable[[#This Row],[Total]],0))/1000</f>
        <v>75.933999999999997</v>
      </c>
      <c r="V902" s="13" t="str">
        <f>_xlfn.IFNA(VLOOKUP(DataTable[[#This Row],[Category]],Table2[#All],2,FALSE),"")</f>
        <v>Proactive Replacement</v>
      </c>
    </row>
    <row r="903" spans="1:22" x14ac:dyDescent="0.35">
      <c r="A903" s="3" t="s">
        <v>7</v>
      </c>
      <c r="B903" s="3" t="s">
        <v>276</v>
      </c>
      <c r="C903" s="3" t="s">
        <v>627</v>
      </c>
      <c r="D903" s="3" t="s">
        <v>626</v>
      </c>
      <c r="E903" s="3" t="s">
        <v>88</v>
      </c>
      <c r="F903" s="3" t="s">
        <v>1781</v>
      </c>
      <c r="G903" s="3" t="s">
        <v>1806</v>
      </c>
      <c r="H903" s="4">
        <v>9530</v>
      </c>
      <c r="I903" s="4">
        <v>6489</v>
      </c>
      <c r="J903" s="4">
        <v>5524</v>
      </c>
      <c r="K903" s="4">
        <v>19375</v>
      </c>
      <c r="L903" s="4">
        <v>2070</v>
      </c>
      <c r="M903" s="4">
        <v>690</v>
      </c>
      <c r="N903" s="4">
        <v>690</v>
      </c>
      <c r="O903" s="4">
        <v>0</v>
      </c>
      <c r="P903" s="4">
        <v>0</v>
      </c>
      <c r="Q903" s="4">
        <v>17306</v>
      </c>
      <c r="R903" s="4">
        <v>0</v>
      </c>
      <c r="S903" s="4">
        <v>0</v>
      </c>
      <c r="T903" s="4">
        <v>61674</v>
      </c>
      <c r="U903" s="13">
        <f>IF(DataTable[[#This Row],[Year]]="2019",SUM(DataTable[[#This Row],[Nov]:[Dec]]),IF(OR(DataTable[[#This Row],[Year]]="2020",DataTable[[#This Row],[Year]]="2021"),DataTable[[#This Row],[Total]],0))/1000</f>
        <v>61.673999999999999</v>
      </c>
      <c r="V903" s="13" t="str">
        <f>_xlfn.IFNA(VLOOKUP(DataTable[[#This Row],[Category]],Table2[#All],2,FALSE),"")</f>
        <v>Proactive Replacement</v>
      </c>
    </row>
    <row r="904" spans="1:22" x14ac:dyDescent="0.35">
      <c r="A904" s="3" t="s">
        <v>7</v>
      </c>
      <c r="B904" s="3" t="s">
        <v>276</v>
      </c>
      <c r="C904" s="3" t="s">
        <v>878</v>
      </c>
      <c r="D904" s="3" t="s">
        <v>877</v>
      </c>
      <c r="E904" s="3" t="s">
        <v>8</v>
      </c>
      <c r="F904" s="3" t="s">
        <v>1782</v>
      </c>
      <c r="G904" s="3" t="s">
        <v>1806</v>
      </c>
      <c r="H904" s="4">
        <v>0</v>
      </c>
      <c r="I904" s="4">
        <v>0</v>
      </c>
      <c r="J904" s="4">
        <v>0</v>
      </c>
      <c r="K904" s="4">
        <v>0</v>
      </c>
      <c r="L904" s="4">
        <v>10304</v>
      </c>
      <c r="M904" s="4">
        <v>0</v>
      </c>
      <c r="N904" s="4">
        <v>0</v>
      </c>
      <c r="O904" s="4">
        <v>0</v>
      </c>
      <c r="P904" s="4">
        <v>0</v>
      </c>
      <c r="Q904" s="4">
        <v>0</v>
      </c>
      <c r="R904" s="4">
        <v>0</v>
      </c>
      <c r="S904" s="4">
        <v>0</v>
      </c>
      <c r="T904" s="4">
        <v>10304</v>
      </c>
      <c r="U904" s="13">
        <f>IF(DataTable[[#This Row],[Year]]="2019",SUM(DataTable[[#This Row],[Nov]:[Dec]]),IF(OR(DataTable[[#This Row],[Year]]="2020",DataTable[[#This Row],[Year]]="2021"),DataTable[[#This Row],[Total]],0))/1000</f>
        <v>10.304</v>
      </c>
      <c r="V904" s="13" t="str">
        <f>_xlfn.IFNA(VLOOKUP(DataTable[[#This Row],[Category]],Table2[#All],2,FALSE),"")</f>
        <v>All Other</v>
      </c>
    </row>
    <row r="905" spans="1:22" x14ac:dyDescent="0.35">
      <c r="A905" s="3" t="s">
        <v>7</v>
      </c>
      <c r="B905" s="3" t="s">
        <v>276</v>
      </c>
      <c r="C905" s="3" t="s">
        <v>609</v>
      </c>
      <c r="D905" s="3" t="s">
        <v>608</v>
      </c>
      <c r="E905" s="3" t="s">
        <v>88</v>
      </c>
      <c r="F905" s="3" t="s">
        <v>1782</v>
      </c>
      <c r="G905" s="3" t="s">
        <v>1806</v>
      </c>
      <c r="H905" s="4">
        <v>0</v>
      </c>
      <c r="I905" s="4">
        <v>0</v>
      </c>
      <c r="J905" s="4">
        <v>0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>
        <v>0</v>
      </c>
      <c r="Q905" s="4">
        <v>0</v>
      </c>
      <c r="R905" s="4">
        <v>28576</v>
      </c>
      <c r="S905" s="4">
        <v>0</v>
      </c>
      <c r="T905" s="4">
        <v>28576</v>
      </c>
      <c r="U905" s="13">
        <f>IF(DataTable[[#This Row],[Year]]="2019",SUM(DataTable[[#This Row],[Nov]:[Dec]]),IF(OR(DataTable[[#This Row],[Year]]="2020",DataTable[[#This Row],[Year]]="2021"),DataTable[[#This Row],[Total]],0))/1000</f>
        <v>28.576000000000001</v>
      </c>
      <c r="V905" s="13" t="str">
        <f>_xlfn.IFNA(VLOOKUP(DataTable[[#This Row],[Category]],Table2[#All],2,FALSE),"")</f>
        <v>Proactive Replacement</v>
      </c>
    </row>
    <row r="906" spans="1:22" x14ac:dyDescent="0.35">
      <c r="A906" s="3" t="s">
        <v>7</v>
      </c>
      <c r="B906" s="3" t="s">
        <v>276</v>
      </c>
      <c r="C906" s="3" t="s">
        <v>412</v>
      </c>
      <c r="D906" s="3" t="s">
        <v>411</v>
      </c>
      <c r="E906" s="3" t="s">
        <v>413</v>
      </c>
      <c r="F906" s="3" t="s">
        <v>1782</v>
      </c>
      <c r="G906" s="3" t="s">
        <v>1806</v>
      </c>
      <c r="H906" s="4">
        <v>0</v>
      </c>
      <c r="I906" s="4">
        <v>0</v>
      </c>
      <c r="J906" s="4">
        <v>0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>
        <v>25000</v>
      </c>
      <c r="Q906" s="4">
        <v>0</v>
      </c>
      <c r="R906" s="4">
        <v>0</v>
      </c>
      <c r="S906" s="4">
        <v>0</v>
      </c>
      <c r="T906" s="4">
        <v>25000</v>
      </c>
      <c r="U906" s="13">
        <f>IF(DataTable[[#This Row],[Year]]="2019",SUM(DataTable[[#This Row],[Nov]:[Dec]]),IF(OR(DataTable[[#This Row],[Year]]="2020",DataTable[[#This Row],[Year]]="2021"),DataTable[[#This Row],[Total]],0))/1000</f>
        <v>25</v>
      </c>
      <c r="V906" s="13" t="str">
        <f>_xlfn.IFNA(VLOOKUP(DataTable[[#This Row],[Category]],Table2[#All],2,FALSE),"")</f>
        <v>All Other</v>
      </c>
    </row>
    <row r="907" spans="1:22" x14ac:dyDescent="0.35">
      <c r="A907" s="3" t="s">
        <v>7</v>
      </c>
      <c r="B907" s="3" t="s">
        <v>276</v>
      </c>
      <c r="C907" s="3" t="s">
        <v>326</v>
      </c>
      <c r="D907" s="3" t="s">
        <v>325</v>
      </c>
      <c r="E907" s="3" t="s">
        <v>88</v>
      </c>
      <c r="F907" s="3" t="s">
        <v>1782</v>
      </c>
      <c r="G907" s="3" t="s">
        <v>1806</v>
      </c>
      <c r="H907" s="4">
        <v>0</v>
      </c>
      <c r="I907" s="4">
        <v>0</v>
      </c>
      <c r="J907" s="4">
        <v>0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>
        <v>0</v>
      </c>
      <c r="Q907" s="4">
        <v>0</v>
      </c>
      <c r="R907" s="4">
        <v>0</v>
      </c>
      <c r="S907" s="4">
        <v>1</v>
      </c>
      <c r="T907" s="4">
        <v>1</v>
      </c>
      <c r="U907" s="13">
        <f>IF(DataTable[[#This Row],[Year]]="2019",SUM(DataTable[[#This Row],[Nov]:[Dec]]),IF(OR(DataTable[[#This Row],[Year]]="2020",DataTable[[#This Row],[Year]]="2021"),DataTable[[#This Row],[Total]],0))/1000</f>
        <v>1E-3</v>
      </c>
      <c r="V907" s="13" t="str">
        <f>_xlfn.IFNA(VLOOKUP(DataTable[[#This Row],[Category]],Table2[#All],2,FALSE),"")</f>
        <v>Proactive Replacement</v>
      </c>
    </row>
    <row r="908" spans="1:22" x14ac:dyDescent="0.35">
      <c r="A908" s="3" t="s">
        <v>7</v>
      </c>
      <c r="B908" s="3" t="s">
        <v>276</v>
      </c>
      <c r="C908" s="3" t="s">
        <v>350</v>
      </c>
      <c r="D908" s="3" t="s">
        <v>349</v>
      </c>
      <c r="E908" s="3" t="s">
        <v>304</v>
      </c>
      <c r="F908" s="3" t="s">
        <v>1782</v>
      </c>
      <c r="G908" s="3" t="s">
        <v>1806</v>
      </c>
      <c r="H908" s="4">
        <v>0</v>
      </c>
      <c r="I908" s="4">
        <v>0</v>
      </c>
      <c r="J908" s="4">
        <v>0</v>
      </c>
      <c r="K908" s="4">
        <v>0</v>
      </c>
      <c r="L908" s="4">
        <v>0</v>
      </c>
      <c r="M908" s="4">
        <v>-11701</v>
      </c>
      <c r="N908" s="4">
        <v>0</v>
      </c>
      <c r="O908" s="4">
        <v>0</v>
      </c>
      <c r="P908" s="4">
        <v>0</v>
      </c>
      <c r="Q908" s="4">
        <v>0</v>
      </c>
      <c r="R908" s="4">
        <v>0</v>
      </c>
      <c r="S908" s="4">
        <v>0</v>
      </c>
      <c r="T908" s="4">
        <v>-11701</v>
      </c>
      <c r="U908" s="13">
        <f>IF(DataTable[[#This Row],[Year]]="2019",SUM(DataTable[[#This Row],[Nov]:[Dec]]),IF(OR(DataTable[[#This Row],[Year]]="2020",DataTable[[#This Row],[Year]]="2021"),DataTable[[#This Row],[Total]],0))/1000</f>
        <v>-11.701000000000001</v>
      </c>
      <c r="V908" s="13" t="str">
        <f>_xlfn.IFNA(VLOOKUP(DataTable[[#This Row],[Category]],Table2[#All],2,FALSE),"")</f>
        <v>All Other</v>
      </c>
    </row>
    <row r="909" spans="1:22" x14ac:dyDescent="0.35">
      <c r="A909" s="3" t="s">
        <v>7</v>
      </c>
      <c r="B909" s="3" t="s">
        <v>276</v>
      </c>
      <c r="C909" s="3" t="s">
        <v>354</v>
      </c>
      <c r="D909" s="3" t="s">
        <v>353</v>
      </c>
      <c r="E909" s="3" t="s">
        <v>304</v>
      </c>
      <c r="F909" s="3" t="s">
        <v>1782</v>
      </c>
      <c r="G909" s="3" t="s">
        <v>1806</v>
      </c>
      <c r="H909" s="4">
        <v>-26964</v>
      </c>
      <c r="I909" s="4">
        <v>4328</v>
      </c>
      <c r="J909" s="4">
        <v>67554</v>
      </c>
      <c r="K909" s="4">
        <v>215920</v>
      </c>
      <c r="L909" s="4">
        <v>17917</v>
      </c>
      <c r="M909" s="4">
        <v>4988</v>
      </c>
      <c r="N909" s="4">
        <v>69374</v>
      </c>
      <c r="O909" s="4">
        <v>61294</v>
      </c>
      <c r="P909" s="4">
        <v>299140</v>
      </c>
      <c r="Q909" s="4">
        <v>0</v>
      </c>
      <c r="R909" s="4">
        <v>0</v>
      </c>
      <c r="S909" s="4">
        <v>0</v>
      </c>
      <c r="T909" s="4">
        <v>713551</v>
      </c>
      <c r="U909" s="13">
        <f>IF(DataTable[[#This Row],[Year]]="2019",SUM(DataTable[[#This Row],[Nov]:[Dec]]),IF(OR(DataTable[[#This Row],[Year]]="2020",DataTable[[#This Row],[Year]]="2021"),DataTable[[#This Row],[Total]],0))/1000</f>
        <v>713.55100000000004</v>
      </c>
      <c r="V909" s="13" t="str">
        <f>_xlfn.IFNA(VLOOKUP(DataTable[[#This Row],[Category]],Table2[#All],2,FALSE),"")</f>
        <v>All Other</v>
      </c>
    </row>
    <row r="910" spans="1:22" x14ac:dyDescent="0.35">
      <c r="A910" s="3" t="s">
        <v>7</v>
      </c>
      <c r="B910" s="3" t="s">
        <v>276</v>
      </c>
      <c r="C910" s="3" t="s">
        <v>356</v>
      </c>
      <c r="D910" s="3" t="s">
        <v>355</v>
      </c>
      <c r="E910" s="3" t="s">
        <v>304</v>
      </c>
      <c r="F910" s="3" t="s">
        <v>1782</v>
      </c>
      <c r="G910" s="3" t="s">
        <v>1806</v>
      </c>
      <c r="H910" s="4">
        <v>13911</v>
      </c>
      <c r="I910" s="4">
        <v>43157</v>
      </c>
      <c r="J910" s="4">
        <v>85372</v>
      </c>
      <c r="K910" s="4">
        <v>63242</v>
      </c>
      <c r="L910" s="4">
        <v>312825</v>
      </c>
      <c r="M910" s="4">
        <v>71499</v>
      </c>
      <c r="N910" s="4">
        <v>10326</v>
      </c>
      <c r="O910" s="4">
        <v>76551</v>
      </c>
      <c r="P910" s="4">
        <v>49786</v>
      </c>
      <c r="Q910" s="4">
        <v>0</v>
      </c>
      <c r="R910" s="4">
        <v>11051</v>
      </c>
      <c r="S910" s="4">
        <v>0</v>
      </c>
      <c r="T910" s="4">
        <v>737721</v>
      </c>
      <c r="U910" s="13">
        <f>IF(DataTable[[#This Row],[Year]]="2019",SUM(DataTable[[#This Row],[Nov]:[Dec]]),IF(OR(DataTable[[#This Row],[Year]]="2020",DataTable[[#This Row],[Year]]="2021"),DataTable[[#This Row],[Total]],0))/1000</f>
        <v>737.721</v>
      </c>
      <c r="V910" s="13" t="str">
        <f>_xlfn.IFNA(VLOOKUP(DataTable[[#This Row],[Category]],Table2[#All],2,FALSE),"")</f>
        <v>All Other</v>
      </c>
    </row>
    <row r="911" spans="1:22" x14ac:dyDescent="0.35">
      <c r="A911" s="3" t="s">
        <v>7</v>
      </c>
      <c r="B911" s="3" t="s">
        <v>276</v>
      </c>
      <c r="C911" s="3" t="s">
        <v>358</v>
      </c>
      <c r="D911" s="3" t="s">
        <v>357</v>
      </c>
      <c r="E911" s="3" t="s">
        <v>304</v>
      </c>
      <c r="F911" s="3" t="s">
        <v>1781</v>
      </c>
      <c r="G911" s="3" t="s">
        <v>1806</v>
      </c>
      <c r="H911" s="4">
        <v>82591</v>
      </c>
      <c r="I911" s="4">
        <v>82591</v>
      </c>
      <c r="J911" s="4">
        <v>82591</v>
      </c>
      <c r="K911" s="4">
        <v>82591</v>
      </c>
      <c r="L911" s="4">
        <v>82591</v>
      </c>
      <c r="M911" s="4">
        <v>82591</v>
      </c>
      <c r="N911" s="4">
        <v>82591</v>
      </c>
      <c r="O911" s="4">
        <v>82591</v>
      </c>
      <c r="P911" s="4">
        <v>82591</v>
      </c>
      <c r="Q911" s="4">
        <v>82591</v>
      </c>
      <c r="R911" s="4">
        <v>82547</v>
      </c>
      <c r="S911" s="4">
        <v>82591</v>
      </c>
      <c r="T911" s="4">
        <v>991053</v>
      </c>
      <c r="U911" s="13">
        <f>IF(DataTable[[#This Row],[Year]]="2019",SUM(DataTable[[#This Row],[Nov]:[Dec]]),IF(OR(DataTable[[#This Row],[Year]]="2020",DataTable[[#This Row],[Year]]="2021"),DataTable[[#This Row],[Total]],0))/1000</f>
        <v>991.053</v>
      </c>
      <c r="V911" s="13" t="str">
        <f>_xlfn.IFNA(VLOOKUP(DataTable[[#This Row],[Category]],Table2[#All],2,FALSE),"")</f>
        <v>All Other</v>
      </c>
    </row>
    <row r="912" spans="1:22" x14ac:dyDescent="0.35">
      <c r="A912" s="3" t="s">
        <v>7</v>
      </c>
      <c r="B912" s="3" t="s">
        <v>276</v>
      </c>
      <c r="C912" s="3" t="s">
        <v>547</v>
      </c>
      <c r="D912" s="3" t="s">
        <v>546</v>
      </c>
      <c r="E912" s="3" t="s">
        <v>88</v>
      </c>
      <c r="F912" s="3" t="s">
        <v>1782</v>
      </c>
      <c r="G912" s="3" t="s">
        <v>1806</v>
      </c>
      <c r="H912" s="4">
        <v>67630</v>
      </c>
      <c r="I912" s="4">
        <v>213726</v>
      </c>
      <c r="J912" s="4">
        <v>103912</v>
      </c>
      <c r="K912" s="4">
        <v>144263</v>
      </c>
      <c r="L912" s="4">
        <v>64651</v>
      </c>
      <c r="M912" s="4">
        <v>83065</v>
      </c>
      <c r="N912" s="4">
        <v>-2464</v>
      </c>
      <c r="O912" s="4">
        <v>455</v>
      </c>
      <c r="P912" s="4">
        <v>-455</v>
      </c>
      <c r="Q912" s="4">
        <v>0</v>
      </c>
      <c r="R912" s="4">
        <v>0</v>
      </c>
      <c r="S912" s="4">
        <v>0</v>
      </c>
      <c r="T912" s="4">
        <v>674784</v>
      </c>
      <c r="U912" s="13">
        <f>IF(DataTable[[#This Row],[Year]]="2019",SUM(DataTable[[#This Row],[Nov]:[Dec]]),IF(OR(DataTable[[#This Row],[Year]]="2020",DataTable[[#This Row],[Year]]="2021"),DataTable[[#This Row],[Total]],0))/1000</f>
        <v>674.78399999999999</v>
      </c>
      <c r="V912" s="13" t="str">
        <f>_xlfn.IFNA(VLOOKUP(DataTable[[#This Row],[Category]],Table2[#All],2,FALSE),"")</f>
        <v>Proactive Replacement</v>
      </c>
    </row>
    <row r="913" spans="1:22" x14ac:dyDescent="0.35">
      <c r="A913" s="3" t="s">
        <v>7</v>
      </c>
      <c r="B913" s="3" t="s">
        <v>276</v>
      </c>
      <c r="C913" s="3" t="s">
        <v>499</v>
      </c>
      <c r="D913" s="3" t="s">
        <v>498</v>
      </c>
      <c r="E913" s="3" t="s">
        <v>88</v>
      </c>
      <c r="F913" s="3" t="s">
        <v>1782</v>
      </c>
      <c r="G913" s="3" t="s">
        <v>1806</v>
      </c>
      <c r="H913" s="4">
        <v>0</v>
      </c>
      <c r="I913" s="4">
        <v>0</v>
      </c>
      <c r="J913" s="4">
        <v>0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>
        <v>81167</v>
      </c>
      <c r="Q913" s="4">
        <v>0</v>
      </c>
      <c r="R913" s="4">
        <v>0</v>
      </c>
      <c r="S913" s="4">
        <v>0</v>
      </c>
      <c r="T913" s="4">
        <v>81167</v>
      </c>
      <c r="U913" s="13">
        <f>IF(DataTable[[#This Row],[Year]]="2019",SUM(DataTable[[#This Row],[Nov]:[Dec]]),IF(OR(DataTable[[#This Row],[Year]]="2020",DataTable[[#This Row],[Year]]="2021"),DataTable[[#This Row],[Total]],0))/1000</f>
        <v>81.167000000000002</v>
      </c>
      <c r="V913" s="13" t="str">
        <f>_xlfn.IFNA(VLOOKUP(DataTable[[#This Row],[Category]],Table2[#All],2,FALSE),"")</f>
        <v>Proactive Replacement</v>
      </c>
    </row>
    <row r="914" spans="1:22" x14ac:dyDescent="0.35">
      <c r="A914" s="3" t="s">
        <v>7</v>
      </c>
      <c r="B914" s="3" t="s">
        <v>276</v>
      </c>
      <c r="C914" s="3" t="s">
        <v>435</v>
      </c>
      <c r="D914" s="3" t="s">
        <v>434</v>
      </c>
      <c r="E914" s="3" t="s">
        <v>88</v>
      </c>
      <c r="F914" s="3" t="s">
        <v>1782</v>
      </c>
      <c r="G914" s="3" t="s">
        <v>1806</v>
      </c>
      <c r="H914" s="4">
        <v>438</v>
      </c>
      <c r="I914" s="4">
        <v>438</v>
      </c>
      <c r="J914" s="4">
        <v>1994</v>
      </c>
      <c r="K914" s="4">
        <v>0</v>
      </c>
      <c r="L914" s="4">
        <v>59</v>
      </c>
      <c r="M914" s="4">
        <v>4180</v>
      </c>
      <c r="N914" s="4">
        <v>0</v>
      </c>
      <c r="O914" s="4">
        <v>8081</v>
      </c>
      <c r="P914" s="4">
        <v>92105</v>
      </c>
      <c r="Q914" s="4">
        <v>112555</v>
      </c>
      <c r="R914" s="4">
        <v>0</v>
      </c>
      <c r="S914" s="4">
        <v>4329</v>
      </c>
      <c r="T914" s="4">
        <v>224177</v>
      </c>
      <c r="U914" s="13">
        <f>IF(DataTable[[#This Row],[Year]]="2019",SUM(DataTable[[#This Row],[Nov]:[Dec]]),IF(OR(DataTable[[#This Row],[Year]]="2020",DataTable[[#This Row],[Year]]="2021"),DataTable[[#This Row],[Total]],0))/1000</f>
        <v>224.17699999999999</v>
      </c>
      <c r="V914" s="13" t="str">
        <f>_xlfn.IFNA(VLOOKUP(DataTable[[#This Row],[Category]],Table2[#All],2,FALSE),"")</f>
        <v>Proactive Replacement</v>
      </c>
    </row>
    <row r="915" spans="1:22" x14ac:dyDescent="0.35">
      <c r="A915" s="3" t="s">
        <v>7</v>
      </c>
      <c r="B915" s="3" t="s">
        <v>276</v>
      </c>
      <c r="C915" s="3" t="s">
        <v>441</v>
      </c>
      <c r="D915" s="3" t="s">
        <v>440</v>
      </c>
      <c r="E915" s="3" t="s">
        <v>88</v>
      </c>
      <c r="F915" s="3" t="s">
        <v>1782</v>
      </c>
      <c r="G915" s="3" t="s">
        <v>1806</v>
      </c>
      <c r="H915" s="4">
        <v>13118</v>
      </c>
      <c r="I915" s="4">
        <v>0</v>
      </c>
      <c r="J915" s="4">
        <v>0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>
        <v>0</v>
      </c>
      <c r="Q915" s="4">
        <v>0</v>
      </c>
      <c r="R915" s="4">
        <v>0</v>
      </c>
      <c r="S915" s="4">
        <v>0</v>
      </c>
      <c r="T915" s="4">
        <v>13118</v>
      </c>
      <c r="U915" s="13">
        <f>IF(DataTable[[#This Row],[Year]]="2019",SUM(DataTable[[#This Row],[Nov]:[Dec]]),IF(OR(DataTable[[#This Row],[Year]]="2020",DataTable[[#This Row],[Year]]="2021"),DataTable[[#This Row],[Total]],0))/1000</f>
        <v>13.118</v>
      </c>
      <c r="V915" s="13" t="str">
        <f>_xlfn.IFNA(VLOOKUP(DataTable[[#This Row],[Category]],Table2[#All],2,FALSE),"")</f>
        <v>Proactive Replacement</v>
      </c>
    </row>
    <row r="916" spans="1:22" x14ac:dyDescent="0.35">
      <c r="A916" s="3" t="s">
        <v>7</v>
      </c>
      <c r="B916" s="3" t="s">
        <v>276</v>
      </c>
      <c r="C916" s="3" t="s">
        <v>449</v>
      </c>
      <c r="D916" s="3" t="s">
        <v>448</v>
      </c>
      <c r="E916" s="3" t="s">
        <v>88</v>
      </c>
      <c r="F916" s="3" t="s">
        <v>1782</v>
      </c>
      <c r="G916" s="3" t="s">
        <v>1806</v>
      </c>
      <c r="H916" s="4">
        <v>474</v>
      </c>
      <c r="I916" s="4">
        <v>14</v>
      </c>
      <c r="J916" s="4">
        <v>4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>
        <v>0</v>
      </c>
      <c r="Q916" s="4">
        <v>0</v>
      </c>
      <c r="R916" s="4">
        <v>0</v>
      </c>
      <c r="S916" s="4">
        <v>0</v>
      </c>
      <c r="T916" s="4">
        <v>492</v>
      </c>
      <c r="U916" s="13">
        <f>IF(DataTable[[#This Row],[Year]]="2019",SUM(DataTable[[#This Row],[Nov]:[Dec]]),IF(OR(DataTable[[#This Row],[Year]]="2020",DataTable[[#This Row],[Year]]="2021"),DataTable[[#This Row],[Total]],0))/1000</f>
        <v>0.49199999999999999</v>
      </c>
      <c r="V916" s="13" t="str">
        <f>_xlfn.IFNA(VLOOKUP(DataTable[[#This Row],[Category]],Table2[#All],2,FALSE),"")</f>
        <v>Proactive Replacement</v>
      </c>
    </row>
    <row r="917" spans="1:22" x14ac:dyDescent="0.35">
      <c r="A917" s="3" t="s">
        <v>7</v>
      </c>
      <c r="B917" s="3" t="s">
        <v>276</v>
      </c>
      <c r="C917" s="3" t="s">
        <v>423</v>
      </c>
      <c r="D917" s="3" t="s">
        <v>422</v>
      </c>
      <c r="E917" s="3" t="s">
        <v>88</v>
      </c>
      <c r="F917" s="3" t="s">
        <v>1782</v>
      </c>
      <c r="G917" s="3" t="s">
        <v>1806</v>
      </c>
      <c r="H917" s="4">
        <v>0</v>
      </c>
      <c r="I917" s="4">
        <v>0</v>
      </c>
      <c r="J917" s="4">
        <v>0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>
        <v>0</v>
      </c>
      <c r="Q917" s="4">
        <v>0</v>
      </c>
      <c r="R917" s="4">
        <v>0</v>
      </c>
      <c r="S917" s="4">
        <v>0</v>
      </c>
      <c r="T917" s="4">
        <v>0</v>
      </c>
      <c r="U917" s="13">
        <f>IF(DataTable[[#This Row],[Year]]="2019",SUM(DataTable[[#This Row],[Nov]:[Dec]]),IF(OR(DataTable[[#This Row],[Year]]="2020",DataTable[[#This Row],[Year]]="2021"),DataTable[[#This Row],[Total]],0))/1000</f>
        <v>0</v>
      </c>
      <c r="V917" s="13" t="str">
        <f>_xlfn.IFNA(VLOOKUP(DataTable[[#This Row],[Category]],Table2[#All],2,FALSE),"")</f>
        <v>Proactive Replacement</v>
      </c>
    </row>
    <row r="918" spans="1:22" x14ac:dyDescent="0.35">
      <c r="A918" s="3" t="s">
        <v>7</v>
      </c>
      <c r="B918" s="3" t="s">
        <v>276</v>
      </c>
      <c r="C918" s="3" t="s">
        <v>535</v>
      </c>
      <c r="D918" s="3" t="s">
        <v>534</v>
      </c>
      <c r="E918" s="3" t="s">
        <v>88</v>
      </c>
      <c r="F918" s="3" t="s">
        <v>1782</v>
      </c>
      <c r="G918" s="3" t="s">
        <v>1806</v>
      </c>
      <c r="H918" s="4">
        <v>1856</v>
      </c>
      <c r="I918" s="4">
        <v>-62</v>
      </c>
      <c r="J918" s="4">
        <v>104</v>
      </c>
      <c r="K918" s="4">
        <v>11650</v>
      </c>
      <c r="L918" s="4">
        <v>104</v>
      </c>
      <c r="M918" s="4">
        <v>-10</v>
      </c>
      <c r="N918" s="4">
        <v>0</v>
      </c>
      <c r="O918" s="4">
        <v>0</v>
      </c>
      <c r="P918" s="4">
        <v>0</v>
      </c>
      <c r="Q918" s="4">
        <v>0</v>
      </c>
      <c r="R918" s="4">
        <v>0</v>
      </c>
      <c r="S918" s="4">
        <v>0</v>
      </c>
      <c r="T918" s="4">
        <v>13641</v>
      </c>
      <c r="U918" s="13">
        <f>IF(DataTable[[#This Row],[Year]]="2019",SUM(DataTable[[#This Row],[Nov]:[Dec]]),IF(OR(DataTable[[#This Row],[Year]]="2020",DataTable[[#This Row],[Year]]="2021"),DataTable[[#This Row],[Total]],0))/1000</f>
        <v>13.641</v>
      </c>
      <c r="V918" s="13" t="str">
        <f>_xlfn.IFNA(VLOOKUP(DataTable[[#This Row],[Category]],Table2[#All],2,FALSE),"")</f>
        <v>Proactive Replacement</v>
      </c>
    </row>
    <row r="919" spans="1:22" x14ac:dyDescent="0.35">
      <c r="A919" s="3" t="s">
        <v>7</v>
      </c>
      <c r="B919" s="3" t="s">
        <v>276</v>
      </c>
      <c r="C919" s="3" t="s">
        <v>535</v>
      </c>
      <c r="D919" s="3" t="s">
        <v>534</v>
      </c>
      <c r="E919" s="3" t="s">
        <v>88</v>
      </c>
      <c r="F919" s="3" t="s">
        <v>1781</v>
      </c>
      <c r="G919" s="3" t="s">
        <v>1806</v>
      </c>
      <c r="H919" s="4">
        <v>0</v>
      </c>
      <c r="I919" s="4">
        <v>57031</v>
      </c>
      <c r="J919" s="4">
        <v>155366</v>
      </c>
      <c r="K919" s="4">
        <v>51248</v>
      </c>
      <c r="L919" s="4">
        <v>0</v>
      </c>
      <c r="M919" s="4">
        <v>0</v>
      </c>
      <c r="N919" s="4">
        <v>0</v>
      </c>
      <c r="O919" s="4">
        <v>0</v>
      </c>
      <c r="P919" s="4">
        <v>0</v>
      </c>
      <c r="Q919" s="4">
        <v>0</v>
      </c>
      <c r="R919" s="4">
        <v>0</v>
      </c>
      <c r="S919" s="4">
        <v>0</v>
      </c>
      <c r="T919" s="4">
        <v>263644</v>
      </c>
      <c r="U919" s="13">
        <f>IF(DataTable[[#This Row],[Year]]="2019",SUM(DataTable[[#This Row],[Nov]:[Dec]]),IF(OR(DataTable[[#This Row],[Year]]="2020",DataTable[[#This Row],[Year]]="2021"),DataTable[[#This Row],[Total]],0))/1000</f>
        <v>263.64400000000001</v>
      </c>
      <c r="V919" s="13" t="str">
        <f>_xlfn.IFNA(VLOOKUP(DataTable[[#This Row],[Category]],Table2[#All],2,FALSE),"")</f>
        <v>Proactive Replacement</v>
      </c>
    </row>
    <row r="920" spans="1:22" x14ac:dyDescent="0.35">
      <c r="A920" s="3" t="s">
        <v>7</v>
      </c>
      <c r="B920" s="3" t="s">
        <v>276</v>
      </c>
      <c r="C920" s="3" t="s">
        <v>639</v>
      </c>
      <c r="D920" s="3" t="s">
        <v>638</v>
      </c>
      <c r="E920" s="3" t="s">
        <v>88</v>
      </c>
      <c r="F920" s="3" t="s">
        <v>1782</v>
      </c>
      <c r="G920" s="3" t="s">
        <v>1806</v>
      </c>
      <c r="H920" s="4">
        <v>0</v>
      </c>
      <c r="I920" s="4">
        <v>0</v>
      </c>
      <c r="J920" s="4">
        <v>12288</v>
      </c>
      <c r="K920" s="4">
        <v>2061</v>
      </c>
      <c r="L920" s="4">
        <v>49752</v>
      </c>
      <c r="M920" s="4">
        <v>12436</v>
      </c>
      <c r="N920" s="4">
        <v>703</v>
      </c>
      <c r="O920" s="4">
        <v>0</v>
      </c>
      <c r="P920" s="4">
        <v>0</v>
      </c>
      <c r="Q920" s="4">
        <v>0</v>
      </c>
      <c r="R920" s="4">
        <v>0</v>
      </c>
      <c r="S920" s="4">
        <v>0</v>
      </c>
      <c r="T920" s="4">
        <v>77240</v>
      </c>
      <c r="U920" s="13">
        <f>IF(DataTable[[#This Row],[Year]]="2019",SUM(DataTable[[#This Row],[Nov]:[Dec]]),IF(OR(DataTable[[#This Row],[Year]]="2020",DataTable[[#This Row],[Year]]="2021"),DataTable[[#This Row],[Total]],0))/1000</f>
        <v>77.239999999999995</v>
      </c>
      <c r="V920" s="13" t="str">
        <f>_xlfn.IFNA(VLOOKUP(DataTable[[#This Row],[Category]],Table2[#All],2,FALSE),"")</f>
        <v>Proactive Replacement</v>
      </c>
    </row>
    <row r="921" spans="1:22" x14ac:dyDescent="0.35">
      <c r="A921" s="3" t="s">
        <v>7</v>
      </c>
      <c r="B921" s="3" t="s">
        <v>276</v>
      </c>
      <c r="C921" s="3" t="s">
        <v>575</v>
      </c>
      <c r="D921" s="3" t="s">
        <v>574</v>
      </c>
      <c r="E921" s="3" t="s">
        <v>88</v>
      </c>
      <c r="F921" s="3" t="s">
        <v>1782</v>
      </c>
      <c r="G921" s="3" t="s">
        <v>1806</v>
      </c>
      <c r="H921" s="4">
        <v>307</v>
      </c>
      <c r="I921" s="4">
        <v>561</v>
      </c>
      <c r="J921" s="4">
        <v>0</v>
      </c>
      <c r="K921" s="4">
        <v>2168</v>
      </c>
      <c r="L921" s="4">
        <v>22899</v>
      </c>
      <c r="M921" s="4">
        <v>17244</v>
      </c>
      <c r="N921" s="4">
        <v>52116</v>
      </c>
      <c r="O921" s="4">
        <v>21206</v>
      </c>
      <c r="P921" s="4">
        <v>20854</v>
      </c>
      <c r="Q921" s="4">
        <v>20938</v>
      </c>
      <c r="R921" s="4">
        <v>22074</v>
      </c>
      <c r="S921" s="4">
        <v>11091</v>
      </c>
      <c r="T921" s="4">
        <v>191457</v>
      </c>
      <c r="U921" s="13">
        <f>IF(DataTable[[#This Row],[Year]]="2019",SUM(DataTable[[#This Row],[Nov]:[Dec]]),IF(OR(DataTable[[#This Row],[Year]]="2020",DataTable[[#This Row],[Year]]="2021"),DataTable[[#This Row],[Total]],0))/1000</f>
        <v>191.45699999999999</v>
      </c>
      <c r="V921" s="13" t="str">
        <f>_xlfn.IFNA(VLOOKUP(DataTable[[#This Row],[Category]],Table2[#All],2,FALSE),"")</f>
        <v>Proactive Replacement</v>
      </c>
    </row>
    <row r="922" spans="1:22" x14ac:dyDescent="0.35">
      <c r="A922" s="3" t="s">
        <v>7</v>
      </c>
      <c r="B922" s="3" t="s">
        <v>276</v>
      </c>
      <c r="C922" s="3" t="s">
        <v>575</v>
      </c>
      <c r="D922" s="3" t="s">
        <v>574</v>
      </c>
      <c r="E922" s="3" t="s">
        <v>88</v>
      </c>
      <c r="F922" s="3" t="s">
        <v>1781</v>
      </c>
      <c r="G922" s="3" t="s">
        <v>1806</v>
      </c>
      <c r="H922" s="4">
        <v>3499</v>
      </c>
      <c r="I922" s="4">
        <v>246676</v>
      </c>
      <c r="J922" s="4">
        <v>2333</v>
      </c>
      <c r="K922" s="4">
        <v>1166</v>
      </c>
      <c r="L922" s="4">
        <v>1166</v>
      </c>
      <c r="M922" s="4">
        <v>0</v>
      </c>
      <c r="N922" s="4">
        <v>0</v>
      </c>
      <c r="O922" s="4">
        <v>0</v>
      </c>
      <c r="P922" s="4">
        <v>0</v>
      </c>
      <c r="Q922" s="4">
        <v>0</v>
      </c>
      <c r="R922" s="4">
        <v>0</v>
      </c>
      <c r="S922" s="4">
        <v>0</v>
      </c>
      <c r="T922" s="4">
        <v>254840</v>
      </c>
      <c r="U922" s="13">
        <f>IF(DataTable[[#This Row],[Year]]="2019",SUM(DataTable[[#This Row],[Nov]:[Dec]]),IF(OR(DataTable[[#This Row],[Year]]="2020",DataTable[[#This Row],[Year]]="2021"),DataTable[[#This Row],[Total]],0))/1000</f>
        <v>254.84</v>
      </c>
      <c r="V922" s="13" t="str">
        <f>_xlfn.IFNA(VLOOKUP(DataTable[[#This Row],[Category]],Table2[#All],2,FALSE),"")</f>
        <v>Proactive Replacement</v>
      </c>
    </row>
    <row r="923" spans="1:22" x14ac:dyDescent="0.35">
      <c r="A923" s="3" t="s">
        <v>7</v>
      </c>
      <c r="B923" s="3" t="s">
        <v>276</v>
      </c>
      <c r="C923" s="3" t="s">
        <v>577</v>
      </c>
      <c r="D923" s="3" t="s">
        <v>576</v>
      </c>
      <c r="E923" s="3" t="s">
        <v>88</v>
      </c>
      <c r="F923" s="3" t="s">
        <v>1782</v>
      </c>
      <c r="G923" s="3" t="s">
        <v>1806</v>
      </c>
      <c r="H923" s="4">
        <v>267</v>
      </c>
      <c r="I923" s="4">
        <v>412</v>
      </c>
      <c r="J923" s="4">
        <v>85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>
        <v>0</v>
      </c>
      <c r="Q923" s="4">
        <v>0</v>
      </c>
      <c r="R923" s="4">
        <v>0</v>
      </c>
      <c r="S923" s="4">
        <v>0</v>
      </c>
      <c r="T923" s="4">
        <v>764</v>
      </c>
      <c r="U923" s="13">
        <f>IF(DataTable[[#This Row],[Year]]="2019",SUM(DataTable[[#This Row],[Nov]:[Dec]]),IF(OR(DataTable[[#This Row],[Year]]="2020",DataTable[[#This Row],[Year]]="2021"),DataTable[[#This Row],[Total]],0))/1000</f>
        <v>0.76400000000000001</v>
      </c>
      <c r="V923" s="13" t="str">
        <f>_xlfn.IFNA(VLOOKUP(DataTable[[#This Row],[Category]],Table2[#All],2,FALSE),"")</f>
        <v>Proactive Replacement</v>
      </c>
    </row>
    <row r="924" spans="1:22" x14ac:dyDescent="0.35">
      <c r="A924" s="3" t="s">
        <v>7</v>
      </c>
      <c r="B924" s="3" t="s">
        <v>276</v>
      </c>
      <c r="C924" s="3" t="s">
        <v>447</v>
      </c>
      <c r="D924" s="3" t="s">
        <v>446</v>
      </c>
      <c r="E924" s="3" t="s">
        <v>88</v>
      </c>
      <c r="F924" s="3" t="s">
        <v>1782</v>
      </c>
      <c r="G924" s="3" t="s">
        <v>1806</v>
      </c>
      <c r="H924" s="4">
        <v>0</v>
      </c>
      <c r="I924" s="4">
        <v>0</v>
      </c>
      <c r="J924" s="4">
        <v>0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>
        <v>0</v>
      </c>
      <c r="Q924" s="4">
        <v>0</v>
      </c>
      <c r="R924" s="4">
        <v>0</v>
      </c>
      <c r="S924" s="4">
        <v>0</v>
      </c>
      <c r="T924" s="4">
        <v>0</v>
      </c>
      <c r="U924" s="13">
        <f>IF(DataTable[[#This Row],[Year]]="2019",SUM(DataTable[[#This Row],[Nov]:[Dec]]),IF(OR(DataTable[[#This Row],[Year]]="2020",DataTable[[#This Row],[Year]]="2021"),DataTable[[#This Row],[Total]],0))/1000</f>
        <v>0</v>
      </c>
      <c r="V924" s="13" t="str">
        <f>_xlfn.IFNA(VLOOKUP(DataTable[[#This Row],[Category]],Table2[#All],2,FALSE),"")</f>
        <v>Proactive Replacement</v>
      </c>
    </row>
    <row r="925" spans="1:22" x14ac:dyDescent="0.35">
      <c r="A925" s="3" t="s">
        <v>7</v>
      </c>
      <c r="B925" s="3" t="s">
        <v>276</v>
      </c>
      <c r="C925" s="3" t="s">
        <v>477</v>
      </c>
      <c r="D925" s="3" t="s">
        <v>476</v>
      </c>
      <c r="E925" s="3" t="s">
        <v>88</v>
      </c>
      <c r="F925" s="3" t="s">
        <v>1782</v>
      </c>
      <c r="G925" s="3" t="s">
        <v>1806</v>
      </c>
      <c r="H925" s="4">
        <v>0</v>
      </c>
      <c r="I925" s="4">
        <v>0</v>
      </c>
      <c r="J925" s="4">
        <v>0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>
        <v>0</v>
      </c>
      <c r="Q925" s="4">
        <v>0</v>
      </c>
      <c r="R925" s="4">
        <v>0</v>
      </c>
      <c r="S925" s="4">
        <v>0</v>
      </c>
      <c r="T925" s="4">
        <v>0</v>
      </c>
      <c r="U925" s="13">
        <f>IF(DataTable[[#This Row],[Year]]="2019",SUM(DataTable[[#This Row],[Nov]:[Dec]]),IF(OR(DataTable[[#This Row],[Year]]="2020",DataTable[[#This Row],[Year]]="2021"),DataTable[[#This Row],[Total]],0))/1000</f>
        <v>0</v>
      </c>
      <c r="V925" s="13" t="str">
        <f>_xlfn.IFNA(VLOOKUP(DataTable[[#This Row],[Category]],Table2[#All],2,FALSE),"")</f>
        <v>Proactive Replacement</v>
      </c>
    </row>
    <row r="926" spans="1:22" x14ac:dyDescent="0.35">
      <c r="A926" s="3" t="s">
        <v>7</v>
      </c>
      <c r="B926" s="3" t="s">
        <v>276</v>
      </c>
      <c r="C926" s="3" t="s">
        <v>485</v>
      </c>
      <c r="D926" s="3" t="s">
        <v>484</v>
      </c>
      <c r="E926" s="3" t="s">
        <v>88</v>
      </c>
      <c r="F926" s="3" t="s">
        <v>1782</v>
      </c>
      <c r="G926" s="3" t="s">
        <v>1806</v>
      </c>
      <c r="H926" s="4">
        <v>-1641</v>
      </c>
      <c r="I926" s="4">
        <v>0</v>
      </c>
      <c r="J926" s="4">
        <v>-3</v>
      </c>
      <c r="K926" s="4">
        <v>0</v>
      </c>
      <c r="L926" s="4">
        <v>-98</v>
      </c>
      <c r="M926" s="4">
        <v>0</v>
      </c>
      <c r="N926" s="4">
        <v>0</v>
      </c>
      <c r="O926" s="4">
        <v>0</v>
      </c>
      <c r="P926" s="4">
        <v>0</v>
      </c>
      <c r="Q926" s="4">
        <v>0</v>
      </c>
      <c r="R926" s="4">
        <v>0</v>
      </c>
      <c r="S926" s="4">
        <v>0</v>
      </c>
      <c r="T926" s="4">
        <v>-1742</v>
      </c>
      <c r="U926" s="13">
        <f>IF(DataTable[[#This Row],[Year]]="2019",SUM(DataTable[[#This Row],[Nov]:[Dec]]),IF(OR(DataTable[[#This Row],[Year]]="2020",DataTable[[#This Row],[Year]]="2021"),DataTable[[#This Row],[Total]],0))/1000</f>
        <v>-1.742</v>
      </c>
      <c r="V926" s="13" t="str">
        <f>_xlfn.IFNA(VLOOKUP(DataTable[[#This Row],[Category]],Table2[#All],2,FALSE),"")</f>
        <v>Proactive Replacement</v>
      </c>
    </row>
    <row r="927" spans="1:22" x14ac:dyDescent="0.35">
      <c r="A927" s="3" t="s">
        <v>7</v>
      </c>
      <c r="B927" s="3" t="s">
        <v>276</v>
      </c>
      <c r="C927" s="3" t="s">
        <v>559</v>
      </c>
      <c r="D927" s="3" t="s">
        <v>558</v>
      </c>
      <c r="E927" s="3" t="s">
        <v>88</v>
      </c>
      <c r="F927" s="3" t="s">
        <v>1782</v>
      </c>
      <c r="G927" s="3" t="s">
        <v>1806</v>
      </c>
      <c r="H927" s="4">
        <v>46294</v>
      </c>
      <c r="I927" s="4">
        <v>50880</v>
      </c>
      <c r="J927" s="4">
        <v>455539</v>
      </c>
      <c r="K927" s="4">
        <v>285855</v>
      </c>
      <c r="L927" s="4">
        <v>62761</v>
      </c>
      <c r="M927" s="4">
        <v>54485</v>
      </c>
      <c r="N927" s="4">
        <v>248489</v>
      </c>
      <c r="O927" s="4">
        <v>44135</v>
      </c>
      <c r="P927" s="4">
        <v>308341</v>
      </c>
      <c r="Q927" s="4">
        <v>222892</v>
      </c>
      <c r="R927" s="4">
        <v>124277</v>
      </c>
      <c r="S927" s="4">
        <v>7634</v>
      </c>
      <c r="T927" s="4">
        <v>1911582</v>
      </c>
      <c r="U927" s="13">
        <f>IF(DataTable[[#This Row],[Year]]="2019",SUM(DataTable[[#This Row],[Nov]:[Dec]]),IF(OR(DataTable[[#This Row],[Year]]="2020",DataTable[[#This Row],[Year]]="2021"),DataTable[[#This Row],[Total]],0))/1000</f>
        <v>1911.5820000000001</v>
      </c>
      <c r="V927" s="13" t="str">
        <f>_xlfn.IFNA(VLOOKUP(DataTable[[#This Row],[Category]],Table2[#All],2,FALSE),"")</f>
        <v>Proactive Replacement</v>
      </c>
    </row>
    <row r="928" spans="1:22" x14ac:dyDescent="0.35">
      <c r="A928" s="3" t="s">
        <v>7</v>
      </c>
      <c r="B928" s="3" t="s">
        <v>276</v>
      </c>
      <c r="C928" s="3" t="s">
        <v>845</v>
      </c>
      <c r="D928" s="3" t="s">
        <v>844</v>
      </c>
      <c r="E928" s="3" t="s">
        <v>127</v>
      </c>
      <c r="F928" s="3" t="s">
        <v>1782</v>
      </c>
      <c r="G928" s="3" t="s">
        <v>1806</v>
      </c>
      <c r="H928" s="4">
        <v>151852</v>
      </c>
      <c r="I928" s="4">
        <v>278234</v>
      </c>
      <c r="J928" s="4">
        <v>112893</v>
      </c>
      <c r="K928" s="4">
        <v>190424</v>
      </c>
      <c r="L928" s="4">
        <v>311185</v>
      </c>
      <c r="M928" s="4">
        <v>193008</v>
      </c>
      <c r="N928" s="4">
        <v>66168</v>
      </c>
      <c r="O928" s="4">
        <v>-7856</v>
      </c>
      <c r="P928" s="4">
        <v>33361</v>
      </c>
      <c r="Q928" s="4">
        <v>0</v>
      </c>
      <c r="R928" s="4">
        <v>0</v>
      </c>
      <c r="S928" s="4">
        <v>0</v>
      </c>
      <c r="T928" s="4">
        <v>1329267</v>
      </c>
      <c r="U928" s="13">
        <f>IF(DataTable[[#This Row],[Year]]="2019",SUM(DataTable[[#This Row],[Nov]:[Dec]]),IF(OR(DataTable[[#This Row],[Year]]="2020",DataTable[[#This Row],[Year]]="2021"),DataTable[[#This Row],[Total]],0))/1000</f>
        <v>1329.2670000000001</v>
      </c>
      <c r="V928" s="13" t="str">
        <f>_xlfn.IFNA(VLOOKUP(DataTable[[#This Row],[Category]],Table2[#All],2,FALSE),"")</f>
        <v>All Other</v>
      </c>
    </row>
    <row r="929" spans="1:22" x14ac:dyDescent="0.35">
      <c r="A929" s="3" t="s">
        <v>7</v>
      </c>
      <c r="B929" s="3" t="s">
        <v>276</v>
      </c>
      <c r="C929" s="3" t="s">
        <v>719</v>
      </c>
      <c r="D929" s="3" t="s">
        <v>718</v>
      </c>
      <c r="E929" s="3" t="s">
        <v>252</v>
      </c>
      <c r="F929" s="3" t="s">
        <v>1782</v>
      </c>
      <c r="G929" s="3" t="s">
        <v>1806</v>
      </c>
      <c r="H929" s="4">
        <v>-6</v>
      </c>
      <c r="I929" s="4">
        <v>0</v>
      </c>
      <c r="J929" s="4">
        <v>0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>
        <v>0</v>
      </c>
      <c r="Q929" s="4">
        <v>0</v>
      </c>
      <c r="R929" s="4">
        <v>0</v>
      </c>
      <c r="S929" s="4">
        <v>0</v>
      </c>
      <c r="T929" s="4">
        <v>-6</v>
      </c>
      <c r="U929" s="13">
        <f>IF(DataTable[[#This Row],[Year]]="2019",SUM(DataTable[[#This Row],[Nov]:[Dec]]),IF(OR(DataTable[[#This Row],[Year]]="2020",DataTable[[#This Row],[Year]]="2021"),DataTable[[#This Row],[Total]],0))/1000</f>
        <v>-6.0000000000000001E-3</v>
      </c>
      <c r="V929" s="13" t="str">
        <f>_xlfn.IFNA(VLOOKUP(DataTable[[#This Row],[Category]],Table2[#All],2,FALSE),"")</f>
        <v>Reliability</v>
      </c>
    </row>
    <row r="930" spans="1:22" x14ac:dyDescent="0.35">
      <c r="A930" s="3" t="s">
        <v>7</v>
      </c>
      <c r="B930" s="3" t="s">
        <v>276</v>
      </c>
      <c r="C930" s="3" t="s">
        <v>741</v>
      </c>
      <c r="D930" s="3" t="s">
        <v>740</v>
      </c>
      <c r="E930" s="3" t="s">
        <v>252</v>
      </c>
      <c r="F930" s="3" t="s">
        <v>1782</v>
      </c>
      <c r="G930" s="3" t="s">
        <v>1806</v>
      </c>
      <c r="H930" s="4">
        <v>6455</v>
      </c>
      <c r="I930" s="4">
        <v>-1395</v>
      </c>
      <c r="J930" s="4">
        <v>225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>
        <v>0</v>
      </c>
      <c r="Q930" s="4">
        <v>0</v>
      </c>
      <c r="R930" s="4">
        <v>0</v>
      </c>
      <c r="S930" s="4">
        <v>0</v>
      </c>
      <c r="T930" s="4">
        <v>5286</v>
      </c>
      <c r="U930" s="13">
        <f>IF(DataTable[[#This Row],[Year]]="2019",SUM(DataTable[[#This Row],[Nov]:[Dec]]),IF(OR(DataTable[[#This Row],[Year]]="2020",DataTable[[#This Row],[Year]]="2021"),DataTable[[#This Row],[Total]],0))/1000</f>
        <v>5.2859999999999996</v>
      </c>
      <c r="V930" s="13" t="str">
        <f>_xlfn.IFNA(VLOOKUP(DataTable[[#This Row],[Category]],Table2[#All],2,FALSE),"")</f>
        <v>Reliability</v>
      </c>
    </row>
    <row r="931" spans="1:22" x14ac:dyDescent="0.35">
      <c r="A931" s="3" t="s">
        <v>7</v>
      </c>
      <c r="B931" s="3" t="s">
        <v>276</v>
      </c>
      <c r="C931" s="3" t="s">
        <v>737</v>
      </c>
      <c r="D931" s="3" t="s">
        <v>736</v>
      </c>
      <c r="E931" s="3" t="s">
        <v>252</v>
      </c>
      <c r="F931" s="3" t="s">
        <v>1782</v>
      </c>
      <c r="G931" s="3" t="s">
        <v>1806</v>
      </c>
      <c r="H931" s="4">
        <v>0</v>
      </c>
      <c r="I931" s="4">
        <v>0</v>
      </c>
      <c r="J931" s="4">
        <v>0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>
        <v>0</v>
      </c>
      <c r="Q931" s="4">
        <v>0</v>
      </c>
      <c r="R931" s="4">
        <v>0</v>
      </c>
      <c r="S931" s="4">
        <v>0</v>
      </c>
      <c r="T931" s="4">
        <v>0</v>
      </c>
      <c r="U931" s="13">
        <f>IF(DataTable[[#This Row],[Year]]="2019",SUM(DataTable[[#This Row],[Nov]:[Dec]]),IF(OR(DataTable[[#This Row],[Year]]="2020",DataTable[[#This Row],[Year]]="2021"),DataTable[[#This Row],[Total]],0))/1000</f>
        <v>0</v>
      </c>
      <c r="V931" s="13" t="str">
        <f>_xlfn.IFNA(VLOOKUP(DataTable[[#This Row],[Category]],Table2[#All],2,FALSE),"")</f>
        <v>Reliability</v>
      </c>
    </row>
    <row r="932" spans="1:22" x14ac:dyDescent="0.35">
      <c r="A932" s="3" t="s">
        <v>7</v>
      </c>
      <c r="B932" s="3" t="s">
        <v>276</v>
      </c>
      <c r="C932" s="3" t="s">
        <v>847</v>
      </c>
      <c r="D932" s="3" t="s">
        <v>846</v>
      </c>
      <c r="E932" s="3" t="s">
        <v>127</v>
      </c>
      <c r="F932" s="3" t="s">
        <v>1782</v>
      </c>
      <c r="G932" s="3" t="s">
        <v>1806</v>
      </c>
      <c r="H932" s="4">
        <v>2239</v>
      </c>
      <c r="I932" s="4">
        <v>121</v>
      </c>
      <c r="J932" s="4">
        <v>121</v>
      </c>
      <c r="K932" s="4">
        <v>121</v>
      </c>
      <c r="L932" s="4">
        <v>2205</v>
      </c>
      <c r="M932" s="4">
        <v>862</v>
      </c>
      <c r="N932" s="4">
        <v>493</v>
      </c>
      <c r="O932" s="4">
        <v>5423</v>
      </c>
      <c r="P932" s="4">
        <v>139462</v>
      </c>
      <c r="Q932" s="4">
        <v>142849</v>
      </c>
      <c r="R932" s="4">
        <v>142849</v>
      </c>
      <c r="S932" s="4">
        <v>202961</v>
      </c>
      <c r="T932" s="4">
        <v>639706</v>
      </c>
      <c r="U932" s="13">
        <f>IF(DataTable[[#This Row],[Year]]="2019",SUM(DataTable[[#This Row],[Nov]:[Dec]]),IF(OR(DataTable[[#This Row],[Year]]="2020",DataTable[[#This Row],[Year]]="2021"),DataTable[[#This Row],[Total]],0))/1000</f>
        <v>639.70600000000002</v>
      </c>
      <c r="V932" s="13" t="str">
        <f>_xlfn.IFNA(VLOOKUP(DataTable[[#This Row],[Category]],Table2[#All],2,FALSE),"")</f>
        <v>All Other</v>
      </c>
    </row>
    <row r="933" spans="1:22" x14ac:dyDescent="0.35">
      <c r="A933" s="3" t="s">
        <v>7</v>
      </c>
      <c r="B933" s="3" t="s">
        <v>276</v>
      </c>
      <c r="C933" s="3" t="s">
        <v>847</v>
      </c>
      <c r="D933" s="3" t="s">
        <v>846</v>
      </c>
      <c r="E933" s="3" t="s">
        <v>127</v>
      </c>
      <c r="F933" s="3" t="s">
        <v>1781</v>
      </c>
      <c r="G933" s="3" t="s">
        <v>1806</v>
      </c>
      <c r="H933" s="4">
        <v>687020</v>
      </c>
      <c r="I933" s="4">
        <v>5171</v>
      </c>
      <c r="J933" s="4">
        <v>5171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>
        <v>0</v>
      </c>
      <c r="Q933" s="4">
        <v>0</v>
      </c>
      <c r="R933" s="4">
        <v>0</v>
      </c>
      <c r="S933" s="4">
        <v>0</v>
      </c>
      <c r="T933" s="4">
        <v>697362</v>
      </c>
      <c r="U933" s="13">
        <f>IF(DataTable[[#This Row],[Year]]="2019",SUM(DataTable[[#This Row],[Nov]:[Dec]]),IF(OR(DataTable[[#This Row],[Year]]="2020",DataTable[[#This Row],[Year]]="2021"),DataTable[[#This Row],[Total]],0))/1000</f>
        <v>697.36199999999997</v>
      </c>
      <c r="V933" s="13" t="str">
        <f>_xlfn.IFNA(VLOOKUP(DataTable[[#This Row],[Category]],Table2[#All],2,FALSE),"")</f>
        <v>All Other</v>
      </c>
    </row>
    <row r="934" spans="1:22" x14ac:dyDescent="0.35">
      <c r="A934" s="3" t="s">
        <v>7</v>
      </c>
      <c r="B934" s="3" t="s">
        <v>276</v>
      </c>
      <c r="C934" s="3" t="s">
        <v>918</v>
      </c>
      <c r="D934" s="3" t="s">
        <v>917</v>
      </c>
      <c r="E934" s="3" t="s">
        <v>124</v>
      </c>
      <c r="F934" s="3" t="s">
        <v>1782</v>
      </c>
      <c r="G934" s="3" t="s">
        <v>1806</v>
      </c>
      <c r="H934" s="4">
        <v>0</v>
      </c>
      <c r="I934" s="4">
        <v>0</v>
      </c>
      <c r="J934" s="4">
        <v>0</v>
      </c>
      <c r="K934" s="4">
        <v>0</v>
      </c>
      <c r="L934" s="4">
        <v>0</v>
      </c>
      <c r="M934" s="4">
        <v>0</v>
      </c>
      <c r="N934" s="4">
        <v>3550</v>
      </c>
      <c r="O934" s="4">
        <v>18892</v>
      </c>
      <c r="P934" s="4">
        <v>11132</v>
      </c>
      <c r="Q934" s="4">
        <v>15918</v>
      </c>
      <c r="R934" s="4">
        <v>17766</v>
      </c>
      <c r="S934" s="4">
        <v>6178</v>
      </c>
      <c r="T934" s="4">
        <v>73436</v>
      </c>
      <c r="U934" s="13">
        <f>IF(DataTable[[#This Row],[Year]]="2019",SUM(DataTable[[#This Row],[Nov]:[Dec]]),IF(OR(DataTable[[#This Row],[Year]]="2020",DataTable[[#This Row],[Year]]="2021"),DataTable[[#This Row],[Total]],0))/1000</f>
        <v>73.436000000000007</v>
      </c>
      <c r="V934" s="13" t="str">
        <f>_xlfn.IFNA(VLOOKUP(DataTable[[#This Row],[Category]],Table2[#All],2,FALSE),"")</f>
        <v>Transmission Expansion plan</v>
      </c>
    </row>
    <row r="935" spans="1:22" x14ac:dyDescent="0.35">
      <c r="A935" s="3" t="s">
        <v>7</v>
      </c>
      <c r="B935" s="3" t="s">
        <v>276</v>
      </c>
      <c r="C935" s="3" t="s">
        <v>918</v>
      </c>
      <c r="D935" s="3" t="s">
        <v>917</v>
      </c>
      <c r="E935" s="3" t="s">
        <v>124</v>
      </c>
      <c r="F935" s="3" t="s">
        <v>1781</v>
      </c>
      <c r="G935" s="3" t="s">
        <v>1806</v>
      </c>
      <c r="H935" s="4">
        <v>787</v>
      </c>
      <c r="I935" s="4">
        <v>1180</v>
      </c>
      <c r="J935" s="4">
        <v>144334</v>
      </c>
      <c r="K935" s="4">
        <v>1968</v>
      </c>
      <c r="L935" s="4">
        <v>2125</v>
      </c>
      <c r="M935" s="4">
        <v>58776</v>
      </c>
      <c r="N935" s="4">
        <v>58067</v>
      </c>
      <c r="O935" s="4">
        <v>393</v>
      </c>
      <c r="P935" s="4">
        <v>393</v>
      </c>
      <c r="Q935" s="4">
        <v>157</v>
      </c>
      <c r="R935" s="4">
        <v>0</v>
      </c>
      <c r="S935" s="4">
        <v>0</v>
      </c>
      <c r="T935" s="4">
        <v>268181</v>
      </c>
      <c r="U935" s="13">
        <f>IF(DataTable[[#This Row],[Year]]="2019",SUM(DataTable[[#This Row],[Nov]:[Dec]]),IF(OR(DataTable[[#This Row],[Year]]="2020",DataTable[[#This Row],[Year]]="2021"),DataTable[[#This Row],[Total]],0))/1000</f>
        <v>268.18099999999998</v>
      </c>
      <c r="V935" s="13" t="str">
        <f>_xlfn.IFNA(VLOOKUP(DataTable[[#This Row],[Category]],Table2[#All],2,FALSE),"")</f>
        <v>Transmission Expansion plan</v>
      </c>
    </row>
    <row r="936" spans="1:22" x14ac:dyDescent="0.35">
      <c r="A936" s="3" t="s">
        <v>7</v>
      </c>
      <c r="B936" s="3" t="s">
        <v>276</v>
      </c>
      <c r="C936" s="3" t="s">
        <v>749</v>
      </c>
      <c r="D936" s="3" t="s">
        <v>748</v>
      </c>
      <c r="E936" s="3" t="s">
        <v>252</v>
      </c>
      <c r="F936" s="3" t="s">
        <v>1782</v>
      </c>
      <c r="G936" s="3" t="s">
        <v>1806</v>
      </c>
      <c r="H936" s="4">
        <v>386</v>
      </c>
      <c r="I936" s="4">
        <v>2474</v>
      </c>
      <c r="J936" s="4">
        <v>21931</v>
      </c>
      <c r="K936" s="4">
        <v>10424</v>
      </c>
      <c r="L936" s="4">
        <v>27761</v>
      </c>
      <c r="M936" s="4">
        <v>4046</v>
      </c>
      <c r="N936" s="4">
        <v>3691</v>
      </c>
      <c r="O936" s="4">
        <v>227</v>
      </c>
      <c r="P936" s="4">
        <v>-227</v>
      </c>
      <c r="Q936" s="4">
        <v>0</v>
      </c>
      <c r="R936" s="4">
        <v>0</v>
      </c>
      <c r="S936" s="4">
        <v>0</v>
      </c>
      <c r="T936" s="4">
        <v>70713</v>
      </c>
      <c r="U936" s="13">
        <f>IF(DataTable[[#This Row],[Year]]="2019",SUM(DataTable[[#This Row],[Nov]:[Dec]]),IF(OR(DataTable[[#This Row],[Year]]="2020",DataTable[[#This Row],[Year]]="2021"),DataTable[[#This Row],[Total]],0))/1000</f>
        <v>70.712999999999994</v>
      </c>
      <c r="V936" s="13" t="str">
        <f>_xlfn.IFNA(VLOOKUP(DataTable[[#This Row],[Category]],Table2[#All],2,FALSE),"")</f>
        <v>Reliability</v>
      </c>
    </row>
    <row r="937" spans="1:22" x14ac:dyDescent="0.35">
      <c r="A937" s="3" t="s">
        <v>7</v>
      </c>
      <c r="B937" s="3" t="s">
        <v>276</v>
      </c>
      <c r="C937" s="3" t="s">
        <v>928</v>
      </c>
      <c r="D937" s="3" t="s">
        <v>927</v>
      </c>
      <c r="E937" s="3" t="s">
        <v>124</v>
      </c>
      <c r="F937" s="3" t="s">
        <v>1782</v>
      </c>
      <c r="G937" s="3" t="s">
        <v>1806</v>
      </c>
      <c r="H937" s="4">
        <v>79132</v>
      </c>
      <c r="I937" s="4">
        <v>103515</v>
      </c>
      <c r="J937" s="4">
        <v>57146</v>
      </c>
      <c r="K937" s="4">
        <v>34575</v>
      </c>
      <c r="L937" s="4">
        <v>63996</v>
      </c>
      <c r="M937" s="4">
        <v>80634</v>
      </c>
      <c r="N937" s="4">
        <v>75233</v>
      </c>
      <c r="O937" s="4">
        <v>111134</v>
      </c>
      <c r="P937" s="4">
        <v>1727405</v>
      </c>
      <c r="Q937" s="4">
        <v>79970</v>
      </c>
      <c r="R937" s="4">
        <v>79970</v>
      </c>
      <c r="S937" s="4">
        <v>455556</v>
      </c>
      <c r="T937" s="4">
        <v>2948268</v>
      </c>
      <c r="U937" s="13">
        <f>IF(DataTable[[#This Row],[Year]]="2019",SUM(DataTable[[#This Row],[Nov]:[Dec]]),IF(OR(DataTable[[#This Row],[Year]]="2020",DataTable[[#This Row],[Year]]="2021"),DataTable[[#This Row],[Total]],0))/1000</f>
        <v>2948.268</v>
      </c>
      <c r="V937" s="13" t="str">
        <f>_xlfn.IFNA(VLOOKUP(DataTable[[#This Row],[Category]],Table2[#All],2,FALSE),"")</f>
        <v>Transmission Expansion plan</v>
      </c>
    </row>
    <row r="938" spans="1:22" x14ac:dyDescent="0.35">
      <c r="A938" s="3" t="s">
        <v>7</v>
      </c>
      <c r="B938" s="3" t="s">
        <v>276</v>
      </c>
      <c r="C938" s="3" t="s">
        <v>928</v>
      </c>
      <c r="D938" s="3" t="s">
        <v>927</v>
      </c>
      <c r="E938" s="3" t="s">
        <v>124</v>
      </c>
      <c r="F938" s="3" t="s">
        <v>1781</v>
      </c>
      <c r="G938" s="3" t="s">
        <v>1806</v>
      </c>
      <c r="H938" s="4">
        <v>1664979</v>
      </c>
      <c r="I938" s="4">
        <v>889236</v>
      </c>
      <c r="J938" s="4">
        <v>4181688</v>
      </c>
      <c r="K938" s="4">
        <v>369676</v>
      </c>
      <c r="L938" s="4">
        <v>240603</v>
      </c>
      <c r="M938" s="4">
        <v>240603</v>
      </c>
      <c r="N938" s="4">
        <v>225526</v>
      </c>
      <c r="O938" s="4">
        <v>420744</v>
      </c>
      <c r="P938" s="4">
        <v>368162</v>
      </c>
      <c r="Q938" s="4">
        <v>368162</v>
      </c>
      <c r="R938" s="4">
        <v>368162</v>
      </c>
      <c r="S938" s="4">
        <v>368162</v>
      </c>
      <c r="T938" s="4">
        <v>9705702</v>
      </c>
      <c r="U938" s="13">
        <f>IF(DataTable[[#This Row],[Year]]="2019",SUM(DataTable[[#This Row],[Nov]:[Dec]]),IF(OR(DataTable[[#This Row],[Year]]="2020",DataTable[[#This Row],[Year]]="2021"),DataTable[[#This Row],[Total]],0))/1000</f>
        <v>9705.7019999999993</v>
      </c>
      <c r="V938" s="13" t="str">
        <f>_xlfn.IFNA(VLOOKUP(DataTable[[#This Row],[Category]],Table2[#All],2,FALSE),"")</f>
        <v>Transmission Expansion plan</v>
      </c>
    </row>
    <row r="939" spans="1:22" x14ac:dyDescent="0.35">
      <c r="A939" s="3" t="s">
        <v>7</v>
      </c>
      <c r="B939" s="3" t="s">
        <v>276</v>
      </c>
      <c r="C939" s="3" t="s">
        <v>942</v>
      </c>
      <c r="D939" s="3" t="s">
        <v>941</v>
      </c>
      <c r="E939" s="3" t="s">
        <v>124</v>
      </c>
      <c r="F939" s="3" t="s">
        <v>1782</v>
      </c>
      <c r="G939" s="3" t="s">
        <v>1806</v>
      </c>
      <c r="H939" s="4">
        <v>-3347</v>
      </c>
      <c r="I939" s="4">
        <v>5992</v>
      </c>
      <c r="J939" s="4">
        <v>14151</v>
      </c>
      <c r="K939" s="4">
        <v>27437</v>
      </c>
      <c r="L939" s="4">
        <v>16613</v>
      </c>
      <c r="M939" s="4">
        <v>41147</v>
      </c>
      <c r="N939" s="4">
        <v>36549</v>
      </c>
      <c r="O939" s="4">
        <v>36857</v>
      </c>
      <c r="P939" s="4">
        <v>18066</v>
      </c>
      <c r="Q939" s="4">
        <v>0</v>
      </c>
      <c r="R939" s="4">
        <v>4809</v>
      </c>
      <c r="S939" s="4">
        <v>18971</v>
      </c>
      <c r="T939" s="4">
        <v>217246</v>
      </c>
      <c r="U939" s="13">
        <f>IF(DataTable[[#This Row],[Year]]="2019",SUM(DataTable[[#This Row],[Nov]:[Dec]]),IF(OR(DataTable[[#This Row],[Year]]="2020",DataTable[[#This Row],[Year]]="2021"),DataTable[[#This Row],[Total]],0))/1000</f>
        <v>217.24600000000001</v>
      </c>
      <c r="V939" s="13" t="str">
        <f>_xlfn.IFNA(VLOOKUP(DataTable[[#This Row],[Category]],Table2[#All],2,FALSE),"")</f>
        <v>Transmission Expansion plan</v>
      </c>
    </row>
    <row r="940" spans="1:22" x14ac:dyDescent="0.35">
      <c r="A940" s="3" t="s">
        <v>7</v>
      </c>
      <c r="B940" s="3" t="s">
        <v>276</v>
      </c>
      <c r="C940" s="3" t="s">
        <v>942</v>
      </c>
      <c r="D940" s="3" t="s">
        <v>941</v>
      </c>
      <c r="E940" s="3" t="s">
        <v>124</v>
      </c>
      <c r="F940" s="3" t="s">
        <v>1781</v>
      </c>
      <c r="G940" s="3" t="s">
        <v>1806</v>
      </c>
      <c r="H940" s="4">
        <v>63560</v>
      </c>
      <c r="I940" s="4">
        <v>69210</v>
      </c>
      <c r="J940" s="4">
        <v>137453</v>
      </c>
      <c r="K940" s="4">
        <v>219709</v>
      </c>
      <c r="L940" s="4">
        <v>0</v>
      </c>
      <c r="M940" s="4">
        <v>0</v>
      </c>
      <c r="N940" s="4">
        <v>0</v>
      </c>
      <c r="O940" s="4">
        <v>0</v>
      </c>
      <c r="P940" s="4">
        <v>13734</v>
      </c>
      <c r="Q940" s="4">
        <v>291059</v>
      </c>
      <c r="R940" s="4">
        <v>312901</v>
      </c>
      <c r="S940" s="4">
        <v>6028</v>
      </c>
      <c r="T940" s="4">
        <v>1113654</v>
      </c>
      <c r="U940" s="13">
        <f>IF(DataTable[[#This Row],[Year]]="2019",SUM(DataTable[[#This Row],[Nov]:[Dec]]),IF(OR(DataTable[[#This Row],[Year]]="2020",DataTable[[#This Row],[Year]]="2021"),DataTable[[#This Row],[Total]],0))/1000</f>
        <v>1113.654</v>
      </c>
      <c r="V940" s="13" t="str">
        <f>_xlfn.IFNA(VLOOKUP(DataTable[[#This Row],[Category]],Table2[#All],2,FALSE),"")</f>
        <v>Transmission Expansion plan</v>
      </c>
    </row>
    <row r="941" spans="1:22" x14ac:dyDescent="0.35">
      <c r="A941" s="3" t="s">
        <v>7</v>
      </c>
      <c r="B941" s="3" t="s">
        <v>276</v>
      </c>
      <c r="C941" s="3" t="s">
        <v>779</v>
      </c>
      <c r="D941" s="3" t="s">
        <v>778</v>
      </c>
      <c r="E941" s="3" t="s">
        <v>252</v>
      </c>
      <c r="F941" s="3" t="s">
        <v>1782</v>
      </c>
      <c r="G941" s="3" t="s">
        <v>1806</v>
      </c>
      <c r="H941" s="4">
        <v>28</v>
      </c>
      <c r="I941" s="4">
        <v>0</v>
      </c>
      <c r="J941" s="4">
        <v>0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>
        <v>0</v>
      </c>
      <c r="Q941" s="4">
        <v>0</v>
      </c>
      <c r="R941" s="4">
        <v>0</v>
      </c>
      <c r="S941" s="4">
        <v>0</v>
      </c>
      <c r="T941" s="4">
        <v>28</v>
      </c>
      <c r="U941" s="13">
        <f>IF(DataTable[[#This Row],[Year]]="2019",SUM(DataTable[[#This Row],[Nov]:[Dec]]),IF(OR(DataTable[[#This Row],[Year]]="2020",DataTable[[#This Row],[Year]]="2021"),DataTable[[#This Row],[Total]],0))/1000</f>
        <v>2.8000000000000001E-2</v>
      </c>
      <c r="V941" s="13" t="str">
        <f>_xlfn.IFNA(VLOOKUP(DataTable[[#This Row],[Category]],Table2[#All],2,FALSE),"")</f>
        <v>Reliability</v>
      </c>
    </row>
    <row r="942" spans="1:22" x14ac:dyDescent="0.35">
      <c r="A942" s="3" t="s">
        <v>7</v>
      </c>
      <c r="B942" s="3" t="s">
        <v>276</v>
      </c>
      <c r="C942" s="3" t="s">
        <v>783</v>
      </c>
      <c r="D942" s="3" t="s">
        <v>782</v>
      </c>
      <c r="E942" s="3" t="s">
        <v>252</v>
      </c>
      <c r="F942" s="3" t="s">
        <v>1782</v>
      </c>
      <c r="G942" s="3" t="s">
        <v>1806</v>
      </c>
      <c r="H942" s="4">
        <v>22049</v>
      </c>
      <c r="I942" s="4">
        <v>14221</v>
      </c>
      <c r="J942" s="4">
        <v>6701</v>
      </c>
      <c r="K942" s="4">
        <v>-5377</v>
      </c>
      <c r="L942" s="4">
        <v>4</v>
      </c>
      <c r="M942" s="4">
        <v>-214</v>
      </c>
      <c r="N942" s="4">
        <v>0</v>
      </c>
      <c r="O942" s="4">
        <v>0</v>
      </c>
      <c r="P942" s="4">
        <v>0</v>
      </c>
      <c r="Q942" s="4">
        <v>0</v>
      </c>
      <c r="R942" s="4">
        <v>0</v>
      </c>
      <c r="S942" s="4">
        <v>0</v>
      </c>
      <c r="T942" s="4">
        <v>37383</v>
      </c>
      <c r="U942" s="13">
        <f>IF(DataTable[[#This Row],[Year]]="2019",SUM(DataTable[[#This Row],[Nov]:[Dec]]),IF(OR(DataTable[[#This Row],[Year]]="2020",DataTable[[#This Row],[Year]]="2021"),DataTable[[#This Row],[Total]],0))/1000</f>
        <v>37.383000000000003</v>
      </c>
      <c r="V942" s="13" t="str">
        <f>_xlfn.IFNA(VLOOKUP(DataTable[[#This Row],[Category]],Table2[#All],2,FALSE),"")</f>
        <v>Reliability</v>
      </c>
    </row>
    <row r="943" spans="1:22" x14ac:dyDescent="0.35">
      <c r="A943" s="3" t="s">
        <v>7</v>
      </c>
      <c r="B943" s="3" t="s">
        <v>276</v>
      </c>
      <c r="C943" s="3" t="s">
        <v>944</v>
      </c>
      <c r="D943" s="3" t="s">
        <v>943</v>
      </c>
      <c r="E943" s="3" t="s">
        <v>124</v>
      </c>
      <c r="F943" s="3" t="s">
        <v>1781</v>
      </c>
      <c r="G943" s="3" t="s">
        <v>1806</v>
      </c>
      <c r="H943" s="4">
        <v>416</v>
      </c>
      <c r="I943" s="4">
        <v>416</v>
      </c>
      <c r="J943" s="4">
        <v>416</v>
      </c>
      <c r="K943" s="4">
        <v>1666</v>
      </c>
      <c r="L943" s="4">
        <v>1666</v>
      </c>
      <c r="M943" s="4">
        <v>1666</v>
      </c>
      <c r="N943" s="4">
        <v>9983</v>
      </c>
      <c r="O943" s="4">
        <v>11650</v>
      </c>
      <c r="P943" s="4">
        <v>1249</v>
      </c>
      <c r="Q943" s="4">
        <v>3880</v>
      </c>
      <c r="R943" s="4">
        <v>0</v>
      </c>
      <c r="S943" s="4">
        <v>0</v>
      </c>
      <c r="T943" s="4">
        <v>33009</v>
      </c>
      <c r="U943" s="13">
        <f>IF(DataTable[[#This Row],[Year]]="2019",SUM(DataTable[[#This Row],[Nov]:[Dec]]),IF(OR(DataTable[[#This Row],[Year]]="2020",DataTable[[#This Row],[Year]]="2021"),DataTable[[#This Row],[Total]],0))/1000</f>
        <v>33.009</v>
      </c>
      <c r="V943" s="13" t="str">
        <f>_xlfn.IFNA(VLOOKUP(DataTable[[#This Row],[Category]],Table2[#All],2,FALSE),"")</f>
        <v>Transmission Expansion plan</v>
      </c>
    </row>
    <row r="944" spans="1:22" x14ac:dyDescent="0.35">
      <c r="A944" s="3" t="s">
        <v>7</v>
      </c>
      <c r="B944" s="3" t="s">
        <v>276</v>
      </c>
      <c r="C944" s="3" t="s">
        <v>791</v>
      </c>
      <c r="D944" s="3" t="s">
        <v>790</v>
      </c>
      <c r="E944" s="3" t="s">
        <v>252</v>
      </c>
      <c r="F944" s="3" t="s">
        <v>1782</v>
      </c>
      <c r="G944" s="3" t="s">
        <v>1806</v>
      </c>
      <c r="H944" s="4">
        <v>1896</v>
      </c>
      <c r="I944" s="4">
        <v>899</v>
      </c>
      <c r="J944" s="4">
        <v>164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>
        <v>0</v>
      </c>
      <c r="Q944" s="4">
        <v>0</v>
      </c>
      <c r="R944" s="4">
        <v>0</v>
      </c>
      <c r="S944" s="4">
        <v>0</v>
      </c>
      <c r="T944" s="4">
        <v>2959</v>
      </c>
      <c r="U944" s="13">
        <f>IF(DataTable[[#This Row],[Year]]="2019",SUM(DataTable[[#This Row],[Nov]:[Dec]]),IF(OR(DataTable[[#This Row],[Year]]="2020",DataTable[[#This Row],[Year]]="2021"),DataTable[[#This Row],[Total]],0))/1000</f>
        <v>2.9590000000000001</v>
      </c>
      <c r="V944" s="13" t="str">
        <f>_xlfn.IFNA(VLOOKUP(DataTable[[#This Row],[Category]],Table2[#All],2,FALSE),"")</f>
        <v>Reliability</v>
      </c>
    </row>
    <row r="945" spans="1:22" x14ac:dyDescent="0.35">
      <c r="A945" s="3" t="s">
        <v>7</v>
      </c>
      <c r="B945" s="3" t="s">
        <v>276</v>
      </c>
      <c r="C945" s="3" t="s">
        <v>773</v>
      </c>
      <c r="D945" s="3" t="s">
        <v>772</v>
      </c>
      <c r="E945" s="3" t="s">
        <v>252</v>
      </c>
      <c r="F945" s="3" t="s">
        <v>1782</v>
      </c>
      <c r="G945" s="3" t="s">
        <v>1806</v>
      </c>
      <c r="H945" s="4">
        <v>14770</v>
      </c>
      <c r="I945" s="4">
        <v>-55</v>
      </c>
      <c r="J945" s="4">
        <v>11475</v>
      </c>
      <c r="K945" s="4">
        <v>12801</v>
      </c>
      <c r="L945" s="4">
        <v>11442</v>
      </c>
      <c r="M945" s="4">
        <v>-675</v>
      </c>
      <c r="N945" s="4">
        <v>813</v>
      </c>
      <c r="O945" s="4">
        <v>0</v>
      </c>
      <c r="P945" s="4">
        <v>0</v>
      </c>
      <c r="Q945" s="4">
        <v>0</v>
      </c>
      <c r="R945" s="4">
        <v>0</v>
      </c>
      <c r="S945" s="4">
        <v>0</v>
      </c>
      <c r="T945" s="4">
        <v>50570</v>
      </c>
      <c r="U945" s="13">
        <f>IF(DataTable[[#This Row],[Year]]="2019",SUM(DataTable[[#This Row],[Nov]:[Dec]]),IF(OR(DataTable[[#This Row],[Year]]="2020",DataTable[[#This Row],[Year]]="2021"),DataTable[[#This Row],[Total]],0))/1000</f>
        <v>50.57</v>
      </c>
      <c r="V945" s="13" t="str">
        <f>_xlfn.IFNA(VLOOKUP(DataTable[[#This Row],[Category]],Table2[#All],2,FALSE),"")</f>
        <v>Reliability</v>
      </c>
    </row>
    <row r="946" spans="1:22" x14ac:dyDescent="0.35">
      <c r="A946" s="3" t="s">
        <v>7</v>
      </c>
      <c r="B946" s="3" t="s">
        <v>276</v>
      </c>
      <c r="C946" s="3" t="s">
        <v>759</v>
      </c>
      <c r="D946" s="3" t="s">
        <v>758</v>
      </c>
      <c r="E946" s="3" t="s">
        <v>252</v>
      </c>
      <c r="F946" s="3" t="s">
        <v>1782</v>
      </c>
      <c r="G946" s="3" t="s">
        <v>1806</v>
      </c>
      <c r="H946" s="4">
        <v>0</v>
      </c>
      <c r="I946" s="4">
        <v>521</v>
      </c>
      <c r="J946" s="4">
        <v>-780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>
        <v>0</v>
      </c>
      <c r="Q946" s="4">
        <v>0</v>
      </c>
      <c r="R946" s="4">
        <v>0</v>
      </c>
      <c r="S946" s="4">
        <v>0</v>
      </c>
      <c r="T946" s="4">
        <v>-259</v>
      </c>
      <c r="U946" s="13">
        <f>IF(DataTable[[#This Row],[Year]]="2019",SUM(DataTable[[#This Row],[Nov]:[Dec]]),IF(OR(DataTable[[#This Row],[Year]]="2020",DataTable[[#This Row],[Year]]="2021"),DataTable[[#This Row],[Total]],0))/1000</f>
        <v>-0.25900000000000001</v>
      </c>
      <c r="V946" s="13" t="str">
        <f>_xlfn.IFNA(VLOOKUP(DataTable[[#This Row],[Category]],Table2[#All],2,FALSE),"")</f>
        <v>Reliability</v>
      </c>
    </row>
    <row r="947" spans="1:22" x14ac:dyDescent="0.35">
      <c r="A947" s="3" t="s">
        <v>7</v>
      </c>
      <c r="B947" s="3" t="s">
        <v>276</v>
      </c>
      <c r="C947" s="3" t="s">
        <v>910</v>
      </c>
      <c r="D947" s="3" t="s">
        <v>909</v>
      </c>
      <c r="E947" s="3" t="s">
        <v>124</v>
      </c>
      <c r="F947" s="3" t="s">
        <v>1782</v>
      </c>
      <c r="G947" s="3" t="s">
        <v>1806</v>
      </c>
      <c r="H947" s="4">
        <v>0</v>
      </c>
      <c r="I947" s="4">
        <v>0</v>
      </c>
      <c r="J947" s="4">
        <v>0</v>
      </c>
      <c r="K947" s="4">
        <v>0</v>
      </c>
      <c r="L947" s="4">
        <v>0</v>
      </c>
      <c r="M947" s="4">
        <v>0</v>
      </c>
      <c r="N947" s="4">
        <v>399</v>
      </c>
      <c r="O947" s="4">
        <v>0</v>
      </c>
      <c r="P947" s="4">
        <v>0</v>
      </c>
      <c r="Q947" s="4">
        <v>0</v>
      </c>
      <c r="R947" s="4">
        <v>0</v>
      </c>
      <c r="S947" s="4">
        <v>0</v>
      </c>
      <c r="T947" s="4">
        <v>399</v>
      </c>
      <c r="U947" s="13">
        <f>IF(DataTable[[#This Row],[Year]]="2019",SUM(DataTable[[#This Row],[Nov]:[Dec]]),IF(OR(DataTable[[#This Row],[Year]]="2020",DataTable[[#This Row],[Year]]="2021"),DataTable[[#This Row],[Total]],0))/1000</f>
        <v>0.39900000000000002</v>
      </c>
      <c r="V947" s="13" t="str">
        <f>_xlfn.IFNA(VLOOKUP(DataTable[[#This Row],[Category]],Table2[#All],2,FALSE),"")</f>
        <v>Transmission Expansion plan</v>
      </c>
    </row>
    <row r="948" spans="1:22" x14ac:dyDescent="0.35">
      <c r="A948" s="3" t="s">
        <v>7</v>
      </c>
      <c r="B948" s="3" t="s">
        <v>276</v>
      </c>
      <c r="C948" s="3" t="s">
        <v>926</v>
      </c>
      <c r="D948" s="3" t="s">
        <v>925</v>
      </c>
      <c r="E948" s="3" t="s">
        <v>124</v>
      </c>
      <c r="F948" s="3" t="s">
        <v>1782</v>
      </c>
      <c r="G948" s="3" t="s">
        <v>1806</v>
      </c>
      <c r="H948" s="4">
        <v>1276</v>
      </c>
      <c r="I948" s="4">
        <v>3113</v>
      </c>
      <c r="J948" s="4">
        <v>2214</v>
      </c>
      <c r="K948" s="4">
        <v>0</v>
      </c>
      <c r="L948" s="4">
        <v>0</v>
      </c>
      <c r="M948" s="4">
        <v>-422</v>
      </c>
      <c r="N948" s="4">
        <v>0</v>
      </c>
      <c r="O948" s="4">
        <v>0</v>
      </c>
      <c r="P948" s="4">
        <v>0</v>
      </c>
      <c r="Q948" s="4">
        <v>35267</v>
      </c>
      <c r="R948" s="4">
        <v>0</v>
      </c>
      <c r="S948" s="4">
        <v>0</v>
      </c>
      <c r="T948" s="4">
        <v>41448</v>
      </c>
      <c r="U948" s="13">
        <f>IF(DataTable[[#This Row],[Year]]="2019",SUM(DataTable[[#This Row],[Nov]:[Dec]]),IF(OR(DataTable[[#This Row],[Year]]="2020",DataTable[[#This Row],[Year]]="2021"),DataTable[[#This Row],[Total]],0))/1000</f>
        <v>41.448</v>
      </c>
      <c r="V948" s="13" t="str">
        <f>_xlfn.IFNA(VLOOKUP(DataTable[[#This Row],[Category]],Table2[#All],2,FALSE),"")</f>
        <v>Transmission Expansion plan</v>
      </c>
    </row>
    <row r="949" spans="1:22" x14ac:dyDescent="0.35">
      <c r="A949" s="3" t="s">
        <v>7</v>
      </c>
      <c r="B949" s="3" t="s">
        <v>276</v>
      </c>
      <c r="C949" s="3" t="s">
        <v>757</v>
      </c>
      <c r="D949" s="3" t="s">
        <v>756</v>
      </c>
      <c r="E949" s="3" t="s">
        <v>252</v>
      </c>
      <c r="F949" s="3" t="s">
        <v>1782</v>
      </c>
      <c r="G949" s="3" t="s">
        <v>1806</v>
      </c>
      <c r="H949" s="4">
        <v>0</v>
      </c>
      <c r="I949" s="4">
        <v>0</v>
      </c>
      <c r="J949" s="4">
        <v>0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>
        <v>0</v>
      </c>
      <c r="Q949" s="4">
        <v>0</v>
      </c>
      <c r="R949" s="4">
        <v>0</v>
      </c>
      <c r="S949" s="4">
        <v>0</v>
      </c>
      <c r="T949" s="4">
        <v>0</v>
      </c>
      <c r="U949" s="13">
        <f>IF(DataTable[[#This Row],[Year]]="2019",SUM(DataTable[[#This Row],[Nov]:[Dec]]),IF(OR(DataTable[[#This Row],[Year]]="2020",DataTable[[#This Row],[Year]]="2021"),DataTable[[#This Row],[Total]],0))/1000</f>
        <v>0</v>
      </c>
      <c r="V949" s="13" t="str">
        <f>_xlfn.IFNA(VLOOKUP(DataTable[[#This Row],[Category]],Table2[#All],2,FALSE),"")</f>
        <v>Reliability</v>
      </c>
    </row>
    <row r="950" spans="1:22" x14ac:dyDescent="0.35">
      <c r="A950" s="3" t="s">
        <v>7</v>
      </c>
      <c r="B950" s="3" t="s">
        <v>276</v>
      </c>
      <c r="C950" s="3" t="s">
        <v>505</v>
      </c>
      <c r="D950" s="3" t="s">
        <v>504</v>
      </c>
      <c r="E950" s="3" t="s">
        <v>88</v>
      </c>
      <c r="F950" s="3" t="s">
        <v>1782</v>
      </c>
      <c r="G950" s="3" t="s">
        <v>1806</v>
      </c>
      <c r="H950" s="4">
        <v>0</v>
      </c>
      <c r="I950" s="4">
        <v>0</v>
      </c>
      <c r="J950" s="4">
        <v>0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>
        <v>0</v>
      </c>
      <c r="Q950" s="4">
        <v>0</v>
      </c>
      <c r="R950" s="4">
        <v>0</v>
      </c>
      <c r="S950" s="4">
        <v>0</v>
      </c>
      <c r="T950" s="4">
        <v>0</v>
      </c>
      <c r="U950" s="13">
        <f>IF(DataTable[[#This Row],[Year]]="2019",SUM(DataTable[[#This Row],[Nov]:[Dec]]),IF(OR(DataTable[[#This Row],[Year]]="2020",DataTable[[#This Row],[Year]]="2021"),DataTable[[#This Row],[Total]],0))/1000</f>
        <v>0</v>
      </c>
      <c r="V950" s="13" t="str">
        <f>_xlfn.IFNA(VLOOKUP(DataTable[[#This Row],[Category]],Table2[#All],2,FALSE),"")</f>
        <v>Proactive Replacement</v>
      </c>
    </row>
    <row r="951" spans="1:22" x14ac:dyDescent="0.35">
      <c r="A951" s="3" t="s">
        <v>7</v>
      </c>
      <c r="B951" s="3" t="s">
        <v>276</v>
      </c>
      <c r="C951" s="3" t="s">
        <v>671</v>
      </c>
      <c r="D951" s="3" t="s">
        <v>670</v>
      </c>
      <c r="E951" s="3" t="s">
        <v>88</v>
      </c>
      <c r="F951" s="3" t="s">
        <v>1782</v>
      </c>
      <c r="G951" s="3" t="s">
        <v>1806</v>
      </c>
      <c r="H951" s="4">
        <v>1056</v>
      </c>
      <c r="I951" s="4">
        <v>742</v>
      </c>
      <c r="J951" s="4">
        <v>0</v>
      </c>
      <c r="K951" s="4">
        <v>296</v>
      </c>
      <c r="L951" s="4">
        <v>2146</v>
      </c>
      <c r="M951" s="4">
        <v>0</v>
      </c>
      <c r="N951" s="4">
        <v>0</v>
      </c>
      <c r="O951" s="4">
        <v>0</v>
      </c>
      <c r="P951" s="4">
        <v>0</v>
      </c>
      <c r="Q951" s="4">
        <v>0</v>
      </c>
      <c r="R951" s="4">
        <v>0</v>
      </c>
      <c r="S951" s="4">
        <v>0</v>
      </c>
      <c r="T951" s="4">
        <v>4240</v>
      </c>
      <c r="U951" s="13">
        <f>IF(DataTable[[#This Row],[Year]]="2019",SUM(DataTable[[#This Row],[Nov]:[Dec]]),IF(OR(DataTable[[#This Row],[Year]]="2020",DataTable[[#This Row],[Year]]="2021"),DataTable[[#This Row],[Total]],0))/1000</f>
        <v>4.24</v>
      </c>
      <c r="V951" s="13" t="str">
        <f>_xlfn.IFNA(VLOOKUP(DataTable[[#This Row],[Category]],Table2[#All],2,FALSE),"")</f>
        <v>Proactive Replacement</v>
      </c>
    </row>
    <row r="952" spans="1:22" x14ac:dyDescent="0.35">
      <c r="A952" s="3" t="s">
        <v>7</v>
      </c>
      <c r="B952" s="3" t="s">
        <v>276</v>
      </c>
      <c r="C952" s="3" t="s">
        <v>908</v>
      </c>
      <c r="D952" s="3" t="s">
        <v>907</v>
      </c>
      <c r="E952" s="3" t="s">
        <v>124</v>
      </c>
      <c r="F952" s="3" t="s">
        <v>1782</v>
      </c>
      <c r="G952" s="3" t="s">
        <v>1806</v>
      </c>
      <c r="H952" s="4">
        <v>0</v>
      </c>
      <c r="I952" s="4">
        <v>0</v>
      </c>
      <c r="J952" s="4">
        <v>0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>
        <v>0</v>
      </c>
      <c r="Q952" s="4">
        <v>0</v>
      </c>
      <c r="R952" s="4">
        <v>0</v>
      </c>
      <c r="S952" s="4">
        <v>0</v>
      </c>
      <c r="T952" s="4">
        <v>0</v>
      </c>
      <c r="U952" s="13">
        <f>IF(DataTable[[#This Row],[Year]]="2019",SUM(DataTable[[#This Row],[Nov]:[Dec]]),IF(OR(DataTable[[#This Row],[Year]]="2020",DataTable[[#This Row],[Year]]="2021"),DataTable[[#This Row],[Total]],0))/1000</f>
        <v>0</v>
      </c>
      <c r="V952" s="13" t="str">
        <f>_xlfn.IFNA(VLOOKUP(DataTable[[#This Row],[Category]],Table2[#All],2,FALSE),"")</f>
        <v>Transmission Expansion plan</v>
      </c>
    </row>
    <row r="953" spans="1:22" x14ac:dyDescent="0.35">
      <c r="A953" s="3" t="s">
        <v>7</v>
      </c>
      <c r="B953" s="3" t="s">
        <v>276</v>
      </c>
      <c r="C953" s="3" t="s">
        <v>360</v>
      </c>
      <c r="D953" s="3" t="s">
        <v>359</v>
      </c>
      <c r="E953" s="3" t="s">
        <v>88</v>
      </c>
      <c r="F953" s="3" t="s">
        <v>1782</v>
      </c>
      <c r="G953" s="3" t="s">
        <v>1806</v>
      </c>
      <c r="H953" s="4">
        <v>8781</v>
      </c>
      <c r="I953" s="4">
        <v>1059</v>
      </c>
      <c r="J953" s="4">
        <v>8329</v>
      </c>
      <c r="K953" s="4">
        <v>11684</v>
      </c>
      <c r="L953" s="4">
        <v>17304</v>
      </c>
      <c r="M953" s="4">
        <v>89</v>
      </c>
      <c r="N953" s="4">
        <v>852</v>
      </c>
      <c r="O953" s="4">
        <v>0</v>
      </c>
      <c r="P953" s="4">
        <v>0</v>
      </c>
      <c r="Q953" s="4">
        <v>0</v>
      </c>
      <c r="R953" s="4">
        <v>0</v>
      </c>
      <c r="S953" s="4">
        <v>0</v>
      </c>
      <c r="T953" s="4">
        <v>48098</v>
      </c>
      <c r="U953" s="13">
        <f>IF(DataTable[[#This Row],[Year]]="2019",SUM(DataTable[[#This Row],[Nov]:[Dec]]),IF(OR(DataTable[[#This Row],[Year]]="2020",DataTable[[#This Row],[Year]]="2021"),DataTable[[#This Row],[Total]],0))/1000</f>
        <v>48.097999999999999</v>
      </c>
      <c r="V953" s="13" t="str">
        <f>_xlfn.IFNA(VLOOKUP(DataTable[[#This Row],[Category]],Table2[#All],2,FALSE),"")</f>
        <v>Proactive Replacement</v>
      </c>
    </row>
    <row r="954" spans="1:22" x14ac:dyDescent="0.35">
      <c r="A954" s="3" t="s">
        <v>7</v>
      </c>
      <c r="B954" s="3" t="s">
        <v>276</v>
      </c>
      <c r="C954" s="3" t="s">
        <v>902</v>
      </c>
      <c r="D954" s="3" t="s">
        <v>901</v>
      </c>
      <c r="E954" s="3" t="s">
        <v>124</v>
      </c>
      <c r="F954" s="3" t="s">
        <v>1782</v>
      </c>
      <c r="G954" s="3" t="s">
        <v>1806</v>
      </c>
      <c r="H954" s="4">
        <v>-6</v>
      </c>
      <c r="I954" s="4">
        <v>560</v>
      </c>
      <c r="J954" s="4">
        <v>-35</v>
      </c>
      <c r="K954" s="4">
        <v>0</v>
      </c>
      <c r="L954" s="4">
        <v>-1084</v>
      </c>
      <c r="M954" s="4">
        <v>0</v>
      </c>
      <c r="N954" s="4">
        <v>0</v>
      </c>
      <c r="O954" s="4">
        <v>0</v>
      </c>
      <c r="P954" s="4">
        <v>0</v>
      </c>
      <c r="Q954" s="4">
        <v>0</v>
      </c>
      <c r="R954" s="4">
        <v>0</v>
      </c>
      <c r="S954" s="4">
        <v>0</v>
      </c>
      <c r="T954" s="4">
        <v>-565</v>
      </c>
      <c r="U954" s="13">
        <f>IF(DataTable[[#This Row],[Year]]="2019",SUM(DataTable[[#This Row],[Nov]:[Dec]]),IF(OR(DataTable[[#This Row],[Year]]="2020",DataTable[[#This Row],[Year]]="2021"),DataTable[[#This Row],[Total]],0))/1000</f>
        <v>-0.56499999999999995</v>
      </c>
      <c r="V954" s="13" t="str">
        <f>_xlfn.IFNA(VLOOKUP(DataTable[[#This Row],[Category]],Table2[#All],2,FALSE),"")</f>
        <v>Transmission Expansion plan</v>
      </c>
    </row>
    <row r="955" spans="1:22" x14ac:dyDescent="0.35">
      <c r="A955" s="3" t="s">
        <v>7</v>
      </c>
      <c r="B955" s="3" t="s">
        <v>276</v>
      </c>
      <c r="C955" s="3" t="s">
        <v>539</v>
      </c>
      <c r="D955" s="3" t="s">
        <v>538</v>
      </c>
      <c r="E955" s="3" t="s">
        <v>88</v>
      </c>
      <c r="F955" s="3" t="s">
        <v>1782</v>
      </c>
      <c r="G955" s="3" t="s">
        <v>1806</v>
      </c>
      <c r="H955" s="4">
        <v>-4452</v>
      </c>
      <c r="I955" s="4">
        <v>10</v>
      </c>
      <c r="J955" s="4">
        <v>0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>
        <v>0</v>
      </c>
      <c r="Q955" s="4">
        <v>0</v>
      </c>
      <c r="R955" s="4">
        <v>0</v>
      </c>
      <c r="S955" s="4">
        <v>0</v>
      </c>
      <c r="T955" s="4">
        <v>-4442</v>
      </c>
      <c r="U955" s="13">
        <f>IF(DataTable[[#This Row],[Year]]="2019",SUM(DataTable[[#This Row],[Nov]:[Dec]]),IF(OR(DataTable[[#This Row],[Year]]="2020",DataTable[[#This Row],[Year]]="2021"),DataTable[[#This Row],[Total]],0))/1000</f>
        <v>-4.4420000000000002</v>
      </c>
      <c r="V955" s="13" t="str">
        <f>_xlfn.IFNA(VLOOKUP(DataTable[[#This Row],[Category]],Table2[#All],2,FALSE),"")</f>
        <v>Proactive Replacement</v>
      </c>
    </row>
    <row r="956" spans="1:22" x14ac:dyDescent="0.35">
      <c r="A956" s="3" t="s">
        <v>7</v>
      </c>
      <c r="B956" s="3" t="s">
        <v>276</v>
      </c>
      <c r="C956" s="3" t="s">
        <v>599</v>
      </c>
      <c r="D956" s="3" t="s">
        <v>598</v>
      </c>
      <c r="E956" s="3" t="s">
        <v>88</v>
      </c>
      <c r="F956" s="3" t="s">
        <v>1782</v>
      </c>
      <c r="G956" s="3" t="s">
        <v>1806</v>
      </c>
      <c r="H956" s="4">
        <v>33961</v>
      </c>
      <c r="I956" s="4">
        <v>-21792</v>
      </c>
      <c r="J956" s="4">
        <v>0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>
        <v>0</v>
      </c>
      <c r="Q956" s="4">
        <v>0</v>
      </c>
      <c r="R956" s="4">
        <v>0</v>
      </c>
      <c r="S956" s="4">
        <v>0</v>
      </c>
      <c r="T956" s="4">
        <v>12169</v>
      </c>
      <c r="U956" s="13">
        <f>IF(DataTable[[#This Row],[Year]]="2019",SUM(DataTable[[#This Row],[Nov]:[Dec]]),IF(OR(DataTable[[#This Row],[Year]]="2020",DataTable[[#This Row],[Year]]="2021"),DataTable[[#This Row],[Total]],0))/1000</f>
        <v>12.169</v>
      </c>
      <c r="V956" s="13" t="str">
        <f>_xlfn.IFNA(VLOOKUP(DataTable[[#This Row],[Category]],Table2[#All],2,FALSE),"")</f>
        <v>Proactive Replacement</v>
      </c>
    </row>
    <row r="957" spans="1:22" x14ac:dyDescent="0.35">
      <c r="A957" s="3" t="s">
        <v>7</v>
      </c>
      <c r="B957" s="3" t="s">
        <v>276</v>
      </c>
      <c r="C957" s="3" t="s">
        <v>723</v>
      </c>
      <c r="D957" s="3" t="s">
        <v>722</v>
      </c>
      <c r="E957" s="3" t="s">
        <v>252</v>
      </c>
      <c r="F957" s="3" t="s">
        <v>1782</v>
      </c>
      <c r="G957" s="3" t="s">
        <v>1806</v>
      </c>
      <c r="H957" s="4">
        <v>-5954</v>
      </c>
      <c r="I957" s="4">
        <v>368</v>
      </c>
      <c r="J957" s="4">
        <v>471</v>
      </c>
      <c r="K957" s="4">
        <v>59023</v>
      </c>
      <c r="L957" s="4">
        <v>-58542</v>
      </c>
      <c r="M957" s="4">
        <v>-1</v>
      </c>
      <c r="N957" s="4">
        <v>141</v>
      </c>
      <c r="O957" s="4">
        <v>0</v>
      </c>
      <c r="P957" s="4">
        <v>161342</v>
      </c>
      <c r="Q957" s="4">
        <v>0</v>
      </c>
      <c r="R957" s="4">
        <v>0</v>
      </c>
      <c r="S957" s="4">
        <v>0</v>
      </c>
      <c r="T957" s="4">
        <v>156848</v>
      </c>
      <c r="U957" s="13">
        <f>IF(DataTable[[#This Row],[Year]]="2019",SUM(DataTable[[#This Row],[Nov]:[Dec]]),IF(OR(DataTable[[#This Row],[Year]]="2020",DataTable[[#This Row],[Year]]="2021"),DataTable[[#This Row],[Total]],0))/1000</f>
        <v>156.84800000000001</v>
      </c>
      <c r="V957" s="13" t="str">
        <f>_xlfn.IFNA(VLOOKUP(DataTable[[#This Row],[Category]],Table2[#All],2,FALSE),"")</f>
        <v>Reliability</v>
      </c>
    </row>
    <row r="958" spans="1:22" x14ac:dyDescent="0.35">
      <c r="A958" s="3" t="s">
        <v>7</v>
      </c>
      <c r="B958" s="3" t="s">
        <v>276</v>
      </c>
      <c r="C958" s="3" t="s">
        <v>425</v>
      </c>
      <c r="D958" s="3" t="s">
        <v>424</v>
      </c>
      <c r="E958" s="3" t="s">
        <v>88</v>
      </c>
      <c r="F958" s="3" t="s">
        <v>1782</v>
      </c>
      <c r="G958" s="3" t="s">
        <v>1806</v>
      </c>
      <c r="H958" s="4">
        <v>0</v>
      </c>
      <c r="I958" s="4">
        <v>111</v>
      </c>
      <c r="J958" s="4">
        <v>0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>
        <v>0</v>
      </c>
      <c r="Q958" s="4">
        <v>0</v>
      </c>
      <c r="R958" s="4">
        <v>0</v>
      </c>
      <c r="S958" s="4">
        <v>0</v>
      </c>
      <c r="T958" s="4">
        <v>111</v>
      </c>
      <c r="U958" s="13">
        <f>IF(DataTable[[#This Row],[Year]]="2019",SUM(DataTable[[#This Row],[Nov]:[Dec]]),IF(OR(DataTable[[#This Row],[Year]]="2020",DataTable[[#This Row],[Year]]="2021"),DataTable[[#This Row],[Total]],0))/1000</f>
        <v>0.111</v>
      </c>
      <c r="V958" s="13" t="str">
        <f>_xlfn.IFNA(VLOOKUP(DataTable[[#This Row],[Category]],Table2[#All],2,FALSE),"")</f>
        <v>Proactive Replacement</v>
      </c>
    </row>
    <row r="959" spans="1:22" x14ac:dyDescent="0.35">
      <c r="A959" s="3" t="s">
        <v>7</v>
      </c>
      <c r="B959" s="3" t="s">
        <v>276</v>
      </c>
      <c r="C959" s="3" t="s">
        <v>855</v>
      </c>
      <c r="D959" s="3" t="s">
        <v>854</v>
      </c>
      <c r="E959" s="3" t="s">
        <v>127</v>
      </c>
      <c r="F959" s="3" t="s">
        <v>1782</v>
      </c>
      <c r="G959" s="3" t="s">
        <v>1806</v>
      </c>
      <c r="H959" s="4">
        <v>-9415</v>
      </c>
      <c r="I959" s="4">
        <v>5415</v>
      </c>
      <c r="J959" s="4">
        <v>89869</v>
      </c>
      <c r="K959" s="4">
        <v>212</v>
      </c>
      <c r="L959" s="4">
        <v>3312</v>
      </c>
      <c r="M959" s="4">
        <v>56106</v>
      </c>
      <c r="N959" s="4">
        <v>-31449</v>
      </c>
      <c r="O959" s="4">
        <v>30437</v>
      </c>
      <c r="P959" s="4">
        <v>-30437</v>
      </c>
      <c r="Q959" s="4">
        <v>0</v>
      </c>
      <c r="R959" s="4">
        <v>0</v>
      </c>
      <c r="S959" s="4">
        <v>0</v>
      </c>
      <c r="T959" s="4">
        <v>114050</v>
      </c>
      <c r="U959" s="13">
        <f>IF(DataTable[[#This Row],[Year]]="2019",SUM(DataTable[[#This Row],[Nov]:[Dec]]),IF(OR(DataTable[[#This Row],[Year]]="2020",DataTable[[#This Row],[Year]]="2021"),DataTable[[#This Row],[Total]],0))/1000</f>
        <v>114.05</v>
      </c>
      <c r="V959" s="13" t="str">
        <f>_xlfn.IFNA(VLOOKUP(DataTable[[#This Row],[Category]],Table2[#All],2,FALSE),"")</f>
        <v>All Other</v>
      </c>
    </row>
    <row r="960" spans="1:22" x14ac:dyDescent="0.35">
      <c r="A960" s="3" t="s">
        <v>7</v>
      </c>
      <c r="B960" s="3" t="s">
        <v>276</v>
      </c>
      <c r="C960" s="3" t="s">
        <v>589</v>
      </c>
      <c r="D960" s="3" t="s">
        <v>588</v>
      </c>
      <c r="E960" s="3" t="s">
        <v>88</v>
      </c>
      <c r="F960" s="3" t="s">
        <v>1782</v>
      </c>
      <c r="G960" s="3" t="s">
        <v>1806</v>
      </c>
      <c r="H960" s="4">
        <v>78</v>
      </c>
      <c r="I960" s="4">
        <v>0</v>
      </c>
      <c r="J960" s="4">
        <v>-58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>
        <v>0</v>
      </c>
      <c r="Q960" s="4">
        <v>0</v>
      </c>
      <c r="R960" s="4">
        <v>0</v>
      </c>
      <c r="S960" s="4">
        <v>0</v>
      </c>
      <c r="T960" s="4">
        <v>20</v>
      </c>
      <c r="U960" s="13">
        <f>IF(DataTable[[#This Row],[Year]]="2019",SUM(DataTable[[#This Row],[Nov]:[Dec]]),IF(OR(DataTable[[#This Row],[Year]]="2020",DataTable[[#This Row],[Year]]="2021"),DataTable[[#This Row],[Total]],0))/1000</f>
        <v>0.02</v>
      </c>
      <c r="V960" s="13" t="str">
        <f>_xlfn.IFNA(VLOOKUP(DataTable[[#This Row],[Category]],Table2[#All],2,FALSE),"")</f>
        <v>Proactive Replacement</v>
      </c>
    </row>
    <row r="961" spans="1:22" x14ac:dyDescent="0.35">
      <c r="A961" s="3" t="s">
        <v>7</v>
      </c>
      <c r="B961" s="3" t="s">
        <v>276</v>
      </c>
      <c r="C961" s="3" t="s">
        <v>665</v>
      </c>
      <c r="D961" s="3" t="s">
        <v>664</v>
      </c>
      <c r="E961" s="3" t="s">
        <v>88</v>
      </c>
      <c r="F961" s="3" t="s">
        <v>1782</v>
      </c>
      <c r="G961" s="3" t="s">
        <v>1806</v>
      </c>
      <c r="H961" s="4">
        <v>155</v>
      </c>
      <c r="I961" s="4">
        <v>0</v>
      </c>
      <c r="J961" s="4">
        <v>748</v>
      </c>
      <c r="K961" s="4">
        <v>1038</v>
      </c>
      <c r="L961" s="4">
        <v>2750</v>
      </c>
      <c r="M961" s="4">
        <v>4444</v>
      </c>
      <c r="N961" s="4">
        <v>10380</v>
      </c>
      <c r="O961" s="4">
        <v>21060</v>
      </c>
      <c r="P961" s="4">
        <v>-4328</v>
      </c>
      <c r="Q961" s="4">
        <v>62830</v>
      </c>
      <c r="R961" s="4">
        <v>29497</v>
      </c>
      <c r="S961" s="4">
        <v>843</v>
      </c>
      <c r="T961" s="4">
        <v>129415</v>
      </c>
      <c r="U961" s="13">
        <f>IF(DataTable[[#This Row],[Year]]="2019",SUM(DataTable[[#This Row],[Nov]:[Dec]]),IF(OR(DataTable[[#This Row],[Year]]="2020",DataTable[[#This Row],[Year]]="2021"),DataTable[[#This Row],[Total]],0))/1000</f>
        <v>129.41499999999999</v>
      </c>
      <c r="V961" s="13" t="str">
        <f>_xlfn.IFNA(VLOOKUP(DataTable[[#This Row],[Category]],Table2[#All],2,FALSE),"")</f>
        <v>Proactive Replacement</v>
      </c>
    </row>
    <row r="962" spans="1:22" x14ac:dyDescent="0.35">
      <c r="A962" s="3" t="s">
        <v>7</v>
      </c>
      <c r="B962" s="3" t="s">
        <v>276</v>
      </c>
      <c r="C962" s="3" t="s">
        <v>675</v>
      </c>
      <c r="D962" s="3" t="s">
        <v>674</v>
      </c>
      <c r="E962" s="3" t="s">
        <v>88</v>
      </c>
      <c r="F962" s="3" t="s">
        <v>1782</v>
      </c>
      <c r="G962" s="3" t="s">
        <v>1806</v>
      </c>
      <c r="H962" s="4">
        <v>0</v>
      </c>
      <c r="I962" s="4">
        <v>0</v>
      </c>
      <c r="J962" s="4">
        <v>0</v>
      </c>
      <c r="K962" s="4">
        <v>0</v>
      </c>
      <c r="L962" s="4">
        <v>0</v>
      </c>
      <c r="M962" s="4">
        <v>943</v>
      </c>
      <c r="N962" s="4">
        <v>6931</v>
      </c>
      <c r="O962" s="4">
        <v>23385</v>
      </c>
      <c r="P962" s="4">
        <v>-1486</v>
      </c>
      <c r="Q962" s="4">
        <v>11375</v>
      </c>
      <c r="R962" s="4">
        <v>11502</v>
      </c>
      <c r="S962" s="4">
        <v>29640</v>
      </c>
      <c r="T962" s="4">
        <v>82290</v>
      </c>
      <c r="U962" s="13">
        <f>IF(DataTable[[#This Row],[Year]]="2019",SUM(DataTable[[#This Row],[Nov]:[Dec]]),IF(OR(DataTable[[#This Row],[Year]]="2020",DataTable[[#This Row],[Year]]="2021"),DataTable[[#This Row],[Total]],0))/1000</f>
        <v>82.29</v>
      </c>
      <c r="V962" s="13" t="str">
        <f>_xlfn.IFNA(VLOOKUP(DataTable[[#This Row],[Category]],Table2[#All],2,FALSE),"")</f>
        <v>Proactive Replacement</v>
      </c>
    </row>
    <row r="963" spans="1:22" x14ac:dyDescent="0.35">
      <c r="A963" s="3" t="s">
        <v>7</v>
      </c>
      <c r="B963" s="3" t="s">
        <v>276</v>
      </c>
      <c r="C963" s="3" t="s">
        <v>675</v>
      </c>
      <c r="D963" s="3" t="s">
        <v>674</v>
      </c>
      <c r="E963" s="3" t="s">
        <v>88</v>
      </c>
      <c r="F963" s="3" t="s">
        <v>1781</v>
      </c>
      <c r="G963" s="3" t="s">
        <v>1806</v>
      </c>
      <c r="H963" s="4">
        <v>76940</v>
      </c>
      <c r="I963" s="4">
        <v>52682</v>
      </c>
      <c r="J963" s="4">
        <v>2596</v>
      </c>
      <c r="K963" s="4">
        <v>17911</v>
      </c>
      <c r="L963" s="4">
        <v>0</v>
      </c>
      <c r="M963" s="4">
        <v>0</v>
      </c>
      <c r="N963" s="4">
        <v>0</v>
      </c>
      <c r="O963" s="4">
        <v>0</v>
      </c>
      <c r="P963" s="4">
        <v>0</v>
      </c>
      <c r="Q963" s="4">
        <v>0</v>
      </c>
      <c r="R963" s="4">
        <v>0</v>
      </c>
      <c r="S963" s="4">
        <v>0</v>
      </c>
      <c r="T963" s="4">
        <v>150130</v>
      </c>
      <c r="U963" s="13">
        <f>IF(DataTable[[#This Row],[Year]]="2019",SUM(DataTable[[#This Row],[Nov]:[Dec]]),IF(OR(DataTable[[#This Row],[Year]]="2020",DataTable[[#This Row],[Year]]="2021"),DataTable[[#This Row],[Total]],0))/1000</f>
        <v>150.13</v>
      </c>
      <c r="V963" s="13" t="str">
        <f>_xlfn.IFNA(VLOOKUP(DataTable[[#This Row],[Category]],Table2[#All],2,FALSE),"")</f>
        <v>Proactive Replacement</v>
      </c>
    </row>
    <row r="964" spans="1:22" x14ac:dyDescent="0.35">
      <c r="A964" s="3" t="s">
        <v>7</v>
      </c>
      <c r="B964" s="3" t="s">
        <v>276</v>
      </c>
      <c r="C964" s="3" t="s">
        <v>655</v>
      </c>
      <c r="D964" s="3" t="s">
        <v>654</v>
      </c>
      <c r="E964" s="3" t="s">
        <v>88</v>
      </c>
      <c r="F964" s="3" t="s">
        <v>1782</v>
      </c>
      <c r="G964" s="3" t="s">
        <v>1806</v>
      </c>
      <c r="H964" s="4">
        <v>12667</v>
      </c>
      <c r="I964" s="4">
        <v>8647</v>
      </c>
      <c r="J964" s="4">
        <v>72725</v>
      </c>
      <c r="K964" s="4">
        <v>22513</v>
      </c>
      <c r="L964" s="4">
        <v>5994</v>
      </c>
      <c r="M964" s="4">
        <v>5441</v>
      </c>
      <c r="N964" s="4">
        <v>5</v>
      </c>
      <c r="O964" s="4">
        <v>-2868</v>
      </c>
      <c r="P964" s="4">
        <v>2868</v>
      </c>
      <c r="Q964" s="4">
        <v>0</v>
      </c>
      <c r="R964" s="4">
        <v>0</v>
      </c>
      <c r="S964" s="4">
        <v>0</v>
      </c>
      <c r="T964" s="4">
        <v>127992</v>
      </c>
      <c r="U964" s="13">
        <f>IF(DataTable[[#This Row],[Year]]="2019",SUM(DataTable[[#This Row],[Nov]:[Dec]]),IF(OR(DataTable[[#This Row],[Year]]="2020",DataTable[[#This Row],[Year]]="2021"),DataTable[[#This Row],[Total]],0))/1000</f>
        <v>127.992</v>
      </c>
      <c r="V964" s="13" t="str">
        <f>_xlfn.IFNA(VLOOKUP(DataTable[[#This Row],[Category]],Table2[#All],2,FALSE),"")</f>
        <v>Proactive Replacement</v>
      </c>
    </row>
    <row r="965" spans="1:22" x14ac:dyDescent="0.35">
      <c r="A965" s="3" t="s">
        <v>7</v>
      </c>
      <c r="B965" s="3" t="s">
        <v>276</v>
      </c>
      <c r="C965" s="3" t="s">
        <v>555</v>
      </c>
      <c r="D965" s="3" t="s">
        <v>554</v>
      </c>
      <c r="E965" s="3" t="s">
        <v>88</v>
      </c>
      <c r="F965" s="3" t="s">
        <v>1782</v>
      </c>
      <c r="G965" s="3" t="s">
        <v>1806</v>
      </c>
      <c r="H965" s="4">
        <v>0</v>
      </c>
      <c r="I965" s="4">
        <v>0</v>
      </c>
      <c r="J965" s="4">
        <v>0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>
        <v>17076</v>
      </c>
      <c r="Q965" s="4">
        <v>49543</v>
      </c>
      <c r="R965" s="4">
        <v>49543</v>
      </c>
      <c r="S965" s="4">
        <v>49543</v>
      </c>
      <c r="T965" s="4">
        <v>165706</v>
      </c>
      <c r="U965" s="13">
        <f>IF(DataTable[[#This Row],[Year]]="2019",SUM(DataTable[[#This Row],[Nov]:[Dec]]),IF(OR(DataTable[[#This Row],[Year]]="2020",DataTable[[#This Row],[Year]]="2021"),DataTable[[#This Row],[Total]],0))/1000</f>
        <v>165.70599999999999</v>
      </c>
      <c r="V965" s="13" t="str">
        <f>_xlfn.IFNA(VLOOKUP(DataTable[[#This Row],[Category]],Table2[#All],2,FALSE),"")</f>
        <v>Proactive Replacement</v>
      </c>
    </row>
    <row r="966" spans="1:22" x14ac:dyDescent="0.35">
      <c r="A966" s="3" t="s">
        <v>7</v>
      </c>
      <c r="B966" s="3" t="s">
        <v>276</v>
      </c>
      <c r="C966" s="3" t="s">
        <v>555</v>
      </c>
      <c r="D966" s="3" t="s">
        <v>554</v>
      </c>
      <c r="E966" s="3" t="s">
        <v>88</v>
      </c>
      <c r="F966" s="3" t="s">
        <v>1781</v>
      </c>
      <c r="G966" s="3" t="s">
        <v>1806</v>
      </c>
      <c r="H966" s="4">
        <v>73254</v>
      </c>
      <c r="I966" s="4">
        <v>91843</v>
      </c>
      <c r="J966" s="4">
        <v>75217</v>
      </c>
      <c r="K966" s="4">
        <v>84510</v>
      </c>
      <c r="L966" s="4">
        <v>84510</v>
      </c>
      <c r="M966" s="4">
        <v>79588</v>
      </c>
      <c r="N966" s="4">
        <v>20479</v>
      </c>
      <c r="O966" s="4">
        <v>21461</v>
      </c>
      <c r="P966" s="4">
        <v>20479</v>
      </c>
      <c r="Q966" s="4">
        <v>15577</v>
      </c>
      <c r="R966" s="4">
        <v>24006</v>
      </c>
      <c r="S966" s="4">
        <v>35381</v>
      </c>
      <c r="T966" s="4">
        <v>626304</v>
      </c>
      <c r="U966" s="13">
        <f>IF(DataTable[[#This Row],[Year]]="2019",SUM(DataTable[[#This Row],[Nov]:[Dec]]),IF(OR(DataTable[[#This Row],[Year]]="2020",DataTable[[#This Row],[Year]]="2021"),DataTable[[#This Row],[Total]],0))/1000</f>
        <v>626.30399999999997</v>
      </c>
      <c r="V966" s="13" t="str">
        <f>_xlfn.IFNA(VLOOKUP(DataTable[[#This Row],[Category]],Table2[#All],2,FALSE),"")</f>
        <v>Proactive Replacement</v>
      </c>
    </row>
    <row r="967" spans="1:22" x14ac:dyDescent="0.35">
      <c r="A967" s="3" t="s">
        <v>7</v>
      </c>
      <c r="B967" s="3" t="s">
        <v>276</v>
      </c>
      <c r="C967" s="3" t="s">
        <v>549</v>
      </c>
      <c r="D967" s="3" t="s">
        <v>548</v>
      </c>
      <c r="E967" s="3" t="s">
        <v>88</v>
      </c>
      <c r="F967" s="3" t="s">
        <v>1782</v>
      </c>
      <c r="G967" s="3" t="s">
        <v>1806</v>
      </c>
      <c r="H967" s="4">
        <v>0</v>
      </c>
      <c r="I967" s="4">
        <v>0</v>
      </c>
      <c r="J967" s="4">
        <v>0</v>
      </c>
      <c r="K967" s="4">
        <v>0</v>
      </c>
      <c r="L967" s="4">
        <v>0</v>
      </c>
      <c r="M967" s="4">
        <v>0</v>
      </c>
      <c r="N967" s="4">
        <v>0</v>
      </c>
      <c r="O967" s="4">
        <v>26502</v>
      </c>
      <c r="P967" s="4">
        <v>51434</v>
      </c>
      <c r="Q967" s="4">
        <v>63486</v>
      </c>
      <c r="R967" s="4">
        <v>74689</v>
      </c>
      <c r="S967" s="4">
        <v>44814</v>
      </c>
      <c r="T967" s="4">
        <v>260925</v>
      </c>
      <c r="U967" s="13">
        <f>IF(DataTable[[#This Row],[Year]]="2019",SUM(DataTable[[#This Row],[Nov]:[Dec]]),IF(OR(DataTable[[#This Row],[Year]]="2020",DataTable[[#This Row],[Year]]="2021"),DataTable[[#This Row],[Total]],0))/1000</f>
        <v>260.92500000000001</v>
      </c>
      <c r="V967" s="13" t="str">
        <f>_xlfn.IFNA(VLOOKUP(DataTable[[#This Row],[Category]],Table2[#All],2,FALSE),"")</f>
        <v>Proactive Replacement</v>
      </c>
    </row>
    <row r="968" spans="1:22" x14ac:dyDescent="0.35">
      <c r="A968" s="3" t="s">
        <v>7</v>
      </c>
      <c r="B968" s="3" t="s">
        <v>276</v>
      </c>
      <c r="C968" s="3" t="s">
        <v>549</v>
      </c>
      <c r="D968" s="3" t="s">
        <v>548</v>
      </c>
      <c r="E968" s="3" t="s">
        <v>88</v>
      </c>
      <c r="F968" s="3" t="s">
        <v>1781</v>
      </c>
      <c r="G968" s="3" t="s">
        <v>1806</v>
      </c>
      <c r="H968" s="4">
        <v>10783</v>
      </c>
      <c r="I968" s="4">
        <v>6967</v>
      </c>
      <c r="J968" s="4">
        <v>14600</v>
      </c>
      <c r="K968" s="4">
        <v>3649</v>
      </c>
      <c r="L968" s="4">
        <v>-19749</v>
      </c>
      <c r="M968" s="4">
        <v>-19749</v>
      </c>
      <c r="N968" s="4">
        <v>-19749</v>
      </c>
      <c r="O968" s="4">
        <v>-19749</v>
      </c>
      <c r="P968" s="4">
        <v>-19749</v>
      </c>
      <c r="Q968" s="4">
        <v>-19749</v>
      </c>
      <c r="R968" s="4">
        <v>-19749</v>
      </c>
      <c r="S968" s="4">
        <v>737224</v>
      </c>
      <c r="T968" s="4">
        <v>634980</v>
      </c>
      <c r="U968" s="13">
        <f>IF(DataTable[[#This Row],[Year]]="2019",SUM(DataTable[[#This Row],[Nov]:[Dec]]),IF(OR(DataTable[[#This Row],[Year]]="2020",DataTable[[#This Row],[Year]]="2021"),DataTable[[#This Row],[Total]],0))/1000</f>
        <v>634.98</v>
      </c>
      <c r="V968" s="13" t="str">
        <f>_xlfn.IFNA(VLOOKUP(DataTable[[#This Row],[Category]],Table2[#All],2,FALSE),"")</f>
        <v>Proactive Replacement</v>
      </c>
    </row>
    <row r="969" spans="1:22" x14ac:dyDescent="0.35">
      <c r="A969" s="3" t="s">
        <v>7</v>
      </c>
      <c r="B969" s="3" t="s">
        <v>276</v>
      </c>
      <c r="C969" s="3" t="s">
        <v>551</v>
      </c>
      <c r="D969" s="3" t="s">
        <v>550</v>
      </c>
      <c r="E969" s="3" t="s">
        <v>88</v>
      </c>
      <c r="F969" s="3" t="s">
        <v>1782</v>
      </c>
      <c r="G969" s="3" t="s">
        <v>1806</v>
      </c>
      <c r="H969" s="4">
        <v>734055</v>
      </c>
      <c r="I969" s="4">
        <v>-243774</v>
      </c>
      <c r="J969" s="4">
        <v>308378</v>
      </c>
      <c r="K969" s="4">
        <v>509865</v>
      </c>
      <c r="L969" s="4">
        <v>167883</v>
      </c>
      <c r="M969" s="4">
        <v>582039</v>
      </c>
      <c r="N969" s="4">
        <v>254215</v>
      </c>
      <c r="O969" s="4">
        <v>93396</v>
      </c>
      <c r="P969" s="4">
        <v>430859</v>
      </c>
      <c r="Q969" s="4">
        <v>320684</v>
      </c>
      <c r="R969" s="4">
        <v>290534</v>
      </c>
      <c r="S969" s="4">
        <v>110922</v>
      </c>
      <c r="T969" s="4">
        <v>3559056</v>
      </c>
      <c r="U969" s="13">
        <f>IF(DataTable[[#This Row],[Year]]="2019",SUM(DataTable[[#This Row],[Nov]:[Dec]]),IF(OR(DataTable[[#This Row],[Year]]="2020",DataTable[[#This Row],[Year]]="2021"),DataTable[[#This Row],[Total]],0))/1000</f>
        <v>3559.056</v>
      </c>
      <c r="V969" s="13" t="str">
        <f>_xlfn.IFNA(VLOOKUP(DataTable[[#This Row],[Category]],Table2[#All],2,FALSE),"")</f>
        <v>Proactive Replacement</v>
      </c>
    </row>
    <row r="970" spans="1:22" x14ac:dyDescent="0.35">
      <c r="A970" s="3" t="s">
        <v>7</v>
      </c>
      <c r="B970" s="3" t="s">
        <v>276</v>
      </c>
      <c r="C970" s="3" t="s">
        <v>557</v>
      </c>
      <c r="D970" s="3" t="s">
        <v>556</v>
      </c>
      <c r="E970" s="3" t="s">
        <v>88</v>
      </c>
      <c r="F970" s="3" t="s">
        <v>1782</v>
      </c>
      <c r="G970" s="3" t="s">
        <v>1806</v>
      </c>
      <c r="H970" s="4">
        <v>0</v>
      </c>
      <c r="I970" s="4">
        <v>0</v>
      </c>
      <c r="J970" s="4">
        <v>0</v>
      </c>
      <c r="K970" s="4">
        <v>0</v>
      </c>
      <c r="L970" s="4">
        <v>0</v>
      </c>
      <c r="M970" s="4">
        <v>0</v>
      </c>
      <c r="N970" s="4">
        <v>130</v>
      </c>
      <c r="O970" s="4">
        <v>13224</v>
      </c>
      <c r="P970" s="4">
        <v>60091</v>
      </c>
      <c r="Q970" s="4">
        <v>32794</v>
      </c>
      <c r="R970" s="4">
        <v>32794</v>
      </c>
      <c r="S970" s="4">
        <v>32794</v>
      </c>
      <c r="T970" s="4">
        <v>171828</v>
      </c>
      <c r="U970" s="13">
        <f>IF(DataTable[[#This Row],[Year]]="2019",SUM(DataTable[[#This Row],[Nov]:[Dec]]),IF(OR(DataTable[[#This Row],[Year]]="2020",DataTable[[#This Row],[Year]]="2021"),DataTable[[#This Row],[Total]],0))/1000</f>
        <v>171.828</v>
      </c>
      <c r="V970" s="13" t="str">
        <f>_xlfn.IFNA(VLOOKUP(DataTable[[#This Row],[Category]],Table2[#All],2,FALSE),"")</f>
        <v>Proactive Replacement</v>
      </c>
    </row>
    <row r="971" spans="1:22" x14ac:dyDescent="0.35">
      <c r="A971" s="3" t="s">
        <v>7</v>
      </c>
      <c r="B971" s="3" t="s">
        <v>276</v>
      </c>
      <c r="C971" s="3" t="s">
        <v>557</v>
      </c>
      <c r="D971" s="3" t="s">
        <v>556</v>
      </c>
      <c r="E971" s="3" t="s">
        <v>88</v>
      </c>
      <c r="F971" s="3" t="s">
        <v>1781</v>
      </c>
      <c r="G971" s="3" t="s">
        <v>1806</v>
      </c>
      <c r="H971" s="4">
        <v>13807</v>
      </c>
      <c r="I971" s="4">
        <v>19629</v>
      </c>
      <c r="J971" s="4">
        <v>20808</v>
      </c>
      <c r="K971" s="4">
        <v>23166</v>
      </c>
      <c r="L971" s="4">
        <v>106</v>
      </c>
      <c r="M971" s="4">
        <v>-2179</v>
      </c>
      <c r="N971" s="4">
        <v>1360</v>
      </c>
      <c r="O971" s="4">
        <v>6078</v>
      </c>
      <c r="P971" s="4">
        <v>16686</v>
      </c>
      <c r="Q971" s="4">
        <v>7407</v>
      </c>
      <c r="R971" s="4">
        <v>5048</v>
      </c>
      <c r="S971" s="4">
        <v>739469</v>
      </c>
      <c r="T971" s="4">
        <v>851385</v>
      </c>
      <c r="U971" s="13">
        <f>IF(DataTable[[#This Row],[Year]]="2019",SUM(DataTable[[#This Row],[Nov]:[Dec]]),IF(OR(DataTable[[#This Row],[Year]]="2020",DataTable[[#This Row],[Year]]="2021"),DataTable[[#This Row],[Total]],0))/1000</f>
        <v>851.38499999999999</v>
      </c>
      <c r="V971" s="13" t="str">
        <f>_xlfn.IFNA(VLOOKUP(DataTable[[#This Row],[Category]],Table2[#All],2,FALSE),"")</f>
        <v>Proactive Replacement</v>
      </c>
    </row>
    <row r="972" spans="1:22" x14ac:dyDescent="0.35">
      <c r="A972" s="3" t="s">
        <v>7</v>
      </c>
      <c r="B972" s="3" t="s">
        <v>276</v>
      </c>
      <c r="C972" s="3" t="s">
        <v>569</v>
      </c>
      <c r="D972" s="3" t="s">
        <v>568</v>
      </c>
      <c r="E972" s="3" t="s">
        <v>88</v>
      </c>
      <c r="F972" s="3" t="s">
        <v>1782</v>
      </c>
      <c r="G972" s="3" t="s">
        <v>1806</v>
      </c>
      <c r="H972" s="4">
        <v>5799</v>
      </c>
      <c r="I972" s="4">
        <v>9726</v>
      </c>
      <c r="J972" s="4">
        <v>8752</v>
      </c>
      <c r="K972" s="4">
        <v>6068</v>
      </c>
      <c r="L972" s="4">
        <v>3943</v>
      </c>
      <c r="M972" s="4">
        <v>1552</v>
      </c>
      <c r="N972" s="4">
        <v>4689</v>
      </c>
      <c r="O972" s="4">
        <v>11587</v>
      </c>
      <c r="P972" s="4">
        <v>16994</v>
      </c>
      <c r="Q972" s="4">
        <v>28821</v>
      </c>
      <c r="R972" s="4">
        <v>186338</v>
      </c>
      <c r="S972" s="4">
        <v>6541</v>
      </c>
      <c r="T972" s="4">
        <v>290809</v>
      </c>
      <c r="U972" s="13">
        <f>IF(DataTable[[#This Row],[Year]]="2019",SUM(DataTable[[#This Row],[Nov]:[Dec]]),IF(OR(DataTable[[#This Row],[Year]]="2020",DataTable[[#This Row],[Year]]="2021"),DataTable[[#This Row],[Total]],0))/1000</f>
        <v>290.80900000000003</v>
      </c>
      <c r="V972" s="13" t="str">
        <f>_xlfn.IFNA(VLOOKUP(DataTable[[#This Row],[Category]],Table2[#All],2,FALSE),"")</f>
        <v>Proactive Replacement</v>
      </c>
    </row>
    <row r="973" spans="1:22" x14ac:dyDescent="0.35">
      <c r="A973" s="3" t="s">
        <v>7</v>
      </c>
      <c r="B973" s="3" t="s">
        <v>276</v>
      </c>
      <c r="C973" s="3" t="s">
        <v>569</v>
      </c>
      <c r="D973" s="3" t="s">
        <v>568</v>
      </c>
      <c r="E973" s="3" t="s">
        <v>88</v>
      </c>
      <c r="F973" s="3" t="s">
        <v>1781</v>
      </c>
      <c r="G973" s="3" t="s">
        <v>1806</v>
      </c>
      <c r="H973" s="4">
        <v>54351</v>
      </c>
      <c r="I973" s="4">
        <v>865</v>
      </c>
      <c r="J973" s="4">
        <v>0</v>
      </c>
      <c r="K973" s="4">
        <v>0</v>
      </c>
      <c r="L973" s="4">
        <v>5482</v>
      </c>
      <c r="M973" s="4">
        <v>0</v>
      </c>
      <c r="N973" s="4">
        <v>0</v>
      </c>
      <c r="O973" s="4">
        <v>0</v>
      </c>
      <c r="P973" s="4">
        <v>0</v>
      </c>
      <c r="Q973" s="4">
        <v>0</v>
      </c>
      <c r="R973" s="4">
        <v>0</v>
      </c>
      <c r="S973" s="4">
        <v>0</v>
      </c>
      <c r="T973" s="4">
        <v>60698</v>
      </c>
      <c r="U973" s="13">
        <f>IF(DataTable[[#This Row],[Year]]="2019",SUM(DataTable[[#This Row],[Nov]:[Dec]]),IF(OR(DataTable[[#This Row],[Year]]="2020",DataTable[[#This Row],[Year]]="2021"),DataTable[[#This Row],[Total]],0))/1000</f>
        <v>60.698</v>
      </c>
      <c r="V973" s="13" t="str">
        <f>_xlfn.IFNA(VLOOKUP(DataTable[[#This Row],[Category]],Table2[#All],2,FALSE),"")</f>
        <v>Proactive Replacement</v>
      </c>
    </row>
    <row r="974" spans="1:22" x14ac:dyDescent="0.35">
      <c r="A974" s="3" t="s">
        <v>7</v>
      </c>
      <c r="B974" s="3" t="s">
        <v>276</v>
      </c>
      <c r="C974" s="3" t="s">
        <v>567</v>
      </c>
      <c r="D974" s="3" t="s">
        <v>566</v>
      </c>
      <c r="E974" s="3" t="s">
        <v>88</v>
      </c>
      <c r="F974" s="3" t="s">
        <v>1782</v>
      </c>
      <c r="G974" s="3" t="s">
        <v>1806</v>
      </c>
      <c r="H974" s="4">
        <v>34127</v>
      </c>
      <c r="I974" s="4">
        <v>6061</v>
      </c>
      <c r="J974" s="4">
        <v>18753</v>
      </c>
      <c r="K974" s="4">
        <v>4028</v>
      </c>
      <c r="L974" s="4">
        <v>4022</v>
      </c>
      <c r="M974" s="4">
        <v>60135</v>
      </c>
      <c r="N974" s="4">
        <v>20242</v>
      </c>
      <c r="O974" s="4">
        <v>3918</v>
      </c>
      <c r="P974" s="4">
        <v>1609</v>
      </c>
      <c r="Q974" s="4">
        <v>0</v>
      </c>
      <c r="R974" s="4">
        <v>0</v>
      </c>
      <c r="S974" s="4">
        <v>0</v>
      </c>
      <c r="T974" s="4">
        <v>152896</v>
      </c>
      <c r="U974" s="13">
        <f>IF(DataTable[[#This Row],[Year]]="2019",SUM(DataTable[[#This Row],[Nov]:[Dec]]),IF(OR(DataTable[[#This Row],[Year]]="2020",DataTable[[#This Row],[Year]]="2021"),DataTable[[#This Row],[Total]],0))/1000</f>
        <v>152.89599999999999</v>
      </c>
      <c r="V974" s="13" t="str">
        <f>_xlfn.IFNA(VLOOKUP(DataTable[[#This Row],[Category]],Table2[#All],2,FALSE),"")</f>
        <v>Proactive Replacement</v>
      </c>
    </row>
    <row r="975" spans="1:22" x14ac:dyDescent="0.35">
      <c r="A975" s="3" t="s">
        <v>7</v>
      </c>
      <c r="B975" s="3" t="s">
        <v>276</v>
      </c>
      <c r="C975" s="3" t="s">
        <v>567</v>
      </c>
      <c r="D975" s="3" t="s">
        <v>566</v>
      </c>
      <c r="E975" s="3" t="s">
        <v>88</v>
      </c>
      <c r="F975" s="3" t="s">
        <v>1781</v>
      </c>
      <c r="G975" s="3" t="s">
        <v>1806</v>
      </c>
      <c r="H975" s="4">
        <v>0</v>
      </c>
      <c r="I975" s="4">
        <v>0</v>
      </c>
      <c r="J975" s="4">
        <v>0</v>
      </c>
      <c r="K975" s="4">
        <v>54007</v>
      </c>
      <c r="L975" s="4">
        <v>0</v>
      </c>
      <c r="M975" s="4">
        <v>0</v>
      </c>
      <c r="N975" s="4">
        <v>0</v>
      </c>
      <c r="O975" s="4">
        <v>0</v>
      </c>
      <c r="P975" s="4">
        <v>0</v>
      </c>
      <c r="Q975" s="4">
        <v>0</v>
      </c>
      <c r="R975" s="4">
        <v>0</v>
      </c>
      <c r="S975" s="4">
        <v>0</v>
      </c>
      <c r="T975" s="4">
        <v>54007</v>
      </c>
      <c r="U975" s="13">
        <f>IF(DataTable[[#This Row],[Year]]="2019",SUM(DataTable[[#This Row],[Nov]:[Dec]]),IF(OR(DataTable[[#This Row],[Year]]="2020",DataTable[[#This Row],[Year]]="2021"),DataTable[[#This Row],[Total]],0))/1000</f>
        <v>54.006999999999998</v>
      </c>
      <c r="V975" s="13" t="str">
        <f>_xlfn.IFNA(VLOOKUP(DataTable[[#This Row],[Category]],Table2[#All],2,FALSE),"")</f>
        <v>Proactive Replacement</v>
      </c>
    </row>
    <row r="976" spans="1:22" x14ac:dyDescent="0.35">
      <c r="A976" s="3" t="s">
        <v>7</v>
      </c>
      <c r="B976" s="3" t="s">
        <v>276</v>
      </c>
      <c r="C976" s="3" t="s">
        <v>707</v>
      </c>
      <c r="D976" s="3" t="s">
        <v>706</v>
      </c>
      <c r="E976" s="3" t="s">
        <v>88</v>
      </c>
      <c r="F976" s="3" t="s">
        <v>1782</v>
      </c>
      <c r="G976" s="3" t="s">
        <v>1806</v>
      </c>
      <c r="H976" s="4">
        <v>56</v>
      </c>
      <c r="I976" s="4">
        <v>0</v>
      </c>
      <c r="J976" s="4">
        <v>-13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>
        <v>0</v>
      </c>
      <c r="Q976" s="4">
        <v>0</v>
      </c>
      <c r="R976" s="4">
        <v>0</v>
      </c>
      <c r="S976" s="4">
        <v>0</v>
      </c>
      <c r="T976" s="4">
        <v>43</v>
      </c>
      <c r="U976" s="13">
        <f>IF(DataTable[[#This Row],[Year]]="2019",SUM(DataTable[[#This Row],[Nov]:[Dec]]),IF(OR(DataTable[[#This Row],[Year]]="2020",DataTable[[#This Row],[Year]]="2021"),DataTable[[#This Row],[Total]],0))/1000</f>
        <v>4.2999999999999997E-2</v>
      </c>
      <c r="V976" s="13" t="str">
        <f>_xlfn.IFNA(VLOOKUP(DataTable[[#This Row],[Category]],Table2[#All],2,FALSE),"")</f>
        <v>Proactive Replacement</v>
      </c>
    </row>
    <row r="977" spans="1:22" x14ac:dyDescent="0.35">
      <c r="A977" s="3" t="s">
        <v>7</v>
      </c>
      <c r="B977" s="3" t="s">
        <v>276</v>
      </c>
      <c r="C977" s="3" t="s">
        <v>699</v>
      </c>
      <c r="D977" s="3" t="s">
        <v>698</v>
      </c>
      <c r="E977" s="3" t="s">
        <v>88</v>
      </c>
      <c r="F977" s="3" t="s">
        <v>1782</v>
      </c>
      <c r="G977" s="3" t="s">
        <v>1806</v>
      </c>
      <c r="H977" s="4">
        <v>0</v>
      </c>
      <c r="I977" s="4">
        <v>0</v>
      </c>
      <c r="J977" s="4">
        <v>0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>
        <v>0</v>
      </c>
      <c r="Q977" s="4">
        <v>0</v>
      </c>
      <c r="R977" s="4">
        <v>0</v>
      </c>
      <c r="S977" s="4">
        <v>0</v>
      </c>
      <c r="T977" s="4">
        <v>0</v>
      </c>
      <c r="U977" s="13">
        <f>IF(DataTable[[#This Row],[Year]]="2019",SUM(DataTable[[#This Row],[Nov]:[Dec]]),IF(OR(DataTable[[#This Row],[Year]]="2020",DataTable[[#This Row],[Year]]="2021"),DataTable[[#This Row],[Total]],0))/1000</f>
        <v>0</v>
      </c>
      <c r="V977" s="13" t="str">
        <f>_xlfn.IFNA(VLOOKUP(DataTable[[#This Row],[Category]],Table2[#All],2,FALSE),"")</f>
        <v>Proactive Replacement</v>
      </c>
    </row>
    <row r="978" spans="1:22" x14ac:dyDescent="0.35">
      <c r="A978" s="3" t="s">
        <v>7</v>
      </c>
      <c r="B978" s="3" t="s">
        <v>276</v>
      </c>
      <c r="C978" s="3" t="s">
        <v>703</v>
      </c>
      <c r="D978" s="3" t="s">
        <v>702</v>
      </c>
      <c r="E978" s="3" t="s">
        <v>88</v>
      </c>
      <c r="F978" s="3" t="s">
        <v>1782</v>
      </c>
      <c r="G978" s="3" t="s">
        <v>1806</v>
      </c>
      <c r="H978" s="4">
        <v>0</v>
      </c>
      <c r="I978" s="4">
        <v>0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>
        <v>0</v>
      </c>
      <c r="Q978" s="4">
        <v>0</v>
      </c>
      <c r="R978" s="4">
        <v>0</v>
      </c>
      <c r="S978" s="4">
        <v>0</v>
      </c>
      <c r="T978" s="4">
        <v>0</v>
      </c>
      <c r="U978" s="13">
        <f>IF(DataTable[[#This Row],[Year]]="2019",SUM(DataTable[[#This Row],[Nov]:[Dec]]),IF(OR(DataTable[[#This Row],[Year]]="2020",DataTable[[#This Row],[Year]]="2021"),DataTable[[#This Row],[Total]],0))/1000</f>
        <v>0</v>
      </c>
      <c r="V978" s="13" t="str">
        <f>_xlfn.IFNA(VLOOKUP(DataTable[[#This Row],[Category]],Table2[#All],2,FALSE),"")</f>
        <v>Proactive Replacement</v>
      </c>
    </row>
    <row r="979" spans="1:22" x14ac:dyDescent="0.35">
      <c r="A979" s="3" t="s">
        <v>7</v>
      </c>
      <c r="B979" s="3" t="s">
        <v>276</v>
      </c>
      <c r="C979" s="3" t="s">
        <v>709</v>
      </c>
      <c r="D979" s="3" t="s">
        <v>708</v>
      </c>
      <c r="E979" s="3" t="s">
        <v>88</v>
      </c>
      <c r="F979" s="3" t="s">
        <v>1782</v>
      </c>
      <c r="G979" s="3" t="s">
        <v>1806</v>
      </c>
      <c r="H979" s="4">
        <v>0</v>
      </c>
      <c r="I979" s="4">
        <v>0</v>
      </c>
      <c r="J979" s="4">
        <v>0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>
        <v>0</v>
      </c>
      <c r="Q979" s="4">
        <v>0</v>
      </c>
      <c r="R979" s="4">
        <v>0</v>
      </c>
      <c r="S979" s="4">
        <v>0</v>
      </c>
      <c r="T979" s="4">
        <v>0</v>
      </c>
      <c r="U979" s="13">
        <f>IF(DataTable[[#This Row],[Year]]="2019",SUM(DataTable[[#This Row],[Nov]:[Dec]]),IF(OR(DataTable[[#This Row],[Year]]="2020",DataTable[[#This Row],[Year]]="2021"),DataTable[[#This Row],[Total]],0))/1000</f>
        <v>0</v>
      </c>
      <c r="V979" s="13" t="str">
        <f>_xlfn.IFNA(VLOOKUP(DataTable[[#This Row],[Category]],Table2[#All],2,FALSE),"")</f>
        <v>Proactive Replacement</v>
      </c>
    </row>
    <row r="980" spans="1:22" x14ac:dyDescent="0.35">
      <c r="A980" s="3" t="s">
        <v>7</v>
      </c>
      <c r="B980" s="3" t="s">
        <v>276</v>
      </c>
      <c r="C980" s="3" t="s">
        <v>956</v>
      </c>
      <c r="D980" s="3" t="s">
        <v>955</v>
      </c>
      <c r="E980" s="3" t="s">
        <v>124</v>
      </c>
      <c r="F980" s="3" t="s">
        <v>1782</v>
      </c>
      <c r="G980" s="3" t="s">
        <v>1806</v>
      </c>
      <c r="H980" s="4">
        <v>5104</v>
      </c>
      <c r="I980" s="4">
        <v>5471</v>
      </c>
      <c r="J980" s="4">
        <v>35138</v>
      </c>
      <c r="K980" s="4">
        <v>22404</v>
      </c>
      <c r="L980" s="4">
        <v>65860</v>
      </c>
      <c r="M980" s="4">
        <v>42654</v>
      </c>
      <c r="N980" s="4">
        <v>50326</v>
      </c>
      <c r="O980" s="4">
        <v>130329</v>
      </c>
      <c r="P980" s="4">
        <v>231105</v>
      </c>
      <c r="Q980" s="4">
        <v>66580</v>
      </c>
      <c r="R980" s="4">
        <v>9751</v>
      </c>
      <c r="S980" s="4">
        <v>0</v>
      </c>
      <c r="T980" s="4">
        <v>664721</v>
      </c>
      <c r="U980" s="13">
        <f>IF(DataTable[[#This Row],[Year]]="2019",SUM(DataTable[[#This Row],[Nov]:[Dec]]),IF(OR(DataTable[[#This Row],[Year]]="2020",DataTable[[#This Row],[Year]]="2021"),DataTable[[#This Row],[Total]],0))/1000</f>
        <v>664.721</v>
      </c>
      <c r="V980" s="13" t="str">
        <f>_xlfn.IFNA(VLOOKUP(DataTable[[#This Row],[Category]],Table2[#All],2,FALSE),"")</f>
        <v>Transmission Expansion plan</v>
      </c>
    </row>
    <row r="981" spans="1:22" x14ac:dyDescent="0.35">
      <c r="A981" s="3" t="s">
        <v>7</v>
      </c>
      <c r="B981" s="3" t="s">
        <v>276</v>
      </c>
      <c r="C981" s="3" t="s">
        <v>956</v>
      </c>
      <c r="D981" s="3" t="s">
        <v>955</v>
      </c>
      <c r="E981" s="3" t="s">
        <v>124</v>
      </c>
      <c r="F981" s="3" t="s">
        <v>1781</v>
      </c>
      <c r="G981" s="3" t="s">
        <v>1806</v>
      </c>
      <c r="H981" s="4">
        <v>0</v>
      </c>
      <c r="I981" s="4">
        <v>3871</v>
      </c>
      <c r="J981" s="4">
        <v>0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>
        <v>0</v>
      </c>
      <c r="Q981" s="4">
        <v>0</v>
      </c>
      <c r="R981" s="4">
        <v>0</v>
      </c>
      <c r="S981" s="4">
        <v>0</v>
      </c>
      <c r="T981" s="4">
        <v>3871</v>
      </c>
      <c r="U981" s="13">
        <f>IF(DataTable[[#This Row],[Year]]="2019",SUM(DataTable[[#This Row],[Nov]:[Dec]]),IF(OR(DataTable[[#This Row],[Year]]="2020",DataTable[[#This Row],[Year]]="2021"),DataTable[[#This Row],[Total]],0))/1000</f>
        <v>3.871</v>
      </c>
      <c r="V981" s="13" t="str">
        <f>_xlfn.IFNA(VLOOKUP(DataTable[[#This Row],[Category]],Table2[#All],2,FALSE),"")</f>
        <v>Transmission Expansion plan</v>
      </c>
    </row>
    <row r="982" spans="1:22" x14ac:dyDescent="0.35">
      <c r="A982" s="3" t="s">
        <v>7</v>
      </c>
      <c r="B982" s="3" t="s">
        <v>276</v>
      </c>
      <c r="C982" s="3" t="s">
        <v>950</v>
      </c>
      <c r="D982" s="3" t="s">
        <v>949</v>
      </c>
      <c r="E982" s="3" t="s">
        <v>124</v>
      </c>
      <c r="F982" s="3" t="s">
        <v>1782</v>
      </c>
      <c r="G982" s="3" t="s">
        <v>1806</v>
      </c>
      <c r="H982" s="4">
        <v>0</v>
      </c>
      <c r="I982" s="4">
        <v>0</v>
      </c>
      <c r="J982" s="4">
        <v>0</v>
      </c>
      <c r="K982" s="4">
        <v>0</v>
      </c>
      <c r="L982" s="4">
        <v>0</v>
      </c>
      <c r="M982" s="4">
        <v>0</v>
      </c>
      <c r="N982" s="4">
        <v>-49</v>
      </c>
      <c r="O982" s="4">
        <v>0</v>
      </c>
      <c r="P982" s="4">
        <v>49</v>
      </c>
      <c r="Q982" s="4">
        <v>0</v>
      </c>
      <c r="R982" s="4">
        <v>0</v>
      </c>
      <c r="S982" s="4">
        <v>0</v>
      </c>
      <c r="T982" s="4">
        <v>0</v>
      </c>
      <c r="U982" s="13">
        <f>IF(DataTable[[#This Row],[Year]]="2019",SUM(DataTable[[#This Row],[Nov]:[Dec]]),IF(OR(DataTable[[#This Row],[Year]]="2020",DataTable[[#This Row],[Year]]="2021"),DataTable[[#This Row],[Total]],0))/1000</f>
        <v>0</v>
      </c>
      <c r="V982" s="13" t="str">
        <f>_xlfn.IFNA(VLOOKUP(DataTable[[#This Row],[Category]],Table2[#All],2,FALSE),"")</f>
        <v>Transmission Expansion plan</v>
      </c>
    </row>
    <row r="983" spans="1:22" x14ac:dyDescent="0.35">
      <c r="A983" s="3" t="s">
        <v>7</v>
      </c>
      <c r="B983" s="3" t="s">
        <v>276</v>
      </c>
      <c r="C983" s="3" t="s">
        <v>958</v>
      </c>
      <c r="D983" s="3" t="s">
        <v>957</v>
      </c>
      <c r="E983" s="3" t="s">
        <v>124</v>
      </c>
      <c r="F983" s="3" t="s">
        <v>1782</v>
      </c>
      <c r="G983" s="3" t="s">
        <v>1806</v>
      </c>
      <c r="H983" s="4">
        <v>99634</v>
      </c>
      <c r="I983" s="4">
        <v>84334</v>
      </c>
      <c r="J983" s="4">
        <v>22430</v>
      </c>
      <c r="K983" s="4">
        <v>58607</v>
      </c>
      <c r="L983" s="4">
        <v>24593</v>
      </c>
      <c r="M983" s="4">
        <v>26529</v>
      </c>
      <c r="N983" s="4">
        <v>107160</v>
      </c>
      <c r="O983" s="4">
        <v>34100</v>
      </c>
      <c r="P983" s="4">
        <v>373909</v>
      </c>
      <c r="Q983" s="4">
        <v>154625</v>
      </c>
      <c r="R983" s="4">
        <v>3371</v>
      </c>
      <c r="S983" s="4">
        <v>3371</v>
      </c>
      <c r="T983" s="4">
        <v>992662</v>
      </c>
      <c r="U983" s="13">
        <f>IF(DataTable[[#This Row],[Year]]="2019",SUM(DataTable[[#This Row],[Nov]:[Dec]]),IF(OR(DataTable[[#This Row],[Year]]="2020",DataTable[[#This Row],[Year]]="2021"),DataTable[[#This Row],[Total]],0))/1000</f>
        <v>992.66200000000003</v>
      </c>
      <c r="V983" s="13" t="str">
        <f>_xlfn.IFNA(VLOOKUP(DataTable[[#This Row],[Category]],Table2[#All],2,FALSE),"")</f>
        <v>Transmission Expansion plan</v>
      </c>
    </row>
    <row r="984" spans="1:22" x14ac:dyDescent="0.35">
      <c r="A984" s="3" t="s">
        <v>7</v>
      </c>
      <c r="B984" s="3" t="s">
        <v>276</v>
      </c>
      <c r="C984" s="3" t="s">
        <v>958</v>
      </c>
      <c r="D984" s="3" t="s">
        <v>957</v>
      </c>
      <c r="E984" s="3" t="s">
        <v>124</v>
      </c>
      <c r="F984" s="3" t="s">
        <v>1781</v>
      </c>
      <c r="G984" s="3" t="s">
        <v>1806</v>
      </c>
      <c r="H984" s="4">
        <v>1400</v>
      </c>
      <c r="I984" s="4">
        <v>1400</v>
      </c>
      <c r="J984" s="4">
        <v>0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>
        <v>0</v>
      </c>
      <c r="Q984" s="4">
        <v>0</v>
      </c>
      <c r="R984" s="4">
        <v>0</v>
      </c>
      <c r="S984" s="4">
        <v>0</v>
      </c>
      <c r="T984" s="4">
        <v>2800</v>
      </c>
      <c r="U984" s="13">
        <f>IF(DataTable[[#This Row],[Year]]="2019",SUM(DataTable[[#This Row],[Nov]:[Dec]]),IF(OR(DataTable[[#This Row],[Year]]="2020",DataTable[[#This Row],[Year]]="2021"),DataTable[[#This Row],[Total]],0))/1000</f>
        <v>2.8</v>
      </c>
      <c r="V984" s="13" t="str">
        <f>_xlfn.IFNA(VLOOKUP(DataTable[[#This Row],[Category]],Table2[#All],2,FALSE),"")</f>
        <v>Transmission Expansion plan</v>
      </c>
    </row>
    <row r="985" spans="1:22" x14ac:dyDescent="0.35">
      <c r="A985" s="3" t="s">
        <v>7</v>
      </c>
      <c r="B985" s="3" t="s">
        <v>276</v>
      </c>
      <c r="C985" s="3" t="s">
        <v>803</v>
      </c>
      <c r="D985" s="3" t="s">
        <v>802</v>
      </c>
      <c r="E985" s="3" t="s">
        <v>252</v>
      </c>
      <c r="F985" s="3" t="s">
        <v>1782</v>
      </c>
      <c r="G985" s="3" t="s">
        <v>1806</v>
      </c>
      <c r="H985" s="4">
        <v>0</v>
      </c>
      <c r="I985" s="4">
        <v>0</v>
      </c>
      <c r="J985" s="4">
        <v>0</v>
      </c>
      <c r="K985" s="4">
        <v>6811</v>
      </c>
      <c r="L985" s="4">
        <v>154</v>
      </c>
      <c r="M985" s="4">
        <v>9204</v>
      </c>
      <c r="N985" s="4">
        <v>1757</v>
      </c>
      <c r="O985" s="4">
        <v>0</v>
      </c>
      <c r="P985" s="4">
        <v>0</v>
      </c>
      <c r="Q985" s="4">
        <v>0</v>
      </c>
      <c r="R985" s="4">
        <v>0</v>
      </c>
      <c r="S985" s="4">
        <v>0</v>
      </c>
      <c r="T985" s="4">
        <v>17926</v>
      </c>
      <c r="U985" s="13">
        <f>IF(DataTable[[#This Row],[Year]]="2019",SUM(DataTable[[#This Row],[Nov]:[Dec]]),IF(OR(DataTable[[#This Row],[Year]]="2020",DataTable[[#This Row],[Year]]="2021"),DataTable[[#This Row],[Total]],0))/1000</f>
        <v>17.925999999999998</v>
      </c>
      <c r="V985" s="13" t="str">
        <f>_xlfn.IFNA(VLOOKUP(DataTable[[#This Row],[Category]],Table2[#All],2,FALSE),"")</f>
        <v>Reliability</v>
      </c>
    </row>
    <row r="986" spans="1:22" x14ac:dyDescent="0.35">
      <c r="A986" s="3" t="s">
        <v>7</v>
      </c>
      <c r="B986" s="3" t="s">
        <v>276</v>
      </c>
      <c r="C986" s="3" t="s">
        <v>497</v>
      </c>
      <c r="D986" s="3" t="s">
        <v>496</v>
      </c>
      <c r="E986" s="3" t="s">
        <v>88</v>
      </c>
      <c r="F986" s="3" t="s">
        <v>1782</v>
      </c>
      <c r="G986" s="3" t="s">
        <v>1806</v>
      </c>
      <c r="H986" s="4">
        <v>1720</v>
      </c>
      <c r="I986" s="4">
        <v>2208</v>
      </c>
      <c r="J986" s="4">
        <v>246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>
        <v>0</v>
      </c>
      <c r="Q986" s="4">
        <v>0</v>
      </c>
      <c r="R986" s="4">
        <v>0</v>
      </c>
      <c r="S986" s="4">
        <v>0</v>
      </c>
      <c r="T986" s="4">
        <v>4174</v>
      </c>
      <c r="U986" s="13">
        <f>IF(DataTable[[#This Row],[Year]]="2019",SUM(DataTable[[#This Row],[Nov]:[Dec]]),IF(OR(DataTable[[#This Row],[Year]]="2020",DataTable[[#This Row],[Year]]="2021"),DataTable[[#This Row],[Total]],0))/1000</f>
        <v>4.1740000000000004</v>
      </c>
      <c r="V986" s="13" t="str">
        <f>_xlfn.IFNA(VLOOKUP(DataTable[[#This Row],[Category]],Table2[#All],2,FALSE),"")</f>
        <v>Proactive Replacement</v>
      </c>
    </row>
    <row r="987" spans="1:22" x14ac:dyDescent="0.35">
      <c r="A987" s="3" t="s">
        <v>7</v>
      </c>
      <c r="B987" s="3" t="s">
        <v>276</v>
      </c>
      <c r="C987" s="3" t="s">
        <v>491</v>
      </c>
      <c r="D987" s="3" t="s">
        <v>490</v>
      </c>
      <c r="E987" s="3" t="s">
        <v>88</v>
      </c>
      <c r="F987" s="3" t="s">
        <v>1782</v>
      </c>
      <c r="G987" s="3" t="s">
        <v>1806</v>
      </c>
      <c r="H987" s="4">
        <v>41976</v>
      </c>
      <c r="I987" s="4">
        <v>41212</v>
      </c>
      <c r="J987" s="4">
        <v>179265</v>
      </c>
      <c r="K987" s="4">
        <v>60895</v>
      </c>
      <c r="L987" s="4">
        <v>3490</v>
      </c>
      <c r="M987" s="4">
        <v>18138</v>
      </c>
      <c r="N987" s="4">
        <v>370</v>
      </c>
      <c r="O987" s="4">
        <v>-2409</v>
      </c>
      <c r="P987" s="4">
        <v>2409</v>
      </c>
      <c r="Q987" s="4">
        <v>0</v>
      </c>
      <c r="R987" s="4">
        <v>0</v>
      </c>
      <c r="S987" s="4">
        <v>0</v>
      </c>
      <c r="T987" s="4">
        <v>345346</v>
      </c>
      <c r="U987" s="13">
        <f>IF(DataTable[[#This Row],[Year]]="2019",SUM(DataTable[[#This Row],[Nov]:[Dec]]),IF(OR(DataTable[[#This Row],[Year]]="2020",DataTable[[#This Row],[Year]]="2021"),DataTable[[#This Row],[Total]],0))/1000</f>
        <v>345.346</v>
      </c>
      <c r="V987" s="13" t="str">
        <f>_xlfn.IFNA(VLOOKUP(DataTable[[#This Row],[Category]],Table2[#All],2,FALSE),"")</f>
        <v>Proactive Replacement</v>
      </c>
    </row>
    <row r="988" spans="1:22" x14ac:dyDescent="0.35">
      <c r="A988" s="3" t="s">
        <v>7</v>
      </c>
      <c r="B988" s="3" t="s">
        <v>276</v>
      </c>
      <c r="C988" s="3" t="s">
        <v>495</v>
      </c>
      <c r="D988" s="3" t="s">
        <v>494</v>
      </c>
      <c r="E988" s="3" t="s">
        <v>88</v>
      </c>
      <c r="F988" s="3" t="s">
        <v>1782</v>
      </c>
      <c r="G988" s="3" t="s">
        <v>1806</v>
      </c>
      <c r="H988" s="4">
        <v>21364</v>
      </c>
      <c r="I988" s="4">
        <v>34557</v>
      </c>
      <c r="J988" s="4">
        <v>20010</v>
      </c>
      <c r="K988" s="4">
        <v>780</v>
      </c>
      <c r="L988" s="4">
        <v>30392</v>
      </c>
      <c r="M988" s="4">
        <v>30375</v>
      </c>
      <c r="N988" s="4">
        <v>70511</v>
      </c>
      <c r="O988" s="4">
        <v>76456</v>
      </c>
      <c r="P988" s="4">
        <v>145101</v>
      </c>
      <c r="Q988" s="4">
        <v>95106</v>
      </c>
      <c r="R988" s="4">
        <v>541</v>
      </c>
      <c r="S988" s="4">
        <v>16856</v>
      </c>
      <c r="T988" s="4">
        <v>542049</v>
      </c>
      <c r="U988" s="13">
        <f>IF(DataTable[[#This Row],[Year]]="2019",SUM(DataTable[[#This Row],[Nov]:[Dec]]),IF(OR(DataTable[[#This Row],[Year]]="2020",DataTable[[#This Row],[Year]]="2021"),DataTable[[#This Row],[Total]],0))/1000</f>
        <v>542.04899999999998</v>
      </c>
      <c r="V988" s="13" t="str">
        <f>_xlfn.IFNA(VLOOKUP(DataTable[[#This Row],[Category]],Table2[#All],2,FALSE),"")</f>
        <v>Proactive Replacement</v>
      </c>
    </row>
    <row r="989" spans="1:22" x14ac:dyDescent="0.35">
      <c r="A989" s="3" t="s">
        <v>7</v>
      </c>
      <c r="B989" s="3" t="s">
        <v>276</v>
      </c>
      <c r="C989" s="3" t="s">
        <v>461</v>
      </c>
      <c r="D989" s="3" t="s">
        <v>460</v>
      </c>
      <c r="E989" s="3" t="s">
        <v>88</v>
      </c>
      <c r="F989" s="3" t="s">
        <v>1782</v>
      </c>
      <c r="G989" s="3" t="s">
        <v>1806</v>
      </c>
      <c r="H989" s="4">
        <v>0</v>
      </c>
      <c r="I989" s="4">
        <v>0</v>
      </c>
      <c r="J989" s="4">
        <v>0</v>
      </c>
      <c r="K989" s="4">
        <v>0</v>
      </c>
      <c r="L989" s="4">
        <v>0</v>
      </c>
      <c r="M989" s="4">
        <v>0</v>
      </c>
      <c r="N989" s="4">
        <v>0</v>
      </c>
      <c r="O989" s="4">
        <v>27133</v>
      </c>
      <c r="P989" s="4">
        <v>-2571</v>
      </c>
      <c r="Q989" s="4">
        <v>23720</v>
      </c>
      <c r="R989" s="4">
        <v>24712</v>
      </c>
      <c r="S989" s="4">
        <v>26696</v>
      </c>
      <c r="T989" s="4">
        <v>99691</v>
      </c>
      <c r="U989" s="13">
        <f>IF(DataTable[[#This Row],[Year]]="2019",SUM(DataTable[[#This Row],[Nov]:[Dec]]),IF(OR(DataTable[[#This Row],[Year]]="2020",DataTable[[#This Row],[Year]]="2021"),DataTable[[#This Row],[Total]],0))/1000</f>
        <v>99.691000000000003</v>
      </c>
      <c r="V989" s="13" t="str">
        <f>_xlfn.IFNA(VLOOKUP(DataTable[[#This Row],[Category]],Table2[#All],2,FALSE),"")</f>
        <v>Proactive Replacement</v>
      </c>
    </row>
    <row r="990" spans="1:22" x14ac:dyDescent="0.35">
      <c r="A990" s="3" t="s">
        <v>7</v>
      </c>
      <c r="B990" s="3" t="s">
        <v>276</v>
      </c>
      <c r="C990" s="3" t="s">
        <v>461</v>
      </c>
      <c r="D990" s="3" t="s">
        <v>460</v>
      </c>
      <c r="E990" s="3" t="s">
        <v>88</v>
      </c>
      <c r="F990" s="3" t="s">
        <v>1781</v>
      </c>
      <c r="G990" s="3" t="s">
        <v>1806</v>
      </c>
      <c r="H990" s="4">
        <v>11670</v>
      </c>
      <c r="I990" s="4">
        <v>6140</v>
      </c>
      <c r="J990" s="4">
        <v>6546</v>
      </c>
      <c r="K990" s="4">
        <v>7159</v>
      </c>
      <c r="L990" s="4">
        <v>7770</v>
      </c>
      <c r="M990" s="4">
        <v>8177</v>
      </c>
      <c r="N990" s="4">
        <v>9196</v>
      </c>
      <c r="O990" s="4">
        <v>100358</v>
      </c>
      <c r="P990" s="4">
        <v>258018</v>
      </c>
      <c r="Q990" s="4">
        <v>257407</v>
      </c>
      <c r="R990" s="4">
        <v>5120</v>
      </c>
      <c r="S990" s="4">
        <v>4509</v>
      </c>
      <c r="T990" s="4">
        <v>682070</v>
      </c>
      <c r="U990" s="13">
        <f>IF(DataTable[[#This Row],[Year]]="2019",SUM(DataTable[[#This Row],[Nov]:[Dec]]),IF(OR(DataTable[[#This Row],[Year]]="2020",DataTable[[#This Row],[Year]]="2021"),DataTable[[#This Row],[Total]],0))/1000</f>
        <v>682.07</v>
      </c>
      <c r="V990" s="13" t="str">
        <f>_xlfn.IFNA(VLOOKUP(DataTable[[#This Row],[Category]],Table2[#All],2,FALSE),"")</f>
        <v>Proactive Replacement</v>
      </c>
    </row>
    <row r="991" spans="1:22" x14ac:dyDescent="0.35">
      <c r="A991" s="3" t="s">
        <v>7</v>
      </c>
      <c r="B991" s="3" t="s">
        <v>276</v>
      </c>
      <c r="C991" s="3" t="s">
        <v>473</v>
      </c>
      <c r="D991" s="3" t="s">
        <v>472</v>
      </c>
      <c r="E991" s="3" t="s">
        <v>88</v>
      </c>
      <c r="F991" s="3" t="s">
        <v>1782</v>
      </c>
      <c r="G991" s="3" t="s">
        <v>1806</v>
      </c>
      <c r="H991" s="4">
        <v>19119</v>
      </c>
      <c r="I991" s="4">
        <v>18723</v>
      </c>
      <c r="J991" s="4">
        <v>8968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>
        <v>0</v>
      </c>
      <c r="Q991" s="4">
        <v>0</v>
      </c>
      <c r="R991" s="4">
        <v>0</v>
      </c>
      <c r="S991" s="4">
        <v>0</v>
      </c>
      <c r="T991" s="4">
        <v>46811</v>
      </c>
      <c r="U991" s="13">
        <f>IF(DataTable[[#This Row],[Year]]="2019",SUM(DataTable[[#This Row],[Nov]:[Dec]]),IF(OR(DataTable[[#This Row],[Year]]="2020",DataTable[[#This Row],[Year]]="2021"),DataTable[[#This Row],[Total]],0))/1000</f>
        <v>46.811</v>
      </c>
      <c r="V991" s="13" t="str">
        <f>_xlfn.IFNA(VLOOKUP(DataTable[[#This Row],[Category]],Table2[#All],2,FALSE),"")</f>
        <v>Proactive Replacement</v>
      </c>
    </row>
    <row r="992" spans="1:22" x14ac:dyDescent="0.35">
      <c r="A992" s="3" t="s">
        <v>7</v>
      </c>
      <c r="B992" s="3" t="s">
        <v>276</v>
      </c>
      <c r="C992" s="3" t="s">
        <v>493</v>
      </c>
      <c r="D992" s="3" t="s">
        <v>492</v>
      </c>
      <c r="E992" s="3" t="s">
        <v>88</v>
      </c>
      <c r="F992" s="3" t="s">
        <v>1782</v>
      </c>
      <c r="G992" s="3" t="s">
        <v>1806</v>
      </c>
      <c r="H992" s="4">
        <v>41684</v>
      </c>
      <c r="I992" s="4">
        <v>41011</v>
      </c>
      <c r="J992" s="4">
        <v>21117</v>
      </c>
      <c r="K992" s="4">
        <v>984</v>
      </c>
      <c r="L992" s="4">
        <v>1164</v>
      </c>
      <c r="M992" s="4">
        <v>-5</v>
      </c>
      <c r="N992" s="4">
        <v>54</v>
      </c>
      <c r="O992" s="4">
        <v>-1082</v>
      </c>
      <c r="P992" s="4">
        <v>1082</v>
      </c>
      <c r="Q992" s="4">
        <v>0</v>
      </c>
      <c r="R992" s="4">
        <v>0</v>
      </c>
      <c r="S992" s="4">
        <v>0</v>
      </c>
      <c r="T992" s="4">
        <v>106010</v>
      </c>
      <c r="U992" s="13">
        <f>IF(DataTable[[#This Row],[Year]]="2019",SUM(DataTable[[#This Row],[Nov]:[Dec]]),IF(OR(DataTable[[#This Row],[Year]]="2020",DataTable[[#This Row],[Year]]="2021"),DataTable[[#This Row],[Total]],0))/1000</f>
        <v>106.01</v>
      </c>
      <c r="V992" s="13" t="str">
        <f>_xlfn.IFNA(VLOOKUP(DataTable[[#This Row],[Category]],Table2[#All],2,FALSE),"")</f>
        <v>Proactive Replacement</v>
      </c>
    </row>
    <row r="993" spans="1:22" x14ac:dyDescent="0.35">
      <c r="A993" s="3" t="s">
        <v>7</v>
      </c>
      <c r="B993" s="3" t="s">
        <v>276</v>
      </c>
      <c r="C993" s="3" t="s">
        <v>489</v>
      </c>
      <c r="D993" s="3" t="s">
        <v>488</v>
      </c>
      <c r="E993" s="3" t="s">
        <v>88</v>
      </c>
      <c r="F993" s="3" t="s">
        <v>1782</v>
      </c>
      <c r="G993" s="3" t="s">
        <v>1806</v>
      </c>
      <c r="H993" s="4">
        <v>0</v>
      </c>
      <c r="I993" s="4">
        <v>0</v>
      </c>
      <c r="J993" s="4">
        <v>0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>
        <v>18307</v>
      </c>
      <c r="Q993" s="4">
        <v>17885</v>
      </c>
      <c r="R993" s="4">
        <v>17885</v>
      </c>
      <c r="S993" s="4">
        <v>18457</v>
      </c>
      <c r="T993" s="4">
        <v>72534</v>
      </c>
      <c r="U993" s="13">
        <f>IF(DataTable[[#This Row],[Year]]="2019",SUM(DataTable[[#This Row],[Nov]:[Dec]]),IF(OR(DataTable[[#This Row],[Year]]="2020",DataTable[[#This Row],[Year]]="2021"),DataTable[[#This Row],[Total]],0))/1000</f>
        <v>72.534000000000006</v>
      </c>
      <c r="V993" s="13" t="str">
        <f>_xlfn.IFNA(VLOOKUP(DataTable[[#This Row],[Category]],Table2[#All],2,FALSE),"")</f>
        <v>Proactive Replacement</v>
      </c>
    </row>
    <row r="994" spans="1:22" x14ac:dyDescent="0.35">
      <c r="A994" s="3" t="s">
        <v>7</v>
      </c>
      <c r="B994" s="3" t="s">
        <v>276</v>
      </c>
      <c r="C994" s="3" t="s">
        <v>489</v>
      </c>
      <c r="D994" s="3" t="s">
        <v>488</v>
      </c>
      <c r="E994" s="3" t="s">
        <v>88</v>
      </c>
      <c r="F994" s="3" t="s">
        <v>1781</v>
      </c>
      <c r="G994" s="3" t="s">
        <v>1806</v>
      </c>
      <c r="H994" s="4">
        <v>7871</v>
      </c>
      <c r="I994" s="4">
        <v>6702</v>
      </c>
      <c r="J994" s="4">
        <v>1172</v>
      </c>
      <c r="K994" s="4">
        <v>1757</v>
      </c>
      <c r="L994" s="4">
        <v>2341</v>
      </c>
      <c r="M994" s="4">
        <v>2928</v>
      </c>
      <c r="N994" s="4">
        <v>13033</v>
      </c>
      <c r="O994" s="4">
        <v>139955</v>
      </c>
      <c r="P994" s="4">
        <v>223440</v>
      </c>
      <c r="Q994" s="4">
        <v>82221</v>
      </c>
      <c r="R994" s="4">
        <v>585</v>
      </c>
      <c r="S994" s="4">
        <v>55373</v>
      </c>
      <c r="T994" s="4">
        <v>537377</v>
      </c>
      <c r="U994" s="13">
        <f>IF(DataTable[[#This Row],[Year]]="2019",SUM(DataTable[[#This Row],[Nov]:[Dec]]),IF(OR(DataTable[[#This Row],[Year]]="2020",DataTable[[#This Row],[Year]]="2021"),DataTable[[#This Row],[Total]],0))/1000</f>
        <v>537.37699999999995</v>
      </c>
      <c r="V994" s="13" t="str">
        <f>_xlfn.IFNA(VLOOKUP(DataTable[[#This Row],[Category]],Table2[#All],2,FALSE),"")</f>
        <v>Proactive Replacement</v>
      </c>
    </row>
    <row r="995" spans="1:22" x14ac:dyDescent="0.35">
      <c r="A995" s="3" t="s">
        <v>7</v>
      </c>
      <c r="B995" s="3" t="s">
        <v>276</v>
      </c>
      <c r="C995" s="3" t="s">
        <v>501</v>
      </c>
      <c r="D995" s="3" t="s">
        <v>500</v>
      </c>
      <c r="E995" s="3" t="s">
        <v>88</v>
      </c>
      <c r="F995" s="3" t="s">
        <v>1781</v>
      </c>
      <c r="G995" s="3" t="s">
        <v>1806</v>
      </c>
      <c r="H995" s="4">
        <v>27731</v>
      </c>
      <c r="I995" s="4">
        <v>27731</v>
      </c>
      <c r="J995" s="4">
        <v>27731</v>
      </c>
      <c r="K995" s="4">
        <v>27731</v>
      </c>
      <c r="L995" s="4">
        <v>27731</v>
      </c>
      <c r="M995" s="4">
        <v>27731</v>
      </c>
      <c r="N995" s="4">
        <v>33277</v>
      </c>
      <c r="O995" s="4">
        <v>44247</v>
      </c>
      <c r="P995" s="4">
        <v>44370</v>
      </c>
      <c r="Q995" s="4">
        <v>49916</v>
      </c>
      <c r="R995" s="4">
        <v>49916</v>
      </c>
      <c r="S995" s="4">
        <v>83192</v>
      </c>
      <c r="T995" s="4">
        <v>471305</v>
      </c>
      <c r="U995" s="13">
        <f>IF(DataTable[[#This Row],[Year]]="2019",SUM(DataTable[[#This Row],[Nov]:[Dec]]),IF(OR(DataTable[[#This Row],[Year]]="2020",DataTable[[#This Row],[Year]]="2021"),DataTable[[#This Row],[Total]],0))/1000</f>
        <v>471.30500000000001</v>
      </c>
      <c r="V995" s="13" t="str">
        <f>_xlfn.IFNA(VLOOKUP(DataTable[[#This Row],[Category]],Table2[#All],2,FALSE),"")</f>
        <v>Proactive Replacement</v>
      </c>
    </row>
    <row r="996" spans="1:22" x14ac:dyDescent="0.35">
      <c r="A996" s="3" t="s">
        <v>7</v>
      </c>
      <c r="B996" s="3" t="s">
        <v>276</v>
      </c>
      <c r="C996" s="3" t="s">
        <v>336</v>
      </c>
      <c r="D996" s="3" t="s">
        <v>335</v>
      </c>
      <c r="E996" s="3" t="s">
        <v>8</v>
      </c>
      <c r="F996" s="3" t="s">
        <v>1781</v>
      </c>
      <c r="G996" s="3" t="s">
        <v>1806</v>
      </c>
      <c r="H996" s="4">
        <v>16590</v>
      </c>
      <c r="I996" s="4">
        <v>153249</v>
      </c>
      <c r="J996" s="4">
        <v>132843</v>
      </c>
      <c r="K996" s="4">
        <v>38544</v>
      </c>
      <c r="L996" s="4">
        <v>38544</v>
      </c>
      <c r="M996" s="4">
        <v>52503</v>
      </c>
      <c r="N996" s="4">
        <v>58582</v>
      </c>
      <c r="O996" s="4">
        <v>0</v>
      </c>
      <c r="P996" s="4">
        <v>0</v>
      </c>
      <c r="Q996" s="4">
        <v>0</v>
      </c>
      <c r="R996" s="4">
        <v>0</v>
      </c>
      <c r="S996" s="4">
        <v>0</v>
      </c>
      <c r="T996" s="4">
        <v>490854</v>
      </c>
      <c r="U996" s="13">
        <f>IF(DataTable[[#This Row],[Year]]="2019",SUM(DataTable[[#This Row],[Nov]:[Dec]]),IF(OR(DataTable[[#This Row],[Year]]="2020",DataTable[[#This Row],[Year]]="2021"),DataTable[[#This Row],[Total]],0))/1000</f>
        <v>490.85399999999998</v>
      </c>
      <c r="V996" s="13" t="str">
        <f>_xlfn.IFNA(VLOOKUP(DataTable[[#This Row],[Category]],Table2[#All],2,FALSE),"")</f>
        <v>All Other</v>
      </c>
    </row>
    <row r="997" spans="1:22" x14ac:dyDescent="0.35">
      <c r="A997" s="3" t="s">
        <v>7</v>
      </c>
      <c r="B997" s="3" t="s">
        <v>276</v>
      </c>
      <c r="C997" s="3" t="s">
        <v>677</v>
      </c>
      <c r="D997" s="3" t="s">
        <v>676</v>
      </c>
      <c r="E997" s="3" t="s">
        <v>88</v>
      </c>
      <c r="F997" s="3" t="s">
        <v>1782</v>
      </c>
      <c r="G997" s="3" t="s">
        <v>1806</v>
      </c>
      <c r="H997" s="4">
        <v>166</v>
      </c>
      <c r="I997" s="4">
        <v>0</v>
      </c>
      <c r="J997" s="4">
        <v>0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>
        <v>0</v>
      </c>
      <c r="Q997" s="4">
        <v>0</v>
      </c>
      <c r="R997" s="4">
        <v>0</v>
      </c>
      <c r="S997" s="4">
        <v>0</v>
      </c>
      <c r="T997" s="4">
        <v>166</v>
      </c>
      <c r="U997" s="13">
        <f>IF(DataTable[[#This Row],[Year]]="2019",SUM(DataTable[[#This Row],[Nov]:[Dec]]),IF(OR(DataTable[[#This Row],[Year]]="2020",DataTable[[#This Row],[Year]]="2021"),DataTable[[#This Row],[Total]],0))/1000</f>
        <v>0.16600000000000001</v>
      </c>
      <c r="V997" s="13" t="str">
        <f>_xlfn.IFNA(VLOOKUP(DataTable[[#This Row],[Category]],Table2[#All],2,FALSE),"")</f>
        <v>Proactive Replacement</v>
      </c>
    </row>
    <row r="998" spans="1:22" x14ac:dyDescent="0.35">
      <c r="A998" s="3" t="s">
        <v>7</v>
      </c>
      <c r="B998" s="3" t="s">
        <v>276</v>
      </c>
      <c r="C998" s="3" t="s">
        <v>853</v>
      </c>
      <c r="D998" s="3" t="s">
        <v>852</v>
      </c>
      <c r="E998" s="3" t="s">
        <v>127</v>
      </c>
      <c r="F998" s="3" t="s">
        <v>1782</v>
      </c>
      <c r="G998" s="3" t="s">
        <v>1806</v>
      </c>
      <c r="H998" s="4">
        <v>331</v>
      </c>
      <c r="I998" s="4">
        <v>6884</v>
      </c>
      <c r="J998" s="4">
        <v>0</v>
      </c>
      <c r="K998" s="4">
        <v>11546</v>
      </c>
      <c r="L998" s="4">
        <v>0</v>
      </c>
      <c r="M998" s="4">
        <v>0</v>
      </c>
      <c r="N998" s="4">
        <v>0</v>
      </c>
      <c r="O998" s="4">
        <v>0</v>
      </c>
      <c r="P998" s="4">
        <v>0</v>
      </c>
      <c r="Q998" s="4">
        <v>0</v>
      </c>
      <c r="R998" s="4">
        <v>0</v>
      </c>
      <c r="S998" s="4">
        <v>0</v>
      </c>
      <c r="T998" s="4">
        <v>18761</v>
      </c>
      <c r="U998" s="13">
        <f>IF(DataTable[[#This Row],[Year]]="2019",SUM(DataTable[[#This Row],[Nov]:[Dec]]),IF(OR(DataTable[[#This Row],[Year]]="2020",DataTable[[#This Row],[Year]]="2021"),DataTable[[#This Row],[Total]],0))/1000</f>
        <v>18.760999999999999</v>
      </c>
      <c r="V998" s="13" t="str">
        <f>_xlfn.IFNA(VLOOKUP(DataTable[[#This Row],[Category]],Table2[#All],2,FALSE),"")</f>
        <v>All Other</v>
      </c>
    </row>
    <row r="999" spans="1:22" x14ac:dyDescent="0.35">
      <c r="A999" s="3" t="s">
        <v>7</v>
      </c>
      <c r="B999" s="3" t="s">
        <v>276</v>
      </c>
      <c r="C999" s="3" t="s">
        <v>633</v>
      </c>
      <c r="D999" s="3" t="s">
        <v>632</v>
      </c>
      <c r="E999" s="3" t="s">
        <v>88</v>
      </c>
      <c r="F999" s="3" t="s">
        <v>1782</v>
      </c>
      <c r="G999" s="3" t="s">
        <v>1806</v>
      </c>
      <c r="H999" s="4">
        <v>9096</v>
      </c>
      <c r="I999" s="4">
        <v>407</v>
      </c>
      <c r="J999" s="4">
        <v>0</v>
      </c>
      <c r="K999" s="4">
        <v>436</v>
      </c>
      <c r="L999" s="4">
        <v>0</v>
      </c>
      <c r="M999" s="4">
        <v>0</v>
      </c>
      <c r="N999" s="4">
        <v>0</v>
      </c>
      <c r="O999" s="4">
        <v>0</v>
      </c>
      <c r="P999" s="4">
        <v>0</v>
      </c>
      <c r="Q999" s="4">
        <v>0</v>
      </c>
      <c r="R999" s="4">
        <v>0</v>
      </c>
      <c r="S999" s="4">
        <v>0</v>
      </c>
      <c r="T999" s="4">
        <v>9938</v>
      </c>
      <c r="U999" s="13">
        <f>IF(DataTable[[#This Row],[Year]]="2019",SUM(DataTable[[#This Row],[Nov]:[Dec]]),IF(OR(DataTable[[#This Row],[Year]]="2020",DataTable[[#This Row],[Year]]="2021"),DataTable[[#This Row],[Total]],0))/1000</f>
        <v>9.9380000000000006</v>
      </c>
      <c r="V999" s="13" t="str">
        <f>_xlfn.IFNA(VLOOKUP(DataTable[[#This Row],[Category]],Table2[#All],2,FALSE),"")</f>
        <v>Proactive Replacement</v>
      </c>
    </row>
    <row r="1000" spans="1:22" x14ac:dyDescent="0.35">
      <c r="A1000" s="3" t="s">
        <v>7</v>
      </c>
      <c r="B1000" s="3" t="s">
        <v>276</v>
      </c>
      <c r="C1000" s="3" t="s">
        <v>647</v>
      </c>
      <c r="D1000" s="3" t="s">
        <v>646</v>
      </c>
      <c r="E1000" s="3" t="s">
        <v>88</v>
      </c>
      <c r="F1000" s="3" t="s">
        <v>1782</v>
      </c>
      <c r="G1000" s="3" t="s">
        <v>1806</v>
      </c>
      <c r="H1000" s="4">
        <v>763</v>
      </c>
      <c r="I1000" s="4">
        <v>0</v>
      </c>
      <c r="J1000" s="4">
        <v>0</v>
      </c>
      <c r="K1000" s="4">
        <v>335</v>
      </c>
      <c r="L1000" s="4">
        <v>84</v>
      </c>
      <c r="M1000" s="4">
        <v>0</v>
      </c>
      <c r="N1000" s="4">
        <v>0</v>
      </c>
      <c r="O1000" s="4">
        <v>0</v>
      </c>
      <c r="P1000" s="4">
        <v>0</v>
      </c>
      <c r="Q1000" s="4">
        <v>0</v>
      </c>
      <c r="R1000" s="4">
        <v>0</v>
      </c>
      <c r="S1000" s="4">
        <v>0</v>
      </c>
      <c r="T1000" s="4">
        <v>1182</v>
      </c>
      <c r="U1000" s="13">
        <f>IF(DataTable[[#This Row],[Year]]="2019",SUM(DataTable[[#This Row],[Nov]:[Dec]]),IF(OR(DataTable[[#This Row],[Year]]="2020",DataTable[[#This Row],[Year]]="2021"),DataTable[[#This Row],[Total]],0))/1000</f>
        <v>1.1819999999999999</v>
      </c>
      <c r="V1000" s="13" t="str">
        <f>_xlfn.IFNA(VLOOKUP(DataTable[[#This Row],[Category]],Table2[#All],2,FALSE),"")</f>
        <v>Proactive Replacement</v>
      </c>
    </row>
    <row r="1001" spans="1:22" x14ac:dyDescent="0.35">
      <c r="A1001" s="3" t="s">
        <v>7</v>
      </c>
      <c r="B1001" s="3" t="s">
        <v>276</v>
      </c>
      <c r="C1001" s="3" t="s">
        <v>641</v>
      </c>
      <c r="D1001" s="3" t="s">
        <v>640</v>
      </c>
      <c r="E1001" s="3" t="s">
        <v>88</v>
      </c>
      <c r="F1001" s="3" t="s">
        <v>1782</v>
      </c>
      <c r="G1001" s="3" t="s">
        <v>1806</v>
      </c>
      <c r="H1001" s="4">
        <v>23341</v>
      </c>
      <c r="I1001" s="4">
        <v>5930</v>
      </c>
      <c r="J1001" s="4">
        <v>-200</v>
      </c>
      <c r="K1001" s="4">
        <v>134</v>
      </c>
      <c r="L1001" s="4">
        <v>222</v>
      </c>
      <c r="M1001" s="4">
        <v>0</v>
      </c>
      <c r="N1001" s="4">
        <v>0</v>
      </c>
      <c r="O1001" s="4">
        <v>0</v>
      </c>
      <c r="P1001" s="4">
        <v>0</v>
      </c>
      <c r="Q1001" s="4">
        <v>0</v>
      </c>
      <c r="R1001" s="4">
        <v>0</v>
      </c>
      <c r="S1001" s="4">
        <v>0</v>
      </c>
      <c r="T1001" s="4">
        <v>29427</v>
      </c>
      <c r="U1001" s="13">
        <f>IF(DataTable[[#This Row],[Year]]="2019",SUM(DataTable[[#This Row],[Nov]:[Dec]]),IF(OR(DataTable[[#This Row],[Year]]="2020",DataTable[[#This Row],[Year]]="2021"),DataTable[[#This Row],[Total]],0))/1000</f>
        <v>29.427</v>
      </c>
      <c r="V1001" s="13" t="str">
        <f>_xlfn.IFNA(VLOOKUP(DataTable[[#This Row],[Category]],Table2[#All],2,FALSE),"")</f>
        <v>Proactive Replacement</v>
      </c>
    </row>
    <row r="1002" spans="1:22" x14ac:dyDescent="0.35">
      <c r="A1002" s="3" t="s">
        <v>7</v>
      </c>
      <c r="B1002" s="3" t="s">
        <v>276</v>
      </c>
      <c r="C1002" s="3" t="s">
        <v>643</v>
      </c>
      <c r="D1002" s="3" t="s">
        <v>642</v>
      </c>
      <c r="E1002" s="3" t="s">
        <v>88</v>
      </c>
      <c r="F1002" s="3" t="s">
        <v>1782</v>
      </c>
      <c r="G1002" s="3" t="s">
        <v>1806</v>
      </c>
      <c r="H1002" s="4">
        <v>398</v>
      </c>
      <c r="I1002" s="4">
        <v>24424</v>
      </c>
      <c r="J1002" s="4">
        <v>-200</v>
      </c>
      <c r="K1002" s="4">
        <v>134</v>
      </c>
      <c r="L1002" s="4">
        <v>84</v>
      </c>
      <c r="M1002" s="4">
        <v>0</v>
      </c>
      <c r="N1002" s="4">
        <v>0</v>
      </c>
      <c r="O1002" s="4">
        <v>0</v>
      </c>
      <c r="P1002" s="4">
        <v>0</v>
      </c>
      <c r="Q1002" s="4">
        <v>0</v>
      </c>
      <c r="R1002" s="4">
        <v>0</v>
      </c>
      <c r="S1002" s="4">
        <v>0</v>
      </c>
      <c r="T1002" s="4">
        <v>24840</v>
      </c>
      <c r="U1002" s="13">
        <f>IF(DataTable[[#This Row],[Year]]="2019",SUM(DataTable[[#This Row],[Nov]:[Dec]]),IF(OR(DataTable[[#This Row],[Year]]="2020",DataTable[[#This Row],[Year]]="2021"),DataTable[[#This Row],[Total]],0))/1000</f>
        <v>24.84</v>
      </c>
      <c r="V1002" s="13" t="str">
        <f>_xlfn.IFNA(VLOOKUP(DataTable[[#This Row],[Category]],Table2[#All],2,FALSE),"")</f>
        <v>Proactive Replacement</v>
      </c>
    </row>
    <row r="1003" spans="1:22" x14ac:dyDescent="0.35">
      <c r="A1003" s="3" t="s">
        <v>7</v>
      </c>
      <c r="B1003" s="3" t="s">
        <v>276</v>
      </c>
      <c r="C1003" s="3" t="s">
        <v>861</v>
      </c>
      <c r="D1003" s="3" t="s">
        <v>860</v>
      </c>
      <c r="E1003" s="3" t="s">
        <v>88</v>
      </c>
      <c r="F1003" s="3" t="s">
        <v>1782</v>
      </c>
      <c r="G1003" s="3" t="s">
        <v>1806</v>
      </c>
      <c r="H1003" s="4">
        <v>0</v>
      </c>
      <c r="I1003" s="4">
        <v>1086</v>
      </c>
      <c r="J1003" s="4">
        <v>6138</v>
      </c>
      <c r="K1003" s="4">
        <v>33368</v>
      </c>
      <c r="L1003" s="4">
        <v>18600</v>
      </c>
      <c r="M1003" s="4">
        <v>-394</v>
      </c>
      <c r="N1003" s="4">
        <v>1357</v>
      </c>
      <c r="O1003" s="4">
        <v>0</v>
      </c>
      <c r="P1003" s="4">
        <v>0</v>
      </c>
      <c r="Q1003" s="4">
        <v>0</v>
      </c>
      <c r="R1003" s="4">
        <v>0</v>
      </c>
      <c r="S1003" s="4">
        <v>0</v>
      </c>
      <c r="T1003" s="4">
        <v>60155</v>
      </c>
      <c r="U1003" s="13">
        <f>IF(DataTable[[#This Row],[Year]]="2019",SUM(DataTable[[#This Row],[Nov]:[Dec]]),IF(OR(DataTable[[#This Row],[Year]]="2020",DataTable[[#This Row],[Year]]="2021"),DataTable[[#This Row],[Total]],0))/1000</f>
        <v>60.155000000000001</v>
      </c>
      <c r="V1003" s="13" t="str">
        <f>_xlfn.IFNA(VLOOKUP(DataTable[[#This Row],[Category]],Table2[#All],2,FALSE),"")</f>
        <v>Proactive Replacement</v>
      </c>
    </row>
    <row r="1004" spans="1:22" x14ac:dyDescent="0.35">
      <c r="A1004" s="3" t="s">
        <v>7</v>
      </c>
      <c r="B1004" s="3" t="s">
        <v>276</v>
      </c>
      <c r="C1004" s="3" t="s">
        <v>553</v>
      </c>
      <c r="D1004" s="3" t="s">
        <v>552</v>
      </c>
      <c r="E1004" s="3" t="s">
        <v>88</v>
      </c>
      <c r="F1004" s="3" t="s">
        <v>1781</v>
      </c>
      <c r="G1004" s="3" t="s">
        <v>1806</v>
      </c>
      <c r="H1004" s="4">
        <v>0</v>
      </c>
      <c r="I1004" s="4">
        <v>29122</v>
      </c>
      <c r="J1004" s="4">
        <v>29122</v>
      </c>
      <c r="K1004" s="4">
        <v>29122</v>
      </c>
      <c r="L1004" s="4">
        <v>29122</v>
      </c>
      <c r="M1004" s="4">
        <v>58244</v>
      </c>
      <c r="N1004" s="4">
        <v>72805</v>
      </c>
      <c r="O1004" s="4">
        <v>72805</v>
      </c>
      <c r="P1004" s="4">
        <v>87365</v>
      </c>
      <c r="Q1004" s="4">
        <v>101926</v>
      </c>
      <c r="R1004" s="4">
        <v>101926</v>
      </c>
      <c r="S1004" s="4">
        <v>131048</v>
      </c>
      <c r="T1004" s="4">
        <v>742608</v>
      </c>
      <c r="U1004" s="13">
        <f>IF(DataTable[[#This Row],[Year]]="2019",SUM(DataTable[[#This Row],[Nov]:[Dec]]),IF(OR(DataTable[[#This Row],[Year]]="2020",DataTable[[#This Row],[Year]]="2021"),DataTable[[#This Row],[Total]],0))/1000</f>
        <v>742.60799999999995</v>
      </c>
      <c r="V1004" s="13" t="str">
        <f>_xlfn.IFNA(VLOOKUP(DataTable[[#This Row],[Category]],Table2[#All],2,FALSE),"")</f>
        <v>Proactive Replacement</v>
      </c>
    </row>
    <row r="1005" spans="1:22" x14ac:dyDescent="0.35">
      <c r="A1005" s="3" t="s">
        <v>7</v>
      </c>
      <c r="B1005" s="3" t="s">
        <v>276</v>
      </c>
      <c r="C1005" s="3" t="s">
        <v>936</v>
      </c>
      <c r="D1005" s="3" t="s">
        <v>935</v>
      </c>
      <c r="E1005" s="3" t="s">
        <v>124</v>
      </c>
      <c r="F1005" s="3" t="s">
        <v>1782</v>
      </c>
      <c r="G1005" s="3" t="s">
        <v>1806</v>
      </c>
      <c r="H1005" s="4">
        <v>73</v>
      </c>
      <c r="I1005" s="4">
        <v>4011</v>
      </c>
      <c r="J1005" s="4">
        <v>10703</v>
      </c>
      <c r="K1005" s="4">
        <v>45321</v>
      </c>
      <c r="L1005" s="4">
        <v>-10355</v>
      </c>
      <c r="M1005" s="4">
        <v>1612</v>
      </c>
      <c r="N1005" s="4">
        <v>6</v>
      </c>
      <c r="O1005" s="4">
        <v>-100524</v>
      </c>
      <c r="P1005" s="4">
        <v>-265</v>
      </c>
      <c r="Q1005" s="4">
        <v>0</v>
      </c>
      <c r="R1005" s="4">
        <v>0</v>
      </c>
      <c r="S1005" s="4">
        <v>-111464</v>
      </c>
      <c r="T1005" s="4">
        <v>-160882</v>
      </c>
      <c r="U1005" s="13">
        <f>IF(DataTable[[#This Row],[Year]]="2019",SUM(DataTable[[#This Row],[Nov]:[Dec]]),IF(OR(DataTable[[#This Row],[Year]]="2020",DataTable[[#This Row],[Year]]="2021"),DataTable[[#This Row],[Total]],0))/1000</f>
        <v>-160.88200000000001</v>
      </c>
      <c r="V1005" s="13" t="str">
        <f>_xlfn.IFNA(VLOOKUP(DataTable[[#This Row],[Category]],Table2[#All],2,FALSE),"")</f>
        <v>Transmission Expansion plan</v>
      </c>
    </row>
    <row r="1006" spans="1:22" x14ac:dyDescent="0.35">
      <c r="A1006" s="3" t="s">
        <v>7</v>
      </c>
      <c r="B1006" s="3" t="s">
        <v>276</v>
      </c>
      <c r="C1006" s="3" t="s">
        <v>753</v>
      </c>
      <c r="D1006" s="3" t="s">
        <v>752</v>
      </c>
      <c r="E1006" s="3" t="s">
        <v>252</v>
      </c>
      <c r="F1006" s="3" t="s">
        <v>1782</v>
      </c>
      <c r="G1006" s="3" t="s">
        <v>1806</v>
      </c>
      <c r="H1006" s="4">
        <v>0</v>
      </c>
      <c r="I1006" s="4">
        <v>52</v>
      </c>
      <c r="J1006" s="4">
        <v>3091</v>
      </c>
      <c r="K1006" s="4">
        <v>1166</v>
      </c>
      <c r="L1006" s="4">
        <v>1638</v>
      </c>
      <c r="M1006" s="4">
        <v>122</v>
      </c>
      <c r="N1006" s="4">
        <v>0</v>
      </c>
      <c r="O1006" s="4">
        <v>-4447</v>
      </c>
      <c r="P1006" s="4">
        <v>4447</v>
      </c>
      <c r="Q1006" s="4">
        <v>0</v>
      </c>
      <c r="R1006" s="4">
        <v>0</v>
      </c>
      <c r="S1006" s="4">
        <v>0</v>
      </c>
      <c r="T1006" s="4">
        <v>6070</v>
      </c>
      <c r="U1006" s="13">
        <f>IF(DataTable[[#This Row],[Year]]="2019",SUM(DataTable[[#This Row],[Nov]:[Dec]]),IF(OR(DataTable[[#This Row],[Year]]="2020",DataTable[[#This Row],[Year]]="2021"),DataTable[[#This Row],[Total]],0))/1000</f>
        <v>6.07</v>
      </c>
      <c r="V1006" s="13" t="str">
        <f>_xlfn.IFNA(VLOOKUP(DataTable[[#This Row],[Category]],Table2[#All],2,FALSE),"")</f>
        <v>Reliability</v>
      </c>
    </row>
    <row r="1007" spans="1:22" x14ac:dyDescent="0.35">
      <c r="A1007" s="3" t="s">
        <v>7</v>
      </c>
      <c r="B1007" s="3" t="s">
        <v>276</v>
      </c>
      <c r="C1007" s="3" t="s">
        <v>922</v>
      </c>
      <c r="D1007" s="3" t="s">
        <v>921</v>
      </c>
      <c r="E1007" s="3" t="s">
        <v>124</v>
      </c>
      <c r="F1007" s="3" t="s">
        <v>1782</v>
      </c>
      <c r="G1007" s="3" t="s">
        <v>1806</v>
      </c>
      <c r="H1007" s="4">
        <v>0</v>
      </c>
      <c r="I1007" s="4">
        <v>0</v>
      </c>
      <c r="J1007" s="4">
        <v>0</v>
      </c>
      <c r="K1007" s="4">
        <v>0</v>
      </c>
      <c r="L1007" s="4">
        <v>0</v>
      </c>
      <c r="M1007" s="4">
        <v>4372</v>
      </c>
      <c r="N1007" s="4">
        <v>665</v>
      </c>
      <c r="O1007" s="4">
        <v>-4209</v>
      </c>
      <c r="P1007" s="4">
        <v>-1197</v>
      </c>
      <c r="Q1007" s="4">
        <v>0</v>
      </c>
      <c r="R1007" s="4">
        <v>0</v>
      </c>
      <c r="S1007" s="4">
        <v>0</v>
      </c>
      <c r="T1007" s="4">
        <v>-369</v>
      </c>
      <c r="U1007" s="13">
        <f>IF(DataTable[[#This Row],[Year]]="2019",SUM(DataTable[[#This Row],[Nov]:[Dec]]),IF(OR(DataTable[[#This Row],[Year]]="2020",DataTable[[#This Row],[Year]]="2021"),DataTable[[#This Row],[Total]],0))/1000</f>
        <v>-0.36899999999999999</v>
      </c>
      <c r="V1007" s="13" t="str">
        <f>_xlfn.IFNA(VLOOKUP(DataTable[[#This Row],[Category]],Table2[#All],2,FALSE),"")</f>
        <v>Transmission Expansion plan</v>
      </c>
    </row>
    <row r="1008" spans="1:22" x14ac:dyDescent="0.35">
      <c r="A1008" s="3" t="s">
        <v>7</v>
      </c>
      <c r="B1008" s="3" t="s">
        <v>276</v>
      </c>
      <c r="C1008" s="3" t="s">
        <v>733</v>
      </c>
      <c r="D1008" s="3" t="s">
        <v>732</v>
      </c>
      <c r="E1008" s="3" t="s">
        <v>252</v>
      </c>
      <c r="F1008" s="3" t="s">
        <v>1782</v>
      </c>
      <c r="G1008" s="3" t="s">
        <v>1806</v>
      </c>
      <c r="H1008" s="4">
        <v>0</v>
      </c>
      <c r="I1008" s="4">
        <v>328</v>
      </c>
      <c r="J1008" s="4">
        <v>156</v>
      </c>
      <c r="K1008" s="4">
        <v>11296</v>
      </c>
      <c r="L1008" s="4">
        <v>7056</v>
      </c>
      <c r="M1008" s="4">
        <v>17571</v>
      </c>
      <c r="N1008" s="4">
        <v>12594</v>
      </c>
      <c r="O1008" s="4">
        <v>-9236</v>
      </c>
      <c r="P1008" s="4">
        <v>60928</v>
      </c>
      <c r="Q1008" s="4">
        <v>843</v>
      </c>
      <c r="R1008" s="4">
        <v>4631</v>
      </c>
      <c r="S1008" s="4">
        <v>0</v>
      </c>
      <c r="T1008" s="4">
        <v>106165</v>
      </c>
      <c r="U1008" s="13">
        <f>IF(DataTable[[#This Row],[Year]]="2019",SUM(DataTable[[#This Row],[Nov]:[Dec]]),IF(OR(DataTable[[#This Row],[Year]]="2020",DataTable[[#This Row],[Year]]="2021"),DataTable[[#This Row],[Total]],0))/1000</f>
        <v>106.16500000000001</v>
      </c>
      <c r="V1008" s="13" t="str">
        <f>_xlfn.IFNA(VLOOKUP(DataTable[[#This Row],[Category]],Table2[#All],2,FALSE),"")</f>
        <v>Reliability</v>
      </c>
    </row>
    <row r="1009" spans="1:22" x14ac:dyDescent="0.35">
      <c r="A1009" s="3" t="s">
        <v>7</v>
      </c>
      <c r="B1009" s="3" t="s">
        <v>276</v>
      </c>
      <c r="C1009" s="3" t="s">
        <v>733</v>
      </c>
      <c r="D1009" s="3" t="s">
        <v>732</v>
      </c>
      <c r="E1009" s="3" t="s">
        <v>252</v>
      </c>
      <c r="F1009" s="3" t="s">
        <v>1781</v>
      </c>
      <c r="G1009" s="3" t="s">
        <v>1806</v>
      </c>
      <c r="H1009" s="4">
        <v>0</v>
      </c>
      <c r="I1009" s="4">
        <v>0</v>
      </c>
      <c r="J1009" s="4">
        <v>0</v>
      </c>
      <c r="K1009" s="4">
        <v>33706</v>
      </c>
      <c r="L1009" s="4">
        <v>40899</v>
      </c>
      <c r="M1009" s="4">
        <v>0</v>
      </c>
      <c r="N1009" s="4">
        <v>0</v>
      </c>
      <c r="O1009" s="4">
        <v>0</v>
      </c>
      <c r="P1009" s="4">
        <v>0</v>
      </c>
      <c r="Q1009" s="4">
        <v>0</v>
      </c>
      <c r="R1009" s="4">
        <v>0</v>
      </c>
      <c r="S1009" s="4">
        <v>0</v>
      </c>
      <c r="T1009" s="4">
        <v>74605</v>
      </c>
      <c r="U1009" s="13">
        <f>IF(DataTable[[#This Row],[Year]]="2019",SUM(DataTable[[#This Row],[Nov]:[Dec]]),IF(OR(DataTable[[#This Row],[Year]]="2020",DataTable[[#This Row],[Year]]="2021"),DataTable[[#This Row],[Total]],0))/1000</f>
        <v>74.605000000000004</v>
      </c>
      <c r="V1009" s="13" t="str">
        <f>_xlfn.IFNA(VLOOKUP(DataTable[[#This Row],[Category]],Table2[#All],2,FALSE),"")</f>
        <v>Reliability</v>
      </c>
    </row>
    <row r="1010" spans="1:22" x14ac:dyDescent="0.35">
      <c r="A1010" s="3" t="s">
        <v>7</v>
      </c>
      <c r="B1010" s="3" t="s">
        <v>276</v>
      </c>
      <c r="C1010" s="3" t="s">
        <v>805</v>
      </c>
      <c r="D1010" s="3" t="s">
        <v>804</v>
      </c>
      <c r="E1010" s="3" t="s">
        <v>252</v>
      </c>
      <c r="F1010" s="3" t="s">
        <v>1782</v>
      </c>
      <c r="G1010" s="3" t="s">
        <v>1806</v>
      </c>
      <c r="H1010" s="4">
        <v>0</v>
      </c>
      <c r="I1010" s="4">
        <v>0</v>
      </c>
      <c r="J1010" s="4">
        <v>0</v>
      </c>
      <c r="K1010" s="4">
        <v>12340</v>
      </c>
      <c r="L1010" s="4">
        <v>3692</v>
      </c>
      <c r="M1010" s="4">
        <v>2998</v>
      </c>
      <c r="N1010" s="4">
        <v>3308</v>
      </c>
      <c r="O1010" s="4">
        <v>29389</v>
      </c>
      <c r="P1010" s="4">
        <v>-21643</v>
      </c>
      <c r="Q1010" s="4">
        <v>843</v>
      </c>
      <c r="R1010" s="4">
        <v>6254</v>
      </c>
      <c r="S1010" s="4">
        <v>843</v>
      </c>
      <c r="T1010" s="4">
        <v>38023</v>
      </c>
      <c r="U1010" s="13">
        <f>IF(DataTable[[#This Row],[Year]]="2019",SUM(DataTable[[#This Row],[Nov]:[Dec]]),IF(OR(DataTable[[#This Row],[Year]]="2020",DataTable[[#This Row],[Year]]="2021"),DataTable[[#This Row],[Total]],0))/1000</f>
        <v>38.023000000000003</v>
      </c>
      <c r="V1010" s="13" t="str">
        <f>_xlfn.IFNA(VLOOKUP(DataTable[[#This Row],[Category]],Table2[#All],2,FALSE),"")</f>
        <v>Reliability</v>
      </c>
    </row>
    <row r="1011" spans="1:22" x14ac:dyDescent="0.35">
      <c r="A1011" s="3" t="s">
        <v>7</v>
      </c>
      <c r="B1011" s="3" t="s">
        <v>276</v>
      </c>
      <c r="C1011" s="3" t="s">
        <v>805</v>
      </c>
      <c r="D1011" s="3" t="s">
        <v>804</v>
      </c>
      <c r="E1011" s="3" t="s">
        <v>252</v>
      </c>
      <c r="F1011" s="3" t="s">
        <v>1781</v>
      </c>
      <c r="G1011" s="3" t="s">
        <v>1806</v>
      </c>
      <c r="H1011" s="4">
        <v>0</v>
      </c>
      <c r="I1011" s="4">
        <v>0</v>
      </c>
      <c r="J1011" s="4">
        <v>0</v>
      </c>
      <c r="K1011" s="4">
        <v>0</v>
      </c>
      <c r="L1011" s="4">
        <v>0</v>
      </c>
      <c r="M1011" s="4">
        <v>0</v>
      </c>
      <c r="N1011" s="4">
        <v>260800</v>
      </c>
      <c r="O1011" s="4">
        <v>297383</v>
      </c>
      <c r="P1011" s="4">
        <v>301848</v>
      </c>
      <c r="Q1011" s="4">
        <v>0</v>
      </c>
      <c r="R1011" s="4">
        <v>0</v>
      </c>
      <c r="S1011" s="4">
        <v>0</v>
      </c>
      <c r="T1011" s="4">
        <v>860031</v>
      </c>
      <c r="U1011" s="13">
        <f>IF(DataTable[[#This Row],[Year]]="2019",SUM(DataTable[[#This Row],[Nov]:[Dec]]),IF(OR(DataTable[[#This Row],[Year]]="2020",DataTable[[#This Row],[Year]]="2021"),DataTable[[#This Row],[Total]],0))/1000</f>
        <v>860.03099999999995</v>
      </c>
      <c r="V1011" s="13" t="str">
        <f>_xlfn.IFNA(VLOOKUP(DataTable[[#This Row],[Category]],Table2[#All],2,FALSE),"")</f>
        <v>Reliability</v>
      </c>
    </row>
    <row r="1012" spans="1:22" x14ac:dyDescent="0.35">
      <c r="A1012" s="3" t="s">
        <v>7</v>
      </c>
      <c r="B1012" s="3" t="s">
        <v>276</v>
      </c>
      <c r="C1012" s="3" t="s">
        <v>747</v>
      </c>
      <c r="D1012" s="3" t="s">
        <v>746</v>
      </c>
      <c r="E1012" s="3" t="s">
        <v>252</v>
      </c>
      <c r="F1012" s="3" t="s">
        <v>1782</v>
      </c>
      <c r="G1012" s="3" t="s">
        <v>1806</v>
      </c>
      <c r="H1012" s="4">
        <v>0</v>
      </c>
      <c r="I1012" s="4">
        <v>0</v>
      </c>
      <c r="J1012" s="4">
        <v>104</v>
      </c>
      <c r="K1012" s="4">
        <v>0</v>
      </c>
      <c r="L1012" s="4">
        <v>13121</v>
      </c>
      <c r="M1012" s="4">
        <v>19150</v>
      </c>
      <c r="N1012" s="4">
        <v>8100</v>
      </c>
      <c r="O1012" s="4">
        <v>4872</v>
      </c>
      <c r="P1012" s="4">
        <v>59096</v>
      </c>
      <c r="Q1012" s="4">
        <v>843</v>
      </c>
      <c r="R1012" s="4">
        <v>843</v>
      </c>
      <c r="S1012" s="4">
        <v>843</v>
      </c>
      <c r="T1012" s="4">
        <v>106972</v>
      </c>
      <c r="U1012" s="13">
        <f>IF(DataTable[[#This Row],[Year]]="2019",SUM(DataTable[[#This Row],[Nov]:[Dec]]),IF(OR(DataTable[[#This Row],[Year]]="2020",DataTable[[#This Row],[Year]]="2021"),DataTable[[#This Row],[Total]],0))/1000</f>
        <v>106.97199999999999</v>
      </c>
      <c r="V1012" s="13" t="str">
        <f>_xlfn.IFNA(VLOOKUP(DataTable[[#This Row],[Category]],Table2[#All],2,FALSE),"")</f>
        <v>Reliability</v>
      </c>
    </row>
    <row r="1013" spans="1:22" x14ac:dyDescent="0.35">
      <c r="A1013" s="3" t="s">
        <v>7</v>
      </c>
      <c r="B1013" s="3" t="s">
        <v>276</v>
      </c>
      <c r="C1013" s="3" t="s">
        <v>747</v>
      </c>
      <c r="D1013" s="3" t="s">
        <v>746</v>
      </c>
      <c r="E1013" s="3" t="s">
        <v>252</v>
      </c>
      <c r="F1013" s="3" t="s">
        <v>1781</v>
      </c>
      <c r="G1013" s="3" t="s">
        <v>1806</v>
      </c>
      <c r="H1013" s="4">
        <v>0</v>
      </c>
      <c r="I1013" s="4">
        <v>0</v>
      </c>
      <c r="J1013" s="4">
        <v>133018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>
        <v>0</v>
      </c>
      <c r="Q1013" s="4">
        <v>0</v>
      </c>
      <c r="R1013" s="4">
        <v>0</v>
      </c>
      <c r="S1013" s="4">
        <v>0</v>
      </c>
      <c r="T1013" s="4">
        <v>133018</v>
      </c>
      <c r="U1013" s="13">
        <f>IF(DataTable[[#This Row],[Year]]="2019",SUM(DataTable[[#This Row],[Nov]:[Dec]]),IF(OR(DataTable[[#This Row],[Year]]="2020",DataTable[[#This Row],[Year]]="2021"),DataTable[[#This Row],[Total]],0))/1000</f>
        <v>133.018</v>
      </c>
      <c r="V1013" s="13" t="str">
        <f>_xlfn.IFNA(VLOOKUP(DataTable[[#This Row],[Category]],Table2[#All],2,FALSE),"")</f>
        <v>Reliability</v>
      </c>
    </row>
    <row r="1014" spans="1:22" x14ac:dyDescent="0.35">
      <c r="A1014" s="3" t="s">
        <v>7</v>
      </c>
      <c r="B1014" s="3" t="s">
        <v>276</v>
      </c>
      <c r="C1014" s="3" t="s">
        <v>789</v>
      </c>
      <c r="D1014" s="3" t="s">
        <v>788</v>
      </c>
      <c r="E1014" s="3" t="s">
        <v>252</v>
      </c>
      <c r="F1014" s="3" t="s">
        <v>1782</v>
      </c>
      <c r="G1014" s="3" t="s">
        <v>1806</v>
      </c>
      <c r="H1014" s="4">
        <v>0</v>
      </c>
      <c r="I1014" s="4">
        <v>0</v>
      </c>
      <c r="J1014" s="4">
        <v>156</v>
      </c>
      <c r="K1014" s="4">
        <v>16720</v>
      </c>
      <c r="L1014" s="4">
        <v>13530</v>
      </c>
      <c r="M1014" s="4">
        <v>9347</v>
      </c>
      <c r="N1014" s="4">
        <v>8353</v>
      </c>
      <c r="O1014" s="4">
        <v>4004</v>
      </c>
      <c r="P1014" s="4">
        <v>56309</v>
      </c>
      <c r="Q1014" s="4">
        <v>5807</v>
      </c>
      <c r="R1014" s="4">
        <v>5807</v>
      </c>
      <c r="S1014" s="4">
        <v>9926</v>
      </c>
      <c r="T1014" s="4">
        <v>129957</v>
      </c>
      <c r="U1014" s="13">
        <f>IF(DataTable[[#This Row],[Year]]="2019",SUM(DataTable[[#This Row],[Nov]:[Dec]]),IF(OR(DataTable[[#This Row],[Year]]="2020",DataTable[[#This Row],[Year]]="2021"),DataTable[[#This Row],[Total]],0))/1000</f>
        <v>129.95699999999999</v>
      </c>
      <c r="V1014" s="13" t="str">
        <f>_xlfn.IFNA(VLOOKUP(DataTable[[#This Row],[Category]],Table2[#All],2,FALSE),"")</f>
        <v>Reliability</v>
      </c>
    </row>
    <row r="1015" spans="1:22" x14ac:dyDescent="0.35">
      <c r="A1015" s="3" t="s">
        <v>7</v>
      </c>
      <c r="B1015" s="3" t="s">
        <v>276</v>
      </c>
      <c r="C1015" s="3" t="s">
        <v>789</v>
      </c>
      <c r="D1015" s="3" t="s">
        <v>788</v>
      </c>
      <c r="E1015" s="3" t="s">
        <v>252</v>
      </c>
      <c r="F1015" s="3" t="s">
        <v>1781</v>
      </c>
      <c r="G1015" s="3" t="s">
        <v>1806</v>
      </c>
      <c r="H1015" s="4">
        <v>13557</v>
      </c>
      <c r="I1015" s="4">
        <v>4037</v>
      </c>
      <c r="J1015" s="4">
        <v>249311</v>
      </c>
      <c r="K1015" s="4">
        <v>191647</v>
      </c>
      <c r="L1015" s="4">
        <v>865</v>
      </c>
      <c r="M1015" s="4">
        <v>0</v>
      </c>
      <c r="N1015" s="4">
        <v>0</v>
      </c>
      <c r="O1015" s="4">
        <v>0</v>
      </c>
      <c r="P1015" s="4">
        <v>0</v>
      </c>
      <c r="Q1015" s="4">
        <v>0</v>
      </c>
      <c r="R1015" s="4">
        <v>0</v>
      </c>
      <c r="S1015" s="4">
        <v>0</v>
      </c>
      <c r="T1015" s="4">
        <v>459418</v>
      </c>
      <c r="U1015" s="13">
        <f>IF(DataTable[[#This Row],[Year]]="2019",SUM(DataTable[[#This Row],[Nov]:[Dec]]),IF(OR(DataTable[[#This Row],[Year]]="2020",DataTable[[#This Row],[Year]]="2021"),DataTable[[#This Row],[Total]],0))/1000</f>
        <v>459.41800000000001</v>
      </c>
      <c r="V1015" s="13" t="str">
        <f>_xlfn.IFNA(VLOOKUP(DataTable[[#This Row],[Category]],Table2[#All],2,FALSE),"")</f>
        <v>Reliability</v>
      </c>
    </row>
    <row r="1016" spans="1:22" x14ac:dyDescent="0.35">
      <c r="A1016" s="3" t="s">
        <v>7</v>
      </c>
      <c r="B1016" s="3" t="s">
        <v>276</v>
      </c>
      <c r="C1016" s="3" t="s">
        <v>475</v>
      </c>
      <c r="D1016" s="3" t="s">
        <v>474</v>
      </c>
      <c r="E1016" s="3" t="s">
        <v>88</v>
      </c>
      <c r="F1016" s="3" t="s">
        <v>1782</v>
      </c>
      <c r="G1016" s="3" t="s">
        <v>1806</v>
      </c>
      <c r="H1016" s="4">
        <v>26404</v>
      </c>
      <c r="I1016" s="4">
        <v>19430</v>
      </c>
      <c r="J1016" s="4">
        <v>19789</v>
      </c>
      <c r="K1016" s="4">
        <v>62370</v>
      </c>
      <c r="L1016" s="4">
        <v>93647</v>
      </c>
      <c r="M1016" s="4">
        <v>8732</v>
      </c>
      <c r="N1016" s="4">
        <v>17402</v>
      </c>
      <c r="O1016" s="4">
        <v>83623</v>
      </c>
      <c r="P1016" s="4">
        <v>47472</v>
      </c>
      <c r="Q1016" s="4">
        <v>52849</v>
      </c>
      <c r="R1016" s="4">
        <v>54627</v>
      </c>
      <c r="S1016" s="4">
        <v>355184</v>
      </c>
      <c r="T1016" s="4">
        <v>841529</v>
      </c>
      <c r="U1016" s="13">
        <f>IF(DataTable[[#This Row],[Year]]="2019",SUM(DataTable[[#This Row],[Nov]:[Dec]]),IF(OR(DataTable[[#This Row],[Year]]="2020",DataTable[[#This Row],[Year]]="2021"),DataTable[[#This Row],[Total]],0))/1000</f>
        <v>841.529</v>
      </c>
      <c r="V1016" s="13" t="str">
        <f>_xlfn.IFNA(VLOOKUP(DataTable[[#This Row],[Category]],Table2[#All],2,FALSE),"")</f>
        <v>Proactive Replacement</v>
      </c>
    </row>
    <row r="1017" spans="1:22" x14ac:dyDescent="0.35">
      <c r="A1017" s="3" t="s">
        <v>7</v>
      </c>
      <c r="B1017" s="3" t="s">
        <v>276</v>
      </c>
      <c r="C1017" s="3" t="s">
        <v>475</v>
      </c>
      <c r="D1017" s="3" t="s">
        <v>474</v>
      </c>
      <c r="E1017" s="3" t="s">
        <v>88</v>
      </c>
      <c r="F1017" s="3" t="s">
        <v>1781</v>
      </c>
      <c r="G1017" s="3" t="s">
        <v>1806</v>
      </c>
      <c r="H1017" s="4">
        <v>8485</v>
      </c>
      <c r="I1017" s="4">
        <v>61297</v>
      </c>
      <c r="J1017" s="4">
        <v>63730</v>
      </c>
      <c r="K1017" s="4">
        <v>160885</v>
      </c>
      <c r="L1017" s="4">
        <v>264490</v>
      </c>
      <c r="M1017" s="4">
        <v>412720</v>
      </c>
      <c r="N1017" s="4">
        <v>7268</v>
      </c>
      <c r="O1017" s="4">
        <v>6051</v>
      </c>
      <c r="P1017" s="4">
        <v>4833</v>
      </c>
      <c r="Q1017" s="4">
        <v>4226</v>
      </c>
      <c r="R1017" s="4">
        <v>3617</v>
      </c>
      <c r="S1017" s="4">
        <v>3617</v>
      </c>
      <c r="T1017" s="4">
        <v>1001218</v>
      </c>
      <c r="U1017" s="13">
        <f>IF(DataTable[[#This Row],[Year]]="2019",SUM(DataTable[[#This Row],[Nov]:[Dec]]),IF(OR(DataTable[[#This Row],[Year]]="2020",DataTable[[#This Row],[Year]]="2021"),DataTable[[#This Row],[Total]],0))/1000</f>
        <v>1001.218</v>
      </c>
      <c r="V1017" s="13" t="str">
        <f>_xlfn.IFNA(VLOOKUP(DataTable[[#This Row],[Category]],Table2[#All],2,FALSE),"")</f>
        <v>Proactive Replacement</v>
      </c>
    </row>
    <row r="1018" spans="1:22" x14ac:dyDescent="0.35">
      <c r="A1018" s="3" t="s">
        <v>7</v>
      </c>
      <c r="B1018" s="3" t="s">
        <v>276</v>
      </c>
      <c r="C1018" s="3" t="s">
        <v>729</v>
      </c>
      <c r="D1018" s="3" t="s">
        <v>728</v>
      </c>
      <c r="E1018" s="3" t="s">
        <v>252</v>
      </c>
      <c r="F1018" s="3" t="s">
        <v>1781</v>
      </c>
      <c r="G1018" s="3" t="s">
        <v>1806</v>
      </c>
      <c r="H1018" s="4">
        <v>0</v>
      </c>
      <c r="I1018" s="4">
        <v>0</v>
      </c>
      <c r="J1018" s="4">
        <v>0</v>
      </c>
      <c r="K1018" s="4">
        <v>0</v>
      </c>
      <c r="L1018" s="4">
        <v>5872</v>
      </c>
      <c r="M1018" s="4">
        <v>5872</v>
      </c>
      <c r="N1018" s="4">
        <v>5872</v>
      </c>
      <c r="O1018" s="4">
        <v>5872</v>
      </c>
      <c r="P1018" s="4">
        <v>5872</v>
      </c>
      <c r="Q1018" s="4">
        <v>5872</v>
      </c>
      <c r="R1018" s="4">
        <v>8219</v>
      </c>
      <c r="S1018" s="4">
        <v>11742</v>
      </c>
      <c r="T1018" s="4">
        <v>55195</v>
      </c>
      <c r="U1018" s="13">
        <f>IF(DataTable[[#This Row],[Year]]="2019",SUM(DataTable[[#This Row],[Nov]:[Dec]]),IF(OR(DataTable[[#This Row],[Year]]="2020",DataTable[[#This Row],[Year]]="2021"),DataTable[[#This Row],[Total]],0))/1000</f>
        <v>55.195</v>
      </c>
      <c r="V1018" s="13" t="str">
        <f>_xlfn.IFNA(VLOOKUP(DataTable[[#This Row],[Category]],Table2[#All],2,FALSE),"")</f>
        <v>Reliability</v>
      </c>
    </row>
    <row r="1019" spans="1:22" x14ac:dyDescent="0.35">
      <c r="A1019" s="3" t="s">
        <v>7</v>
      </c>
      <c r="B1019" s="3" t="s">
        <v>276</v>
      </c>
      <c r="C1019" s="3" t="s">
        <v>443</v>
      </c>
      <c r="D1019" s="3" t="s">
        <v>442</v>
      </c>
      <c r="E1019" s="3" t="s">
        <v>88</v>
      </c>
      <c r="F1019" s="3" t="s">
        <v>1782</v>
      </c>
      <c r="G1019" s="3" t="s">
        <v>1806</v>
      </c>
      <c r="H1019" s="4">
        <v>0</v>
      </c>
      <c r="I1019" s="4">
        <v>0</v>
      </c>
      <c r="J1019" s="4">
        <v>0</v>
      </c>
      <c r="K1019" s="4">
        <v>0</v>
      </c>
      <c r="L1019" s="4">
        <v>0</v>
      </c>
      <c r="M1019" s="4">
        <v>0</v>
      </c>
      <c r="N1019" s="4">
        <v>21669</v>
      </c>
      <c r="O1019" s="4">
        <v>41133</v>
      </c>
      <c r="P1019" s="4">
        <v>-8286</v>
      </c>
      <c r="Q1019" s="4">
        <v>33569</v>
      </c>
      <c r="R1019" s="4">
        <v>33569</v>
      </c>
      <c r="S1019" s="4">
        <v>34050</v>
      </c>
      <c r="T1019" s="4">
        <v>155705</v>
      </c>
      <c r="U1019" s="13">
        <f>IF(DataTable[[#This Row],[Year]]="2019",SUM(DataTable[[#This Row],[Nov]:[Dec]]),IF(OR(DataTable[[#This Row],[Year]]="2020",DataTable[[#This Row],[Year]]="2021"),DataTable[[#This Row],[Total]],0))/1000</f>
        <v>155.70500000000001</v>
      </c>
      <c r="V1019" s="13" t="str">
        <f>_xlfn.IFNA(VLOOKUP(DataTable[[#This Row],[Category]],Table2[#All],2,FALSE),"")</f>
        <v>Proactive Replacement</v>
      </c>
    </row>
    <row r="1020" spans="1:22" x14ac:dyDescent="0.35">
      <c r="A1020" s="3" t="s">
        <v>7</v>
      </c>
      <c r="B1020" s="3" t="s">
        <v>276</v>
      </c>
      <c r="C1020" s="3" t="s">
        <v>443</v>
      </c>
      <c r="D1020" s="3" t="s">
        <v>442</v>
      </c>
      <c r="E1020" s="3" t="s">
        <v>88</v>
      </c>
      <c r="F1020" s="3" t="s">
        <v>1781</v>
      </c>
      <c r="G1020" s="3" t="s">
        <v>1806</v>
      </c>
      <c r="H1020" s="4">
        <v>361185</v>
      </c>
      <c r="I1020" s="4">
        <v>8370</v>
      </c>
      <c r="J1020" s="4">
        <v>9850</v>
      </c>
      <c r="K1020" s="4">
        <v>224358</v>
      </c>
      <c r="L1020" s="4">
        <v>218701</v>
      </c>
      <c r="M1020" s="4">
        <v>14205</v>
      </c>
      <c r="N1020" s="4">
        <v>26030</v>
      </c>
      <c r="O1020" s="4">
        <v>26029</v>
      </c>
      <c r="P1020" s="4">
        <v>2464</v>
      </c>
      <c r="Q1020" s="4">
        <v>493</v>
      </c>
      <c r="R1020" s="4">
        <v>493</v>
      </c>
      <c r="S1020" s="4">
        <v>493</v>
      </c>
      <c r="T1020" s="4">
        <v>892672</v>
      </c>
      <c r="U1020" s="13">
        <f>IF(DataTable[[#This Row],[Year]]="2019",SUM(DataTable[[#This Row],[Nov]:[Dec]]),IF(OR(DataTable[[#This Row],[Year]]="2020",DataTable[[#This Row],[Year]]="2021"),DataTable[[#This Row],[Total]],0))/1000</f>
        <v>892.67200000000003</v>
      </c>
      <c r="V1020" s="13" t="str">
        <f>_xlfn.IFNA(VLOOKUP(DataTable[[#This Row],[Category]],Table2[#All],2,FALSE),"")</f>
        <v>Proactive Replacement</v>
      </c>
    </row>
    <row r="1021" spans="1:22" x14ac:dyDescent="0.35">
      <c r="A1021" s="3" t="s">
        <v>7</v>
      </c>
      <c r="B1021" s="3" t="s">
        <v>276</v>
      </c>
      <c r="C1021" s="3" t="s">
        <v>455</v>
      </c>
      <c r="D1021" s="3" t="s">
        <v>454</v>
      </c>
      <c r="E1021" s="3" t="s">
        <v>88</v>
      </c>
      <c r="F1021" s="3" t="s">
        <v>1782</v>
      </c>
      <c r="G1021" s="3" t="s">
        <v>1806</v>
      </c>
      <c r="H1021" s="4">
        <v>0</v>
      </c>
      <c r="I1021" s="4">
        <v>0</v>
      </c>
      <c r="J1021" s="4">
        <v>0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>
        <v>14234</v>
      </c>
      <c r="Q1021" s="4">
        <v>14234</v>
      </c>
      <c r="R1021" s="4">
        <v>14234</v>
      </c>
      <c r="S1021" s="4">
        <v>14234</v>
      </c>
      <c r="T1021" s="4">
        <v>56937</v>
      </c>
      <c r="U1021" s="13">
        <f>IF(DataTable[[#This Row],[Year]]="2019",SUM(DataTable[[#This Row],[Nov]:[Dec]]),IF(OR(DataTable[[#This Row],[Year]]="2020",DataTable[[#This Row],[Year]]="2021"),DataTable[[#This Row],[Total]],0))/1000</f>
        <v>56.936999999999998</v>
      </c>
      <c r="V1021" s="13" t="str">
        <f>_xlfn.IFNA(VLOOKUP(DataTable[[#This Row],[Category]],Table2[#All],2,FALSE),"")</f>
        <v>Proactive Replacement</v>
      </c>
    </row>
    <row r="1022" spans="1:22" x14ac:dyDescent="0.35">
      <c r="A1022" s="3" t="s">
        <v>7</v>
      </c>
      <c r="B1022" s="3" t="s">
        <v>276</v>
      </c>
      <c r="C1022" s="3" t="s">
        <v>455</v>
      </c>
      <c r="D1022" s="3" t="s">
        <v>454</v>
      </c>
      <c r="E1022" s="3" t="s">
        <v>88</v>
      </c>
      <c r="F1022" s="3" t="s">
        <v>1781</v>
      </c>
      <c r="G1022" s="3" t="s">
        <v>1806</v>
      </c>
      <c r="H1022" s="4">
        <v>170</v>
      </c>
      <c r="I1022" s="4">
        <v>170</v>
      </c>
      <c r="J1022" s="4">
        <v>339</v>
      </c>
      <c r="K1022" s="4">
        <v>426</v>
      </c>
      <c r="L1022" s="4">
        <v>595</v>
      </c>
      <c r="M1022" s="4">
        <v>680</v>
      </c>
      <c r="N1022" s="4">
        <v>765</v>
      </c>
      <c r="O1022" s="4">
        <v>1019</v>
      </c>
      <c r="P1022" s="4">
        <v>21466</v>
      </c>
      <c r="Q1022" s="4">
        <v>25458</v>
      </c>
      <c r="R1022" s="4">
        <v>30858</v>
      </c>
      <c r="S1022" s="4">
        <v>28173</v>
      </c>
      <c r="T1022" s="4">
        <v>110119</v>
      </c>
      <c r="U1022" s="13">
        <f>IF(DataTable[[#This Row],[Year]]="2019",SUM(DataTable[[#This Row],[Nov]:[Dec]]),IF(OR(DataTable[[#This Row],[Year]]="2020",DataTable[[#This Row],[Year]]="2021"),DataTable[[#This Row],[Total]],0))/1000</f>
        <v>110.119</v>
      </c>
      <c r="V1022" s="13" t="str">
        <f>_xlfn.IFNA(VLOOKUP(DataTable[[#This Row],[Category]],Table2[#All],2,FALSE),"")</f>
        <v>Proactive Replacement</v>
      </c>
    </row>
    <row r="1023" spans="1:22" x14ac:dyDescent="0.35">
      <c r="A1023" s="3" t="s">
        <v>7</v>
      </c>
      <c r="B1023" s="3" t="s">
        <v>276</v>
      </c>
      <c r="C1023" s="3" t="s">
        <v>765</v>
      </c>
      <c r="D1023" s="3" t="s">
        <v>764</v>
      </c>
      <c r="E1023" s="3" t="s">
        <v>252</v>
      </c>
      <c r="F1023" s="3" t="s">
        <v>1782</v>
      </c>
      <c r="G1023" s="3" t="s">
        <v>1806</v>
      </c>
      <c r="H1023" s="4">
        <v>462</v>
      </c>
      <c r="I1023" s="4">
        <v>1865</v>
      </c>
      <c r="J1023" s="4">
        <v>21116</v>
      </c>
      <c r="K1023" s="4">
        <v>5849</v>
      </c>
      <c r="L1023" s="4">
        <v>23590</v>
      </c>
      <c r="M1023" s="4">
        <v>10433</v>
      </c>
      <c r="N1023" s="4">
        <v>4185</v>
      </c>
      <c r="O1023" s="4">
        <v>5035</v>
      </c>
      <c r="P1023" s="4">
        <v>33729</v>
      </c>
      <c r="Q1023" s="4">
        <v>87906</v>
      </c>
      <c r="R1023" s="4">
        <v>20177</v>
      </c>
      <c r="S1023" s="4">
        <v>0</v>
      </c>
      <c r="T1023" s="4">
        <v>214347</v>
      </c>
      <c r="U1023" s="13">
        <f>IF(DataTable[[#This Row],[Year]]="2019",SUM(DataTable[[#This Row],[Nov]:[Dec]]),IF(OR(DataTable[[#This Row],[Year]]="2020",DataTable[[#This Row],[Year]]="2021"),DataTable[[#This Row],[Total]],0))/1000</f>
        <v>214.34700000000001</v>
      </c>
      <c r="V1023" s="13" t="str">
        <f>_xlfn.IFNA(VLOOKUP(DataTable[[#This Row],[Category]],Table2[#All],2,FALSE),"")</f>
        <v>Reliability</v>
      </c>
    </row>
    <row r="1024" spans="1:22" x14ac:dyDescent="0.35">
      <c r="A1024" s="3" t="s">
        <v>7</v>
      </c>
      <c r="B1024" s="3" t="s">
        <v>276</v>
      </c>
      <c r="C1024" s="3" t="s">
        <v>849</v>
      </c>
      <c r="D1024" s="3" t="s">
        <v>848</v>
      </c>
      <c r="E1024" s="3" t="s">
        <v>127</v>
      </c>
      <c r="F1024" s="3" t="s">
        <v>1782</v>
      </c>
      <c r="G1024" s="3" t="s">
        <v>1806</v>
      </c>
      <c r="H1024" s="4">
        <v>0</v>
      </c>
      <c r="I1024" s="4">
        <v>539</v>
      </c>
      <c r="J1024" s="4">
        <v>299</v>
      </c>
      <c r="K1024" s="4">
        <v>8691</v>
      </c>
      <c r="L1024" s="4">
        <v>16121</v>
      </c>
      <c r="M1024" s="4">
        <v>27702</v>
      </c>
      <c r="N1024" s="4">
        <v>2344</v>
      </c>
      <c r="O1024" s="4">
        <v>67537</v>
      </c>
      <c r="P1024" s="4">
        <v>-42117</v>
      </c>
      <c r="Q1024" s="4">
        <v>74939</v>
      </c>
      <c r="R1024" s="4">
        <v>50578</v>
      </c>
      <c r="S1024" s="4">
        <v>0</v>
      </c>
      <c r="T1024" s="4">
        <v>206633</v>
      </c>
      <c r="U1024" s="13">
        <f>IF(DataTable[[#This Row],[Year]]="2019",SUM(DataTable[[#This Row],[Nov]:[Dec]]),IF(OR(DataTable[[#This Row],[Year]]="2020",DataTable[[#This Row],[Year]]="2021"),DataTable[[#This Row],[Total]],0))/1000</f>
        <v>206.63300000000001</v>
      </c>
      <c r="V1024" s="13" t="str">
        <f>_xlfn.IFNA(VLOOKUP(DataTable[[#This Row],[Category]],Table2[#All],2,FALSE),"")</f>
        <v>All Other</v>
      </c>
    </row>
    <row r="1025" spans="1:22" x14ac:dyDescent="0.35">
      <c r="A1025" s="3" t="s">
        <v>7</v>
      </c>
      <c r="B1025" s="3" t="s">
        <v>276</v>
      </c>
      <c r="C1025" s="3" t="s">
        <v>565</v>
      </c>
      <c r="D1025" s="3" t="s">
        <v>564</v>
      </c>
      <c r="E1025" s="3" t="s">
        <v>17</v>
      </c>
      <c r="F1025" s="3" t="s">
        <v>1782</v>
      </c>
      <c r="G1025" s="3" t="s">
        <v>1806</v>
      </c>
      <c r="H1025" s="4">
        <v>5394</v>
      </c>
      <c r="I1025" s="4">
        <v>15848</v>
      </c>
      <c r="J1025" s="4">
        <v>8608</v>
      </c>
      <c r="K1025" s="4">
        <v>1330</v>
      </c>
      <c r="L1025" s="4">
        <v>-2436</v>
      </c>
      <c r="M1025" s="4">
        <v>6020</v>
      </c>
      <c r="N1025" s="4">
        <v>0</v>
      </c>
      <c r="O1025" s="4">
        <v>41441</v>
      </c>
      <c r="P1025" s="4">
        <v>798</v>
      </c>
      <c r="Q1025" s="4">
        <v>0</v>
      </c>
      <c r="R1025" s="4">
        <v>2360</v>
      </c>
      <c r="S1025" s="4">
        <v>32868</v>
      </c>
      <c r="T1025" s="4">
        <v>112232</v>
      </c>
      <c r="U1025" s="13">
        <f>IF(DataTable[[#This Row],[Year]]="2019",SUM(DataTable[[#This Row],[Nov]:[Dec]]),IF(OR(DataTable[[#This Row],[Year]]="2020",DataTable[[#This Row],[Year]]="2021"),DataTable[[#This Row],[Total]],0))/1000</f>
        <v>112.232</v>
      </c>
      <c r="V1025" s="13" t="str">
        <f>_xlfn.IFNA(VLOOKUP(DataTable[[#This Row],[Category]],Table2[#All],2,FALSE),"")</f>
        <v>All Other</v>
      </c>
    </row>
    <row r="1026" spans="1:22" x14ac:dyDescent="0.35">
      <c r="A1026" s="3" t="s">
        <v>7</v>
      </c>
      <c r="B1026" s="3" t="s">
        <v>276</v>
      </c>
      <c r="C1026" s="3" t="s">
        <v>777</v>
      </c>
      <c r="D1026" s="3" t="s">
        <v>776</v>
      </c>
      <c r="E1026" s="3" t="s">
        <v>252</v>
      </c>
      <c r="F1026" s="3" t="s">
        <v>1782</v>
      </c>
      <c r="G1026" s="3" t="s">
        <v>1806</v>
      </c>
      <c r="H1026" s="4">
        <v>0</v>
      </c>
      <c r="I1026" s="4">
        <v>323</v>
      </c>
      <c r="J1026" s="4">
        <v>8578</v>
      </c>
      <c r="K1026" s="4">
        <v>10346</v>
      </c>
      <c r="L1026" s="4">
        <v>19748</v>
      </c>
      <c r="M1026" s="4">
        <v>8381</v>
      </c>
      <c r="N1026" s="4">
        <v>54943</v>
      </c>
      <c r="O1026" s="4">
        <v>22155</v>
      </c>
      <c r="P1026" s="4">
        <v>111800</v>
      </c>
      <c r="Q1026" s="4">
        <v>240840</v>
      </c>
      <c r="R1026" s="4">
        <v>13320</v>
      </c>
      <c r="S1026" s="4">
        <v>0</v>
      </c>
      <c r="T1026" s="4">
        <v>490433</v>
      </c>
      <c r="U1026" s="13">
        <f>IF(DataTable[[#This Row],[Year]]="2019",SUM(DataTable[[#This Row],[Nov]:[Dec]]),IF(OR(DataTable[[#This Row],[Year]]="2020",DataTable[[#This Row],[Year]]="2021"),DataTable[[#This Row],[Total]],0))/1000</f>
        <v>490.43299999999999</v>
      </c>
      <c r="V1026" s="13" t="str">
        <f>_xlfn.IFNA(VLOOKUP(DataTable[[#This Row],[Category]],Table2[#All],2,FALSE),"")</f>
        <v>Reliability</v>
      </c>
    </row>
    <row r="1027" spans="1:22" x14ac:dyDescent="0.35">
      <c r="A1027" s="3" t="s">
        <v>7</v>
      </c>
      <c r="B1027" s="3" t="s">
        <v>276</v>
      </c>
      <c r="C1027" s="3" t="s">
        <v>745</v>
      </c>
      <c r="D1027" s="3" t="s">
        <v>744</v>
      </c>
      <c r="E1027" s="3" t="s">
        <v>252</v>
      </c>
      <c r="F1027" s="3" t="s">
        <v>1781</v>
      </c>
      <c r="G1027" s="3" t="s">
        <v>1806</v>
      </c>
      <c r="H1027" s="4">
        <v>0</v>
      </c>
      <c r="I1027" s="4">
        <v>0</v>
      </c>
      <c r="J1027" s="4">
        <v>0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>
        <v>0</v>
      </c>
      <c r="Q1027" s="4">
        <v>21155</v>
      </c>
      <c r="R1027" s="4">
        <v>21155</v>
      </c>
      <c r="S1027" s="4">
        <v>21155</v>
      </c>
      <c r="T1027" s="4">
        <v>63465</v>
      </c>
      <c r="U1027" s="13">
        <f>IF(DataTable[[#This Row],[Year]]="2019",SUM(DataTable[[#This Row],[Nov]:[Dec]]),IF(OR(DataTable[[#This Row],[Year]]="2020",DataTable[[#This Row],[Year]]="2021"),DataTable[[#This Row],[Total]],0))/1000</f>
        <v>63.465000000000003</v>
      </c>
      <c r="V1027" s="13" t="str">
        <f>_xlfn.IFNA(VLOOKUP(DataTable[[#This Row],[Category]],Table2[#All],2,FALSE),"")</f>
        <v>Reliability</v>
      </c>
    </row>
    <row r="1028" spans="1:22" x14ac:dyDescent="0.35">
      <c r="A1028" s="3" t="s">
        <v>7</v>
      </c>
      <c r="B1028" s="3" t="s">
        <v>276</v>
      </c>
      <c r="C1028" s="3" t="s">
        <v>739</v>
      </c>
      <c r="D1028" s="3" t="s">
        <v>738</v>
      </c>
      <c r="E1028" s="3" t="s">
        <v>252</v>
      </c>
      <c r="F1028" s="3" t="s">
        <v>1782</v>
      </c>
      <c r="G1028" s="3" t="s">
        <v>1806</v>
      </c>
      <c r="H1028" s="4">
        <v>419</v>
      </c>
      <c r="I1028" s="4">
        <v>0</v>
      </c>
      <c r="J1028" s="4">
        <v>26695</v>
      </c>
      <c r="K1028" s="4">
        <v>13228</v>
      </c>
      <c r="L1028" s="4">
        <v>22718</v>
      </c>
      <c r="M1028" s="4">
        <v>72168</v>
      </c>
      <c r="N1028" s="4">
        <v>1716</v>
      </c>
      <c r="O1028" s="4">
        <v>-6256</v>
      </c>
      <c r="P1028" s="4">
        <v>70499</v>
      </c>
      <c r="Q1028" s="4">
        <v>95006</v>
      </c>
      <c r="R1028" s="4">
        <v>0</v>
      </c>
      <c r="S1028" s="4">
        <v>0</v>
      </c>
      <c r="T1028" s="4">
        <v>296193</v>
      </c>
      <c r="U1028" s="13">
        <f>IF(DataTable[[#This Row],[Year]]="2019",SUM(DataTable[[#This Row],[Nov]:[Dec]]),IF(OR(DataTable[[#This Row],[Year]]="2020",DataTable[[#This Row],[Year]]="2021"),DataTable[[#This Row],[Total]],0))/1000</f>
        <v>296.19299999999998</v>
      </c>
      <c r="V1028" s="13" t="str">
        <f>_xlfn.IFNA(VLOOKUP(DataTable[[#This Row],[Category]],Table2[#All],2,FALSE),"")</f>
        <v>Reliability</v>
      </c>
    </row>
    <row r="1029" spans="1:22" x14ac:dyDescent="0.35">
      <c r="A1029" s="3" t="s">
        <v>7</v>
      </c>
      <c r="B1029" s="3" t="s">
        <v>276</v>
      </c>
      <c r="C1029" s="3" t="s">
        <v>739</v>
      </c>
      <c r="D1029" s="3" t="s">
        <v>738</v>
      </c>
      <c r="E1029" s="3" t="s">
        <v>252</v>
      </c>
      <c r="F1029" s="3" t="s">
        <v>1781</v>
      </c>
      <c r="G1029" s="3" t="s">
        <v>1806</v>
      </c>
      <c r="H1029" s="4">
        <v>0</v>
      </c>
      <c r="I1029" s="4">
        <v>0</v>
      </c>
      <c r="J1029" s="4">
        <v>1770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>
        <v>0</v>
      </c>
      <c r="Q1029" s="4">
        <v>0</v>
      </c>
      <c r="R1029" s="4">
        <v>0</v>
      </c>
      <c r="S1029" s="4">
        <v>0</v>
      </c>
      <c r="T1029" s="4">
        <v>1770</v>
      </c>
      <c r="U1029" s="13">
        <f>IF(DataTable[[#This Row],[Year]]="2019",SUM(DataTable[[#This Row],[Nov]:[Dec]]),IF(OR(DataTable[[#This Row],[Year]]="2020",DataTable[[#This Row],[Year]]="2021"),DataTable[[#This Row],[Total]],0))/1000</f>
        <v>1.77</v>
      </c>
      <c r="V1029" s="13" t="str">
        <f>_xlfn.IFNA(VLOOKUP(DataTable[[#This Row],[Category]],Table2[#All],2,FALSE),"")</f>
        <v>Reliability</v>
      </c>
    </row>
    <row r="1030" spans="1:22" x14ac:dyDescent="0.35">
      <c r="A1030" s="3" t="s">
        <v>7</v>
      </c>
      <c r="B1030" s="3" t="s">
        <v>276</v>
      </c>
      <c r="C1030" s="3" t="s">
        <v>920</v>
      </c>
      <c r="D1030" s="3" t="s">
        <v>919</v>
      </c>
      <c r="E1030" s="3" t="s">
        <v>124</v>
      </c>
      <c r="F1030" s="3" t="s">
        <v>1782</v>
      </c>
      <c r="G1030" s="3" t="s">
        <v>1806</v>
      </c>
      <c r="H1030" s="4">
        <v>144</v>
      </c>
      <c r="I1030" s="4">
        <v>322</v>
      </c>
      <c r="J1030" s="4">
        <v>5939</v>
      </c>
      <c r="K1030" s="4">
        <v>1798</v>
      </c>
      <c r="L1030" s="4">
        <v>12721</v>
      </c>
      <c r="M1030" s="4">
        <v>48394</v>
      </c>
      <c r="N1030" s="4">
        <v>74143</v>
      </c>
      <c r="O1030" s="4">
        <v>69446</v>
      </c>
      <c r="P1030" s="4">
        <v>30847</v>
      </c>
      <c r="Q1030" s="4">
        <v>46660</v>
      </c>
      <c r="R1030" s="4">
        <v>522141</v>
      </c>
      <c r="S1030" s="4">
        <v>308986</v>
      </c>
      <c r="T1030" s="4">
        <v>1121542</v>
      </c>
      <c r="U1030" s="13">
        <f>IF(DataTable[[#This Row],[Year]]="2019",SUM(DataTable[[#This Row],[Nov]:[Dec]]),IF(OR(DataTable[[#This Row],[Year]]="2020",DataTable[[#This Row],[Year]]="2021"),DataTable[[#This Row],[Total]],0))/1000</f>
        <v>1121.5419999999999</v>
      </c>
      <c r="V1030" s="13" t="str">
        <f>_xlfn.IFNA(VLOOKUP(DataTable[[#This Row],[Category]],Table2[#All],2,FALSE),"")</f>
        <v>Transmission Expansion plan</v>
      </c>
    </row>
    <row r="1031" spans="1:22" x14ac:dyDescent="0.35">
      <c r="A1031" s="3" t="s">
        <v>7</v>
      </c>
      <c r="B1031" s="3" t="s">
        <v>276</v>
      </c>
      <c r="C1031" s="3" t="s">
        <v>920</v>
      </c>
      <c r="D1031" s="3" t="s">
        <v>919</v>
      </c>
      <c r="E1031" s="3" t="s">
        <v>124</v>
      </c>
      <c r="F1031" s="3" t="s">
        <v>1781</v>
      </c>
      <c r="G1031" s="3" t="s">
        <v>1806</v>
      </c>
      <c r="H1031" s="4">
        <v>815813</v>
      </c>
      <c r="I1031" s="4">
        <v>917565</v>
      </c>
      <c r="J1031" s="4">
        <v>139313</v>
      </c>
      <c r="K1031" s="4">
        <v>117379</v>
      </c>
      <c r="L1031" s="4">
        <v>239143</v>
      </c>
      <c r="M1031" s="4">
        <v>128543</v>
      </c>
      <c r="N1031" s="4">
        <v>180594</v>
      </c>
      <c r="O1031" s="4">
        <v>180594</v>
      </c>
      <c r="P1031" s="4">
        <v>290088</v>
      </c>
      <c r="Q1031" s="4">
        <v>252311</v>
      </c>
      <c r="R1031" s="4">
        <v>317698</v>
      </c>
      <c r="S1031" s="4">
        <v>252311</v>
      </c>
      <c r="T1031" s="4">
        <v>3831354</v>
      </c>
      <c r="U1031" s="13">
        <f>IF(DataTable[[#This Row],[Year]]="2019",SUM(DataTable[[#This Row],[Nov]:[Dec]]),IF(OR(DataTable[[#This Row],[Year]]="2020",DataTable[[#This Row],[Year]]="2021"),DataTable[[#This Row],[Total]],0))/1000</f>
        <v>3831.3539999999998</v>
      </c>
      <c r="V1031" s="13" t="str">
        <f>_xlfn.IFNA(VLOOKUP(DataTable[[#This Row],[Category]],Table2[#All],2,FALSE),"")</f>
        <v>Transmission Expansion plan</v>
      </c>
    </row>
    <row r="1032" spans="1:22" x14ac:dyDescent="0.35">
      <c r="A1032" s="3" t="s">
        <v>7</v>
      </c>
      <c r="B1032" s="3" t="s">
        <v>276</v>
      </c>
      <c r="C1032" s="3" t="s">
        <v>380</v>
      </c>
      <c r="D1032" s="3" t="s">
        <v>379</v>
      </c>
      <c r="E1032" s="3" t="s">
        <v>124</v>
      </c>
      <c r="F1032" s="3" t="s">
        <v>1782</v>
      </c>
      <c r="G1032" s="3" t="s">
        <v>1806</v>
      </c>
      <c r="H1032" s="4">
        <v>378</v>
      </c>
      <c r="I1032" s="4">
        <v>26977</v>
      </c>
      <c r="J1032" s="4">
        <v>-369</v>
      </c>
      <c r="K1032" s="4">
        <v>21046</v>
      </c>
      <c r="L1032" s="4">
        <v>22483</v>
      </c>
      <c r="M1032" s="4">
        <v>35152</v>
      </c>
      <c r="N1032" s="4">
        <v>2223</v>
      </c>
      <c r="O1032" s="4">
        <v>48015</v>
      </c>
      <c r="P1032" s="4">
        <v>77402</v>
      </c>
      <c r="Q1032" s="4">
        <v>44519</v>
      </c>
      <c r="R1032" s="4">
        <v>37182</v>
      </c>
      <c r="S1032" s="4">
        <v>430131</v>
      </c>
      <c r="T1032" s="4">
        <v>745139</v>
      </c>
      <c r="U1032" s="13">
        <f>IF(DataTable[[#This Row],[Year]]="2019",SUM(DataTable[[#This Row],[Nov]:[Dec]]),IF(OR(DataTable[[#This Row],[Year]]="2020",DataTable[[#This Row],[Year]]="2021"),DataTable[[#This Row],[Total]],0))/1000</f>
        <v>745.13900000000001</v>
      </c>
      <c r="V1032" s="13" t="str">
        <f>_xlfn.IFNA(VLOOKUP(DataTable[[#This Row],[Category]],Table2[#All],2,FALSE),"")</f>
        <v>Transmission Expansion plan</v>
      </c>
    </row>
    <row r="1033" spans="1:22" x14ac:dyDescent="0.35">
      <c r="A1033" s="3" t="s">
        <v>7</v>
      </c>
      <c r="B1033" s="3" t="s">
        <v>276</v>
      </c>
      <c r="C1033" s="3" t="s">
        <v>380</v>
      </c>
      <c r="D1033" s="3" t="s">
        <v>379</v>
      </c>
      <c r="E1033" s="3" t="s">
        <v>124</v>
      </c>
      <c r="F1033" s="3" t="s">
        <v>1781</v>
      </c>
      <c r="G1033" s="3" t="s">
        <v>1806</v>
      </c>
      <c r="H1033" s="4">
        <v>14975</v>
      </c>
      <c r="I1033" s="4">
        <v>125575</v>
      </c>
      <c r="J1033" s="4">
        <v>929299</v>
      </c>
      <c r="K1033" s="4">
        <v>211040</v>
      </c>
      <c r="L1033" s="4">
        <v>263188</v>
      </c>
      <c r="M1033" s="4">
        <v>295204</v>
      </c>
      <c r="N1033" s="4">
        <v>4427</v>
      </c>
      <c r="O1033" s="4">
        <v>4427</v>
      </c>
      <c r="P1033" s="4">
        <v>4427</v>
      </c>
      <c r="Q1033" s="4">
        <v>4427</v>
      </c>
      <c r="R1033" s="4">
        <v>4427</v>
      </c>
      <c r="S1033" s="4">
        <v>4427</v>
      </c>
      <c r="T1033" s="4">
        <v>1865844</v>
      </c>
      <c r="U1033" s="13">
        <f>IF(DataTable[[#This Row],[Year]]="2019",SUM(DataTable[[#This Row],[Nov]:[Dec]]),IF(OR(DataTable[[#This Row],[Year]]="2020",DataTable[[#This Row],[Year]]="2021"),DataTable[[#This Row],[Total]],0))/1000</f>
        <v>1865.8440000000001</v>
      </c>
      <c r="V1033" s="13" t="str">
        <f>_xlfn.IFNA(VLOOKUP(DataTable[[#This Row],[Category]],Table2[#All],2,FALSE),"")</f>
        <v>Transmission Expansion plan</v>
      </c>
    </row>
    <row r="1034" spans="1:22" x14ac:dyDescent="0.35">
      <c r="A1034" s="3" t="s">
        <v>7</v>
      </c>
      <c r="B1034" s="3" t="s">
        <v>276</v>
      </c>
      <c r="C1034" s="3" t="s">
        <v>932</v>
      </c>
      <c r="D1034" s="3" t="s">
        <v>931</v>
      </c>
      <c r="E1034" s="3" t="s">
        <v>124</v>
      </c>
      <c r="F1034" s="3" t="s">
        <v>1782</v>
      </c>
      <c r="G1034" s="3" t="s">
        <v>1806</v>
      </c>
      <c r="H1034" s="4">
        <v>29131</v>
      </c>
      <c r="I1034" s="4">
        <v>50295</v>
      </c>
      <c r="J1034" s="4">
        <v>72103</v>
      </c>
      <c r="K1034" s="4">
        <v>63013</v>
      </c>
      <c r="L1034" s="4">
        <v>89364</v>
      </c>
      <c r="M1034" s="4">
        <v>237824</v>
      </c>
      <c r="N1034" s="4">
        <v>139024</v>
      </c>
      <c r="O1034" s="4">
        <v>203304</v>
      </c>
      <c r="P1034" s="4">
        <v>297485</v>
      </c>
      <c r="Q1034" s="4">
        <v>148649</v>
      </c>
      <c r="R1034" s="4">
        <v>2783</v>
      </c>
      <c r="S1034" s="4">
        <v>25146</v>
      </c>
      <c r="T1034" s="4">
        <v>1358121</v>
      </c>
      <c r="U1034" s="13">
        <f>IF(DataTable[[#This Row],[Year]]="2019",SUM(DataTable[[#This Row],[Nov]:[Dec]]),IF(OR(DataTable[[#This Row],[Year]]="2020",DataTable[[#This Row],[Year]]="2021"),DataTable[[#This Row],[Total]],0))/1000</f>
        <v>1358.1210000000001</v>
      </c>
      <c r="V1034" s="13" t="str">
        <f>_xlfn.IFNA(VLOOKUP(DataTable[[#This Row],[Category]],Table2[#All],2,FALSE),"")</f>
        <v>Transmission Expansion plan</v>
      </c>
    </row>
    <row r="1035" spans="1:22" x14ac:dyDescent="0.35">
      <c r="A1035" s="3" t="s">
        <v>7</v>
      </c>
      <c r="B1035" s="3" t="s">
        <v>276</v>
      </c>
      <c r="C1035" s="3" t="s">
        <v>932</v>
      </c>
      <c r="D1035" s="3" t="s">
        <v>931</v>
      </c>
      <c r="E1035" s="3" t="s">
        <v>124</v>
      </c>
      <c r="F1035" s="3" t="s">
        <v>1781</v>
      </c>
      <c r="G1035" s="3" t="s">
        <v>1806</v>
      </c>
      <c r="H1035" s="4">
        <v>817</v>
      </c>
      <c r="I1035" s="4">
        <v>817</v>
      </c>
      <c r="J1035" s="4">
        <v>0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>
        <v>0</v>
      </c>
      <c r="Q1035" s="4">
        <v>0</v>
      </c>
      <c r="R1035" s="4">
        <v>0</v>
      </c>
      <c r="S1035" s="4">
        <v>0</v>
      </c>
      <c r="T1035" s="4">
        <v>1634</v>
      </c>
      <c r="U1035" s="13">
        <f>IF(DataTable[[#This Row],[Year]]="2019",SUM(DataTable[[#This Row],[Nov]:[Dec]]),IF(OR(DataTable[[#This Row],[Year]]="2020",DataTable[[#This Row],[Year]]="2021"),DataTable[[#This Row],[Total]],0))/1000</f>
        <v>1.6339999999999999</v>
      </c>
      <c r="V1035" s="13" t="str">
        <f>_xlfn.IFNA(VLOOKUP(DataTable[[#This Row],[Category]],Table2[#All],2,FALSE),"")</f>
        <v>Transmission Expansion plan</v>
      </c>
    </row>
    <row r="1036" spans="1:22" x14ac:dyDescent="0.35">
      <c r="A1036" s="3" t="s">
        <v>7</v>
      </c>
      <c r="B1036" s="3" t="s">
        <v>276</v>
      </c>
      <c r="C1036" s="3" t="s">
        <v>787</v>
      </c>
      <c r="D1036" s="3" t="s">
        <v>786</v>
      </c>
      <c r="E1036" s="3" t="s">
        <v>252</v>
      </c>
      <c r="F1036" s="3" t="s">
        <v>1782</v>
      </c>
      <c r="G1036" s="3" t="s">
        <v>1806</v>
      </c>
      <c r="H1036" s="4">
        <v>0</v>
      </c>
      <c r="I1036" s="4">
        <v>0</v>
      </c>
      <c r="J1036" s="4">
        <v>0</v>
      </c>
      <c r="K1036" s="4">
        <v>0</v>
      </c>
      <c r="L1036" s="4">
        <v>0</v>
      </c>
      <c r="M1036" s="4">
        <v>0</v>
      </c>
      <c r="N1036" s="4">
        <v>3647</v>
      </c>
      <c r="O1036" s="4">
        <v>50</v>
      </c>
      <c r="P1036" s="4">
        <v>996</v>
      </c>
      <c r="Q1036" s="4">
        <v>1046</v>
      </c>
      <c r="R1036" s="4">
        <v>1046</v>
      </c>
      <c r="S1036" s="4">
        <v>1464</v>
      </c>
      <c r="T1036" s="4">
        <v>8250</v>
      </c>
      <c r="U1036" s="13">
        <f>IF(DataTable[[#This Row],[Year]]="2019",SUM(DataTable[[#This Row],[Nov]:[Dec]]),IF(OR(DataTable[[#This Row],[Year]]="2020",DataTable[[#This Row],[Year]]="2021"),DataTable[[#This Row],[Total]],0))/1000</f>
        <v>8.25</v>
      </c>
      <c r="V1036" s="13" t="str">
        <f>_xlfn.IFNA(VLOOKUP(DataTable[[#This Row],[Category]],Table2[#All],2,FALSE),"")</f>
        <v>Reliability</v>
      </c>
    </row>
    <row r="1037" spans="1:22" x14ac:dyDescent="0.35">
      <c r="A1037" s="3" t="s">
        <v>7</v>
      </c>
      <c r="B1037" s="3" t="s">
        <v>276</v>
      </c>
      <c r="C1037" s="3" t="s">
        <v>787</v>
      </c>
      <c r="D1037" s="3" t="s">
        <v>786</v>
      </c>
      <c r="E1037" s="3" t="s">
        <v>252</v>
      </c>
      <c r="F1037" s="3" t="s">
        <v>1781</v>
      </c>
      <c r="G1037" s="3" t="s">
        <v>1806</v>
      </c>
      <c r="H1037" s="4">
        <v>2138</v>
      </c>
      <c r="I1037" s="4">
        <v>2565</v>
      </c>
      <c r="J1037" s="4">
        <v>3207</v>
      </c>
      <c r="K1037" s="4">
        <v>3848</v>
      </c>
      <c r="L1037" s="4">
        <v>4275</v>
      </c>
      <c r="M1037" s="4">
        <v>5132</v>
      </c>
      <c r="N1037" s="4">
        <v>4916</v>
      </c>
      <c r="O1037" s="4">
        <v>3635</v>
      </c>
      <c r="P1037" s="4">
        <v>12409</v>
      </c>
      <c r="Q1037" s="4">
        <v>12409</v>
      </c>
      <c r="R1037" s="4">
        <v>427</v>
      </c>
      <c r="S1037" s="4">
        <v>427</v>
      </c>
      <c r="T1037" s="4">
        <v>55388</v>
      </c>
      <c r="U1037" s="13">
        <f>IF(DataTable[[#This Row],[Year]]="2019",SUM(DataTable[[#This Row],[Nov]:[Dec]]),IF(OR(DataTable[[#This Row],[Year]]="2020",DataTable[[#This Row],[Year]]="2021"),DataTable[[#This Row],[Total]],0))/1000</f>
        <v>55.387999999999998</v>
      </c>
      <c r="V1037" s="13" t="str">
        <f>_xlfn.IFNA(VLOOKUP(DataTable[[#This Row],[Category]],Table2[#All],2,FALSE),"")</f>
        <v>Reliability</v>
      </c>
    </row>
    <row r="1038" spans="1:22" x14ac:dyDescent="0.35">
      <c r="A1038" s="3" t="s">
        <v>7</v>
      </c>
      <c r="B1038" s="3" t="s">
        <v>276</v>
      </c>
      <c r="C1038" s="3" t="s">
        <v>763</v>
      </c>
      <c r="D1038" s="3" t="s">
        <v>762</v>
      </c>
      <c r="E1038" s="3" t="s">
        <v>252</v>
      </c>
      <c r="F1038" s="3" t="s">
        <v>1781</v>
      </c>
      <c r="G1038" s="3" t="s">
        <v>1806</v>
      </c>
      <c r="H1038" s="4">
        <v>0</v>
      </c>
      <c r="I1038" s="4">
        <v>0</v>
      </c>
      <c r="J1038" s="4">
        <v>0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>
        <v>0</v>
      </c>
      <c r="Q1038" s="4">
        <v>0</v>
      </c>
      <c r="R1038" s="4">
        <v>0</v>
      </c>
      <c r="S1038" s="4">
        <v>1965</v>
      </c>
      <c r="T1038" s="4">
        <v>1965</v>
      </c>
      <c r="U1038" s="13">
        <f>IF(DataTable[[#This Row],[Year]]="2019",SUM(DataTable[[#This Row],[Nov]:[Dec]]),IF(OR(DataTable[[#This Row],[Year]]="2020",DataTable[[#This Row],[Year]]="2021"),DataTable[[#This Row],[Total]],0))/1000</f>
        <v>1.9650000000000001</v>
      </c>
      <c r="V1038" s="13" t="str">
        <f>_xlfn.IFNA(VLOOKUP(DataTable[[#This Row],[Category]],Table2[#All],2,FALSE),"")</f>
        <v>Reliability</v>
      </c>
    </row>
    <row r="1039" spans="1:22" x14ac:dyDescent="0.35">
      <c r="A1039" s="3" t="s">
        <v>7</v>
      </c>
      <c r="B1039" s="3" t="s">
        <v>276</v>
      </c>
      <c r="C1039" s="3" t="s">
        <v>896</v>
      </c>
      <c r="D1039" s="3" t="s">
        <v>895</v>
      </c>
      <c r="E1039" s="3" t="s">
        <v>124</v>
      </c>
      <c r="F1039" s="3" t="s">
        <v>1782</v>
      </c>
      <c r="G1039" s="3" t="s">
        <v>1806</v>
      </c>
      <c r="H1039" s="4">
        <v>0</v>
      </c>
      <c r="I1039" s="4">
        <v>0</v>
      </c>
      <c r="J1039" s="4">
        <v>0</v>
      </c>
      <c r="K1039" s="4">
        <v>0</v>
      </c>
      <c r="L1039" s="4">
        <v>0</v>
      </c>
      <c r="M1039" s="4">
        <v>14558</v>
      </c>
      <c r="N1039" s="4">
        <v>10166</v>
      </c>
      <c r="O1039" s="4">
        <v>8600</v>
      </c>
      <c r="P1039" s="4">
        <v>34907</v>
      </c>
      <c r="Q1039" s="4">
        <v>74028</v>
      </c>
      <c r="R1039" s="4">
        <v>98880</v>
      </c>
      <c r="S1039" s="4">
        <v>18984</v>
      </c>
      <c r="T1039" s="4">
        <v>260123</v>
      </c>
      <c r="U1039" s="13">
        <f>IF(DataTable[[#This Row],[Year]]="2019",SUM(DataTable[[#This Row],[Nov]:[Dec]]),IF(OR(DataTable[[#This Row],[Year]]="2020",DataTable[[#This Row],[Year]]="2021"),DataTable[[#This Row],[Total]],0))/1000</f>
        <v>260.12299999999999</v>
      </c>
      <c r="V1039" s="13" t="str">
        <f>_xlfn.IFNA(VLOOKUP(DataTable[[#This Row],[Category]],Table2[#All],2,FALSE),"")</f>
        <v>Transmission Expansion plan</v>
      </c>
    </row>
    <row r="1040" spans="1:22" x14ac:dyDescent="0.35">
      <c r="A1040" s="3" t="s">
        <v>7</v>
      </c>
      <c r="B1040" s="3" t="s">
        <v>276</v>
      </c>
      <c r="C1040" s="3" t="s">
        <v>896</v>
      </c>
      <c r="D1040" s="3" t="s">
        <v>895</v>
      </c>
      <c r="E1040" s="3" t="s">
        <v>124</v>
      </c>
      <c r="F1040" s="3" t="s">
        <v>1781</v>
      </c>
      <c r="G1040" s="3" t="s">
        <v>1806</v>
      </c>
      <c r="H1040" s="4">
        <v>0</v>
      </c>
      <c r="I1040" s="4">
        <v>2425</v>
      </c>
      <c r="J1040" s="4">
        <v>0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>
        <v>0</v>
      </c>
      <c r="Q1040" s="4">
        <v>0</v>
      </c>
      <c r="R1040" s="4">
        <v>0</v>
      </c>
      <c r="S1040" s="4">
        <v>0</v>
      </c>
      <c r="T1040" s="4">
        <v>2425</v>
      </c>
      <c r="U1040" s="13">
        <f>IF(DataTable[[#This Row],[Year]]="2019",SUM(DataTable[[#This Row],[Nov]:[Dec]]),IF(OR(DataTable[[#This Row],[Year]]="2020",DataTable[[#This Row],[Year]]="2021"),DataTable[[#This Row],[Total]],0))/1000</f>
        <v>2.4249999999999998</v>
      </c>
      <c r="V1040" s="13" t="str">
        <f>_xlfn.IFNA(VLOOKUP(DataTable[[#This Row],[Category]],Table2[#All],2,FALSE),"")</f>
        <v>Transmission Expansion plan</v>
      </c>
    </row>
    <row r="1041" spans="1:22" x14ac:dyDescent="0.35">
      <c r="A1041" s="3" t="s">
        <v>7</v>
      </c>
      <c r="B1041" s="3" t="s">
        <v>276</v>
      </c>
      <c r="C1041" s="3" t="s">
        <v>727</v>
      </c>
      <c r="D1041" s="3" t="s">
        <v>726</v>
      </c>
      <c r="E1041" s="3" t="s">
        <v>252</v>
      </c>
      <c r="F1041" s="3" t="s">
        <v>1781</v>
      </c>
      <c r="G1041" s="3" t="s">
        <v>1806</v>
      </c>
      <c r="H1041" s="4">
        <v>2445</v>
      </c>
      <c r="I1041" s="4">
        <v>2445</v>
      </c>
      <c r="J1041" s="4">
        <v>2445</v>
      </c>
      <c r="K1041" s="4">
        <v>2445</v>
      </c>
      <c r="L1041" s="4">
        <v>2445</v>
      </c>
      <c r="M1041" s="4">
        <v>2445</v>
      </c>
      <c r="N1041" s="4">
        <v>2934</v>
      </c>
      <c r="O1041" s="4">
        <v>3911</v>
      </c>
      <c r="P1041" s="4">
        <v>4400</v>
      </c>
      <c r="Q1041" s="4">
        <v>4888</v>
      </c>
      <c r="R1041" s="4">
        <v>5866</v>
      </c>
      <c r="S1041" s="4">
        <v>8312</v>
      </c>
      <c r="T1041" s="4">
        <v>44980</v>
      </c>
      <c r="U1041" s="13">
        <f>IF(DataTable[[#This Row],[Year]]="2019",SUM(DataTable[[#This Row],[Nov]:[Dec]]),IF(OR(DataTable[[#This Row],[Year]]="2020",DataTable[[#This Row],[Year]]="2021"),DataTable[[#This Row],[Total]],0))/1000</f>
        <v>44.98</v>
      </c>
      <c r="V1041" s="13" t="str">
        <f>_xlfn.IFNA(VLOOKUP(DataTable[[#This Row],[Category]],Table2[#All],2,FALSE),"")</f>
        <v>Reliability</v>
      </c>
    </row>
    <row r="1042" spans="1:22" x14ac:dyDescent="0.35">
      <c r="A1042" s="3" t="s">
        <v>7</v>
      </c>
      <c r="B1042" s="3" t="s">
        <v>276</v>
      </c>
      <c r="C1042" s="3" t="s">
        <v>605</v>
      </c>
      <c r="D1042" s="3" t="s">
        <v>604</v>
      </c>
      <c r="E1042" s="3" t="s">
        <v>88</v>
      </c>
      <c r="F1042" s="3" t="s">
        <v>1781</v>
      </c>
      <c r="G1042" s="3" t="s">
        <v>1806</v>
      </c>
      <c r="H1042" s="4">
        <v>0</v>
      </c>
      <c r="I1042" s="4">
        <v>0</v>
      </c>
      <c r="J1042" s="4">
        <v>0</v>
      </c>
      <c r="K1042" s="4">
        <v>0</v>
      </c>
      <c r="L1042" s="4">
        <v>0</v>
      </c>
      <c r="M1042" s="4">
        <v>5072</v>
      </c>
      <c r="N1042" s="4">
        <v>5072</v>
      </c>
      <c r="O1042" s="4">
        <v>5072</v>
      </c>
      <c r="P1042" s="4">
        <v>5072</v>
      </c>
      <c r="Q1042" s="4">
        <v>5072</v>
      </c>
      <c r="R1042" s="4">
        <v>5072</v>
      </c>
      <c r="S1042" s="4">
        <v>7101</v>
      </c>
      <c r="T1042" s="4">
        <v>37530</v>
      </c>
      <c r="U1042" s="13">
        <f>IF(DataTable[[#This Row],[Year]]="2019",SUM(DataTable[[#This Row],[Nov]:[Dec]]),IF(OR(DataTable[[#This Row],[Year]]="2020",DataTable[[#This Row],[Year]]="2021"),DataTable[[#This Row],[Total]],0))/1000</f>
        <v>37.53</v>
      </c>
      <c r="V1042" s="13" t="str">
        <f>_xlfn.IFNA(VLOOKUP(DataTable[[#This Row],[Category]],Table2[#All],2,FALSE),"")</f>
        <v>Proactive Replacement</v>
      </c>
    </row>
    <row r="1043" spans="1:22" x14ac:dyDescent="0.35">
      <c r="A1043" s="3" t="s">
        <v>7</v>
      </c>
      <c r="B1043" s="3" t="s">
        <v>276</v>
      </c>
      <c r="C1043" s="3" t="s">
        <v>603</v>
      </c>
      <c r="D1043" s="3" t="s">
        <v>602</v>
      </c>
      <c r="E1043" s="3" t="s">
        <v>88</v>
      </c>
      <c r="F1043" s="3" t="s">
        <v>1782</v>
      </c>
      <c r="G1043" s="3" t="s">
        <v>1806</v>
      </c>
      <c r="H1043" s="4">
        <v>0</v>
      </c>
      <c r="I1043" s="4">
        <v>0</v>
      </c>
      <c r="J1043" s="4">
        <v>0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>
        <v>2921</v>
      </c>
      <c r="Q1043" s="4">
        <v>2921</v>
      </c>
      <c r="R1043" s="4">
        <v>2921</v>
      </c>
      <c r="S1043" s="4">
        <v>5843</v>
      </c>
      <c r="T1043" s="4">
        <v>14606</v>
      </c>
      <c r="U1043" s="13">
        <f>IF(DataTable[[#This Row],[Year]]="2019",SUM(DataTable[[#This Row],[Nov]:[Dec]]),IF(OR(DataTable[[#This Row],[Year]]="2020",DataTable[[#This Row],[Year]]="2021"),DataTable[[#This Row],[Total]],0))/1000</f>
        <v>14.606</v>
      </c>
      <c r="V1043" s="13" t="str">
        <f>_xlfn.IFNA(VLOOKUP(DataTable[[#This Row],[Category]],Table2[#All],2,FALSE),"")</f>
        <v>Proactive Replacement</v>
      </c>
    </row>
    <row r="1044" spans="1:22" x14ac:dyDescent="0.35">
      <c r="A1044" s="3" t="s">
        <v>7</v>
      </c>
      <c r="B1044" s="3" t="s">
        <v>276</v>
      </c>
      <c r="C1044" s="3" t="s">
        <v>603</v>
      </c>
      <c r="D1044" s="3" t="s">
        <v>602</v>
      </c>
      <c r="E1044" s="3" t="s">
        <v>88</v>
      </c>
      <c r="F1044" s="3" t="s">
        <v>1781</v>
      </c>
      <c r="G1044" s="3" t="s">
        <v>1806</v>
      </c>
      <c r="H1044" s="4">
        <v>11941</v>
      </c>
      <c r="I1044" s="4">
        <v>5971</v>
      </c>
      <c r="J1044" s="4">
        <v>5971</v>
      </c>
      <c r="K1044" s="4">
        <v>8956</v>
      </c>
      <c r="L1044" s="4">
        <v>11941</v>
      </c>
      <c r="M1044" s="4">
        <v>14927</v>
      </c>
      <c r="N1044" s="4">
        <v>17116</v>
      </c>
      <c r="O1044" s="4">
        <v>12937</v>
      </c>
      <c r="P1044" s="4">
        <v>19271</v>
      </c>
      <c r="Q1044" s="4">
        <v>15689</v>
      </c>
      <c r="R1044" s="4">
        <v>2985</v>
      </c>
      <c r="S1044" s="4">
        <v>17089</v>
      </c>
      <c r="T1044" s="4">
        <v>144796</v>
      </c>
      <c r="U1044" s="13">
        <f>IF(DataTable[[#This Row],[Year]]="2019",SUM(DataTable[[#This Row],[Nov]:[Dec]]),IF(OR(DataTable[[#This Row],[Year]]="2020",DataTable[[#This Row],[Year]]="2021"),DataTable[[#This Row],[Total]],0))/1000</f>
        <v>144.79599999999999</v>
      </c>
      <c r="V1044" s="13" t="str">
        <f>_xlfn.IFNA(VLOOKUP(DataTable[[#This Row],[Category]],Table2[#All],2,FALSE),"")</f>
        <v>Proactive Replacement</v>
      </c>
    </row>
    <row r="1045" spans="1:22" x14ac:dyDescent="0.35">
      <c r="A1045" s="3" t="s">
        <v>7</v>
      </c>
      <c r="B1045" s="3" t="s">
        <v>276</v>
      </c>
      <c r="C1045" s="3" t="s">
        <v>601</v>
      </c>
      <c r="D1045" s="3" t="s">
        <v>600</v>
      </c>
      <c r="E1045" s="3" t="s">
        <v>88</v>
      </c>
      <c r="F1045" s="3" t="s">
        <v>1782</v>
      </c>
      <c r="G1045" s="3" t="s">
        <v>1806</v>
      </c>
      <c r="H1045" s="4">
        <v>0</v>
      </c>
      <c r="I1045" s="4">
        <v>0</v>
      </c>
      <c r="J1045" s="4">
        <v>0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>
        <v>3166</v>
      </c>
      <c r="Q1045" s="4">
        <v>3166</v>
      </c>
      <c r="R1045" s="4">
        <v>3166</v>
      </c>
      <c r="S1045" s="4">
        <v>6333</v>
      </c>
      <c r="T1045" s="4">
        <v>15830</v>
      </c>
      <c r="U1045" s="13">
        <f>IF(DataTable[[#This Row],[Year]]="2019",SUM(DataTable[[#This Row],[Nov]:[Dec]]),IF(OR(DataTable[[#This Row],[Year]]="2020",DataTable[[#This Row],[Year]]="2021"),DataTable[[#This Row],[Total]],0))/1000</f>
        <v>15.83</v>
      </c>
      <c r="V1045" s="13" t="str">
        <f>_xlfn.IFNA(VLOOKUP(DataTable[[#This Row],[Category]],Table2[#All],2,FALSE),"")</f>
        <v>Proactive Replacement</v>
      </c>
    </row>
    <row r="1046" spans="1:22" x14ac:dyDescent="0.35">
      <c r="A1046" s="3" t="s">
        <v>7</v>
      </c>
      <c r="B1046" s="3" t="s">
        <v>276</v>
      </c>
      <c r="C1046" s="3" t="s">
        <v>601</v>
      </c>
      <c r="D1046" s="3" t="s">
        <v>600</v>
      </c>
      <c r="E1046" s="3" t="s">
        <v>88</v>
      </c>
      <c r="F1046" s="3" t="s">
        <v>1781</v>
      </c>
      <c r="G1046" s="3" t="s">
        <v>1806</v>
      </c>
      <c r="H1046" s="4">
        <v>12948</v>
      </c>
      <c r="I1046" s="4">
        <v>6475</v>
      </c>
      <c r="J1046" s="4">
        <v>6475</v>
      </c>
      <c r="K1046" s="4">
        <v>9710</v>
      </c>
      <c r="L1046" s="4">
        <v>12948</v>
      </c>
      <c r="M1046" s="4">
        <v>16185</v>
      </c>
      <c r="N1046" s="4">
        <v>18475</v>
      </c>
      <c r="O1046" s="4">
        <v>13944</v>
      </c>
      <c r="P1046" s="4">
        <v>19824</v>
      </c>
      <c r="Q1046" s="4">
        <v>15941</v>
      </c>
      <c r="R1046" s="4">
        <v>3237</v>
      </c>
      <c r="S1046" s="4">
        <v>16715</v>
      </c>
      <c r="T1046" s="4">
        <v>152880</v>
      </c>
      <c r="U1046" s="13">
        <f>IF(DataTable[[#This Row],[Year]]="2019",SUM(DataTable[[#This Row],[Nov]:[Dec]]),IF(OR(DataTable[[#This Row],[Year]]="2020",DataTable[[#This Row],[Year]]="2021"),DataTable[[#This Row],[Total]],0))/1000</f>
        <v>152.88</v>
      </c>
      <c r="V1046" s="13" t="str">
        <f>_xlfn.IFNA(VLOOKUP(DataTable[[#This Row],[Category]],Table2[#All],2,FALSE),"")</f>
        <v>Proactive Replacement</v>
      </c>
    </row>
    <row r="1047" spans="1:22" x14ac:dyDescent="0.35">
      <c r="A1047" s="3" t="s">
        <v>7</v>
      </c>
      <c r="B1047" s="3" t="s">
        <v>276</v>
      </c>
      <c r="C1047" s="3" t="s">
        <v>338</v>
      </c>
      <c r="D1047" s="3" t="s">
        <v>337</v>
      </c>
      <c r="E1047" s="3" t="s">
        <v>8</v>
      </c>
      <c r="F1047" s="3" t="s">
        <v>1781</v>
      </c>
      <c r="G1047" s="3" t="s">
        <v>1806</v>
      </c>
      <c r="H1047" s="4">
        <v>0</v>
      </c>
      <c r="I1047" s="4">
        <v>288557</v>
      </c>
      <c r="J1047" s="4">
        <v>288557</v>
      </c>
      <c r="K1047" s="4">
        <v>0</v>
      </c>
      <c r="L1047" s="4">
        <v>0</v>
      </c>
      <c r="M1047" s="4">
        <v>0</v>
      </c>
      <c r="N1047" s="4">
        <v>47652</v>
      </c>
      <c r="O1047" s="4">
        <v>0</v>
      </c>
      <c r="P1047" s="4">
        <v>0</v>
      </c>
      <c r="Q1047" s="4">
        <v>0</v>
      </c>
      <c r="R1047" s="4">
        <v>0</v>
      </c>
      <c r="S1047" s="4">
        <v>0</v>
      </c>
      <c r="T1047" s="4">
        <v>624767</v>
      </c>
      <c r="U1047" s="13">
        <f>IF(DataTable[[#This Row],[Year]]="2019",SUM(DataTable[[#This Row],[Nov]:[Dec]]),IF(OR(DataTable[[#This Row],[Year]]="2020",DataTable[[#This Row],[Year]]="2021"),DataTable[[#This Row],[Total]],0))/1000</f>
        <v>624.76700000000005</v>
      </c>
      <c r="V1047" s="13" t="str">
        <f>_xlfn.IFNA(VLOOKUP(DataTable[[#This Row],[Category]],Table2[#All],2,FALSE),"")</f>
        <v>All Other</v>
      </c>
    </row>
    <row r="1048" spans="1:22" x14ac:dyDescent="0.35">
      <c r="A1048" s="3" t="s">
        <v>7</v>
      </c>
      <c r="B1048" s="3" t="s">
        <v>981</v>
      </c>
      <c r="C1048" s="3" t="s">
        <v>1009</v>
      </c>
      <c r="D1048" s="3" t="s">
        <v>1008</v>
      </c>
      <c r="E1048" s="3" t="s">
        <v>88</v>
      </c>
      <c r="F1048" s="3" t="s">
        <v>1782</v>
      </c>
      <c r="G1048" s="3" t="s">
        <v>1806</v>
      </c>
      <c r="H1048" s="4">
        <v>0</v>
      </c>
      <c r="I1048" s="4">
        <v>0</v>
      </c>
      <c r="J1048" s="4">
        <v>0</v>
      </c>
      <c r="K1048" s="4">
        <v>-26602</v>
      </c>
      <c r="L1048" s="4">
        <v>-7041</v>
      </c>
      <c r="M1048" s="4">
        <v>5599</v>
      </c>
      <c r="N1048" s="4">
        <v>-6277</v>
      </c>
      <c r="O1048" s="4">
        <v>678</v>
      </c>
      <c r="P1048" s="4">
        <v>0</v>
      </c>
      <c r="Q1048" s="4">
        <v>0</v>
      </c>
      <c r="R1048" s="4">
        <v>0</v>
      </c>
      <c r="S1048" s="4">
        <v>0</v>
      </c>
      <c r="T1048" s="4">
        <v>-33642</v>
      </c>
      <c r="U1048" s="13">
        <f>IF(DataTable[[#This Row],[Year]]="2019",SUM(DataTable[[#This Row],[Nov]:[Dec]]),IF(OR(DataTable[[#This Row],[Year]]="2020",DataTable[[#This Row],[Year]]="2021"),DataTable[[#This Row],[Total]],0))/1000</f>
        <v>-33.642000000000003</v>
      </c>
      <c r="V1048" s="13" t="str">
        <f>_xlfn.IFNA(VLOOKUP(DataTable[[#This Row],[Category]],Table2[#All],2,FALSE),"")</f>
        <v>Proactive Replacement</v>
      </c>
    </row>
    <row r="1049" spans="1:22" x14ac:dyDescent="0.35">
      <c r="A1049" s="3" t="s">
        <v>7</v>
      </c>
      <c r="B1049" s="3" t="s">
        <v>981</v>
      </c>
      <c r="C1049" s="3" t="s">
        <v>1059</v>
      </c>
      <c r="D1049" s="3" t="s">
        <v>1058</v>
      </c>
      <c r="E1049" s="3" t="s">
        <v>111</v>
      </c>
      <c r="F1049" s="3" t="s">
        <v>1782</v>
      </c>
      <c r="G1049" s="3" t="s">
        <v>1806</v>
      </c>
      <c r="H1049" s="4">
        <v>1279</v>
      </c>
      <c r="I1049" s="4">
        <v>11177</v>
      </c>
      <c r="J1049" s="4">
        <v>7292</v>
      </c>
      <c r="K1049" s="4">
        <v>7074</v>
      </c>
      <c r="L1049" s="4">
        <v>1825</v>
      </c>
      <c r="M1049" s="4">
        <v>12043</v>
      </c>
      <c r="N1049" s="4">
        <v>20016</v>
      </c>
      <c r="O1049" s="4">
        <v>467</v>
      </c>
      <c r="P1049" s="4">
        <v>347314</v>
      </c>
      <c r="Q1049" s="4">
        <v>272413</v>
      </c>
      <c r="R1049" s="4">
        <v>247011</v>
      </c>
      <c r="S1049" s="4">
        <v>244757</v>
      </c>
      <c r="T1049" s="4">
        <v>1172668</v>
      </c>
      <c r="U1049" s="13">
        <f>IF(DataTable[[#This Row],[Year]]="2019",SUM(DataTable[[#This Row],[Nov]:[Dec]]),IF(OR(DataTable[[#This Row],[Year]]="2020",DataTable[[#This Row],[Year]]="2021"),DataTable[[#This Row],[Total]],0))/1000</f>
        <v>1172.6679999999999</v>
      </c>
      <c r="V1049" s="13" t="str">
        <f>_xlfn.IFNA(VLOOKUP(DataTable[[#This Row],[Category]],Table2[#All],2,FALSE),"")</f>
        <v>All Other</v>
      </c>
    </row>
    <row r="1050" spans="1:22" x14ac:dyDescent="0.35">
      <c r="A1050" s="3" t="s">
        <v>7</v>
      </c>
      <c r="B1050" s="3" t="s">
        <v>981</v>
      </c>
      <c r="C1050" s="3" t="s">
        <v>1129</v>
      </c>
      <c r="D1050" s="3" t="s">
        <v>1128</v>
      </c>
      <c r="E1050" s="3" t="s">
        <v>127</v>
      </c>
      <c r="F1050" s="3" t="s">
        <v>1782</v>
      </c>
      <c r="G1050" s="3" t="s">
        <v>1806</v>
      </c>
      <c r="H1050" s="4">
        <v>41</v>
      </c>
      <c r="I1050" s="4">
        <v>0</v>
      </c>
      <c r="J1050" s="4">
        <v>0</v>
      </c>
      <c r="K1050" s="4">
        <v>0</v>
      </c>
      <c r="L1050" s="4">
        <v>0</v>
      </c>
      <c r="M1050" s="4">
        <v>0</v>
      </c>
      <c r="N1050" s="4">
        <v>0</v>
      </c>
      <c r="O1050" s="4">
        <v>330</v>
      </c>
      <c r="P1050" s="4">
        <v>-330</v>
      </c>
      <c r="Q1050" s="4">
        <v>0</v>
      </c>
      <c r="R1050" s="4">
        <v>0</v>
      </c>
      <c r="S1050" s="4">
        <v>0</v>
      </c>
      <c r="T1050" s="4">
        <v>41</v>
      </c>
      <c r="U1050" s="13">
        <f>IF(DataTable[[#This Row],[Year]]="2019",SUM(DataTable[[#This Row],[Nov]:[Dec]]),IF(OR(DataTable[[#This Row],[Year]]="2020",DataTable[[#This Row],[Year]]="2021"),DataTable[[#This Row],[Total]],0))/1000</f>
        <v>4.1000000000000002E-2</v>
      </c>
      <c r="V1050" s="13" t="str">
        <f>_xlfn.IFNA(VLOOKUP(DataTable[[#This Row],[Category]],Table2[#All],2,FALSE),"")</f>
        <v>All Other</v>
      </c>
    </row>
    <row r="1051" spans="1:22" x14ac:dyDescent="0.35">
      <c r="A1051" s="3" t="s">
        <v>7</v>
      </c>
      <c r="B1051" s="3" t="s">
        <v>981</v>
      </c>
      <c r="C1051" s="3" t="s">
        <v>1141</v>
      </c>
      <c r="D1051" s="3" t="s">
        <v>1140</v>
      </c>
      <c r="E1051" s="3" t="s">
        <v>88</v>
      </c>
      <c r="F1051" s="3" t="s">
        <v>1782</v>
      </c>
      <c r="G1051" s="3" t="s">
        <v>1806</v>
      </c>
      <c r="H1051" s="4">
        <v>185049</v>
      </c>
      <c r="I1051" s="4">
        <v>269467</v>
      </c>
      <c r="J1051" s="4">
        <v>254937</v>
      </c>
      <c r="K1051" s="4">
        <v>29159</v>
      </c>
      <c r="L1051" s="4">
        <v>45496</v>
      </c>
      <c r="M1051" s="4">
        <v>14688</v>
      </c>
      <c r="N1051" s="4">
        <v>26052</v>
      </c>
      <c r="O1051" s="4">
        <v>0</v>
      </c>
      <c r="P1051" s="4">
        <v>0</v>
      </c>
      <c r="Q1051" s="4">
        <v>0</v>
      </c>
      <c r="R1051" s="4">
        <v>0</v>
      </c>
      <c r="S1051" s="4">
        <v>0</v>
      </c>
      <c r="T1051" s="4">
        <v>824847</v>
      </c>
      <c r="U1051" s="13">
        <f>IF(DataTable[[#This Row],[Year]]="2019",SUM(DataTable[[#This Row],[Nov]:[Dec]]),IF(OR(DataTable[[#This Row],[Year]]="2020",DataTable[[#This Row],[Year]]="2021"),DataTable[[#This Row],[Total]],0))/1000</f>
        <v>824.84699999999998</v>
      </c>
      <c r="V1051" s="13" t="str">
        <f>_xlfn.IFNA(VLOOKUP(DataTable[[#This Row],[Category]],Table2[#All],2,FALSE),"")</f>
        <v>Proactive Replacement</v>
      </c>
    </row>
    <row r="1052" spans="1:22" x14ac:dyDescent="0.35">
      <c r="A1052" s="3" t="s">
        <v>7</v>
      </c>
      <c r="B1052" s="3" t="s">
        <v>981</v>
      </c>
      <c r="C1052" s="3" t="s">
        <v>1015</v>
      </c>
      <c r="D1052" s="3" t="s">
        <v>1014</v>
      </c>
      <c r="E1052" s="3" t="s">
        <v>88</v>
      </c>
      <c r="F1052" s="3" t="s">
        <v>1782</v>
      </c>
      <c r="G1052" s="3" t="s">
        <v>1806</v>
      </c>
      <c r="H1052" s="4">
        <v>3755</v>
      </c>
      <c r="I1052" s="4">
        <v>33330</v>
      </c>
      <c r="J1052" s="4">
        <v>2489</v>
      </c>
      <c r="K1052" s="4">
        <v>42452</v>
      </c>
      <c r="L1052" s="4">
        <v>11816</v>
      </c>
      <c r="M1052" s="4">
        <v>-2304</v>
      </c>
      <c r="N1052" s="4">
        <v>123494</v>
      </c>
      <c r="O1052" s="4">
        <v>-7448</v>
      </c>
      <c r="P1052" s="4">
        <v>50737</v>
      </c>
      <c r="Q1052" s="4">
        <v>0</v>
      </c>
      <c r="R1052" s="4">
        <v>153839</v>
      </c>
      <c r="S1052" s="4">
        <v>548518</v>
      </c>
      <c r="T1052" s="4">
        <v>960679</v>
      </c>
      <c r="U1052" s="13">
        <f>IF(DataTable[[#This Row],[Year]]="2019",SUM(DataTable[[#This Row],[Nov]:[Dec]]),IF(OR(DataTable[[#This Row],[Year]]="2020",DataTable[[#This Row],[Year]]="2021"),DataTable[[#This Row],[Total]],0))/1000</f>
        <v>960.67899999999997</v>
      </c>
      <c r="V1052" s="13" t="str">
        <f>_xlfn.IFNA(VLOOKUP(DataTable[[#This Row],[Category]],Table2[#All],2,FALSE),"")</f>
        <v>Proactive Replacement</v>
      </c>
    </row>
    <row r="1053" spans="1:22" x14ac:dyDescent="0.35">
      <c r="A1053" s="3" t="s">
        <v>7</v>
      </c>
      <c r="B1053" s="3" t="s">
        <v>981</v>
      </c>
      <c r="C1053" s="3" t="s">
        <v>1015</v>
      </c>
      <c r="D1053" s="3" t="s">
        <v>1014</v>
      </c>
      <c r="E1053" s="3" t="s">
        <v>88</v>
      </c>
      <c r="F1053" s="3" t="s">
        <v>1781</v>
      </c>
      <c r="G1053" s="3" t="s">
        <v>1806</v>
      </c>
      <c r="H1053" s="4">
        <v>803887</v>
      </c>
      <c r="I1053" s="4">
        <v>1002392</v>
      </c>
      <c r="J1053" s="4">
        <v>1002392</v>
      </c>
      <c r="K1053" s="4">
        <v>1002392</v>
      </c>
      <c r="L1053" s="4">
        <v>1002392</v>
      </c>
      <c r="M1053" s="4">
        <v>1002392</v>
      </c>
      <c r="N1053" s="4">
        <v>1002392</v>
      </c>
      <c r="O1053" s="4">
        <v>1002392</v>
      </c>
      <c r="P1053" s="4">
        <v>1002392</v>
      </c>
      <c r="Q1053" s="4">
        <v>1002392</v>
      </c>
      <c r="R1053" s="4">
        <v>1002392</v>
      </c>
      <c r="S1053" s="4">
        <v>1002392</v>
      </c>
      <c r="T1053" s="4">
        <v>11830195</v>
      </c>
      <c r="U1053" s="13">
        <f>IF(DataTable[[#This Row],[Year]]="2019",SUM(DataTable[[#This Row],[Nov]:[Dec]]),IF(OR(DataTable[[#This Row],[Year]]="2020",DataTable[[#This Row],[Year]]="2021"),DataTable[[#This Row],[Total]],0))/1000</f>
        <v>11830.195</v>
      </c>
      <c r="V1053" s="13" t="str">
        <f>_xlfn.IFNA(VLOOKUP(DataTable[[#This Row],[Category]],Table2[#All],2,FALSE),"")</f>
        <v>Proactive Replacement</v>
      </c>
    </row>
    <row r="1054" spans="1:22" x14ac:dyDescent="0.35">
      <c r="A1054" s="3" t="s">
        <v>7</v>
      </c>
      <c r="B1054" s="3" t="s">
        <v>981</v>
      </c>
      <c r="C1054" s="3" t="s">
        <v>989</v>
      </c>
      <c r="D1054" s="3" t="s">
        <v>988</v>
      </c>
      <c r="E1054" s="3" t="s">
        <v>8</v>
      </c>
      <c r="F1054" s="3" t="s">
        <v>1781</v>
      </c>
      <c r="G1054" s="3" t="s">
        <v>1806</v>
      </c>
      <c r="H1054" s="4">
        <v>7692</v>
      </c>
      <c r="I1054" s="4">
        <v>7692</v>
      </c>
      <c r="J1054" s="4">
        <v>7692</v>
      </c>
      <c r="K1054" s="4">
        <v>7692</v>
      </c>
      <c r="L1054" s="4">
        <v>7692</v>
      </c>
      <c r="M1054" s="4">
        <v>7692</v>
      </c>
      <c r="N1054" s="4">
        <v>7692</v>
      </c>
      <c r="O1054" s="4">
        <v>7692</v>
      </c>
      <c r="P1054" s="4">
        <v>7692</v>
      </c>
      <c r="Q1054" s="4">
        <v>7692</v>
      </c>
      <c r="R1054" s="4">
        <v>7692</v>
      </c>
      <c r="S1054" s="4">
        <v>7692</v>
      </c>
      <c r="T1054" s="4">
        <v>92300</v>
      </c>
      <c r="U1054" s="13">
        <f>IF(DataTable[[#This Row],[Year]]="2019",SUM(DataTable[[#This Row],[Nov]:[Dec]]),IF(OR(DataTable[[#This Row],[Year]]="2020",DataTable[[#This Row],[Year]]="2021"),DataTable[[#This Row],[Total]],0))/1000</f>
        <v>92.3</v>
      </c>
      <c r="V1054" s="13" t="str">
        <f>_xlfn.IFNA(VLOOKUP(DataTable[[#This Row],[Category]],Table2[#All],2,FALSE),"")</f>
        <v>All Other</v>
      </c>
    </row>
    <row r="1055" spans="1:22" x14ac:dyDescent="0.35">
      <c r="A1055" s="3" t="s">
        <v>7</v>
      </c>
      <c r="B1055" s="3" t="s">
        <v>981</v>
      </c>
      <c r="C1055" s="3" t="s">
        <v>1703</v>
      </c>
      <c r="D1055" s="3" t="s">
        <v>1702</v>
      </c>
      <c r="E1055" s="3" t="s">
        <v>124</v>
      </c>
      <c r="F1055" s="3" t="s">
        <v>1782</v>
      </c>
      <c r="G1055" s="3" t="s">
        <v>1806</v>
      </c>
      <c r="H1055" s="4">
        <v>1</v>
      </c>
      <c r="I1055" s="4">
        <v>1</v>
      </c>
      <c r="J1055" s="4">
        <v>1</v>
      </c>
      <c r="K1055" s="4">
        <v>1</v>
      </c>
      <c r="L1055" s="4">
        <v>656</v>
      </c>
      <c r="M1055" s="4">
        <v>1</v>
      </c>
      <c r="N1055" s="4">
        <v>1</v>
      </c>
      <c r="O1055" s="4">
        <v>1</v>
      </c>
      <c r="P1055" s="4">
        <v>0</v>
      </c>
      <c r="Q1055" s="4">
        <v>243639</v>
      </c>
      <c r="R1055" s="4">
        <v>12140</v>
      </c>
      <c r="S1055" s="4">
        <v>34276</v>
      </c>
      <c r="T1055" s="4">
        <v>290717</v>
      </c>
      <c r="U1055" s="13">
        <f>IF(DataTable[[#This Row],[Year]]="2019",SUM(DataTable[[#This Row],[Nov]:[Dec]]),IF(OR(DataTable[[#This Row],[Year]]="2020",DataTable[[#This Row],[Year]]="2021"),DataTable[[#This Row],[Total]],0))/1000</f>
        <v>290.71699999999998</v>
      </c>
      <c r="V1055" s="13" t="str">
        <f>_xlfn.IFNA(VLOOKUP(DataTable[[#This Row],[Category]],Table2[#All],2,FALSE),"")</f>
        <v>Transmission Expansion plan</v>
      </c>
    </row>
    <row r="1056" spans="1:22" x14ac:dyDescent="0.35">
      <c r="A1056" s="3" t="s">
        <v>7</v>
      </c>
      <c r="B1056" s="3" t="s">
        <v>981</v>
      </c>
      <c r="C1056" s="3" t="s">
        <v>1703</v>
      </c>
      <c r="D1056" s="3" t="s">
        <v>1702</v>
      </c>
      <c r="E1056" s="3" t="s">
        <v>124</v>
      </c>
      <c r="F1056" s="3" t="s">
        <v>1781</v>
      </c>
      <c r="G1056" s="3" t="s">
        <v>1806</v>
      </c>
      <c r="H1056" s="4">
        <v>0</v>
      </c>
      <c r="I1056" s="4">
        <v>0</v>
      </c>
      <c r="J1056" s="4">
        <v>103216</v>
      </c>
      <c r="K1056" s="4">
        <v>243126</v>
      </c>
      <c r="L1056" s="4">
        <v>243126</v>
      </c>
      <c r="M1056" s="4">
        <v>118365</v>
      </c>
      <c r="N1056" s="4">
        <v>0</v>
      </c>
      <c r="O1056" s="4">
        <v>0</v>
      </c>
      <c r="P1056" s="4">
        <v>0</v>
      </c>
      <c r="Q1056" s="4">
        <v>0</v>
      </c>
      <c r="R1056" s="4">
        <v>0</v>
      </c>
      <c r="S1056" s="4">
        <v>0</v>
      </c>
      <c r="T1056" s="4">
        <v>707833</v>
      </c>
      <c r="U1056" s="13">
        <f>IF(DataTable[[#This Row],[Year]]="2019",SUM(DataTable[[#This Row],[Nov]:[Dec]]),IF(OR(DataTable[[#This Row],[Year]]="2020",DataTable[[#This Row],[Year]]="2021"),DataTable[[#This Row],[Total]],0))/1000</f>
        <v>707.83299999999997</v>
      </c>
      <c r="V1056" s="13" t="str">
        <f>_xlfn.IFNA(VLOOKUP(DataTable[[#This Row],[Category]],Table2[#All],2,FALSE),"")</f>
        <v>Transmission Expansion plan</v>
      </c>
    </row>
    <row r="1057" spans="1:22" x14ac:dyDescent="0.35">
      <c r="A1057" s="3" t="s">
        <v>7</v>
      </c>
      <c r="B1057" s="3" t="s">
        <v>981</v>
      </c>
      <c r="C1057" s="3" t="s">
        <v>1455</v>
      </c>
      <c r="D1057" s="3" t="s">
        <v>1454</v>
      </c>
      <c r="E1057" s="3" t="s">
        <v>252</v>
      </c>
      <c r="F1057" s="3" t="s">
        <v>1782</v>
      </c>
      <c r="G1057" s="3" t="s">
        <v>1806</v>
      </c>
      <c r="H1057" s="4">
        <v>0</v>
      </c>
      <c r="I1057" s="4">
        <v>0</v>
      </c>
      <c r="J1057" s="4">
        <v>0</v>
      </c>
      <c r="K1057" s="4">
        <v>0</v>
      </c>
      <c r="L1057" s="4">
        <v>0</v>
      </c>
      <c r="M1057" s="4">
        <v>0</v>
      </c>
      <c r="N1057" s="4">
        <v>8383</v>
      </c>
      <c r="O1057" s="4">
        <v>12060</v>
      </c>
      <c r="P1057" s="4">
        <v>211559</v>
      </c>
      <c r="Q1057" s="4">
        <v>461770</v>
      </c>
      <c r="R1057" s="4">
        <v>110095</v>
      </c>
      <c r="S1057" s="4">
        <v>48154</v>
      </c>
      <c r="T1057" s="4">
        <v>852021</v>
      </c>
      <c r="U1057" s="13">
        <f>IF(DataTable[[#This Row],[Year]]="2019",SUM(DataTable[[#This Row],[Nov]:[Dec]]),IF(OR(DataTable[[#This Row],[Year]]="2020",DataTable[[#This Row],[Year]]="2021"),DataTable[[#This Row],[Total]],0))/1000</f>
        <v>852.02099999999996</v>
      </c>
      <c r="V1057" s="13" t="str">
        <f>_xlfn.IFNA(VLOOKUP(DataTable[[#This Row],[Category]],Table2[#All],2,FALSE),"")</f>
        <v>Reliability</v>
      </c>
    </row>
    <row r="1058" spans="1:22" x14ac:dyDescent="0.35">
      <c r="A1058" s="3" t="s">
        <v>7</v>
      </c>
      <c r="B1058" s="3" t="s">
        <v>981</v>
      </c>
      <c r="C1058" s="3" t="s">
        <v>1683</v>
      </c>
      <c r="D1058" s="3" t="s">
        <v>1682</v>
      </c>
      <c r="E1058" s="3" t="s">
        <v>124</v>
      </c>
      <c r="F1058" s="3" t="s">
        <v>1782</v>
      </c>
      <c r="G1058" s="3" t="s">
        <v>1806</v>
      </c>
      <c r="H1058" s="4">
        <v>951406</v>
      </c>
      <c r="I1058" s="4">
        <v>7768</v>
      </c>
      <c r="J1058" s="4">
        <v>1405</v>
      </c>
      <c r="K1058" s="4">
        <v>404274</v>
      </c>
      <c r="L1058" s="4">
        <v>470598</v>
      </c>
      <c r="M1058" s="4">
        <v>563788</v>
      </c>
      <c r="N1058" s="4">
        <v>353612</v>
      </c>
      <c r="O1058" s="4">
        <v>124894</v>
      </c>
      <c r="P1058" s="4">
        <v>-51919</v>
      </c>
      <c r="Q1058" s="4">
        <v>0</v>
      </c>
      <c r="R1058" s="4">
        <v>0</v>
      </c>
      <c r="S1058" s="4">
        <v>0</v>
      </c>
      <c r="T1058" s="4">
        <v>2825825</v>
      </c>
      <c r="U1058" s="13">
        <f>IF(DataTable[[#This Row],[Year]]="2019",SUM(DataTable[[#This Row],[Nov]:[Dec]]),IF(OR(DataTable[[#This Row],[Year]]="2020",DataTable[[#This Row],[Year]]="2021"),DataTable[[#This Row],[Total]],0))/1000</f>
        <v>2825.8249999999998</v>
      </c>
      <c r="V1058" s="13" t="str">
        <f>_xlfn.IFNA(VLOOKUP(DataTable[[#This Row],[Category]],Table2[#All],2,FALSE),"")</f>
        <v>Transmission Expansion plan</v>
      </c>
    </row>
    <row r="1059" spans="1:22" x14ac:dyDescent="0.35">
      <c r="A1059" s="3" t="s">
        <v>7</v>
      </c>
      <c r="B1059" s="3" t="s">
        <v>981</v>
      </c>
      <c r="C1059" s="3" t="s">
        <v>1135</v>
      </c>
      <c r="D1059" s="3" t="s">
        <v>1134</v>
      </c>
      <c r="E1059" s="3" t="s">
        <v>281</v>
      </c>
      <c r="F1059" s="3" t="s">
        <v>1782</v>
      </c>
      <c r="G1059" s="3" t="s">
        <v>1806</v>
      </c>
      <c r="H1059" s="4">
        <v>38</v>
      </c>
      <c r="I1059" s="4">
        <v>0</v>
      </c>
      <c r="J1059" s="4">
        <v>0</v>
      </c>
      <c r="K1059" s="4">
        <v>0</v>
      </c>
      <c r="L1059" s="4">
        <v>56637</v>
      </c>
      <c r="M1059" s="4">
        <v>0</v>
      </c>
      <c r="N1059" s="4">
        <v>0</v>
      </c>
      <c r="O1059" s="4">
        <v>0</v>
      </c>
      <c r="P1059" s="4">
        <v>0</v>
      </c>
      <c r="Q1059" s="4">
        <v>0</v>
      </c>
      <c r="R1059" s="4">
        <v>0</v>
      </c>
      <c r="S1059" s="4">
        <v>0</v>
      </c>
      <c r="T1059" s="4">
        <v>56675</v>
      </c>
      <c r="U1059" s="13">
        <f>IF(DataTable[[#This Row],[Year]]="2019",SUM(DataTable[[#This Row],[Nov]:[Dec]]),IF(OR(DataTable[[#This Row],[Year]]="2020",DataTable[[#This Row],[Year]]="2021"),DataTable[[#This Row],[Total]],0))/1000</f>
        <v>56.674999999999997</v>
      </c>
      <c r="V1059" s="13" t="str">
        <f>_xlfn.IFNA(VLOOKUP(DataTable[[#This Row],[Category]],Table2[#All],2,FALSE),"")</f>
        <v>All Other</v>
      </c>
    </row>
    <row r="1060" spans="1:22" x14ac:dyDescent="0.35">
      <c r="A1060" s="3" t="s">
        <v>7</v>
      </c>
      <c r="B1060" s="3" t="s">
        <v>981</v>
      </c>
      <c r="C1060" s="3" t="s">
        <v>1569</v>
      </c>
      <c r="D1060" s="3" t="s">
        <v>1568</v>
      </c>
      <c r="E1060" s="3" t="s">
        <v>252</v>
      </c>
      <c r="F1060" s="3" t="s">
        <v>1782</v>
      </c>
      <c r="G1060" s="3" t="s">
        <v>1806</v>
      </c>
      <c r="H1060" s="4">
        <v>12</v>
      </c>
      <c r="I1060" s="4">
        <v>0</v>
      </c>
      <c r="J1060" s="4">
        <v>0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>
        <v>0</v>
      </c>
      <c r="Q1060" s="4">
        <v>0</v>
      </c>
      <c r="R1060" s="4">
        <v>0</v>
      </c>
      <c r="S1060" s="4">
        <v>0</v>
      </c>
      <c r="T1060" s="4">
        <v>12</v>
      </c>
      <c r="U1060" s="13">
        <f>IF(DataTable[[#This Row],[Year]]="2019",SUM(DataTable[[#This Row],[Nov]:[Dec]]),IF(OR(DataTable[[#This Row],[Year]]="2020",DataTable[[#This Row],[Year]]="2021"),DataTable[[#This Row],[Total]],0))/1000</f>
        <v>1.2E-2</v>
      </c>
      <c r="V1060" s="13" t="str">
        <f>_xlfn.IFNA(VLOOKUP(DataTable[[#This Row],[Category]],Table2[#All],2,FALSE),"")</f>
        <v>Reliability</v>
      </c>
    </row>
    <row r="1061" spans="1:22" x14ac:dyDescent="0.35">
      <c r="A1061" s="3" t="s">
        <v>7</v>
      </c>
      <c r="B1061" s="3" t="s">
        <v>981</v>
      </c>
      <c r="C1061" s="3" t="s">
        <v>1543</v>
      </c>
      <c r="D1061" s="3" t="s">
        <v>1542</v>
      </c>
      <c r="E1061" s="3" t="s">
        <v>252</v>
      </c>
      <c r="F1061" s="3" t="s">
        <v>1782</v>
      </c>
      <c r="G1061" s="3" t="s">
        <v>1806</v>
      </c>
      <c r="H1061" s="4">
        <v>1019</v>
      </c>
      <c r="I1061" s="4">
        <v>0</v>
      </c>
      <c r="J1061" s="4">
        <v>-84</v>
      </c>
      <c r="K1061" s="4">
        <v>0</v>
      </c>
      <c r="L1061" s="4">
        <v>0</v>
      </c>
      <c r="M1061" s="4">
        <v>-4</v>
      </c>
      <c r="N1061" s="4">
        <v>0</v>
      </c>
      <c r="O1061" s="4">
        <v>0</v>
      </c>
      <c r="P1061" s="4">
        <v>0</v>
      </c>
      <c r="Q1061" s="4">
        <v>0</v>
      </c>
      <c r="R1061" s="4">
        <v>0</v>
      </c>
      <c r="S1061" s="4">
        <v>0</v>
      </c>
      <c r="T1061" s="4">
        <v>930</v>
      </c>
      <c r="U1061" s="13">
        <f>IF(DataTable[[#This Row],[Year]]="2019",SUM(DataTable[[#This Row],[Nov]:[Dec]]),IF(OR(DataTable[[#This Row],[Year]]="2020",DataTable[[#This Row],[Year]]="2021"),DataTable[[#This Row],[Total]],0))/1000</f>
        <v>0.93</v>
      </c>
      <c r="V1061" s="13" t="str">
        <f>_xlfn.IFNA(VLOOKUP(DataTable[[#This Row],[Category]],Table2[#All],2,FALSE),"")</f>
        <v>Reliability</v>
      </c>
    </row>
    <row r="1062" spans="1:22" x14ac:dyDescent="0.35">
      <c r="A1062" s="3" t="s">
        <v>7</v>
      </c>
      <c r="B1062" s="3" t="s">
        <v>981</v>
      </c>
      <c r="C1062" s="3" t="s">
        <v>1443</v>
      </c>
      <c r="D1062" s="3" t="s">
        <v>1442</v>
      </c>
      <c r="E1062" s="3" t="s">
        <v>252</v>
      </c>
      <c r="F1062" s="3" t="s">
        <v>1782</v>
      </c>
      <c r="G1062" s="3" t="s">
        <v>1806</v>
      </c>
      <c r="H1062" s="4">
        <v>35</v>
      </c>
      <c r="I1062" s="4">
        <v>0</v>
      </c>
      <c r="J1062" s="4">
        <v>0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>
        <v>0</v>
      </c>
      <c r="Q1062" s="4">
        <v>0</v>
      </c>
      <c r="R1062" s="4">
        <v>0</v>
      </c>
      <c r="S1062" s="4">
        <v>0</v>
      </c>
      <c r="T1062" s="4">
        <v>35</v>
      </c>
      <c r="U1062" s="13">
        <f>IF(DataTable[[#This Row],[Year]]="2019",SUM(DataTable[[#This Row],[Nov]:[Dec]]),IF(OR(DataTable[[#This Row],[Year]]="2020",DataTable[[#This Row],[Year]]="2021"),DataTable[[#This Row],[Total]],0))/1000</f>
        <v>3.5000000000000003E-2</v>
      </c>
      <c r="V1062" s="13" t="str">
        <f>_xlfn.IFNA(VLOOKUP(DataTable[[#This Row],[Category]],Table2[#All],2,FALSE),"")</f>
        <v>Reliability</v>
      </c>
    </row>
    <row r="1063" spans="1:22" x14ac:dyDescent="0.35">
      <c r="A1063" s="3" t="s">
        <v>7</v>
      </c>
      <c r="B1063" s="3" t="s">
        <v>981</v>
      </c>
      <c r="C1063" s="3" t="s">
        <v>1493</v>
      </c>
      <c r="D1063" s="3" t="s">
        <v>1492</v>
      </c>
      <c r="E1063" s="3" t="s">
        <v>252</v>
      </c>
      <c r="F1063" s="3" t="s">
        <v>1782</v>
      </c>
      <c r="G1063" s="3" t="s">
        <v>1806</v>
      </c>
      <c r="H1063" s="4">
        <v>10</v>
      </c>
      <c r="I1063" s="4">
        <v>0</v>
      </c>
      <c r="J1063" s="4">
        <v>0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>
        <v>0</v>
      </c>
      <c r="Q1063" s="4">
        <v>0</v>
      </c>
      <c r="R1063" s="4">
        <v>0</v>
      </c>
      <c r="S1063" s="4">
        <v>0</v>
      </c>
      <c r="T1063" s="4">
        <v>10</v>
      </c>
      <c r="U1063" s="13">
        <f>IF(DataTable[[#This Row],[Year]]="2019",SUM(DataTable[[#This Row],[Nov]:[Dec]]),IF(OR(DataTable[[#This Row],[Year]]="2020",DataTable[[#This Row],[Year]]="2021"),DataTable[[#This Row],[Total]],0))/1000</f>
        <v>0.01</v>
      </c>
      <c r="V1063" s="13" t="str">
        <f>_xlfn.IFNA(VLOOKUP(DataTable[[#This Row],[Category]],Table2[#All],2,FALSE),"")</f>
        <v>Reliability</v>
      </c>
    </row>
    <row r="1064" spans="1:22" x14ac:dyDescent="0.35">
      <c r="A1064" s="3" t="s">
        <v>7</v>
      </c>
      <c r="B1064" s="3" t="s">
        <v>981</v>
      </c>
      <c r="C1064" s="3" t="s">
        <v>1451</v>
      </c>
      <c r="D1064" s="3" t="s">
        <v>1450</v>
      </c>
      <c r="E1064" s="3" t="s">
        <v>252</v>
      </c>
      <c r="F1064" s="3" t="s">
        <v>1782</v>
      </c>
      <c r="G1064" s="3" t="s">
        <v>1806</v>
      </c>
      <c r="H1064" s="4">
        <v>-7924</v>
      </c>
      <c r="I1064" s="4">
        <v>7273</v>
      </c>
      <c r="J1064" s="4">
        <v>2115</v>
      </c>
      <c r="K1064" s="4">
        <v>197</v>
      </c>
      <c r="L1064" s="4">
        <v>542</v>
      </c>
      <c r="M1064" s="4">
        <v>22241</v>
      </c>
      <c r="N1064" s="4">
        <v>-492</v>
      </c>
      <c r="O1064" s="4">
        <v>-653</v>
      </c>
      <c r="P1064" s="4">
        <v>653</v>
      </c>
      <c r="Q1064" s="4">
        <v>32507</v>
      </c>
      <c r="R1064" s="4">
        <v>29455</v>
      </c>
      <c r="S1064" s="4">
        <v>0</v>
      </c>
      <c r="T1064" s="4">
        <v>85913</v>
      </c>
      <c r="U1064" s="13">
        <f>IF(DataTable[[#This Row],[Year]]="2019",SUM(DataTable[[#This Row],[Nov]:[Dec]]),IF(OR(DataTable[[#This Row],[Year]]="2020",DataTable[[#This Row],[Year]]="2021"),DataTable[[#This Row],[Total]],0))/1000</f>
        <v>85.912999999999997</v>
      </c>
      <c r="V1064" s="13" t="str">
        <f>_xlfn.IFNA(VLOOKUP(DataTable[[#This Row],[Category]],Table2[#All],2,FALSE),"")</f>
        <v>Reliability</v>
      </c>
    </row>
    <row r="1065" spans="1:22" x14ac:dyDescent="0.35">
      <c r="A1065" s="3" t="s">
        <v>7</v>
      </c>
      <c r="B1065" s="3" t="s">
        <v>981</v>
      </c>
      <c r="C1065" s="3" t="s">
        <v>1557</v>
      </c>
      <c r="D1065" s="3" t="s">
        <v>1556</v>
      </c>
      <c r="E1065" s="3" t="s">
        <v>252</v>
      </c>
      <c r="F1065" s="3" t="s">
        <v>1782</v>
      </c>
      <c r="G1065" s="3" t="s">
        <v>1806</v>
      </c>
      <c r="H1065" s="4">
        <v>-12662</v>
      </c>
      <c r="I1065" s="4">
        <v>0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>
        <v>0</v>
      </c>
      <c r="Q1065" s="4">
        <v>0</v>
      </c>
      <c r="R1065" s="4">
        <v>0</v>
      </c>
      <c r="S1065" s="4">
        <v>0</v>
      </c>
      <c r="T1065" s="4">
        <v>-12662</v>
      </c>
      <c r="U1065" s="13">
        <f>IF(DataTable[[#This Row],[Year]]="2019",SUM(DataTable[[#This Row],[Nov]:[Dec]]),IF(OR(DataTable[[#This Row],[Year]]="2020",DataTable[[#This Row],[Year]]="2021"),DataTable[[#This Row],[Total]],0))/1000</f>
        <v>-12.662000000000001</v>
      </c>
      <c r="V1065" s="13" t="str">
        <f>_xlfn.IFNA(VLOOKUP(DataTable[[#This Row],[Category]],Table2[#All],2,FALSE),"")</f>
        <v>Reliability</v>
      </c>
    </row>
    <row r="1066" spans="1:22" x14ac:dyDescent="0.35">
      <c r="A1066" s="3" t="s">
        <v>7</v>
      </c>
      <c r="B1066" s="3" t="s">
        <v>981</v>
      </c>
      <c r="C1066" s="3" t="s">
        <v>1537</v>
      </c>
      <c r="D1066" s="3" t="s">
        <v>1536</v>
      </c>
      <c r="E1066" s="3" t="s">
        <v>252</v>
      </c>
      <c r="F1066" s="3" t="s">
        <v>1782</v>
      </c>
      <c r="G1066" s="3" t="s">
        <v>1806</v>
      </c>
      <c r="H1066" s="4">
        <v>29041</v>
      </c>
      <c r="I1066" s="4">
        <v>21816</v>
      </c>
      <c r="J1066" s="4">
        <v>129666</v>
      </c>
      <c r="K1066" s="4">
        <v>8669</v>
      </c>
      <c r="L1066" s="4">
        <v>-63</v>
      </c>
      <c r="M1066" s="4">
        <v>1679</v>
      </c>
      <c r="N1066" s="4">
        <v>0</v>
      </c>
      <c r="O1066" s="4">
        <v>0</v>
      </c>
      <c r="P1066" s="4">
        <v>0</v>
      </c>
      <c r="Q1066" s="4">
        <v>0</v>
      </c>
      <c r="R1066" s="4">
        <v>0</v>
      </c>
      <c r="S1066" s="4">
        <v>0</v>
      </c>
      <c r="T1066" s="4">
        <v>190808</v>
      </c>
      <c r="U1066" s="13">
        <f>IF(DataTable[[#This Row],[Year]]="2019",SUM(DataTable[[#This Row],[Nov]:[Dec]]),IF(OR(DataTable[[#This Row],[Year]]="2020",DataTable[[#This Row],[Year]]="2021"),DataTable[[#This Row],[Total]],0))/1000</f>
        <v>190.80799999999999</v>
      </c>
      <c r="V1066" s="13" t="str">
        <f>_xlfn.IFNA(VLOOKUP(DataTable[[#This Row],[Category]],Table2[#All],2,FALSE),"")</f>
        <v>Reliability</v>
      </c>
    </row>
    <row r="1067" spans="1:22" x14ac:dyDescent="0.35">
      <c r="A1067" s="3" t="s">
        <v>7</v>
      </c>
      <c r="B1067" s="3" t="s">
        <v>981</v>
      </c>
      <c r="C1067" s="3" t="s">
        <v>1625</v>
      </c>
      <c r="D1067" s="3" t="s">
        <v>1624</v>
      </c>
      <c r="E1067" s="3" t="s">
        <v>252</v>
      </c>
      <c r="F1067" s="3" t="s">
        <v>1782</v>
      </c>
      <c r="G1067" s="3" t="s">
        <v>1806</v>
      </c>
      <c r="H1067" s="4">
        <v>699</v>
      </c>
      <c r="I1067" s="4">
        <v>43569</v>
      </c>
      <c r="J1067" s="4">
        <v>59625</v>
      </c>
      <c r="K1067" s="4">
        <v>8885</v>
      </c>
      <c r="L1067" s="4">
        <v>28360</v>
      </c>
      <c r="M1067" s="4">
        <v>963</v>
      </c>
      <c r="N1067" s="4">
        <v>-23</v>
      </c>
      <c r="O1067" s="4">
        <v>0</v>
      </c>
      <c r="P1067" s="4">
        <v>0</v>
      </c>
      <c r="Q1067" s="4">
        <v>200186</v>
      </c>
      <c r="R1067" s="4">
        <v>112628</v>
      </c>
      <c r="S1067" s="4">
        <v>34606</v>
      </c>
      <c r="T1067" s="4">
        <v>489498</v>
      </c>
      <c r="U1067" s="13">
        <f>IF(DataTable[[#This Row],[Year]]="2019",SUM(DataTable[[#This Row],[Nov]:[Dec]]),IF(OR(DataTable[[#This Row],[Year]]="2020",DataTable[[#This Row],[Year]]="2021"),DataTable[[#This Row],[Total]],0))/1000</f>
        <v>489.49799999999999</v>
      </c>
      <c r="V1067" s="13" t="str">
        <f>_xlfn.IFNA(VLOOKUP(DataTable[[#This Row],[Category]],Table2[#All],2,FALSE),"")</f>
        <v>Reliability</v>
      </c>
    </row>
    <row r="1068" spans="1:22" x14ac:dyDescent="0.35">
      <c r="A1068" s="3" t="s">
        <v>7</v>
      </c>
      <c r="B1068" s="3" t="s">
        <v>981</v>
      </c>
      <c r="C1068" s="3" t="s">
        <v>1471</v>
      </c>
      <c r="D1068" s="3" t="s">
        <v>1470</v>
      </c>
      <c r="E1068" s="3" t="s">
        <v>252</v>
      </c>
      <c r="F1068" s="3" t="s">
        <v>1782</v>
      </c>
      <c r="G1068" s="3" t="s">
        <v>1806</v>
      </c>
      <c r="H1068" s="4">
        <v>0</v>
      </c>
      <c r="I1068" s="4">
        <v>537</v>
      </c>
      <c r="J1068" s="4">
        <v>1251</v>
      </c>
      <c r="K1068" s="4">
        <v>100243</v>
      </c>
      <c r="L1068" s="4">
        <v>25644</v>
      </c>
      <c r="M1068" s="4">
        <v>1165</v>
      </c>
      <c r="N1068" s="4">
        <v>3401</v>
      </c>
      <c r="O1068" s="4">
        <v>2699</v>
      </c>
      <c r="P1068" s="4">
        <v>-2699</v>
      </c>
      <c r="Q1068" s="4">
        <v>0</v>
      </c>
      <c r="R1068" s="4">
        <v>0</v>
      </c>
      <c r="S1068" s="4">
        <v>0</v>
      </c>
      <c r="T1068" s="4">
        <v>132242</v>
      </c>
      <c r="U1068" s="13">
        <f>IF(DataTable[[#This Row],[Year]]="2019",SUM(DataTable[[#This Row],[Nov]:[Dec]]),IF(OR(DataTable[[#This Row],[Year]]="2020",DataTable[[#This Row],[Year]]="2021"),DataTable[[#This Row],[Total]],0))/1000</f>
        <v>132.24199999999999</v>
      </c>
      <c r="V1068" s="13" t="str">
        <f>_xlfn.IFNA(VLOOKUP(DataTable[[#This Row],[Category]],Table2[#All],2,FALSE),"")</f>
        <v>Reliability</v>
      </c>
    </row>
    <row r="1069" spans="1:22" x14ac:dyDescent="0.35">
      <c r="A1069" s="3" t="s">
        <v>7</v>
      </c>
      <c r="B1069" s="3" t="s">
        <v>981</v>
      </c>
      <c r="C1069" s="3" t="s">
        <v>1603</v>
      </c>
      <c r="D1069" s="3" t="s">
        <v>1602</v>
      </c>
      <c r="E1069" s="3" t="s">
        <v>252</v>
      </c>
      <c r="F1069" s="3" t="s">
        <v>1782</v>
      </c>
      <c r="G1069" s="3" t="s">
        <v>1806</v>
      </c>
      <c r="H1069" s="4">
        <v>80146</v>
      </c>
      <c r="I1069" s="4">
        <v>-16520</v>
      </c>
      <c r="J1069" s="4">
        <v>1736</v>
      </c>
      <c r="K1069" s="4">
        <v>34</v>
      </c>
      <c r="L1069" s="4">
        <v>0</v>
      </c>
      <c r="M1069" s="4">
        <v>0</v>
      </c>
      <c r="N1069" s="4">
        <v>0</v>
      </c>
      <c r="O1069" s="4">
        <v>0</v>
      </c>
      <c r="P1069" s="4">
        <v>0</v>
      </c>
      <c r="Q1069" s="4">
        <v>0</v>
      </c>
      <c r="R1069" s="4">
        <v>0</v>
      </c>
      <c r="S1069" s="4">
        <v>0</v>
      </c>
      <c r="T1069" s="4">
        <v>65396</v>
      </c>
      <c r="U1069" s="13">
        <f>IF(DataTable[[#This Row],[Year]]="2019",SUM(DataTable[[#This Row],[Nov]:[Dec]]),IF(OR(DataTable[[#This Row],[Year]]="2020",DataTable[[#This Row],[Year]]="2021"),DataTable[[#This Row],[Total]],0))/1000</f>
        <v>65.396000000000001</v>
      </c>
      <c r="V1069" s="13" t="str">
        <f>_xlfn.IFNA(VLOOKUP(DataTable[[#This Row],[Category]],Table2[#All],2,FALSE),"")</f>
        <v>Reliability</v>
      </c>
    </row>
    <row r="1070" spans="1:22" x14ac:dyDescent="0.35">
      <c r="A1070" s="3" t="s">
        <v>7</v>
      </c>
      <c r="B1070" s="3" t="s">
        <v>981</v>
      </c>
      <c r="C1070" s="3" t="s">
        <v>1623</v>
      </c>
      <c r="D1070" s="3" t="s">
        <v>1622</v>
      </c>
      <c r="E1070" s="3" t="s">
        <v>252</v>
      </c>
      <c r="F1070" s="3" t="s">
        <v>1782</v>
      </c>
      <c r="G1070" s="3" t="s">
        <v>1806</v>
      </c>
      <c r="H1070" s="4">
        <v>0</v>
      </c>
      <c r="I1070" s="4">
        <v>0</v>
      </c>
      <c r="J1070" s="4">
        <v>0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>
        <v>32487</v>
      </c>
      <c r="Q1070" s="4">
        <v>245279</v>
      </c>
      <c r="R1070" s="4">
        <v>99911</v>
      </c>
      <c r="S1070" s="4">
        <v>0</v>
      </c>
      <c r="T1070" s="4">
        <v>377678</v>
      </c>
      <c r="U1070" s="13">
        <f>IF(DataTable[[#This Row],[Year]]="2019",SUM(DataTable[[#This Row],[Nov]:[Dec]]),IF(OR(DataTable[[#This Row],[Year]]="2020",DataTable[[#This Row],[Year]]="2021"),DataTable[[#This Row],[Total]],0))/1000</f>
        <v>377.678</v>
      </c>
      <c r="V1070" s="13" t="str">
        <f>_xlfn.IFNA(VLOOKUP(DataTable[[#This Row],[Category]],Table2[#All],2,FALSE),"")</f>
        <v>Reliability</v>
      </c>
    </row>
    <row r="1071" spans="1:22" x14ac:dyDescent="0.35">
      <c r="A1071" s="3" t="s">
        <v>7</v>
      </c>
      <c r="B1071" s="3" t="s">
        <v>981</v>
      </c>
      <c r="C1071" s="3" t="s">
        <v>1539</v>
      </c>
      <c r="D1071" s="3" t="s">
        <v>1538</v>
      </c>
      <c r="E1071" s="3" t="s">
        <v>252</v>
      </c>
      <c r="F1071" s="3" t="s">
        <v>1782</v>
      </c>
      <c r="G1071" s="3" t="s">
        <v>1806</v>
      </c>
      <c r="H1071" s="4">
        <v>0</v>
      </c>
      <c r="I1071" s="4">
        <v>8356</v>
      </c>
      <c r="J1071" s="4">
        <v>1797</v>
      </c>
      <c r="K1071" s="4">
        <v>1907</v>
      </c>
      <c r="L1071" s="4">
        <v>1531</v>
      </c>
      <c r="M1071" s="4">
        <v>1883</v>
      </c>
      <c r="N1071" s="4">
        <v>32939</v>
      </c>
      <c r="O1071" s="4">
        <v>19829</v>
      </c>
      <c r="P1071" s="4">
        <v>276747</v>
      </c>
      <c r="Q1071" s="4">
        <v>142571</v>
      </c>
      <c r="R1071" s="4">
        <v>57900</v>
      </c>
      <c r="S1071" s="4">
        <v>0</v>
      </c>
      <c r="T1071" s="4">
        <v>545460</v>
      </c>
      <c r="U1071" s="13">
        <f>IF(DataTable[[#This Row],[Year]]="2019",SUM(DataTable[[#This Row],[Nov]:[Dec]]),IF(OR(DataTable[[#This Row],[Year]]="2020",DataTable[[#This Row],[Year]]="2021"),DataTable[[#This Row],[Total]],0))/1000</f>
        <v>545.46</v>
      </c>
      <c r="V1071" s="13" t="str">
        <f>_xlfn.IFNA(VLOOKUP(DataTable[[#This Row],[Category]],Table2[#All],2,FALSE),"")</f>
        <v>Reliability</v>
      </c>
    </row>
    <row r="1072" spans="1:22" x14ac:dyDescent="0.35">
      <c r="A1072" s="3" t="s">
        <v>7</v>
      </c>
      <c r="B1072" s="3" t="s">
        <v>981</v>
      </c>
      <c r="C1072" s="3" t="s">
        <v>1563</v>
      </c>
      <c r="D1072" s="3" t="s">
        <v>1562</v>
      </c>
      <c r="E1072" s="3" t="s">
        <v>252</v>
      </c>
      <c r="F1072" s="3" t="s">
        <v>1782</v>
      </c>
      <c r="G1072" s="3" t="s">
        <v>1806</v>
      </c>
      <c r="H1072" s="4">
        <v>0</v>
      </c>
      <c r="I1072" s="4">
        <v>528</v>
      </c>
      <c r="J1072" s="4">
        <v>148823</v>
      </c>
      <c r="K1072" s="4">
        <v>7008</v>
      </c>
      <c r="L1072" s="4">
        <v>37644</v>
      </c>
      <c r="M1072" s="4">
        <v>74077</v>
      </c>
      <c r="N1072" s="4">
        <v>6136</v>
      </c>
      <c r="O1072" s="4">
        <v>746</v>
      </c>
      <c r="P1072" s="4">
        <v>-746</v>
      </c>
      <c r="Q1072" s="4">
        <v>0</v>
      </c>
      <c r="R1072" s="4">
        <v>0</v>
      </c>
      <c r="S1072" s="4">
        <v>0</v>
      </c>
      <c r="T1072" s="4">
        <v>274217</v>
      </c>
      <c r="U1072" s="13">
        <f>IF(DataTable[[#This Row],[Year]]="2019",SUM(DataTable[[#This Row],[Nov]:[Dec]]),IF(OR(DataTable[[#This Row],[Year]]="2020",DataTable[[#This Row],[Year]]="2021"),DataTable[[#This Row],[Total]],0))/1000</f>
        <v>274.21699999999998</v>
      </c>
      <c r="V1072" s="13" t="str">
        <f>_xlfn.IFNA(VLOOKUP(DataTable[[#This Row],[Category]],Table2[#All],2,FALSE),"")</f>
        <v>Reliability</v>
      </c>
    </row>
    <row r="1073" spans="1:22" x14ac:dyDescent="0.35">
      <c r="A1073" s="3" t="s">
        <v>7</v>
      </c>
      <c r="B1073" s="3" t="s">
        <v>981</v>
      </c>
      <c r="C1073" s="3" t="s">
        <v>1459</v>
      </c>
      <c r="D1073" s="3" t="s">
        <v>1458</v>
      </c>
      <c r="E1073" s="3" t="s">
        <v>252</v>
      </c>
      <c r="F1073" s="3" t="s">
        <v>1782</v>
      </c>
      <c r="G1073" s="3" t="s">
        <v>1806</v>
      </c>
      <c r="H1073" s="4">
        <v>0</v>
      </c>
      <c r="I1073" s="4">
        <v>0</v>
      </c>
      <c r="J1073" s="4">
        <v>0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>
        <v>58012</v>
      </c>
      <c r="Q1073" s="4">
        <v>16856</v>
      </c>
      <c r="R1073" s="4">
        <v>0</v>
      </c>
      <c r="S1073" s="4">
        <v>0</v>
      </c>
      <c r="T1073" s="4">
        <v>74867</v>
      </c>
      <c r="U1073" s="13">
        <f>IF(DataTable[[#This Row],[Year]]="2019",SUM(DataTable[[#This Row],[Nov]:[Dec]]),IF(OR(DataTable[[#This Row],[Year]]="2020",DataTable[[#This Row],[Year]]="2021"),DataTable[[#This Row],[Total]],0))/1000</f>
        <v>74.867000000000004</v>
      </c>
      <c r="V1073" s="13" t="str">
        <f>_xlfn.IFNA(VLOOKUP(DataTable[[#This Row],[Category]],Table2[#All],2,FALSE),"")</f>
        <v>Reliability</v>
      </c>
    </row>
    <row r="1074" spans="1:22" x14ac:dyDescent="0.35">
      <c r="A1074" s="3" t="s">
        <v>7</v>
      </c>
      <c r="B1074" s="3" t="s">
        <v>981</v>
      </c>
      <c r="C1074" s="3" t="s">
        <v>1525</v>
      </c>
      <c r="D1074" s="3" t="s">
        <v>1524</v>
      </c>
      <c r="E1074" s="3" t="s">
        <v>252</v>
      </c>
      <c r="F1074" s="3" t="s">
        <v>1782</v>
      </c>
      <c r="G1074" s="3" t="s">
        <v>1806</v>
      </c>
      <c r="H1074" s="4">
        <v>0</v>
      </c>
      <c r="I1074" s="4">
        <v>0</v>
      </c>
      <c r="J1074" s="4">
        <v>0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>
        <v>0</v>
      </c>
      <c r="Q1074" s="4">
        <v>6432</v>
      </c>
      <c r="R1074" s="4">
        <v>0</v>
      </c>
      <c r="S1074" s="4">
        <v>0</v>
      </c>
      <c r="T1074" s="4">
        <v>6432</v>
      </c>
      <c r="U1074" s="13">
        <f>IF(DataTable[[#This Row],[Year]]="2019",SUM(DataTable[[#This Row],[Nov]:[Dec]]),IF(OR(DataTable[[#This Row],[Year]]="2020",DataTable[[#This Row],[Year]]="2021"),DataTable[[#This Row],[Total]],0))/1000</f>
        <v>6.4320000000000004</v>
      </c>
      <c r="V1074" s="13" t="str">
        <f>_xlfn.IFNA(VLOOKUP(DataTable[[#This Row],[Category]],Table2[#All],2,FALSE),"")</f>
        <v>Reliability</v>
      </c>
    </row>
    <row r="1075" spans="1:22" x14ac:dyDescent="0.35">
      <c r="A1075" s="3" t="s">
        <v>7</v>
      </c>
      <c r="B1075" s="3" t="s">
        <v>981</v>
      </c>
      <c r="C1075" s="3" t="s">
        <v>1525</v>
      </c>
      <c r="D1075" s="3" t="s">
        <v>1524</v>
      </c>
      <c r="E1075" s="3" t="s">
        <v>252</v>
      </c>
      <c r="F1075" s="3" t="s">
        <v>1781</v>
      </c>
      <c r="G1075" s="3" t="s">
        <v>1806</v>
      </c>
      <c r="H1075" s="4">
        <v>33911</v>
      </c>
      <c r="I1075" s="4">
        <v>33911</v>
      </c>
      <c r="J1075" s="4">
        <v>137365</v>
      </c>
      <c r="K1075" s="4">
        <v>34455</v>
      </c>
      <c r="L1075" s="4">
        <v>61909</v>
      </c>
      <c r="M1075" s="4">
        <v>0</v>
      </c>
      <c r="N1075" s="4">
        <v>0</v>
      </c>
      <c r="O1075" s="4">
        <v>0</v>
      </c>
      <c r="P1075" s="4">
        <v>0</v>
      </c>
      <c r="Q1075" s="4">
        <v>0</v>
      </c>
      <c r="R1075" s="4">
        <v>0</v>
      </c>
      <c r="S1075" s="4">
        <v>0</v>
      </c>
      <c r="T1075" s="4">
        <v>301551</v>
      </c>
      <c r="U1075" s="13">
        <f>IF(DataTable[[#This Row],[Year]]="2019",SUM(DataTable[[#This Row],[Nov]:[Dec]]),IF(OR(DataTable[[#This Row],[Year]]="2020",DataTable[[#This Row],[Year]]="2021"),DataTable[[#This Row],[Total]],0))/1000</f>
        <v>301.55099999999999</v>
      </c>
      <c r="V1075" s="13" t="str">
        <f>_xlfn.IFNA(VLOOKUP(DataTable[[#This Row],[Category]],Table2[#All],2,FALSE),"")</f>
        <v>Reliability</v>
      </c>
    </row>
    <row r="1076" spans="1:22" x14ac:dyDescent="0.35">
      <c r="A1076" s="3" t="s">
        <v>7</v>
      </c>
      <c r="B1076" s="3" t="s">
        <v>981</v>
      </c>
      <c r="C1076" s="3" t="s">
        <v>1571</v>
      </c>
      <c r="D1076" s="3" t="s">
        <v>1570</v>
      </c>
      <c r="E1076" s="3" t="s">
        <v>252</v>
      </c>
      <c r="F1076" s="3" t="s">
        <v>1781</v>
      </c>
      <c r="G1076" s="3" t="s">
        <v>1806</v>
      </c>
      <c r="H1076" s="4">
        <v>0</v>
      </c>
      <c r="I1076" s="4">
        <v>0</v>
      </c>
      <c r="J1076" s="4">
        <v>0</v>
      </c>
      <c r="K1076" s="4">
        <v>0</v>
      </c>
      <c r="L1076" s="4">
        <v>173902</v>
      </c>
      <c r="M1076" s="4">
        <v>72537</v>
      </c>
      <c r="N1076" s="4">
        <v>0</v>
      </c>
      <c r="O1076" s="4">
        <v>0</v>
      </c>
      <c r="P1076" s="4">
        <v>0</v>
      </c>
      <c r="Q1076" s="4">
        <v>0</v>
      </c>
      <c r="R1076" s="4">
        <v>0</v>
      </c>
      <c r="S1076" s="4">
        <v>0</v>
      </c>
      <c r="T1076" s="4">
        <v>246439</v>
      </c>
      <c r="U1076" s="13">
        <f>IF(DataTable[[#This Row],[Year]]="2019",SUM(DataTable[[#This Row],[Nov]:[Dec]]),IF(OR(DataTable[[#This Row],[Year]]="2020",DataTable[[#This Row],[Year]]="2021"),DataTable[[#This Row],[Total]],0))/1000</f>
        <v>246.43899999999999</v>
      </c>
      <c r="V1076" s="13" t="str">
        <f>_xlfn.IFNA(VLOOKUP(DataTable[[#This Row],[Category]],Table2[#All],2,FALSE),"")</f>
        <v>Reliability</v>
      </c>
    </row>
    <row r="1077" spans="1:22" x14ac:dyDescent="0.35">
      <c r="A1077" s="3" t="s">
        <v>7</v>
      </c>
      <c r="B1077" s="3" t="s">
        <v>981</v>
      </c>
      <c r="C1077" s="3" t="s">
        <v>1601</v>
      </c>
      <c r="D1077" s="3" t="s">
        <v>1600</v>
      </c>
      <c r="E1077" s="3" t="s">
        <v>252</v>
      </c>
      <c r="F1077" s="3" t="s">
        <v>1782</v>
      </c>
      <c r="G1077" s="3" t="s">
        <v>1806</v>
      </c>
      <c r="H1077" s="4">
        <v>0</v>
      </c>
      <c r="I1077" s="4">
        <v>0</v>
      </c>
      <c r="J1077" s="4">
        <v>0</v>
      </c>
      <c r="K1077" s="4">
        <v>0</v>
      </c>
      <c r="L1077" s="4">
        <v>0</v>
      </c>
      <c r="M1077" s="4">
        <v>29930</v>
      </c>
      <c r="N1077" s="4">
        <v>32547</v>
      </c>
      <c r="O1077" s="4">
        <v>110433</v>
      </c>
      <c r="P1077" s="4">
        <v>39700</v>
      </c>
      <c r="Q1077" s="4">
        <v>233499</v>
      </c>
      <c r="R1077" s="4">
        <v>122924</v>
      </c>
      <c r="S1077" s="4">
        <v>0</v>
      </c>
      <c r="T1077" s="4">
        <v>569032</v>
      </c>
      <c r="U1077" s="13">
        <f>IF(DataTable[[#This Row],[Year]]="2019",SUM(DataTable[[#This Row],[Nov]:[Dec]]),IF(OR(DataTable[[#This Row],[Year]]="2020",DataTable[[#This Row],[Year]]="2021"),DataTable[[#This Row],[Total]],0))/1000</f>
        <v>569.03200000000004</v>
      </c>
      <c r="V1077" s="13" t="str">
        <f>_xlfn.IFNA(VLOOKUP(DataTable[[#This Row],[Category]],Table2[#All],2,FALSE),"")</f>
        <v>Reliability</v>
      </c>
    </row>
    <row r="1078" spans="1:22" x14ac:dyDescent="0.35">
      <c r="A1078" s="3" t="s">
        <v>7</v>
      </c>
      <c r="B1078" s="3" t="s">
        <v>981</v>
      </c>
      <c r="C1078" s="3" t="s">
        <v>1465</v>
      </c>
      <c r="D1078" s="3" t="s">
        <v>1464</v>
      </c>
      <c r="E1078" s="3" t="s">
        <v>252</v>
      </c>
      <c r="F1078" s="3" t="s">
        <v>1782</v>
      </c>
      <c r="G1078" s="3" t="s">
        <v>1806</v>
      </c>
      <c r="H1078" s="4">
        <v>75020</v>
      </c>
      <c r="I1078" s="4">
        <v>109523</v>
      </c>
      <c r="J1078" s="4">
        <v>3219</v>
      </c>
      <c r="K1078" s="4">
        <v>941</v>
      </c>
      <c r="L1078" s="4">
        <v>0</v>
      </c>
      <c r="M1078" s="4">
        <v>0</v>
      </c>
      <c r="N1078" s="4">
        <v>0</v>
      </c>
      <c r="O1078" s="4">
        <v>0</v>
      </c>
      <c r="P1078" s="4">
        <v>0</v>
      </c>
      <c r="Q1078" s="4">
        <v>0</v>
      </c>
      <c r="R1078" s="4">
        <v>0</v>
      </c>
      <c r="S1078" s="4">
        <v>0</v>
      </c>
      <c r="T1078" s="4">
        <v>188703</v>
      </c>
      <c r="U1078" s="13">
        <f>IF(DataTable[[#This Row],[Year]]="2019",SUM(DataTable[[#This Row],[Nov]:[Dec]]),IF(OR(DataTable[[#This Row],[Year]]="2020",DataTable[[#This Row],[Year]]="2021"),DataTable[[#This Row],[Total]],0))/1000</f>
        <v>188.703</v>
      </c>
      <c r="V1078" s="13" t="str">
        <f>_xlfn.IFNA(VLOOKUP(DataTable[[#This Row],[Category]],Table2[#All],2,FALSE),"")</f>
        <v>Reliability</v>
      </c>
    </row>
    <row r="1079" spans="1:22" x14ac:dyDescent="0.35">
      <c r="A1079" s="3" t="s">
        <v>7</v>
      </c>
      <c r="B1079" s="3" t="s">
        <v>981</v>
      </c>
      <c r="C1079" s="3" t="s">
        <v>1481</v>
      </c>
      <c r="D1079" s="3" t="s">
        <v>1480</v>
      </c>
      <c r="E1079" s="3" t="s">
        <v>252</v>
      </c>
      <c r="F1079" s="3" t="s">
        <v>1782</v>
      </c>
      <c r="G1079" s="3" t="s">
        <v>1806</v>
      </c>
      <c r="H1079" s="4">
        <v>40674</v>
      </c>
      <c r="I1079" s="4">
        <v>167519</v>
      </c>
      <c r="J1079" s="4">
        <v>28721</v>
      </c>
      <c r="K1079" s="4">
        <v>-507</v>
      </c>
      <c r="L1079" s="4">
        <v>-1180</v>
      </c>
      <c r="M1079" s="4">
        <v>-5489</v>
      </c>
      <c r="N1079" s="4">
        <v>1801</v>
      </c>
      <c r="O1079" s="4">
        <v>8259</v>
      </c>
      <c r="P1079" s="4">
        <v>2563</v>
      </c>
      <c r="Q1079" s="4">
        <v>0</v>
      </c>
      <c r="R1079" s="4">
        <v>0</v>
      </c>
      <c r="S1079" s="4">
        <v>0</v>
      </c>
      <c r="T1079" s="4">
        <v>242362</v>
      </c>
      <c r="U1079" s="13">
        <f>IF(DataTable[[#This Row],[Year]]="2019",SUM(DataTable[[#This Row],[Nov]:[Dec]]),IF(OR(DataTable[[#This Row],[Year]]="2020",DataTable[[#This Row],[Year]]="2021"),DataTable[[#This Row],[Total]],0))/1000</f>
        <v>242.36199999999999</v>
      </c>
      <c r="V1079" s="13" t="str">
        <f>_xlfn.IFNA(VLOOKUP(DataTable[[#This Row],[Category]],Table2[#All],2,FALSE),"")</f>
        <v>Reliability</v>
      </c>
    </row>
    <row r="1080" spans="1:22" x14ac:dyDescent="0.35">
      <c r="A1080" s="3" t="s">
        <v>7</v>
      </c>
      <c r="B1080" s="3" t="s">
        <v>981</v>
      </c>
      <c r="C1080" s="3" t="s">
        <v>1573</v>
      </c>
      <c r="D1080" s="3" t="s">
        <v>1572</v>
      </c>
      <c r="E1080" s="3" t="s">
        <v>252</v>
      </c>
      <c r="F1080" s="3" t="s">
        <v>1782</v>
      </c>
      <c r="G1080" s="3" t="s">
        <v>1806</v>
      </c>
      <c r="H1080" s="4">
        <v>-1582</v>
      </c>
      <c r="I1080" s="4">
        <v>0</v>
      </c>
      <c r="J1080" s="4">
        <v>0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>
        <v>0</v>
      </c>
      <c r="Q1080" s="4">
        <v>0</v>
      </c>
      <c r="R1080" s="4">
        <v>0</v>
      </c>
      <c r="S1080" s="4">
        <v>0</v>
      </c>
      <c r="T1080" s="4">
        <v>-1582</v>
      </c>
      <c r="U1080" s="13">
        <f>IF(DataTable[[#This Row],[Year]]="2019",SUM(DataTable[[#This Row],[Nov]:[Dec]]),IF(OR(DataTable[[#This Row],[Year]]="2020",DataTable[[#This Row],[Year]]="2021"),DataTable[[#This Row],[Total]],0))/1000</f>
        <v>-1.5820000000000001</v>
      </c>
      <c r="V1080" s="13" t="str">
        <f>_xlfn.IFNA(VLOOKUP(DataTable[[#This Row],[Category]],Table2[#All],2,FALSE),"")</f>
        <v>Reliability</v>
      </c>
    </row>
    <row r="1081" spans="1:22" x14ac:dyDescent="0.35">
      <c r="A1081" s="3" t="s">
        <v>7</v>
      </c>
      <c r="B1081" s="3" t="s">
        <v>981</v>
      </c>
      <c r="C1081" s="3" t="s">
        <v>1587</v>
      </c>
      <c r="D1081" s="3" t="s">
        <v>1586</v>
      </c>
      <c r="E1081" s="3" t="s">
        <v>252</v>
      </c>
      <c r="F1081" s="3" t="s">
        <v>1782</v>
      </c>
      <c r="G1081" s="3" t="s">
        <v>1806</v>
      </c>
      <c r="H1081" s="4">
        <v>0</v>
      </c>
      <c r="I1081" s="4">
        <v>0</v>
      </c>
      <c r="J1081" s="4">
        <v>0</v>
      </c>
      <c r="K1081" s="4">
        <v>22068</v>
      </c>
      <c r="L1081" s="4">
        <v>2198</v>
      </c>
      <c r="M1081" s="4">
        <v>-60</v>
      </c>
      <c r="N1081" s="4">
        <v>133293</v>
      </c>
      <c r="O1081" s="4">
        <v>-1</v>
      </c>
      <c r="P1081" s="4">
        <v>0</v>
      </c>
      <c r="Q1081" s="4">
        <v>474265</v>
      </c>
      <c r="R1081" s="4">
        <v>470327</v>
      </c>
      <c r="S1081" s="4">
        <v>0</v>
      </c>
      <c r="T1081" s="4">
        <v>1102090</v>
      </c>
      <c r="U1081" s="13">
        <f>IF(DataTable[[#This Row],[Year]]="2019",SUM(DataTable[[#This Row],[Nov]:[Dec]]),IF(OR(DataTable[[#This Row],[Year]]="2020",DataTable[[#This Row],[Year]]="2021"),DataTable[[#This Row],[Total]],0))/1000</f>
        <v>1102.0899999999999</v>
      </c>
      <c r="V1081" s="13" t="str">
        <f>_xlfn.IFNA(VLOOKUP(DataTable[[#This Row],[Category]],Table2[#All],2,FALSE),"")</f>
        <v>Reliability</v>
      </c>
    </row>
    <row r="1082" spans="1:22" x14ac:dyDescent="0.35">
      <c r="A1082" s="3" t="s">
        <v>7</v>
      </c>
      <c r="B1082" s="3" t="s">
        <v>981</v>
      </c>
      <c r="C1082" s="3" t="s">
        <v>1119</v>
      </c>
      <c r="D1082" s="3" t="s">
        <v>1118</v>
      </c>
      <c r="E1082" s="3" t="s">
        <v>88</v>
      </c>
      <c r="F1082" s="3" t="s">
        <v>1782</v>
      </c>
      <c r="G1082" s="3" t="s">
        <v>1806</v>
      </c>
      <c r="H1082" s="4">
        <v>0</v>
      </c>
      <c r="I1082" s="4">
        <v>0</v>
      </c>
      <c r="J1082" s="4">
        <v>0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>
        <v>0</v>
      </c>
      <c r="Q1082" s="4">
        <v>106718</v>
      </c>
      <c r="R1082" s="4">
        <v>207836</v>
      </c>
      <c r="S1082" s="4">
        <v>72558</v>
      </c>
      <c r="T1082" s="4">
        <v>387112</v>
      </c>
      <c r="U1082" s="13">
        <f>IF(DataTable[[#This Row],[Year]]="2019",SUM(DataTable[[#This Row],[Nov]:[Dec]]),IF(OR(DataTable[[#This Row],[Year]]="2020",DataTable[[#This Row],[Year]]="2021"),DataTable[[#This Row],[Total]],0))/1000</f>
        <v>387.11200000000002</v>
      </c>
      <c r="V1082" s="13" t="str">
        <f>_xlfn.IFNA(VLOOKUP(DataTable[[#This Row],[Category]],Table2[#All],2,FALSE),"")</f>
        <v>Proactive Replacement</v>
      </c>
    </row>
    <row r="1083" spans="1:22" x14ac:dyDescent="0.35">
      <c r="A1083" s="3" t="s">
        <v>7</v>
      </c>
      <c r="B1083" s="3" t="s">
        <v>981</v>
      </c>
      <c r="C1083" s="3" t="s">
        <v>1119</v>
      </c>
      <c r="D1083" s="3" t="s">
        <v>1118</v>
      </c>
      <c r="E1083" s="3" t="s">
        <v>88</v>
      </c>
      <c r="F1083" s="3" t="s">
        <v>1781</v>
      </c>
      <c r="G1083" s="3" t="s">
        <v>1806</v>
      </c>
      <c r="H1083" s="4">
        <v>212546</v>
      </c>
      <c r="I1083" s="4">
        <v>212546</v>
      </c>
      <c r="J1083" s="4">
        <v>212546</v>
      </c>
      <c r="K1083" s="4">
        <v>212546</v>
      </c>
      <c r="L1083" s="4">
        <v>212546</v>
      </c>
      <c r="M1083" s="4">
        <v>212546</v>
      </c>
      <c r="N1083" s="4">
        <v>212546</v>
      </c>
      <c r="O1083" s="4">
        <v>212546</v>
      </c>
      <c r="P1083" s="4">
        <v>212546</v>
      </c>
      <c r="Q1083" s="4">
        <v>212546</v>
      </c>
      <c r="R1083" s="4">
        <v>212546</v>
      </c>
      <c r="S1083" s="4">
        <v>212546</v>
      </c>
      <c r="T1083" s="4">
        <v>2550547</v>
      </c>
      <c r="U1083" s="13">
        <f>IF(DataTable[[#This Row],[Year]]="2019",SUM(DataTable[[#This Row],[Nov]:[Dec]]),IF(OR(DataTable[[#This Row],[Year]]="2020",DataTable[[#This Row],[Year]]="2021"),DataTable[[#This Row],[Total]],0))/1000</f>
        <v>2550.547</v>
      </c>
      <c r="V1083" s="13" t="str">
        <f>_xlfn.IFNA(VLOOKUP(DataTable[[#This Row],[Category]],Table2[#All],2,FALSE),"")</f>
        <v>Proactive Replacement</v>
      </c>
    </row>
    <row r="1084" spans="1:22" x14ac:dyDescent="0.35">
      <c r="A1084" s="3" t="s">
        <v>7</v>
      </c>
      <c r="B1084" s="3" t="s">
        <v>981</v>
      </c>
      <c r="C1084" s="3" t="s">
        <v>1115</v>
      </c>
      <c r="D1084" s="3" t="s">
        <v>1114</v>
      </c>
      <c r="E1084" s="3" t="s">
        <v>88</v>
      </c>
      <c r="F1084" s="3" t="s">
        <v>1782</v>
      </c>
      <c r="G1084" s="3" t="s">
        <v>1806</v>
      </c>
      <c r="H1084" s="4">
        <v>1598245</v>
      </c>
      <c r="I1084" s="4">
        <v>773098</v>
      </c>
      <c r="J1084" s="4">
        <v>617311</v>
      </c>
      <c r="K1084" s="4">
        <v>741042</v>
      </c>
      <c r="L1084" s="4">
        <v>821884</v>
      </c>
      <c r="M1084" s="4">
        <v>750759</v>
      </c>
      <c r="N1084" s="4">
        <v>992686</v>
      </c>
      <c r="O1084" s="4">
        <v>1014437</v>
      </c>
      <c r="P1084" s="4">
        <v>309891</v>
      </c>
      <c r="Q1084" s="4">
        <v>-236771</v>
      </c>
      <c r="R1084" s="4">
        <v>0</v>
      </c>
      <c r="S1084" s="4">
        <v>0</v>
      </c>
      <c r="T1084" s="4">
        <v>7382580</v>
      </c>
      <c r="U1084" s="13">
        <f>IF(DataTable[[#This Row],[Year]]="2019",SUM(DataTable[[#This Row],[Nov]:[Dec]]),IF(OR(DataTable[[#This Row],[Year]]="2020",DataTable[[#This Row],[Year]]="2021"),DataTable[[#This Row],[Total]],0))/1000</f>
        <v>7382.58</v>
      </c>
      <c r="V1084" s="13" t="str">
        <f>_xlfn.IFNA(VLOOKUP(DataTable[[#This Row],[Category]],Table2[#All],2,FALSE),"")</f>
        <v>Proactive Replacement</v>
      </c>
    </row>
    <row r="1085" spans="1:22" x14ac:dyDescent="0.35">
      <c r="A1085" s="3" t="s">
        <v>7</v>
      </c>
      <c r="B1085" s="3" t="s">
        <v>981</v>
      </c>
      <c r="C1085" s="3" t="s">
        <v>1027</v>
      </c>
      <c r="D1085" s="3" t="s">
        <v>1026</v>
      </c>
      <c r="E1085" s="3" t="s">
        <v>88</v>
      </c>
      <c r="F1085" s="3" t="s">
        <v>1782</v>
      </c>
      <c r="G1085" s="3" t="s">
        <v>1806</v>
      </c>
      <c r="H1085" s="4">
        <v>0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  <c r="N1085" s="4">
        <v>26972</v>
      </c>
      <c r="O1085" s="4">
        <v>91434</v>
      </c>
      <c r="P1085" s="4">
        <v>0</v>
      </c>
      <c r="Q1085" s="4">
        <v>354254</v>
      </c>
      <c r="R1085" s="4">
        <v>86224</v>
      </c>
      <c r="S1085" s="4">
        <v>78864</v>
      </c>
      <c r="T1085" s="4">
        <v>637749</v>
      </c>
      <c r="U1085" s="13">
        <f>IF(DataTable[[#This Row],[Year]]="2019",SUM(DataTable[[#This Row],[Nov]:[Dec]]),IF(OR(DataTable[[#This Row],[Year]]="2020",DataTable[[#This Row],[Year]]="2021"),DataTable[[#This Row],[Total]],0))/1000</f>
        <v>637.74900000000002</v>
      </c>
      <c r="V1085" s="13" t="str">
        <f>_xlfn.IFNA(VLOOKUP(DataTable[[#This Row],[Category]],Table2[#All],2,FALSE),"")</f>
        <v>Proactive Replacement</v>
      </c>
    </row>
    <row r="1086" spans="1:22" x14ac:dyDescent="0.35">
      <c r="A1086" s="3" t="s">
        <v>7</v>
      </c>
      <c r="B1086" s="3" t="s">
        <v>981</v>
      </c>
      <c r="C1086" s="3" t="s">
        <v>1027</v>
      </c>
      <c r="D1086" s="3" t="s">
        <v>1026</v>
      </c>
      <c r="E1086" s="3" t="s">
        <v>88</v>
      </c>
      <c r="F1086" s="3" t="s">
        <v>1781</v>
      </c>
      <c r="G1086" s="3" t="s">
        <v>1806</v>
      </c>
      <c r="H1086" s="4">
        <v>15938</v>
      </c>
      <c r="I1086" s="4">
        <v>15938</v>
      </c>
      <c r="J1086" s="4">
        <v>15938</v>
      </c>
      <c r="K1086" s="4">
        <v>15938</v>
      </c>
      <c r="L1086" s="4">
        <v>15938</v>
      </c>
      <c r="M1086" s="4">
        <v>15938</v>
      </c>
      <c r="N1086" s="4">
        <v>15938</v>
      </c>
      <c r="O1086" s="4">
        <v>15938</v>
      </c>
      <c r="P1086" s="4">
        <v>15938</v>
      </c>
      <c r="Q1086" s="4">
        <v>15938</v>
      </c>
      <c r="R1086" s="4">
        <v>15938</v>
      </c>
      <c r="S1086" s="4">
        <v>15938</v>
      </c>
      <c r="T1086" s="4">
        <v>191260</v>
      </c>
      <c r="U1086" s="13">
        <f>IF(DataTable[[#This Row],[Year]]="2019",SUM(DataTable[[#This Row],[Nov]:[Dec]]),IF(OR(DataTable[[#This Row],[Year]]="2020",DataTable[[#This Row],[Year]]="2021"),DataTable[[#This Row],[Total]],0))/1000</f>
        <v>191.26</v>
      </c>
      <c r="V1086" s="13" t="str">
        <f>_xlfn.IFNA(VLOOKUP(DataTable[[#This Row],[Category]],Table2[#All],2,FALSE),"")</f>
        <v>Proactive Replacement</v>
      </c>
    </row>
    <row r="1087" spans="1:22" x14ac:dyDescent="0.35">
      <c r="A1087" s="3" t="s">
        <v>7</v>
      </c>
      <c r="B1087" s="3" t="s">
        <v>981</v>
      </c>
      <c r="C1087" s="3" t="s">
        <v>1017</v>
      </c>
      <c r="D1087" s="3" t="s">
        <v>1016</v>
      </c>
      <c r="E1087" s="3" t="s">
        <v>88</v>
      </c>
      <c r="F1087" s="3" t="s">
        <v>1782</v>
      </c>
      <c r="G1087" s="3" t="s">
        <v>1806</v>
      </c>
      <c r="H1087" s="4">
        <v>-2424</v>
      </c>
      <c r="I1087" s="4">
        <v>-9526</v>
      </c>
      <c r="J1087" s="4">
        <v>-3155</v>
      </c>
      <c r="K1087" s="4">
        <v>9109</v>
      </c>
      <c r="L1087" s="4">
        <v>0</v>
      </c>
      <c r="M1087" s="4">
        <v>-2297</v>
      </c>
      <c r="N1087" s="4">
        <v>0</v>
      </c>
      <c r="O1087" s="4">
        <v>7593</v>
      </c>
      <c r="P1087" s="4">
        <v>-7593</v>
      </c>
      <c r="Q1087" s="4">
        <v>0</v>
      </c>
      <c r="R1087" s="4">
        <v>0</v>
      </c>
      <c r="S1087" s="4">
        <v>0</v>
      </c>
      <c r="T1087" s="4">
        <v>-8294</v>
      </c>
      <c r="U1087" s="13">
        <f>IF(DataTable[[#This Row],[Year]]="2019",SUM(DataTable[[#This Row],[Nov]:[Dec]]),IF(OR(DataTable[[#This Row],[Year]]="2020",DataTable[[#This Row],[Year]]="2021"),DataTable[[#This Row],[Total]],0))/1000</f>
        <v>-8.2940000000000005</v>
      </c>
      <c r="V1087" s="13" t="str">
        <f>_xlfn.IFNA(VLOOKUP(DataTable[[#This Row],[Category]],Table2[#All],2,FALSE),"")</f>
        <v>Proactive Replacement</v>
      </c>
    </row>
    <row r="1088" spans="1:22" x14ac:dyDescent="0.35">
      <c r="A1088" s="3" t="s">
        <v>7</v>
      </c>
      <c r="B1088" s="3" t="s">
        <v>981</v>
      </c>
      <c r="C1088" s="3" t="s">
        <v>1649</v>
      </c>
      <c r="D1088" s="3" t="s">
        <v>1648</v>
      </c>
      <c r="E1088" s="3" t="s">
        <v>88</v>
      </c>
      <c r="F1088" s="3" t="s">
        <v>1782</v>
      </c>
      <c r="G1088" s="3" t="s">
        <v>1806</v>
      </c>
      <c r="H1088" s="4">
        <v>40</v>
      </c>
      <c r="I1088" s="4">
        <v>2495</v>
      </c>
      <c r="J1088" s="4">
        <v>243424</v>
      </c>
      <c r="K1088" s="4">
        <v>4365</v>
      </c>
      <c r="L1088" s="4">
        <v>5521</v>
      </c>
      <c r="M1088" s="4">
        <v>-153395</v>
      </c>
      <c r="N1088" s="4">
        <v>12397</v>
      </c>
      <c r="O1088" s="4">
        <v>225223</v>
      </c>
      <c r="P1088" s="4">
        <v>292443</v>
      </c>
      <c r="Q1088" s="4">
        <v>406858</v>
      </c>
      <c r="R1088" s="4">
        <v>266440</v>
      </c>
      <c r="S1088" s="4">
        <v>164232</v>
      </c>
      <c r="T1088" s="4">
        <v>1470043</v>
      </c>
      <c r="U1088" s="13">
        <f>IF(DataTable[[#This Row],[Year]]="2019",SUM(DataTable[[#This Row],[Nov]:[Dec]]),IF(OR(DataTable[[#This Row],[Year]]="2020",DataTable[[#This Row],[Year]]="2021"),DataTable[[#This Row],[Total]],0))/1000</f>
        <v>1470.0429999999999</v>
      </c>
      <c r="V1088" s="13" t="str">
        <f>_xlfn.IFNA(VLOOKUP(DataTable[[#This Row],[Category]],Table2[#All],2,FALSE),"")</f>
        <v>Proactive Replacement</v>
      </c>
    </row>
    <row r="1089" spans="1:22" x14ac:dyDescent="0.35">
      <c r="A1089" s="3" t="s">
        <v>7</v>
      </c>
      <c r="B1089" s="3" t="s">
        <v>981</v>
      </c>
      <c r="C1089" s="3" t="s">
        <v>1649</v>
      </c>
      <c r="D1089" s="3" t="s">
        <v>1648</v>
      </c>
      <c r="E1089" s="3" t="s">
        <v>88</v>
      </c>
      <c r="F1089" s="3" t="s">
        <v>1781</v>
      </c>
      <c r="G1089" s="3" t="s">
        <v>1806</v>
      </c>
      <c r="H1089" s="4">
        <v>689817</v>
      </c>
      <c r="I1089" s="4">
        <v>690370</v>
      </c>
      <c r="J1089" s="4">
        <v>690592</v>
      </c>
      <c r="K1089" s="4">
        <v>690592</v>
      </c>
      <c r="L1089" s="4">
        <v>469392</v>
      </c>
      <c r="M1089" s="4">
        <v>483238</v>
      </c>
      <c r="N1089" s="4">
        <v>0</v>
      </c>
      <c r="O1089" s="4">
        <v>0</v>
      </c>
      <c r="P1089" s="4">
        <v>0</v>
      </c>
      <c r="Q1089" s="4">
        <v>0</v>
      </c>
      <c r="R1089" s="4">
        <v>0</v>
      </c>
      <c r="S1089" s="4">
        <v>0</v>
      </c>
      <c r="T1089" s="4">
        <v>3714000</v>
      </c>
      <c r="U1089" s="13">
        <f>IF(DataTable[[#This Row],[Year]]="2019",SUM(DataTable[[#This Row],[Nov]:[Dec]]),IF(OR(DataTable[[#This Row],[Year]]="2020",DataTable[[#This Row],[Year]]="2021"),DataTable[[#This Row],[Total]],0))/1000</f>
        <v>3714</v>
      </c>
      <c r="V1089" s="13" t="str">
        <f>_xlfn.IFNA(VLOOKUP(DataTable[[#This Row],[Category]],Table2[#All],2,FALSE),"")</f>
        <v>Proactive Replacement</v>
      </c>
    </row>
    <row r="1090" spans="1:22" x14ac:dyDescent="0.35">
      <c r="A1090" s="3" t="s">
        <v>7</v>
      </c>
      <c r="B1090" s="3" t="s">
        <v>981</v>
      </c>
      <c r="C1090" s="3" t="s">
        <v>1063</v>
      </c>
      <c r="D1090" s="3" t="s">
        <v>1062</v>
      </c>
      <c r="E1090" s="3" t="s">
        <v>111</v>
      </c>
      <c r="F1090" s="3" t="s">
        <v>1782</v>
      </c>
      <c r="G1090" s="3" t="s">
        <v>1806</v>
      </c>
      <c r="H1090" s="4">
        <v>91957</v>
      </c>
      <c r="I1090" s="4">
        <v>130881</v>
      </c>
      <c r="J1090" s="4">
        <v>186114</v>
      </c>
      <c r="K1090" s="4">
        <v>10914</v>
      </c>
      <c r="L1090" s="4">
        <v>16549</v>
      </c>
      <c r="M1090" s="4">
        <v>215</v>
      </c>
      <c r="N1090" s="4">
        <v>22621</v>
      </c>
      <c r="O1090" s="4">
        <v>0</v>
      </c>
      <c r="P1090" s="4">
        <v>0</v>
      </c>
      <c r="Q1090" s="4">
        <v>780537</v>
      </c>
      <c r="R1090" s="4">
        <v>362547</v>
      </c>
      <c r="S1090" s="4">
        <v>108223</v>
      </c>
      <c r="T1090" s="4">
        <v>1710558</v>
      </c>
      <c r="U1090" s="13">
        <f>IF(DataTable[[#This Row],[Year]]="2019",SUM(DataTable[[#This Row],[Nov]:[Dec]]),IF(OR(DataTable[[#This Row],[Year]]="2020",DataTable[[#This Row],[Year]]="2021"),DataTable[[#This Row],[Total]],0))/1000</f>
        <v>1710.558</v>
      </c>
      <c r="V1090" s="13" t="str">
        <f>_xlfn.IFNA(VLOOKUP(DataTable[[#This Row],[Category]],Table2[#All],2,FALSE),"")</f>
        <v>All Other</v>
      </c>
    </row>
    <row r="1091" spans="1:22" x14ac:dyDescent="0.35">
      <c r="A1091" s="3" t="s">
        <v>7</v>
      </c>
      <c r="B1091" s="3" t="s">
        <v>981</v>
      </c>
      <c r="C1091" s="3" t="s">
        <v>1527</v>
      </c>
      <c r="D1091" s="3" t="s">
        <v>1526</v>
      </c>
      <c r="E1091" s="3" t="s">
        <v>252</v>
      </c>
      <c r="F1091" s="3" t="s">
        <v>1782</v>
      </c>
      <c r="G1091" s="3" t="s">
        <v>1806</v>
      </c>
      <c r="H1091" s="4">
        <v>11232</v>
      </c>
      <c r="I1091" s="4">
        <v>-5662</v>
      </c>
      <c r="J1091" s="4">
        <v>0</v>
      </c>
      <c r="K1091" s="4">
        <v>0</v>
      </c>
      <c r="L1091" s="4">
        <v>10778</v>
      </c>
      <c r="M1091" s="4">
        <v>798</v>
      </c>
      <c r="N1091" s="4">
        <v>541</v>
      </c>
      <c r="O1091" s="4">
        <v>0</v>
      </c>
      <c r="P1091" s="4">
        <v>0</v>
      </c>
      <c r="Q1091" s="4">
        <v>0</v>
      </c>
      <c r="R1091" s="4">
        <v>0</v>
      </c>
      <c r="S1091" s="4">
        <v>0</v>
      </c>
      <c r="T1091" s="4">
        <v>17687</v>
      </c>
      <c r="U1091" s="13">
        <f>IF(DataTable[[#This Row],[Year]]="2019",SUM(DataTable[[#This Row],[Nov]:[Dec]]),IF(OR(DataTable[[#This Row],[Year]]="2020",DataTable[[#This Row],[Year]]="2021"),DataTable[[#This Row],[Total]],0))/1000</f>
        <v>17.687000000000001</v>
      </c>
      <c r="V1091" s="13" t="str">
        <f>_xlfn.IFNA(VLOOKUP(DataTable[[#This Row],[Category]],Table2[#All],2,FALSE),"")</f>
        <v>Reliability</v>
      </c>
    </row>
    <row r="1092" spans="1:22" x14ac:dyDescent="0.35">
      <c r="A1092" s="3" t="s">
        <v>7</v>
      </c>
      <c r="B1092" s="3" t="s">
        <v>981</v>
      </c>
      <c r="C1092" s="3" t="s">
        <v>1007</v>
      </c>
      <c r="D1092" s="3" t="s">
        <v>1006</v>
      </c>
      <c r="E1092" s="3" t="s">
        <v>88</v>
      </c>
      <c r="F1092" s="3" t="s">
        <v>1782</v>
      </c>
      <c r="G1092" s="3" t="s">
        <v>1806</v>
      </c>
      <c r="H1092" s="4">
        <v>562765</v>
      </c>
      <c r="I1092" s="4">
        <v>1274103</v>
      </c>
      <c r="J1092" s="4">
        <v>455854</v>
      </c>
      <c r="K1092" s="4">
        <v>1256695</v>
      </c>
      <c r="L1092" s="4">
        <v>444054</v>
      </c>
      <c r="M1092" s="4">
        <v>595934</v>
      </c>
      <c r="N1092" s="4">
        <v>911471</v>
      </c>
      <c r="O1092" s="4">
        <v>599230</v>
      </c>
      <c r="P1092" s="4">
        <v>392478</v>
      </c>
      <c r="Q1092" s="4">
        <v>426772</v>
      </c>
      <c r="R1092" s="4">
        <v>194092</v>
      </c>
      <c r="S1092" s="4">
        <v>65309</v>
      </c>
      <c r="T1092" s="4">
        <v>7178757</v>
      </c>
      <c r="U1092" s="13">
        <f>IF(DataTable[[#This Row],[Year]]="2019",SUM(DataTable[[#This Row],[Nov]:[Dec]]),IF(OR(DataTable[[#This Row],[Year]]="2020",DataTable[[#This Row],[Year]]="2021"),DataTable[[#This Row],[Total]],0))/1000</f>
        <v>7178.7569999999996</v>
      </c>
      <c r="V1092" s="13" t="str">
        <f>_xlfn.IFNA(VLOOKUP(DataTable[[#This Row],[Category]],Table2[#All],2,FALSE),"")</f>
        <v>Proactive Replacement</v>
      </c>
    </row>
    <row r="1093" spans="1:22" x14ac:dyDescent="0.35">
      <c r="A1093" s="3" t="s">
        <v>7</v>
      </c>
      <c r="B1093" s="3" t="s">
        <v>981</v>
      </c>
      <c r="C1093" s="3" t="s">
        <v>1007</v>
      </c>
      <c r="D1093" s="3" t="s">
        <v>1006</v>
      </c>
      <c r="E1093" s="3" t="s">
        <v>88</v>
      </c>
      <c r="F1093" s="3" t="s">
        <v>1781</v>
      </c>
      <c r="G1093" s="3" t="s">
        <v>1806</v>
      </c>
      <c r="H1093" s="4">
        <v>550399</v>
      </c>
      <c r="I1093" s="4">
        <v>663600</v>
      </c>
      <c r="J1093" s="4">
        <v>662952</v>
      </c>
      <c r="K1093" s="4">
        <v>387100</v>
      </c>
      <c r="L1093" s="4">
        <v>378089</v>
      </c>
      <c r="M1093" s="4">
        <v>174903</v>
      </c>
      <c r="N1093" s="4">
        <v>0</v>
      </c>
      <c r="O1093" s="4">
        <v>0</v>
      </c>
      <c r="P1093" s="4">
        <v>0</v>
      </c>
      <c r="Q1093" s="4">
        <v>0</v>
      </c>
      <c r="R1093" s="4">
        <v>0</v>
      </c>
      <c r="S1093" s="4">
        <v>0</v>
      </c>
      <c r="T1093" s="4">
        <v>2817043</v>
      </c>
      <c r="U1093" s="13">
        <f>IF(DataTable[[#This Row],[Year]]="2019",SUM(DataTable[[#This Row],[Nov]:[Dec]]),IF(OR(DataTable[[#This Row],[Year]]="2020",DataTable[[#This Row],[Year]]="2021"),DataTable[[#This Row],[Total]],0))/1000</f>
        <v>2817.0430000000001</v>
      </c>
      <c r="V1093" s="13" t="str">
        <f>_xlfn.IFNA(VLOOKUP(DataTable[[#This Row],[Category]],Table2[#All],2,FALSE),"")</f>
        <v>Proactive Replacement</v>
      </c>
    </row>
    <row r="1094" spans="1:22" x14ac:dyDescent="0.35">
      <c r="A1094" s="3" t="s">
        <v>7</v>
      </c>
      <c r="B1094" s="3" t="s">
        <v>981</v>
      </c>
      <c r="C1094" s="3" t="s">
        <v>1167</v>
      </c>
      <c r="D1094" s="3" t="s">
        <v>1166</v>
      </c>
      <c r="E1094" s="3" t="s">
        <v>281</v>
      </c>
      <c r="F1094" s="3" t="s">
        <v>1782</v>
      </c>
      <c r="G1094" s="3" t="s">
        <v>1806</v>
      </c>
      <c r="H1094" s="4">
        <v>12872</v>
      </c>
      <c r="I1094" s="4">
        <v>780</v>
      </c>
      <c r="J1094" s="4">
        <v>-13506</v>
      </c>
      <c r="K1094" s="4">
        <v>-17</v>
      </c>
      <c r="L1094" s="4">
        <v>12928</v>
      </c>
      <c r="M1094" s="4">
        <v>-116</v>
      </c>
      <c r="N1094" s="4">
        <v>1795</v>
      </c>
      <c r="O1094" s="4">
        <v>-1794</v>
      </c>
      <c r="P1094" s="4">
        <v>9238</v>
      </c>
      <c r="Q1094" s="4">
        <v>-5776</v>
      </c>
      <c r="R1094" s="4">
        <v>-1668</v>
      </c>
      <c r="S1094" s="4">
        <v>-1861</v>
      </c>
      <c r="T1094" s="4">
        <v>12875</v>
      </c>
      <c r="U1094" s="13">
        <f>IF(DataTable[[#This Row],[Year]]="2019",SUM(DataTable[[#This Row],[Nov]:[Dec]]),IF(OR(DataTable[[#This Row],[Year]]="2020",DataTable[[#This Row],[Year]]="2021"),DataTable[[#This Row],[Total]],0))/1000</f>
        <v>12.875</v>
      </c>
      <c r="V1094" s="13" t="str">
        <f>_xlfn.IFNA(VLOOKUP(DataTable[[#This Row],[Category]],Table2[#All],2,FALSE),"")</f>
        <v>All Other</v>
      </c>
    </row>
    <row r="1095" spans="1:22" x14ac:dyDescent="0.35">
      <c r="A1095" s="3" t="s">
        <v>7</v>
      </c>
      <c r="B1095" s="3" t="s">
        <v>981</v>
      </c>
      <c r="C1095" s="3" t="s">
        <v>1167</v>
      </c>
      <c r="D1095" s="3" t="s">
        <v>1166</v>
      </c>
      <c r="E1095" s="3" t="s">
        <v>281</v>
      </c>
      <c r="F1095" s="3" t="s">
        <v>1781</v>
      </c>
      <c r="G1095" s="3" t="s">
        <v>1806</v>
      </c>
      <c r="H1095" s="4">
        <v>0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>
        <v>0</v>
      </c>
      <c r="Q1095" s="4">
        <v>0</v>
      </c>
      <c r="R1095" s="4">
        <v>0</v>
      </c>
      <c r="S1095" s="4">
        <v>0</v>
      </c>
      <c r="T1095" s="4">
        <v>0</v>
      </c>
      <c r="U1095" s="13">
        <f>IF(DataTable[[#This Row],[Year]]="2019",SUM(DataTable[[#This Row],[Nov]:[Dec]]),IF(OR(DataTable[[#This Row],[Year]]="2020",DataTable[[#This Row],[Year]]="2021"),DataTable[[#This Row],[Total]],0))/1000</f>
        <v>0</v>
      </c>
      <c r="V1095" s="13" t="str">
        <f>_xlfn.IFNA(VLOOKUP(DataTable[[#This Row],[Category]],Table2[#All],2,FALSE),"")</f>
        <v>All Other</v>
      </c>
    </row>
    <row r="1096" spans="1:22" x14ac:dyDescent="0.35">
      <c r="A1096" s="3" t="s">
        <v>7</v>
      </c>
      <c r="B1096" s="3" t="s">
        <v>981</v>
      </c>
      <c r="C1096" s="3" t="s">
        <v>1791</v>
      </c>
      <c r="D1096" s="3" t="s">
        <v>1792</v>
      </c>
      <c r="E1096" s="3" t="s">
        <v>252</v>
      </c>
      <c r="F1096" s="3" t="s">
        <v>1782</v>
      </c>
      <c r="G1096" s="3" t="s">
        <v>1806</v>
      </c>
      <c r="H1096" s="4">
        <v>0</v>
      </c>
      <c r="I1096" s="4">
        <v>0</v>
      </c>
      <c r="J1096" s="4">
        <v>0</v>
      </c>
      <c r="K1096" s="4">
        <v>0</v>
      </c>
      <c r="L1096" s="4">
        <v>0</v>
      </c>
      <c r="M1096" s="4">
        <v>0</v>
      </c>
      <c r="N1096" s="4">
        <v>0</v>
      </c>
      <c r="O1096" s="4">
        <v>-1341</v>
      </c>
      <c r="P1096" s="4">
        <v>1341</v>
      </c>
      <c r="Q1096" s="4">
        <v>0</v>
      </c>
      <c r="R1096" s="4">
        <v>0</v>
      </c>
      <c r="S1096" s="4">
        <v>0</v>
      </c>
      <c r="T1096" s="4">
        <v>0</v>
      </c>
      <c r="U1096" s="13">
        <f>IF(DataTable[[#This Row],[Year]]="2019",SUM(DataTable[[#This Row],[Nov]:[Dec]]),IF(OR(DataTable[[#This Row],[Year]]="2020",DataTable[[#This Row],[Year]]="2021"),DataTable[[#This Row],[Total]],0))/1000</f>
        <v>0</v>
      </c>
      <c r="V1096" s="13" t="str">
        <f>_xlfn.IFNA(VLOOKUP(DataTable[[#This Row],[Category]],Table2[#All],2,FALSE),"")</f>
        <v>Reliability</v>
      </c>
    </row>
    <row r="1097" spans="1:22" x14ac:dyDescent="0.35">
      <c r="A1097" s="3" t="s">
        <v>7</v>
      </c>
      <c r="B1097" s="3" t="s">
        <v>981</v>
      </c>
      <c r="C1097" s="3" t="s">
        <v>1561</v>
      </c>
      <c r="D1097" s="3" t="s">
        <v>1560</v>
      </c>
      <c r="E1097" s="3" t="s">
        <v>252</v>
      </c>
      <c r="F1097" s="3" t="s">
        <v>1782</v>
      </c>
      <c r="G1097" s="3" t="s">
        <v>1806</v>
      </c>
      <c r="H1097" s="4">
        <v>1735</v>
      </c>
      <c r="I1097" s="4">
        <v>59</v>
      </c>
      <c r="J1097" s="4">
        <v>0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>
        <v>0</v>
      </c>
      <c r="Q1097" s="4">
        <v>0</v>
      </c>
      <c r="R1097" s="4">
        <v>0</v>
      </c>
      <c r="S1097" s="4">
        <v>0</v>
      </c>
      <c r="T1097" s="4">
        <v>1794</v>
      </c>
      <c r="U1097" s="13">
        <f>IF(DataTable[[#This Row],[Year]]="2019",SUM(DataTable[[#This Row],[Nov]:[Dec]]),IF(OR(DataTable[[#This Row],[Year]]="2020",DataTable[[#This Row],[Year]]="2021"),DataTable[[#This Row],[Total]],0))/1000</f>
        <v>1.794</v>
      </c>
      <c r="V1097" s="13" t="str">
        <f>_xlfn.IFNA(VLOOKUP(DataTable[[#This Row],[Category]],Table2[#All],2,FALSE),"")</f>
        <v>Reliability</v>
      </c>
    </row>
    <row r="1098" spans="1:22" x14ac:dyDescent="0.35">
      <c r="A1098" s="3" t="s">
        <v>7</v>
      </c>
      <c r="B1098" s="3" t="s">
        <v>981</v>
      </c>
      <c r="C1098" s="3" t="s">
        <v>1619</v>
      </c>
      <c r="D1098" s="3" t="s">
        <v>1618</v>
      </c>
      <c r="E1098" s="3" t="s">
        <v>252</v>
      </c>
      <c r="F1098" s="3" t="s">
        <v>1782</v>
      </c>
      <c r="G1098" s="3" t="s">
        <v>1806</v>
      </c>
      <c r="H1098" s="4">
        <v>-3</v>
      </c>
      <c r="I1098" s="4">
        <v>0</v>
      </c>
      <c r="J1098" s="4">
        <v>0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>
        <v>0</v>
      </c>
      <c r="Q1098" s="4">
        <v>0</v>
      </c>
      <c r="R1098" s="4">
        <v>0</v>
      </c>
      <c r="S1098" s="4">
        <v>0</v>
      </c>
      <c r="T1098" s="4">
        <v>-3</v>
      </c>
      <c r="U1098" s="13">
        <f>IF(DataTable[[#This Row],[Year]]="2019",SUM(DataTable[[#This Row],[Nov]:[Dec]]),IF(OR(DataTable[[#This Row],[Year]]="2020",DataTable[[#This Row],[Year]]="2021"),DataTable[[#This Row],[Total]],0))/1000</f>
        <v>-3.0000000000000001E-3</v>
      </c>
      <c r="V1098" s="13" t="str">
        <f>_xlfn.IFNA(VLOOKUP(DataTable[[#This Row],[Category]],Table2[#All],2,FALSE),"")</f>
        <v>Reliability</v>
      </c>
    </row>
    <row r="1099" spans="1:22" x14ac:dyDescent="0.35">
      <c r="A1099" s="3" t="s">
        <v>7</v>
      </c>
      <c r="B1099" s="3" t="s">
        <v>981</v>
      </c>
      <c r="C1099" s="3" t="s">
        <v>1179</v>
      </c>
      <c r="D1099" s="3" t="s">
        <v>1178</v>
      </c>
      <c r="E1099" s="3" t="s">
        <v>88</v>
      </c>
      <c r="F1099" s="3" t="s">
        <v>1782</v>
      </c>
      <c r="G1099" s="3" t="s">
        <v>1806</v>
      </c>
      <c r="H1099" s="4">
        <v>-462</v>
      </c>
      <c r="I1099" s="4">
        <v>0</v>
      </c>
      <c r="J1099" s="4">
        <v>0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>
        <v>0</v>
      </c>
      <c r="Q1099" s="4">
        <v>0</v>
      </c>
      <c r="R1099" s="4">
        <v>0</v>
      </c>
      <c r="S1099" s="4">
        <v>0</v>
      </c>
      <c r="T1099" s="4">
        <v>-462</v>
      </c>
      <c r="U1099" s="13">
        <f>IF(DataTable[[#This Row],[Year]]="2019",SUM(DataTable[[#This Row],[Nov]:[Dec]]),IF(OR(DataTable[[#This Row],[Year]]="2020",DataTable[[#This Row],[Year]]="2021"),DataTable[[#This Row],[Total]],0))/1000</f>
        <v>-0.46200000000000002</v>
      </c>
      <c r="V1099" s="13" t="str">
        <f>_xlfn.IFNA(VLOOKUP(DataTable[[#This Row],[Category]],Table2[#All],2,FALSE),"")</f>
        <v>Proactive Replacement</v>
      </c>
    </row>
    <row r="1100" spans="1:22" x14ac:dyDescent="0.35">
      <c r="A1100" s="3" t="s">
        <v>7</v>
      </c>
      <c r="B1100" s="3" t="s">
        <v>981</v>
      </c>
      <c r="C1100" s="3" t="s">
        <v>1311</v>
      </c>
      <c r="D1100" s="3" t="s">
        <v>1310</v>
      </c>
      <c r="E1100" s="3" t="s">
        <v>88</v>
      </c>
      <c r="F1100" s="3" t="s">
        <v>1782</v>
      </c>
      <c r="G1100" s="3" t="s">
        <v>1806</v>
      </c>
      <c r="H1100" s="4">
        <v>0</v>
      </c>
      <c r="I1100" s="4">
        <v>0</v>
      </c>
      <c r="J1100" s="4">
        <v>-4413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>
        <v>0</v>
      </c>
      <c r="Q1100" s="4">
        <v>0</v>
      </c>
      <c r="R1100" s="4">
        <v>0</v>
      </c>
      <c r="S1100" s="4">
        <v>0</v>
      </c>
      <c r="T1100" s="4">
        <v>-4413</v>
      </c>
      <c r="U1100" s="13">
        <f>IF(DataTable[[#This Row],[Year]]="2019",SUM(DataTable[[#This Row],[Nov]:[Dec]]),IF(OR(DataTable[[#This Row],[Year]]="2020",DataTable[[#This Row],[Year]]="2021"),DataTable[[#This Row],[Total]],0))/1000</f>
        <v>-4.4130000000000003</v>
      </c>
      <c r="V1100" s="13" t="str">
        <f>_xlfn.IFNA(VLOOKUP(DataTable[[#This Row],[Category]],Table2[#All],2,FALSE),"")</f>
        <v>Proactive Replacement</v>
      </c>
    </row>
    <row r="1101" spans="1:22" x14ac:dyDescent="0.35">
      <c r="A1101" s="3" t="s">
        <v>7</v>
      </c>
      <c r="B1101" s="3" t="s">
        <v>981</v>
      </c>
      <c r="C1101" s="3" t="s">
        <v>1039</v>
      </c>
      <c r="D1101" s="3" t="s">
        <v>1038</v>
      </c>
      <c r="E1101" s="3" t="s">
        <v>273</v>
      </c>
      <c r="F1101" s="3" t="s">
        <v>1782</v>
      </c>
      <c r="G1101" s="3" t="s">
        <v>1806</v>
      </c>
      <c r="H1101" s="4">
        <v>0</v>
      </c>
      <c r="I1101" s="4">
        <v>0</v>
      </c>
      <c r="J1101" s="4">
        <v>0</v>
      </c>
      <c r="K1101" s="4">
        <v>100</v>
      </c>
      <c r="L1101" s="4">
        <v>0</v>
      </c>
      <c r="M1101" s="4">
        <v>0</v>
      </c>
      <c r="N1101" s="4">
        <v>0</v>
      </c>
      <c r="O1101" s="4">
        <v>0</v>
      </c>
      <c r="P1101" s="4">
        <v>0</v>
      </c>
      <c r="Q1101" s="4">
        <v>37445</v>
      </c>
      <c r="R1101" s="4">
        <v>70886</v>
      </c>
      <c r="S1101" s="4">
        <v>86146</v>
      </c>
      <c r="T1101" s="4">
        <v>194577</v>
      </c>
      <c r="U1101" s="13">
        <f>IF(DataTable[[#This Row],[Year]]="2019",SUM(DataTable[[#This Row],[Nov]:[Dec]]),IF(OR(DataTable[[#This Row],[Year]]="2020",DataTable[[#This Row],[Year]]="2021"),DataTable[[#This Row],[Total]],0))/1000</f>
        <v>194.577</v>
      </c>
      <c r="V1101" s="13" t="str">
        <f>_xlfn.IFNA(VLOOKUP(DataTable[[#This Row],[Category]],Table2[#All],2,FALSE),"")</f>
        <v>All Other</v>
      </c>
    </row>
    <row r="1102" spans="1:22" x14ac:dyDescent="0.35">
      <c r="A1102" s="3" t="s">
        <v>7</v>
      </c>
      <c r="B1102" s="3" t="s">
        <v>981</v>
      </c>
      <c r="C1102" s="3" t="s">
        <v>1029</v>
      </c>
      <c r="D1102" s="3" t="s">
        <v>1028</v>
      </c>
      <c r="E1102" s="3" t="s">
        <v>111</v>
      </c>
      <c r="F1102" s="3" t="s">
        <v>1782</v>
      </c>
      <c r="G1102" s="3" t="s">
        <v>1806</v>
      </c>
      <c r="H1102" s="4">
        <v>26973</v>
      </c>
      <c r="I1102" s="4">
        <v>1409</v>
      </c>
      <c r="J1102" s="4">
        <v>1383</v>
      </c>
      <c r="K1102" s="4">
        <v>101410</v>
      </c>
      <c r="L1102" s="4">
        <v>2481</v>
      </c>
      <c r="M1102" s="4">
        <v>-2808</v>
      </c>
      <c r="N1102" s="4">
        <v>3712</v>
      </c>
      <c r="O1102" s="4">
        <v>168</v>
      </c>
      <c r="P1102" s="4">
        <v>18727</v>
      </c>
      <c r="Q1102" s="4">
        <v>0</v>
      </c>
      <c r="R1102" s="4">
        <v>0</v>
      </c>
      <c r="S1102" s="4">
        <v>0</v>
      </c>
      <c r="T1102" s="4">
        <v>153454</v>
      </c>
      <c r="U1102" s="13">
        <f>IF(DataTable[[#This Row],[Year]]="2019",SUM(DataTable[[#This Row],[Nov]:[Dec]]),IF(OR(DataTable[[#This Row],[Year]]="2020",DataTable[[#This Row],[Year]]="2021"),DataTable[[#This Row],[Total]],0))/1000</f>
        <v>153.45400000000001</v>
      </c>
      <c r="V1102" s="13" t="str">
        <f>_xlfn.IFNA(VLOOKUP(DataTable[[#This Row],[Category]],Table2[#All],2,FALSE),"")</f>
        <v>All Other</v>
      </c>
    </row>
    <row r="1103" spans="1:22" x14ac:dyDescent="0.35">
      <c r="A1103" s="3" t="s">
        <v>7</v>
      </c>
      <c r="B1103" s="3" t="s">
        <v>981</v>
      </c>
      <c r="C1103" s="3" t="s">
        <v>995</v>
      </c>
      <c r="D1103" s="3" t="s">
        <v>994</v>
      </c>
      <c r="E1103" s="3" t="s">
        <v>88</v>
      </c>
      <c r="F1103" s="3" t="s">
        <v>1782</v>
      </c>
      <c r="G1103" s="3" t="s">
        <v>1806</v>
      </c>
      <c r="H1103" s="4">
        <v>450002</v>
      </c>
      <c r="I1103" s="4">
        <v>584252</v>
      </c>
      <c r="J1103" s="4">
        <v>415352</v>
      </c>
      <c r="K1103" s="4">
        <v>564461</v>
      </c>
      <c r="L1103" s="4">
        <v>34089</v>
      </c>
      <c r="M1103" s="4">
        <v>-16267</v>
      </c>
      <c r="N1103" s="4">
        <v>2655</v>
      </c>
      <c r="O1103" s="4">
        <v>21669</v>
      </c>
      <c r="P1103" s="4">
        <v>21711</v>
      </c>
      <c r="Q1103" s="4">
        <v>0</v>
      </c>
      <c r="R1103" s="4">
        <v>0</v>
      </c>
      <c r="S1103" s="4">
        <v>0</v>
      </c>
      <c r="T1103" s="4">
        <v>2077924</v>
      </c>
      <c r="U1103" s="13">
        <f>IF(DataTable[[#This Row],[Year]]="2019",SUM(DataTable[[#This Row],[Nov]:[Dec]]),IF(OR(DataTable[[#This Row],[Year]]="2020",DataTable[[#This Row],[Year]]="2021"),DataTable[[#This Row],[Total]],0))/1000</f>
        <v>2077.924</v>
      </c>
      <c r="V1103" s="13" t="str">
        <f>_xlfn.IFNA(VLOOKUP(DataTable[[#This Row],[Category]],Table2[#All],2,FALSE),"")</f>
        <v>Proactive Replacement</v>
      </c>
    </row>
    <row r="1104" spans="1:22" x14ac:dyDescent="0.35">
      <c r="A1104" s="3" t="s">
        <v>7</v>
      </c>
      <c r="B1104" s="3" t="s">
        <v>981</v>
      </c>
      <c r="C1104" s="3" t="s">
        <v>1353</v>
      </c>
      <c r="D1104" s="3" t="s">
        <v>1352</v>
      </c>
      <c r="E1104" s="3" t="s">
        <v>88</v>
      </c>
      <c r="F1104" s="3" t="s">
        <v>1782</v>
      </c>
      <c r="G1104" s="3" t="s">
        <v>1806</v>
      </c>
      <c r="H1104" s="4">
        <v>955</v>
      </c>
      <c r="I1104" s="4">
        <v>-54</v>
      </c>
      <c r="J1104" s="4">
        <v>0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4">
        <v>0</v>
      </c>
      <c r="Q1104" s="4">
        <v>0</v>
      </c>
      <c r="R1104" s="4">
        <v>0</v>
      </c>
      <c r="S1104" s="4">
        <v>0</v>
      </c>
      <c r="T1104" s="4">
        <v>901</v>
      </c>
      <c r="U1104" s="13">
        <f>IF(DataTable[[#This Row],[Year]]="2019",SUM(DataTable[[#This Row],[Nov]:[Dec]]),IF(OR(DataTable[[#This Row],[Year]]="2020",DataTable[[#This Row],[Year]]="2021"),DataTable[[#This Row],[Total]],0))/1000</f>
        <v>0.90100000000000002</v>
      </c>
      <c r="V1104" s="13" t="str">
        <f>_xlfn.IFNA(VLOOKUP(DataTable[[#This Row],[Category]],Table2[#All],2,FALSE),"")</f>
        <v>Proactive Replacement</v>
      </c>
    </row>
    <row r="1105" spans="1:22" x14ac:dyDescent="0.35">
      <c r="A1105" s="3" t="s">
        <v>7</v>
      </c>
      <c r="B1105" s="3" t="s">
        <v>981</v>
      </c>
      <c r="C1105" s="3" t="s">
        <v>1165</v>
      </c>
      <c r="D1105" s="3" t="s">
        <v>1164</v>
      </c>
      <c r="E1105" s="3" t="s">
        <v>273</v>
      </c>
      <c r="F1105" s="3" t="s">
        <v>1782</v>
      </c>
      <c r="G1105" s="3" t="s">
        <v>1806</v>
      </c>
      <c r="H1105" s="4">
        <v>0</v>
      </c>
      <c r="I1105" s="4">
        <v>0</v>
      </c>
      <c r="J1105" s="4">
        <v>1</v>
      </c>
      <c r="K1105" s="4">
        <v>-1</v>
      </c>
      <c r="L1105" s="4">
        <v>1</v>
      </c>
      <c r="M1105" s="4">
        <v>1</v>
      </c>
      <c r="N1105" s="4">
        <v>-1</v>
      </c>
      <c r="O1105" s="4">
        <v>0</v>
      </c>
      <c r="P1105" s="4">
        <v>0</v>
      </c>
      <c r="Q1105" s="4">
        <v>0</v>
      </c>
      <c r="R1105" s="4">
        <v>0</v>
      </c>
      <c r="S1105" s="4">
        <v>0</v>
      </c>
      <c r="T1105" s="4">
        <v>0</v>
      </c>
      <c r="U1105" s="13">
        <f>IF(DataTable[[#This Row],[Year]]="2019",SUM(DataTable[[#This Row],[Nov]:[Dec]]),IF(OR(DataTable[[#This Row],[Year]]="2020",DataTable[[#This Row],[Year]]="2021"),DataTable[[#This Row],[Total]],0))/1000</f>
        <v>0</v>
      </c>
      <c r="V1105" s="13" t="str">
        <f>_xlfn.IFNA(VLOOKUP(DataTable[[#This Row],[Category]],Table2[#All],2,FALSE),"")</f>
        <v>All Other</v>
      </c>
    </row>
    <row r="1106" spans="1:22" x14ac:dyDescent="0.35">
      <c r="A1106" s="3" t="s">
        <v>7</v>
      </c>
      <c r="B1106" s="3" t="s">
        <v>981</v>
      </c>
      <c r="C1106" s="3" t="s">
        <v>1205</v>
      </c>
      <c r="D1106" s="3" t="s">
        <v>1204</v>
      </c>
      <c r="E1106" s="3" t="s">
        <v>88</v>
      </c>
      <c r="F1106" s="3" t="s">
        <v>1782</v>
      </c>
      <c r="G1106" s="3" t="s">
        <v>1806</v>
      </c>
      <c r="H1106" s="4">
        <v>319</v>
      </c>
      <c r="I1106" s="4">
        <v>0</v>
      </c>
      <c r="J1106" s="4">
        <v>0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>
        <v>0</v>
      </c>
      <c r="Q1106" s="4">
        <v>0</v>
      </c>
      <c r="R1106" s="4">
        <v>0</v>
      </c>
      <c r="S1106" s="4">
        <v>0</v>
      </c>
      <c r="T1106" s="4">
        <v>319</v>
      </c>
      <c r="U1106" s="13">
        <f>IF(DataTable[[#This Row],[Year]]="2019",SUM(DataTable[[#This Row],[Nov]:[Dec]]),IF(OR(DataTable[[#This Row],[Year]]="2020",DataTable[[#This Row],[Year]]="2021"),DataTable[[#This Row],[Total]],0))/1000</f>
        <v>0.31900000000000001</v>
      </c>
      <c r="V1106" s="13" t="str">
        <f>_xlfn.IFNA(VLOOKUP(DataTable[[#This Row],[Category]],Table2[#All],2,FALSE),"")</f>
        <v>Proactive Replacement</v>
      </c>
    </row>
    <row r="1107" spans="1:22" x14ac:dyDescent="0.35">
      <c r="A1107" s="3" t="s">
        <v>7</v>
      </c>
      <c r="B1107" s="3" t="s">
        <v>981</v>
      </c>
      <c r="C1107" s="3" t="s">
        <v>1177</v>
      </c>
      <c r="D1107" s="3" t="s">
        <v>1176</v>
      </c>
      <c r="E1107" s="3" t="s">
        <v>88</v>
      </c>
      <c r="F1107" s="3" t="s">
        <v>1782</v>
      </c>
      <c r="G1107" s="3" t="s">
        <v>1806</v>
      </c>
      <c r="H1107" s="4">
        <v>120</v>
      </c>
      <c r="I1107" s="4">
        <v>0</v>
      </c>
      <c r="J1107" s="4">
        <v>0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>
        <v>0</v>
      </c>
      <c r="Q1107" s="4">
        <v>0</v>
      </c>
      <c r="R1107" s="4">
        <v>0</v>
      </c>
      <c r="S1107" s="4">
        <v>0</v>
      </c>
      <c r="T1107" s="4">
        <v>120</v>
      </c>
      <c r="U1107" s="13">
        <f>IF(DataTable[[#This Row],[Year]]="2019",SUM(DataTable[[#This Row],[Nov]:[Dec]]),IF(OR(DataTable[[#This Row],[Year]]="2020",DataTable[[#This Row],[Year]]="2021"),DataTable[[#This Row],[Total]],0))/1000</f>
        <v>0.12</v>
      </c>
      <c r="V1107" s="13" t="str">
        <f>_xlfn.IFNA(VLOOKUP(DataTable[[#This Row],[Category]],Table2[#All],2,FALSE),"")</f>
        <v>Proactive Replacement</v>
      </c>
    </row>
    <row r="1108" spans="1:22" x14ac:dyDescent="0.35">
      <c r="A1108" s="3" t="s">
        <v>7</v>
      </c>
      <c r="B1108" s="3" t="s">
        <v>981</v>
      </c>
      <c r="C1108" s="3" t="s">
        <v>1245</v>
      </c>
      <c r="D1108" s="3" t="s">
        <v>1244</v>
      </c>
      <c r="E1108" s="3" t="s">
        <v>88</v>
      </c>
      <c r="F1108" s="3" t="s">
        <v>1782</v>
      </c>
      <c r="G1108" s="3" t="s">
        <v>1806</v>
      </c>
      <c r="H1108" s="4">
        <v>19749</v>
      </c>
      <c r="I1108" s="4">
        <v>32375</v>
      </c>
      <c r="J1108" s="4">
        <v>16266</v>
      </c>
      <c r="K1108" s="4">
        <v>19548</v>
      </c>
      <c r="L1108" s="4">
        <v>26435</v>
      </c>
      <c r="M1108" s="4">
        <v>33058</v>
      </c>
      <c r="N1108" s="4">
        <v>1658</v>
      </c>
      <c r="O1108" s="4">
        <v>15233</v>
      </c>
      <c r="P1108" s="4">
        <v>10524</v>
      </c>
      <c r="Q1108" s="4">
        <v>0</v>
      </c>
      <c r="R1108" s="4">
        <v>0</v>
      </c>
      <c r="S1108" s="4">
        <v>0</v>
      </c>
      <c r="T1108" s="4">
        <v>174846</v>
      </c>
      <c r="U1108" s="13">
        <f>IF(DataTable[[#This Row],[Year]]="2019",SUM(DataTable[[#This Row],[Nov]:[Dec]]),IF(OR(DataTable[[#This Row],[Year]]="2020",DataTable[[#This Row],[Year]]="2021"),DataTable[[#This Row],[Total]],0))/1000</f>
        <v>174.846</v>
      </c>
      <c r="V1108" s="13" t="str">
        <f>_xlfn.IFNA(VLOOKUP(DataTable[[#This Row],[Category]],Table2[#All],2,FALSE),"")</f>
        <v>Proactive Replacement</v>
      </c>
    </row>
    <row r="1109" spans="1:22" x14ac:dyDescent="0.35">
      <c r="A1109" s="3" t="s">
        <v>7</v>
      </c>
      <c r="B1109" s="3" t="s">
        <v>981</v>
      </c>
      <c r="C1109" s="3" t="s">
        <v>1245</v>
      </c>
      <c r="D1109" s="3" t="s">
        <v>1244</v>
      </c>
      <c r="E1109" s="3" t="s">
        <v>88</v>
      </c>
      <c r="F1109" s="3" t="s">
        <v>1781</v>
      </c>
      <c r="G1109" s="3" t="s">
        <v>1806</v>
      </c>
      <c r="H1109" s="4">
        <v>0</v>
      </c>
      <c r="I1109" s="4">
        <v>414843</v>
      </c>
      <c r="J1109" s="4">
        <v>202524</v>
      </c>
      <c r="K1109" s="4">
        <v>202524</v>
      </c>
      <c r="L1109" s="4">
        <v>202524</v>
      </c>
      <c r="M1109" s="4">
        <v>202524</v>
      </c>
      <c r="N1109" s="4">
        <v>0</v>
      </c>
      <c r="O1109" s="4">
        <v>0</v>
      </c>
      <c r="P1109" s="4">
        <v>0</v>
      </c>
      <c r="Q1109" s="4">
        <v>0</v>
      </c>
      <c r="R1109" s="4">
        <v>0</v>
      </c>
      <c r="S1109" s="4">
        <v>0</v>
      </c>
      <c r="T1109" s="4">
        <v>1224938</v>
      </c>
      <c r="U1109" s="13">
        <f>IF(DataTable[[#This Row],[Year]]="2019",SUM(DataTable[[#This Row],[Nov]:[Dec]]),IF(OR(DataTable[[#This Row],[Year]]="2020",DataTable[[#This Row],[Year]]="2021"),DataTable[[#This Row],[Total]],0))/1000</f>
        <v>1224.9380000000001</v>
      </c>
      <c r="V1109" s="13" t="str">
        <f>_xlfn.IFNA(VLOOKUP(DataTable[[#This Row],[Category]],Table2[#All],2,FALSE),"")</f>
        <v>Proactive Replacement</v>
      </c>
    </row>
    <row r="1110" spans="1:22" x14ac:dyDescent="0.35">
      <c r="A1110" s="3" t="s">
        <v>7</v>
      </c>
      <c r="B1110" s="3" t="s">
        <v>981</v>
      </c>
      <c r="C1110" s="3" t="s">
        <v>1345</v>
      </c>
      <c r="D1110" s="3" t="s">
        <v>1344</v>
      </c>
      <c r="E1110" s="3" t="s">
        <v>88</v>
      </c>
      <c r="F1110" s="3" t="s">
        <v>1782</v>
      </c>
      <c r="G1110" s="3" t="s">
        <v>1806</v>
      </c>
      <c r="H1110" s="4">
        <v>58</v>
      </c>
      <c r="I1110" s="4">
        <v>0</v>
      </c>
      <c r="J1110" s="4">
        <v>0</v>
      </c>
      <c r="K1110" s="4">
        <v>0</v>
      </c>
      <c r="L1110" s="4">
        <v>0</v>
      </c>
      <c r="M1110" s="4">
        <v>0</v>
      </c>
      <c r="N1110" s="4">
        <v>0</v>
      </c>
      <c r="O1110" s="4">
        <v>0</v>
      </c>
      <c r="P1110" s="4">
        <v>0</v>
      </c>
      <c r="Q1110" s="4">
        <v>0</v>
      </c>
      <c r="R1110" s="4">
        <v>0</v>
      </c>
      <c r="S1110" s="4">
        <v>0</v>
      </c>
      <c r="T1110" s="4">
        <v>58</v>
      </c>
      <c r="U1110" s="13">
        <f>IF(DataTable[[#This Row],[Year]]="2019",SUM(DataTable[[#This Row],[Nov]:[Dec]]),IF(OR(DataTable[[#This Row],[Year]]="2020",DataTable[[#This Row],[Year]]="2021"),DataTable[[#This Row],[Total]],0))/1000</f>
        <v>5.8000000000000003E-2</v>
      </c>
      <c r="V1110" s="13" t="str">
        <f>_xlfn.IFNA(VLOOKUP(DataTable[[#This Row],[Category]],Table2[#All],2,FALSE),"")</f>
        <v>Proactive Replacement</v>
      </c>
    </row>
    <row r="1111" spans="1:22" x14ac:dyDescent="0.35">
      <c r="A1111" s="3" t="s">
        <v>7</v>
      </c>
      <c r="B1111" s="3" t="s">
        <v>981</v>
      </c>
      <c r="C1111" s="3" t="s">
        <v>1273</v>
      </c>
      <c r="D1111" s="3" t="s">
        <v>1272</v>
      </c>
      <c r="E1111" s="3" t="s">
        <v>88</v>
      </c>
      <c r="F1111" s="3" t="s">
        <v>1782</v>
      </c>
      <c r="G1111" s="3" t="s">
        <v>1806</v>
      </c>
      <c r="H1111" s="4">
        <v>1261</v>
      </c>
      <c r="I1111" s="4">
        <v>0</v>
      </c>
      <c r="J1111" s="4">
        <v>0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>
        <v>0</v>
      </c>
      <c r="Q1111" s="4">
        <v>0</v>
      </c>
      <c r="R1111" s="4">
        <v>0</v>
      </c>
      <c r="S1111" s="4">
        <v>0</v>
      </c>
      <c r="T1111" s="4">
        <v>1261</v>
      </c>
      <c r="U1111" s="13">
        <f>IF(DataTable[[#This Row],[Year]]="2019",SUM(DataTable[[#This Row],[Nov]:[Dec]]),IF(OR(DataTable[[#This Row],[Year]]="2020",DataTable[[#This Row],[Year]]="2021"),DataTable[[#This Row],[Total]],0))/1000</f>
        <v>1.2609999999999999</v>
      </c>
      <c r="V1111" s="13" t="str">
        <f>_xlfn.IFNA(VLOOKUP(DataTable[[#This Row],[Category]],Table2[#All],2,FALSE),"")</f>
        <v>Proactive Replacement</v>
      </c>
    </row>
    <row r="1112" spans="1:22" x14ac:dyDescent="0.35">
      <c r="A1112" s="3" t="s">
        <v>7</v>
      </c>
      <c r="B1112" s="3" t="s">
        <v>981</v>
      </c>
      <c r="C1112" s="3" t="s">
        <v>1243</v>
      </c>
      <c r="D1112" s="3" t="s">
        <v>1242</v>
      </c>
      <c r="E1112" s="3" t="s">
        <v>88</v>
      </c>
      <c r="F1112" s="3" t="s">
        <v>1782</v>
      </c>
      <c r="G1112" s="3" t="s">
        <v>1806</v>
      </c>
      <c r="H1112" s="4">
        <v>30</v>
      </c>
      <c r="I1112" s="4">
        <v>0</v>
      </c>
      <c r="J1112" s="4">
        <v>44280</v>
      </c>
      <c r="K1112" s="4">
        <v>46657</v>
      </c>
      <c r="L1112" s="4">
        <v>-18096</v>
      </c>
      <c r="M1112" s="4">
        <v>45769</v>
      </c>
      <c r="N1112" s="4">
        <v>2160</v>
      </c>
      <c r="O1112" s="4">
        <v>6901</v>
      </c>
      <c r="P1112" s="4">
        <v>4809</v>
      </c>
      <c r="Q1112" s="4">
        <v>90682</v>
      </c>
      <c r="R1112" s="4">
        <v>0</v>
      </c>
      <c r="S1112" s="4">
        <v>0</v>
      </c>
      <c r="T1112" s="4">
        <v>223192</v>
      </c>
      <c r="U1112" s="13">
        <f>IF(DataTable[[#This Row],[Year]]="2019",SUM(DataTable[[#This Row],[Nov]:[Dec]]),IF(OR(DataTable[[#This Row],[Year]]="2020",DataTable[[#This Row],[Year]]="2021"),DataTable[[#This Row],[Total]],0))/1000</f>
        <v>223.19200000000001</v>
      </c>
      <c r="V1112" s="13" t="str">
        <f>_xlfn.IFNA(VLOOKUP(DataTable[[#This Row],[Category]],Table2[#All],2,FALSE),"")</f>
        <v>Proactive Replacement</v>
      </c>
    </row>
    <row r="1113" spans="1:22" x14ac:dyDescent="0.35">
      <c r="A1113" s="3" t="s">
        <v>7</v>
      </c>
      <c r="B1113" s="3" t="s">
        <v>981</v>
      </c>
      <c r="C1113" s="3" t="s">
        <v>1275</v>
      </c>
      <c r="D1113" s="3" t="s">
        <v>1274</v>
      </c>
      <c r="E1113" s="3" t="s">
        <v>88</v>
      </c>
      <c r="F1113" s="3" t="s">
        <v>1782</v>
      </c>
      <c r="G1113" s="3" t="s">
        <v>1806</v>
      </c>
      <c r="H1113" s="4">
        <v>12</v>
      </c>
      <c r="I1113" s="4">
        <v>0</v>
      </c>
      <c r="J1113" s="4">
        <v>0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>
        <v>0</v>
      </c>
      <c r="Q1113" s="4">
        <v>0</v>
      </c>
      <c r="R1113" s="4">
        <v>0</v>
      </c>
      <c r="S1113" s="4">
        <v>0</v>
      </c>
      <c r="T1113" s="4">
        <v>12</v>
      </c>
      <c r="U1113" s="13">
        <f>IF(DataTable[[#This Row],[Year]]="2019",SUM(DataTable[[#This Row],[Nov]:[Dec]]),IF(OR(DataTable[[#This Row],[Year]]="2020",DataTable[[#This Row],[Year]]="2021"),DataTable[[#This Row],[Total]],0))/1000</f>
        <v>1.2E-2</v>
      </c>
      <c r="V1113" s="13" t="str">
        <f>_xlfn.IFNA(VLOOKUP(DataTable[[#This Row],[Category]],Table2[#All],2,FALSE),"")</f>
        <v>Proactive Replacement</v>
      </c>
    </row>
    <row r="1114" spans="1:22" x14ac:dyDescent="0.35">
      <c r="A1114" s="3" t="s">
        <v>7</v>
      </c>
      <c r="B1114" s="3" t="s">
        <v>981</v>
      </c>
      <c r="C1114" s="3" t="s">
        <v>1297</v>
      </c>
      <c r="D1114" s="3" t="s">
        <v>1296</v>
      </c>
      <c r="E1114" s="3" t="s">
        <v>88</v>
      </c>
      <c r="F1114" s="3" t="s">
        <v>1782</v>
      </c>
      <c r="G1114" s="3" t="s">
        <v>1806</v>
      </c>
      <c r="H1114" s="4">
        <v>191</v>
      </c>
      <c r="I1114" s="4">
        <v>0</v>
      </c>
      <c r="J1114" s="4">
        <v>0</v>
      </c>
      <c r="K1114" s="4">
        <v>0</v>
      </c>
      <c r="L1114" s="4">
        <v>0</v>
      </c>
      <c r="M1114" s="4">
        <v>0</v>
      </c>
      <c r="N1114" s="4">
        <v>0</v>
      </c>
      <c r="O1114" s="4">
        <v>0</v>
      </c>
      <c r="P1114" s="4">
        <v>0</v>
      </c>
      <c r="Q1114" s="4">
        <v>0</v>
      </c>
      <c r="R1114" s="4">
        <v>0</v>
      </c>
      <c r="S1114" s="4">
        <v>0</v>
      </c>
      <c r="T1114" s="4">
        <v>191</v>
      </c>
      <c r="U1114" s="13">
        <f>IF(DataTable[[#This Row],[Year]]="2019",SUM(DataTable[[#This Row],[Nov]:[Dec]]),IF(OR(DataTable[[#This Row],[Year]]="2020",DataTable[[#This Row],[Year]]="2021"),DataTable[[#This Row],[Total]],0))/1000</f>
        <v>0.191</v>
      </c>
      <c r="V1114" s="13" t="str">
        <f>_xlfn.IFNA(VLOOKUP(DataTable[[#This Row],[Category]],Table2[#All],2,FALSE),"")</f>
        <v>Proactive Replacement</v>
      </c>
    </row>
    <row r="1115" spans="1:22" x14ac:dyDescent="0.35">
      <c r="A1115" s="3" t="s">
        <v>7</v>
      </c>
      <c r="B1115" s="3" t="s">
        <v>981</v>
      </c>
      <c r="C1115" s="3" t="s">
        <v>1247</v>
      </c>
      <c r="D1115" s="3" t="s">
        <v>1246</v>
      </c>
      <c r="E1115" s="3" t="s">
        <v>88</v>
      </c>
      <c r="F1115" s="3" t="s">
        <v>1782</v>
      </c>
      <c r="G1115" s="3" t="s">
        <v>1806</v>
      </c>
      <c r="H1115" s="4">
        <v>-11285</v>
      </c>
      <c r="I1115" s="4">
        <v>1230</v>
      </c>
      <c r="J1115" s="4">
        <v>0</v>
      </c>
      <c r="K1115" s="4">
        <v>0</v>
      </c>
      <c r="L1115" s="4">
        <v>10543</v>
      </c>
      <c r="M1115" s="4">
        <v>0</v>
      </c>
      <c r="N1115" s="4">
        <v>0</v>
      </c>
      <c r="O1115" s="4">
        <v>0</v>
      </c>
      <c r="P1115" s="4">
        <v>0</v>
      </c>
      <c r="Q1115" s="4">
        <v>0</v>
      </c>
      <c r="R1115" s="4">
        <v>0</v>
      </c>
      <c r="S1115" s="4">
        <v>0</v>
      </c>
      <c r="T1115" s="4">
        <v>488</v>
      </c>
      <c r="U1115" s="13">
        <f>IF(DataTable[[#This Row],[Year]]="2019",SUM(DataTable[[#This Row],[Nov]:[Dec]]),IF(OR(DataTable[[#This Row],[Year]]="2020",DataTable[[#This Row],[Year]]="2021"),DataTable[[#This Row],[Total]],0))/1000</f>
        <v>0.48799999999999999</v>
      </c>
      <c r="V1115" s="13" t="str">
        <f>_xlfn.IFNA(VLOOKUP(DataTable[[#This Row],[Category]],Table2[#All],2,FALSE),"")</f>
        <v>Proactive Replacement</v>
      </c>
    </row>
    <row r="1116" spans="1:22" x14ac:dyDescent="0.35">
      <c r="A1116" s="3" t="s">
        <v>7</v>
      </c>
      <c r="B1116" s="3" t="s">
        <v>981</v>
      </c>
      <c r="C1116" s="3" t="s">
        <v>1279</v>
      </c>
      <c r="D1116" s="3" t="s">
        <v>1278</v>
      </c>
      <c r="E1116" s="3" t="s">
        <v>88</v>
      </c>
      <c r="F1116" s="3" t="s">
        <v>1782</v>
      </c>
      <c r="G1116" s="3" t="s">
        <v>1806</v>
      </c>
      <c r="H1116" s="4">
        <v>60751</v>
      </c>
      <c r="I1116" s="4">
        <v>-4778</v>
      </c>
      <c r="J1116" s="4">
        <v>-418</v>
      </c>
      <c r="K1116" s="4">
        <v>1066</v>
      </c>
      <c r="L1116" s="4">
        <v>374</v>
      </c>
      <c r="M1116" s="4">
        <v>0</v>
      </c>
      <c r="N1116" s="4">
        <v>0</v>
      </c>
      <c r="O1116" s="4">
        <v>3247</v>
      </c>
      <c r="P1116" s="4">
        <v>7576</v>
      </c>
      <c r="Q1116" s="4">
        <v>0</v>
      </c>
      <c r="R1116" s="4">
        <v>0</v>
      </c>
      <c r="S1116" s="4">
        <v>0</v>
      </c>
      <c r="T1116" s="4">
        <v>67818</v>
      </c>
      <c r="U1116" s="13">
        <f>IF(DataTable[[#This Row],[Year]]="2019",SUM(DataTable[[#This Row],[Nov]:[Dec]]),IF(OR(DataTable[[#This Row],[Year]]="2020",DataTable[[#This Row],[Year]]="2021"),DataTable[[#This Row],[Total]],0))/1000</f>
        <v>67.817999999999998</v>
      </c>
      <c r="V1116" s="13" t="str">
        <f>_xlfn.IFNA(VLOOKUP(DataTable[[#This Row],[Category]],Table2[#All],2,FALSE),"")</f>
        <v>Proactive Replacement</v>
      </c>
    </row>
    <row r="1117" spans="1:22" x14ac:dyDescent="0.35">
      <c r="A1117" s="3" t="s">
        <v>7</v>
      </c>
      <c r="B1117" s="3" t="s">
        <v>981</v>
      </c>
      <c r="C1117" s="3" t="s">
        <v>1323</v>
      </c>
      <c r="D1117" s="3" t="s">
        <v>1322</v>
      </c>
      <c r="E1117" s="3" t="s">
        <v>88</v>
      </c>
      <c r="F1117" s="3" t="s">
        <v>1782</v>
      </c>
      <c r="G1117" s="3" t="s">
        <v>1806</v>
      </c>
      <c r="H1117" s="4">
        <v>16429</v>
      </c>
      <c r="I1117" s="4">
        <v>-2755</v>
      </c>
      <c r="J1117" s="4">
        <v>2054</v>
      </c>
      <c r="K1117" s="4">
        <v>585</v>
      </c>
      <c r="L1117" s="4">
        <v>0</v>
      </c>
      <c r="M1117" s="4">
        <v>4643</v>
      </c>
      <c r="N1117" s="4">
        <v>0</v>
      </c>
      <c r="O1117" s="4">
        <v>0</v>
      </c>
      <c r="P1117" s="4">
        <v>0</v>
      </c>
      <c r="Q1117" s="4">
        <v>0</v>
      </c>
      <c r="R1117" s="4">
        <v>0</v>
      </c>
      <c r="S1117" s="4">
        <v>0</v>
      </c>
      <c r="T1117" s="4">
        <v>20956</v>
      </c>
      <c r="U1117" s="13">
        <f>IF(DataTable[[#This Row],[Year]]="2019",SUM(DataTable[[#This Row],[Nov]:[Dec]]),IF(OR(DataTable[[#This Row],[Year]]="2020",DataTable[[#This Row],[Year]]="2021"),DataTable[[#This Row],[Total]],0))/1000</f>
        <v>20.956</v>
      </c>
      <c r="V1117" s="13" t="str">
        <f>_xlfn.IFNA(VLOOKUP(DataTable[[#This Row],[Category]],Table2[#All],2,FALSE),"")</f>
        <v>Proactive Replacement</v>
      </c>
    </row>
    <row r="1118" spans="1:22" x14ac:dyDescent="0.35">
      <c r="A1118" s="3" t="s">
        <v>7</v>
      </c>
      <c r="B1118" s="3" t="s">
        <v>981</v>
      </c>
      <c r="C1118" s="3" t="s">
        <v>1479</v>
      </c>
      <c r="D1118" s="3" t="s">
        <v>1478</v>
      </c>
      <c r="E1118" s="3" t="s">
        <v>252</v>
      </c>
      <c r="F1118" s="3" t="s">
        <v>1782</v>
      </c>
      <c r="G1118" s="3" t="s">
        <v>1806</v>
      </c>
      <c r="H1118" s="4">
        <v>0</v>
      </c>
      <c r="I1118" s="4">
        <v>0</v>
      </c>
      <c r="J1118" s="4">
        <v>0</v>
      </c>
      <c r="K1118" s="4">
        <v>0</v>
      </c>
      <c r="L1118" s="4">
        <v>0</v>
      </c>
      <c r="M1118" s="4">
        <v>0</v>
      </c>
      <c r="N1118" s="4">
        <v>0</v>
      </c>
      <c r="O1118" s="4">
        <v>5328</v>
      </c>
      <c r="P1118" s="4">
        <v>5628</v>
      </c>
      <c r="Q1118" s="4">
        <v>89709</v>
      </c>
      <c r="R1118" s="4">
        <v>340850</v>
      </c>
      <c r="S1118" s="4">
        <v>413053</v>
      </c>
      <c r="T1118" s="4">
        <v>854568</v>
      </c>
      <c r="U1118" s="13">
        <f>IF(DataTable[[#This Row],[Year]]="2019",SUM(DataTable[[#This Row],[Nov]:[Dec]]),IF(OR(DataTable[[#This Row],[Year]]="2020",DataTable[[#This Row],[Year]]="2021"),DataTable[[#This Row],[Total]],0))/1000</f>
        <v>854.56799999999998</v>
      </c>
      <c r="V1118" s="13" t="str">
        <f>_xlfn.IFNA(VLOOKUP(DataTable[[#This Row],[Category]],Table2[#All],2,FALSE),"")</f>
        <v>Reliability</v>
      </c>
    </row>
    <row r="1119" spans="1:22" x14ac:dyDescent="0.35">
      <c r="A1119" s="3" t="s">
        <v>7</v>
      </c>
      <c r="B1119" s="3" t="s">
        <v>981</v>
      </c>
      <c r="C1119" s="3" t="s">
        <v>1485</v>
      </c>
      <c r="D1119" s="3" t="s">
        <v>1484</v>
      </c>
      <c r="E1119" s="3" t="s">
        <v>252</v>
      </c>
      <c r="F1119" s="3" t="s">
        <v>1782</v>
      </c>
      <c r="G1119" s="3" t="s">
        <v>1806</v>
      </c>
      <c r="H1119" s="4">
        <v>5048</v>
      </c>
      <c r="I1119" s="4">
        <v>-290</v>
      </c>
      <c r="J1119" s="4">
        <v>39151</v>
      </c>
      <c r="K1119" s="4">
        <v>4980</v>
      </c>
      <c r="L1119" s="4">
        <v>7615</v>
      </c>
      <c r="M1119" s="4">
        <v>163720</v>
      </c>
      <c r="N1119" s="4">
        <v>45978</v>
      </c>
      <c r="O1119" s="4">
        <v>6221</v>
      </c>
      <c r="P1119" s="4">
        <v>4125</v>
      </c>
      <c r="Q1119" s="4">
        <v>0</v>
      </c>
      <c r="R1119" s="4">
        <v>0</v>
      </c>
      <c r="S1119" s="4">
        <v>0</v>
      </c>
      <c r="T1119" s="4">
        <v>276548</v>
      </c>
      <c r="U1119" s="13">
        <f>IF(DataTable[[#This Row],[Year]]="2019",SUM(DataTable[[#This Row],[Nov]:[Dec]]),IF(OR(DataTable[[#This Row],[Year]]="2020",DataTable[[#This Row],[Year]]="2021"),DataTable[[#This Row],[Total]],0))/1000</f>
        <v>276.548</v>
      </c>
      <c r="V1119" s="13" t="str">
        <f>_xlfn.IFNA(VLOOKUP(DataTable[[#This Row],[Category]],Table2[#All],2,FALSE),"")</f>
        <v>Reliability</v>
      </c>
    </row>
    <row r="1120" spans="1:22" x14ac:dyDescent="0.35">
      <c r="A1120" s="3" t="s">
        <v>7</v>
      </c>
      <c r="B1120" s="3" t="s">
        <v>981</v>
      </c>
      <c r="C1120" s="3" t="s">
        <v>1499</v>
      </c>
      <c r="D1120" s="3" t="s">
        <v>1498</v>
      </c>
      <c r="E1120" s="3" t="s">
        <v>252</v>
      </c>
      <c r="F1120" s="3" t="s">
        <v>1782</v>
      </c>
      <c r="G1120" s="3" t="s">
        <v>1806</v>
      </c>
      <c r="H1120" s="4">
        <v>391465</v>
      </c>
      <c r="I1120" s="4">
        <v>-13210</v>
      </c>
      <c r="J1120" s="4">
        <v>13512</v>
      </c>
      <c r="K1120" s="4">
        <v>4286</v>
      </c>
      <c r="L1120" s="4">
        <v>1401</v>
      </c>
      <c r="M1120" s="4">
        <v>-261</v>
      </c>
      <c r="N1120" s="4">
        <v>8742</v>
      </c>
      <c r="O1120" s="4">
        <v>0</v>
      </c>
      <c r="P1120" s="4">
        <v>0</v>
      </c>
      <c r="Q1120" s="4">
        <v>0</v>
      </c>
      <c r="R1120" s="4">
        <v>0</v>
      </c>
      <c r="S1120" s="4">
        <v>0</v>
      </c>
      <c r="T1120" s="4">
        <v>405936</v>
      </c>
      <c r="U1120" s="13">
        <f>IF(DataTable[[#This Row],[Year]]="2019",SUM(DataTable[[#This Row],[Nov]:[Dec]]),IF(OR(DataTable[[#This Row],[Year]]="2020",DataTable[[#This Row],[Year]]="2021"),DataTable[[#This Row],[Total]],0))/1000</f>
        <v>405.93599999999998</v>
      </c>
      <c r="V1120" s="13" t="str">
        <f>_xlfn.IFNA(VLOOKUP(DataTable[[#This Row],[Category]],Table2[#All],2,FALSE),"")</f>
        <v>Reliability</v>
      </c>
    </row>
    <row r="1121" spans="1:22" x14ac:dyDescent="0.35">
      <c r="A1121" s="3" t="s">
        <v>7</v>
      </c>
      <c r="B1121" s="3" t="s">
        <v>981</v>
      </c>
      <c r="C1121" s="3" t="s">
        <v>1585</v>
      </c>
      <c r="D1121" s="3" t="s">
        <v>1584</v>
      </c>
      <c r="E1121" s="3" t="s">
        <v>252</v>
      </c>
      <c r="F1121" s="3" t="s">
        <v>1782</v>
      </c>
      <c r="G1121" s="3" t="s">
        <v>1806</v>
      </c>
      <c r="H1121" s="4">
        <v>49331</v>
      </c>
      <c r="I1121" s="4">
        <v>-6279</v>
      </c>
      <c r="J1121" s="4">
        <v>211</v>
      </c>
      <c r="K1121" s="4">
        <v>34</v>
      </c>
      <c r="L1121" s="4">
        <v>0</v>
      </c>
      <c r="M1121" s="4">
        <v>0</v>
      </c>
      <c r="N1121" s="4">
        <v>0</v>
      </c>
      <c r="O1121" s="4">
        <v>0</v>
      </c>
      <c r="P1121" s="4">
        <v>0</v>
      </c>
      <c r="Q1121" s="4">
        <v>0</v>
      </c>
      <c r="R1121" s="4">
        <v>0</v>
      </c>
      <c r="S1121" s="4">
        <v>0</v>
      </c>
      <c r="T1121" s="4">
        <v>43297</v>
      </c>
      <c r="U1121" s="13">
        <f>IF(DataTable[[#This Row],[Year]]="2019",SUM(DataTable[[#This Row],[Nov]:[Dec]]),IF(OR(DataTable[[#This Row],[Year]]="2020",DataTable[[#This Row],[Year]]="2021"),DataTable[[#This Row],[Total]],0))/1000</f>
        <v>43.296999999999997</v>
      </c>
      <c r="V1121" s="13" t="str">
        <f>_xlfn.IFNA(VLOOKUP(DataTable[[#This Row],[Category]],Table2[#All],2,FALSE),"")</f>
        <v>Reliability</v>
      </c>
    </row>
    <row r="1122" spans="1:22" x14ac:dyDescent="0.35">
      <c r="A1122" s="3" t="s">
        <v>7</v>
      </c>
      <c r="B1122" s="3" t="s">
        <v>981</v>
      </c>
      <c r="C1122" s="3" t="s">
        <v>1739</v>
      </c>
      <c r="D1122" s="3" t="s">
        <v>1738</v>
      </c>
      <c r="E1122" s="3" t="s">
        <v>124</v>
      </c>
      <c r="F1122" s="3" t="s">
        <v>1782</v>
      </c>
      <c r="G1122" s="3" t="s">
        <v>1806</v>
      </c>
      <c r="H1122" s="4">
        <v>4826</v>
      </c>
      <c r="I1122" s="4">
        <v>14017</v>
      </c>
      <c r="J1122" s="4">
        <v>75230</v>
      </c>
      <c r="K1122" s="4">
        <v>8638</v>
      </c>
      <c r="L1122" s="4">
        <v>1523</v>
      </c>
      <c r="M1122" s="4">
        <v>10588</v>
      </c>
      <c r="N1122" s="4">
        <v>-7087</v>
      </c>
      <c r="O1122" s="4">
        <v>18822</v>
      </c>
      <c r="P1122" s="4">
        <v>0</v>
      </c>
      <c r="Q1122" s="4">
        <v>6001</v>
      </c>
      <c r="R1122" s="4">
        <v>44497</v>
      </c>
      <c r="S1122" s="4">
        <v>51720</v>
      </c>
      <c r="T1122" s="4">
        <v>228773</v>
      </c>
      <c r="U1122" s="13">
        <f>IF(DataTable[[#This Row],[Year]]="2019",SUM(DataTable[[#This Row],[Nov]:[Dec]]),IF(OR(DataTable[[#This Row],[Year]]="2020",DataTable[[#This Row],[Year]]="2021"),DataTable[[#This Row],[Total]],0))/1000</f>
        <v>228.773</v>
      </c>
      <c r="V1122" s="13" t="str">
        <f>_xlfn.IFNA(VLOOKUP(DataTable[[#This Row],[Category]],Table2[#All],2,FALSE),"")</f>
        <v>Transmission Expansion plan</v>
      </c>
    </row>
    <row r="1123" spans="1:22" x14ac:dyDescent="0.35">
      <c r="A1123" s="3" t="s">
        <v>7</v>
      </c>
      <c r="B1123" s="3" t="s">
        <v>981</v>
      </c>
      <c r="C1123" s="3" t="s">
        <v>1739</v>
      </c>
      <c r="D1123" s="3" t="s">
        <v>1738</v>
      </c>
      <c r="E1123" s="3" t="s">
        <v>124</v>
      </c>
      <c r="F1123" s="3" t="s">
        <v>1781</v>
      </c>
      <c r="G1123" s="3" t="s">
        <v>1806</v>
      </c>
      <c r="H1123" s="4">
        <v>252057</v>
      </c>
      <c r="I1123" s="4">
        <v>252057</v>
      </c>
      <c r="J1123" s="4">
        <v>252057</v>
      </c>
      <c r="K1123" s="4">
        <v>252057</v>
      </c>
      <c r="L1123" s="4">
        <v>263326</v>
      </c>
      <c r="M1123" s="4">
        <v>1334890</v>
      </c>
      <c r="N1123" s="4">
        <v>252057</v>
      </c>
      <c r="O1123" s="4">
        <v>252057</v>
      </c>
      <c r="P1123" s="4">
        <v>262180</v>
      </c>
      <c r="Q1123" s="4">
        <v>273315</v>
      </c>
      <c r="R1123" s="4">
        <v>273508</v>
      </c>
      <c r="S1123" s="4">
        <v>273543</v>
      </c>
      <c r="T1123" s="4">
        <v>4193101</v>
      </c>
      <c r="U1123" s="13">
        <f>IF(DataTable[[#This Row],[Year]]="2019",SUM(DataTable[[#This Row],[Nov]:[Dec]]),IF(OR(DataTable[[#This Row],[Year]]="2020",DataTable[[#This Row],[Year]]="2021"),DataTable[[#This Row],[Total]],0))/1000</f>
        <v>4193.1009999999997</v>
      </c>
      <c r="V1123" s="13" t="str">
        <f>_xlfn.IFNA(VLOOKUP(DataTable[[#This Row],[Category]],Table2[#All],2,FALSE),"")</f>
        <v>Transmission Expansion plan</v>
      </c>
    </row>
    <row r="1124" spans="1:22" x14ac:dyDescent="0.35">
      <c r="A1124" s="3" t="s">
        <v>7</v>
      </c>
      <c r="B1124" s="3" t="s">
        <v>981</v>
      </c>
      <c r="C1124" s="3" t="s">
        <v>1049</v>
      </c>
      <c r="D1124" s="3" t="s">
        <v>1048</v>
      </c>
      <c r="E1124" s="3" t="s">
        <v>111</v>
      </c>
      <c r="F1124" s="3" t="s">
        <v>1782</v>
      </c>
      <c r="G1124" s="3" t="s">
        <v>1806</v>
      </c>
      <c r="H1124" s="4">
        <v>37768</v>
      </c>
      <c r="I1124" s="4">
        <v>11995</v>
      </c>
      <c r="J1124" s="4">
        <v>13505</v>
      </c>
      <c r="K1124" s="4">
        <v>6841</v>
      </c>
      <c r="L1124" s="4">
        <v>4602</v>
      </c>
      <c r="M1124" s="4">
        <v>269724</v>
      </c>
      <c r="N1124" s="4">
        <v>62058</v>
      </c>
      <c r="O1124" s="4">
        <v>7033</v>
      </c>
      <c r="P1124" s="4">
        <v>27119</v>
      </c>
      <c r="Q1124" s="4">
        <v>0</v>
      </c>
      <c r="R1124" s="4">
        <v>0</v>
      </c>
      <c r="S1124" s="4">
        <v>0</v>
      </c>
      <c r="T1124" s="4">
        <v>440645</v>
      </c>
      <c r="U1124" s="13">
        <f>IF(DataTable[[#This Row],[Year]]="2019",SUM(DataTable[[#This Row],[Nov]:[Dec]]),IF(OR(DataTable[[#This Row],[Year]]="2020",DataTable[[#This Row],[Year]]="2021"),DataTable[[#This Row],[Total]],0))/1000</f>
        <v>440.64499999999998</v>
      </c>
      <c r="V1124" s="13" t="str">
        <f>_xlfn.IFNA(VLOOKUP(DataTable[[#This Row],[Category]],Table2[#All],2,FALSE),"")</f>
        <v>All Other</v>
      </c>
    </row>
    <row r="1125" spans="1:22" x14ac:dyDescent="0.35">
      <c r="A1125" s="3" t="s">
        <v>7</v>
      </c>
      <c r="B1125" s="3" t="s">
        <v>981</v>
      </c>
      <c r="C1125" s="3" t="s">
        <v>1447</v>
      </c>
      <c r="D1125" s="3" t="s">
        <v>1446</v>
      </c>
      <c r="E1125" s="3" t="s">
        <v>252</v>
      </c>
      <c r="F1125" s="3" t="s">
        <v>1782</v>
      </c>
      <c r="G1125" s="3" t="s">
        <v>1806</v>
      </c>
      <c r="H1125" s="4">
        <v>0</v>
      </c>
      <c r="I1125" s="4">
        <v>0</v>
      </c>
      <c r="J1125" s="4">
        <v>0</v>
      </c>
      <c r="K1125" s="4">
        <v>0</v>
      </c>
      <c r="L1125" s="4">
        <v>0</v>
      </c>
      <c r="M1125" s="4">
        <v>0</v>
      </c>
      <c r="N1125" s="4">
        <v>0</v>
      </c>
      <c r="O1125" s="4">
        <v>0</v>
      </c>
      <c r="P1125" s="4">
        <v>0</v>
      </c>
      <c r="Q1125" s="4">
        <v>34857</v>
      </c>
      <c r="R1125" s="4">
        <v>36194</v>
      </c>
      <c r="S1125" s="4">
        <v>46966</v>
      </c>
      <c r="T1125" s="4">
        <v>118018</v>
      </c>
      <c r="U1125" s="13">
        <f>IF(DataTable[[#This Row],[Year]]="2019",SUM(DataTable[[#This Row],[Nov]:[Dec]]),IF(OR(DataTable[[#This Row],[Year]]="2020",DataTable[[#This Row],[Year]]="2021"),DataTable[[#This Row],[Total]],0))/1000</f>
        <v>118.018</v>
      </c>
      <c r="V1125" s="13" t="str">
        <f>_xlfn.IFNA(VLOOKUP(DataTable[[#This Row],[Category]],Table2[#All],2,FALSE),"")</f>
        <v>Reliability</v>
      </c>
    </row>
    <row r="1126" spans="1:22" x14ac:dyDescent="0.35">
      <c r="A1126" s="3" t="s">
        <v>7</v>
      </c>
      <c r="B1126" s="3" t="s">
        <v>981</v>
      </c>
      <c r="C1126" s="3" t="s">
        <v>1341</v>
      </c>
      <c r="D1126" s="3" t="s">
        <v>1340</v>
      </c>
      <c r="E1126" s="3" t="s">
        <v>88</v>
      </c>
      <c r="F1126" s="3" t="s">
        <v>1782</v>
      </c>
      <c r="G1126" s="3" t="s">
        <v>1806</v>
      </c>
      <c r="H1126" s="4">
        <v>0</v>
      </c>
      <c r="I1126" s="4">
        <v>160978</v>
      </c>
      <c r="J1126" s="4">
        <v>1121558</v>
      </c>
      <c r="K1126" s="4">
        <v>1276052</v>
      </c>
      <c r="L1126" s="4">
        <v>194472</v>
      </c>
      <c r="M1126" s="4">
        <v>24554</v>
      </c>
      <c r="N1126" s="4">
        <v>184168</v>
      </c>
      <c r="O1126" s="4">
        <v>98059</v>
      </c>
      <c r="P1126" s="4">
        <v>79751</v>
      </c>
      <c r="Q1126" s="4">
        <v>91990</v>
      </c>
      <c r="R1126" s="4">
        <v>0</v>
      </c>
      <c r="S1126" s="4">
        <v>0</v>
      </c>
      <c r="T1126" s="4">
        <v>3231582</v>
      </c>
      <c r="U1126" s="13">
        <f>IF(DataTable[[#This Row],[Year]]="2019",SUM(DataTable[[#This Row],[Nov]:[Dec]]),IF(OR(DataTable[[#This Row],[Year]]="2020",DataTable[[#This Row],[Year]]="2021"),DataTable[[#This Row],[Total]],0))/1000</f>
        <v>3231.5819999999999</v>
      </c>
      <c r="V1126" s="13" t="str">
        <f>_xlfn.IFNA(VLOOKUP(DataTable[[#This Row],[Category]],Table2[#All],2,FALSE),"")</f>
        <v>Proactive Replacement</v>
      </c>
    </row>
    <row r="1127" spans="1:22" x14ac:dyDescent="0.35">
      <c r="A1127" s="3" t="s">
        <v>7</v>
      </c>
      <c r="B1127" s="3" t="s">
        <v>981</v>
      </c>
      <c r="C1127" s="3" t="s">
        <v>1239</v>
      </c>
      <c r="D1127" s="3" t="s">
        <v>1238</v>
      </c>
      <c r="E1127" s="3" t="s">
        <v>88</v>
      </c>
      <c r="F1127" s="3" t="s">
        <v>1782</v>
      </c>
      <c r="G1127" s="3" t="s">
        <v>1806</v>
      </c>
      <c r="H1127" s="4">
        <v>0</v>
      </c>
      <c r="I1127" s="4">
        <v>0</v>
      </c>
      <c r="J1127" s="4">
        <v>0</v>
      </c>
      <c r="K1127" s="4">
        <v>0</v>
      </c>
      <c r="L1127" s="4">
        <v>1867</v>
      </c>
      <c r="M1127" s="4">
        <v>0</v>
      </c>
      <c r="N1127" s="4">
        <v>0</v>
      </c>
      <c r="O1127" s="4">
        <v>2060</v>
      </c>
      <c r="P1127" s="4">
        <v>6321</v>
      </c>
      <c r="Q1127" s="4">
        <v>83584</v>
      </c>
      <c r="R1127" s="4">
        <v>48099</v>
      </c>
      <c r="S1127" s="4">
        <v>73043</v>
      </c>
      <c r="T1127" s="4">
        <v>214975</v>
      </c>
      <c r="U1127" s="13">
        <f>IF(DataTable[[#This Row],[Year]]="2019",SUM(DataTable[[#This Row],[Nov]:[Dec]]),IF(OR(DataTable[[#This Row],[Year]]="2020",DataTable[[#This Row],[Year]]="2021"),DataTable[[#This Row],[Total]],0))/1000</f>
        <v>214.97499999999999</v>
      </c>
      <c r="V1127" s="13" t="str">
        <f>_xlfn.IFNA(VLOOKUP(DataTable[[#This Row],[Category]],Table2[#All],2,FALSE),"")</f>
        <v>Proactive Replacement</v>
      </c>
    </row>
    <row r="1128" spans="1:22" x14ac:dyDescent="0.35">
      <c r="A1128" s="3" t="s">
        <v>7</v>
      </c>
      <c r="B1128" s="3" t="s">
        <v>981</v>
      </c>
      <c r="C1128" s="3" t="s">
        <v>1239</v>
      </c>
      <c r="D1128" s="3" t="s">
        <v>1238</v>
      </c>
      <c r="E1128" s="3" t="s">
        <v>88</v>
      </c>
      <c r="F1128" s="3" t="s">
        <v>1781</v>
      </c>
      <c r="G1128" s="3" t="s">
        <v>1806</v>
      </c>
      <c r="H1128" s="4">
        <v>1675995</v>
      </c>
      <c r="I1128" s="4">
        <v>0</v>
      </c>
      <c r="J1128" s="4">
        <v>475020</v>
      </c>
      <c r="K1128" s="4">
        <v>475020</v>
      </c>
      <c r="L1128" s="4">
        <v>475020</v>
      </c>
      <c r="M1128" s="4">
        <v>475020</v>
      </c>
      <c r="N1128" s="4">
        <v>481656</v>
      </c>
      <c r="O1128" s="4">
        <v>499888</v>
      </c>
      <c r="P1128" s="4">
        <v>474450</v>
      </c>
      <c r="Q1128" s="4">
        <v>475020</v>
      </c>
      <c r="R1128" s="4">
        <v>0</v>
      </c>
      <c r="S1128" s="4">
        <v>0</v>
      </c>
      <c r="T1128" s="4">
        <v>5507091</v>
      </c>
      <c r="U1128" s="13">
        <f>IF(DataTable[[#This Row],[Year]]="2019",SUM(DataTable[[#This Row],[Nov]:[Dec]]),IF(OR(DataTable[[#This Row],[Year]]="2020",DataTable[[#This Row],[Year]]="2021"),DataTable[[#This Row],[Total]],0))/1000</f>
        <v>5507.0910000000003</v>
      </c>
      <c r="V1128" s="13" t="str">
        <f>_xlfn.IFNA(VLOOKUP(DataTable[[#This Row],[Category]],Table2[#All],2,FALSE),"")</f>
        <v>Proactive Replacement</v>
      </c>
    </row>
    <row r="1129" spans="1:22" x14ac:dyDescent="0.35">
      <c r="A1129" s="3" t="s">
        <v>7</v>
      </c>
      <c r="B1129" s="3" t="s">
        <v>981</v>
      </c>
      <c r="C1129" s="3" t="s">
        <v>1299</v>
      </c>
      <c r="D1129" s="3" t="s">
        <v>1298</v>
      </c>
      <c r="E1129" s="3" t="s">
        <v>88</v>
      </c>
      <c r="F1129" s="3" t="s">
        <v>1782</v>
      </c>
      <c r="G1129" s="3" t="s">
        <v>1806</v>
      </c>
      <c r="H1129" s="4">
        <v>913531</v>
      </c>
      <c r="I1129" s="4">
        <v>589029</v>
      </c>
      <c r="J1129" s="4">
        <v>189995</v>
      </c>
      <c r="K1129" s="4">
        <v>14980</v>
      </c>
      <c r="L1129" s="4">
        <v>-5080</v>
      </c>
      <c r="M1129" s="4">
        <v>2441</v>
      </c>
      <c r="N1129" s="4">
        <v>0</v>
      </c>
      <c r="O1129" s="4">
        <v>0</v>
      </c>
      <c r="P1129" s="4">
        <v>0</v>
      </c>
      <c r="Q1129" s="4">
        <v>0</v>
      </c>
      <c r="R1129" s="4">
        <v>0</v>
      </c>
      <c r="S1129" s="4">
        <v>0</v>
      </c>
      <c r="T1129" s="4">
        <v>1704896</v>
      </c>
      <c r="U1129" s="13">
        <f>IF(DataTable[[#This Row],[Year]]="2019",SUM(DataTable[[#This Row],[Nov]:[Dec]]),IF(OR(DataTable[[#This Row],[Year]]="2020",DataTable[[#This Row],[Year]]="2021"),DataTable[[#This Row],[Total]],0))/1000</f>
        <v>1704.896</v>
      </c>
      <c r="V1129" s="13" t="str">
        <f>_xlfn.IFNA(VLOOKUP(DataTable[[#This Row],[Category]],Table2[#All],2,FALSE),"")</f>
        <v>Proactive Replacement</v>
      </c>
    </row>
    <row r="1130" spans="1:22" x14ac:dyDescent="0.35">
      <c r="A1130" s="3" t="s">
        <v>7</v>
      </c>
      <c r="B1130" s="3" t="s">
        <v>981</v>
      </c>
      <c r="C1130" s="3" t="s">
        <v>1195</v>
      </c>
      <c r="D1130" s="3" t="s">
        <v>1194</v>
      </c>
      <c r="E1130" s="3" t="s">
        <v>88</v>
      </c>
      <c r="F1130" s="3" t="s">
        <v>1782</v>
      </c>
      <c r="G1130" s="3" t="s">
        <v>1806</v>
      </c>
      <c r="H1130" s="4">
        <v>872225</v>
      </c>
      <c r="I1130" s="4">
        <v>51192</v>
      </c>
      <c r="J1130" s="4">
        <v>-43486</v>
      </c>
      <c r="K1130" s="4">
        <v>150160</v>
      </c>
      <c r="L1130" s="4">
        <v>0</v>
      </c>
      <c r="M1130" s="4">
        <v>1169</v>
      </c>
      <c r="N1130" s="4">
        <v>2884</v>
      </c>
      <c r="O1130" s="4">
        <v>65042</v>
      </c>
      <c r="P1130" s="4">
        <v>42849</v>
      </c>
      <c r="Q1130" s="4">
        <v>69540</v>
      </c>
      <c r="R1130" s="4">
        <v>57879</v>
      </c>
      <c r="S1130" s="4">
        <v>470191</v>
      </c>
      <c r="T1130" s="4">
        <v>1739645</v>
      </c>
      <c r="U1130" s="13">
        <f>IF(DataTable[[#This Row],[Year]]="2019",SUM(DataTable[[#This Row],[Nov]:[Dec]]),IF(OR(DataTable[[#This Row],[Year]]="2020",DataTable[[#This Row],[Year]]="2021"),DataTable[[#This Row],[Total]],0))/1000</f>
        <v>1739.645</v>
      </c>
      <c r="V1130" s="13" t="str">
        <f>_xlfn.IFNA(VLOOKUP(DataTable[[#This Row],[Category]],Table2[#All],2,FALSE),"")</f>
        <v>Proactive Replacement</v>
      </c>
    </row>
    <row r="1131" spans="1:22" x14ac:dyDescent="0.35">
      <c r="A1131" s="3" t="s">
        <v>7</v>
      </c>
      <c r="B1131" s="3" t="s">
        <v>981</v>
      </c>
      <c r="C1131" s="3" t="s">
        <v>1195</v>
      </c>
      <c r="D1131" s="3" t="s">
        <v>1194</v>
      </c>
      <c r="E1131" s="3" t="s">
        <v>88</v>
      </c>
      <c r="F1131" s="3" t="s">
        <v>1781</v>
      </c>
      <c r="G1131" s="3" t="s">
        <v>1806</v>
      </c>
      <c r="H1131" s="4">
        <v>201058</v>
      </c>
      <c r="I1131" s="4">
        <v>732476</v>
      </c>
      <c r="J1131" s="4">
        <v>732476</v>
      </c>
      <c r="K1131" s="4">
        <v>732476</v>
      </c>
      <c r="L1131" s="4">
        <v>0</v>
      </c>
      <c r="M1131" s="4">
        <v>0</v>
      </c>
      <c r="N1131" s="4">
        <v>0</v>
      </c>
      <c r="O1131" s="4">
        <v>0</v>
      </c>
      <c r="P1131" s="4">
        <v>0</v>
      </c>
      <c r="Q1131" s="4">
        <v>0</v>
      </c>
      <c r="R1131" s="4">
        <v>0</v>
      </c>
      <c r="S1131" s="4">
        <v>0</v>
      </c>
      <c r="T1131" s="4">
        <v>2398487</v>
      </c>
      <c r="U1131" s="13">
        <f>IF(DataTable[[#This Row],[Year]]="2019",SUM(DataTable[[#This Row],[Nov]:[Dec]]),IF(OR(DataTable[[#This Row],[Year]]="2020",DataTable[[#This Row],[Year]]="2021"),DataTable[[#This Row],[Total]],0))/1000</f>
        <v>2398.4870000000001</v>
      </c>
      <c r="V1131" s="13" t="str">
        <f>_xlfn.IFNA(VLOOKUP(DataTable[[#This Row],[Category]],Table2[#All],2,FALSE),"")</f>
        <v>Proactive Replacement</v>
      </c>
    </row>
    <row r="1132" spans="1:22" x14ac:dyDescent="0.35">
      <c r="A1132" s="3" t="s">
        <v>7</v>
      </c>
      <c r="B1132" s="3" t="s">
        <v>981</v>
      </c>
      <c r="C1132" s="3" t="s">
        <v>1221</v>
      </c>
      <c r="D1132" s="3" t="s">
        <v>1220</v>
      </c>
      <c r="E1132" s="3" t="s">
        <v>88</v>
      </c>
      <c r="F1132" s="3" t="s">
        <v>1782</v>
      </c>
      <c r="G1132" s="3" t="s">
        <v>1806</v>
      </c>
      <c r="H1132" s="4">
        <v>0</v>
      </c>
      <c r="I1132" s="4">
        <v>54842</v>
      </c>
      <c r="J1132" s="4">
        <v>50460</v>
      </c>
      <c r="K1132" s="4">
        <v>51772</v>
      </c>
      <c r="L1132" s="4">
        <v>1722415</v>
      </c>
      <c r="M1132" s="4">
        <v>525557</v>
      </c>
      <c r="N1132" s="4">
        <v>507573</v>
      </c>
      <c r="O1132" s="4">
        <v>486886</v>
      </c>
      <c r="P1132" s="4">
        <v>102812</v>
      </c>
      <c r="Q1132" s="4">
        <v>238091</v>
      </c>
      <c r="R1132" s="4">
        <v>232679</v>
      </c>
      <c r="S1132" s="4">
        <v>199965</v>
      </c>
      <c r="T1132" s="4">
        <v>4173053</v>
      </c>
      <c r="U1132" s="13">
        <f>IF(DataTable[[#This Row],[Year]]="2019",SUM(DataTable[[#This Row],[Nov]:[Dec]]),IF(OR(DataTable[[#This Row],[Year]]="2020",DataTable[[#This Row],[Year]]="2021"),DataTable[[#This Row],[Total]],0))/1000</f>
        <v>4173.0529999999999</v>
      </c>
      <c r="V1132" s="13" t="str">
        <f>_xlfn.IFNA(VLOOKUP(DataTable[[#This Row],[Category]],Table2[#All],2,FALSE),"")</f>
        <v>Proactive Replacement</v>
      </c>
    </row>
    <row r="1133" spans="1:22" x14ac:dyDescent="0.35">
      <c r="A1133" s="3" t="s">
        <v>7</v>
      </c>
      <c r="B1133" s="3" t="s">
        <v>981</v>
      </c>
      <c r="C1133" s="3" t="s">
        <v>1221</v>
      </c>
      <c r="D1133" s="3" t="s">
        <v>1220</v>
      </c>
      <c r="E1133" s="3" t="s">
        <v>88</v>
      </c>
      <c r="F1133" s="3" t="s">
        <v>1781</v>
      </c>
      <c r="G1133" s="3" t="s">
        <v>1806</v>
      </c>
      <c r="H1133" s="4">
        <v>258804</v>
      </c>
      <c r="I1133" s="4">
        <v>248850</v>
      </c>
      <c r="J1133" s="4">
        <v>0</v>
      </c>
      <c r="K1133" s="4">
        <v>0</v>
      </c>
      <c r="L1133" s="4">
        <v>0</v>
      </c>
      <c r="M1133" s="4">
        <v>0</v>
      </c>
      <c r="N1133" s="4">
        <v>0</v>
      </c>
      <c r="O1133" s="4">
        <v>0</v>
      </c>
      <c r="P1133" s="4">
        <v>0</v>
      </c>
      <c r="Q1133" s="4">
        <v>0</v>
      </c>
      <c r="R1133" s="4">
        <v>0</v>
      </c>
      <c r="S1133" s="4">
        <v>0</v>
      </c>
      <c r="T1133" s="4">
        <v>507654</v>
      </c>
      <c r="U1133" s="13">
        <f>IF(DataTable[[#This Row],[Year]]="2019",SUM(DataTable[[#This Row],[Nov]:[Dec]]),IF(OR(DataTable[[#This Row],[Year]]="2020",DataTable[[#This Row],[Year]]="2021"),DataTable[[#This Row],[Total]],0))/1000</f>
        <v>507.654</v>
      </c>
      <c r="V1133" s="13" t="str">
        <f>_xlfn.IFNA(VLOOKUP(DataTable[[#This Row],[Category]],Table2[#All],2,FALSE),"")</f>
        <v>Proactive Replacement</v>
      </c>
    </row>
    <row r="1134" spans="1:22" x14ac:dyDescent="0.35">
      <c r="A1134" s="3" t="s">
        <v>7</v>
      </c>
      <c r="B1134" s="3" t="s">
        <v>981</v>
      </c>
      <c r="C1134" s="3" t="s">
        <v>1207</v>
      </c>
      <c r="D1134" s="3" t="s">
        <v>1206</v>
      </c>
      <c r="E1134" s="3" t="s">
        <v>88</v>
      </c>
      <c r="F1134" s="3" t="s">
        <v>1782</v>
      </c>
      <c r="G1134" s="3" t="s">
        <v>1806</v>
      </c>
      <c r="H1134" s="4">
        <v>346417</v>
      </c>
      <c r="I1134" s="4">
        <v>168050</v>
      </c>
      <c r="J1134" s="4">
        <v>6969</v>
      </c>
      <c r="K1134" s="4">
        <v>-4729</v>
      </c>
      <c r="L1134" s="4">
        <v>0</v>
      </c>
      <c r="M1134" s="4">
        <v>0</v>
      </c>
      <c r="N1134" s="4">
        <v>424</v>
      </c>
      <c r="O1134" s="4">
        <v>0</v>
      </c>
      <c r="P1134" s="4">
        <v>0</v>
      </c>
      <c r="Q1134" s="4">
        <v>0</v>
      </c>
      <c r="R1134" s="4">
        <v>0</v>
      </c>
      <c r="S1134" s="4">
        <v>0</v>
      </c>
      <c r="T1134" s="4">
        <v>517130</v>
      </c>
      <c r="U1134" s="13">
        <f>IF(DataTable[[#This Row],[Year]]="2019",SUM(DataTable[[#This Row],[Nov]:[Dec]]),IF(OR(DataTable[[#This Row],[Year]]="2020",DataTable[[#This Row],[Year]]="2021"),DataTable[[#This Row],[Total]],0))/1000</f>
        <v>517.13</v>
      </c>
      <c r="V1134" s="13" t="str">
        <f>_xlfn.IFNA(VLOOKUP(DataTable[[#This Row],[Category]],Table2[#All],2,FALSE),"")</f>
        <v>Proactive Replacement</v>
      </c>
    </row>
    <row r="1135" spans="1:22" x14ac:dyDescent="0.35">
      <c r="A1135" s="3" t="s">
        <v>7</v>
      </c>
      <c r="B1135" s="3" t="s">
        <v>981</v>
      </c>
      <c r="C1135" s="3" t="s">
        <v>1193</v>
      </c>
      <c r="D1135" s="3" t="s">
        <v>1192</v>
      </c>
      <c r="E1135" s="3" t="s">
        <v>88</v>
      </c>
      <c r="F1135" s="3" t="s">
        <v>1782</v>
      </c>
      <c r="G1135" s="3" t="s">
        <v>1806</v>
      </c>
      <c r="H1135" s="4">
        <v>936061</v>
      </c>
      <c r="I1135" s="4">
        <v>213526</v>
      </c>
      <c r="J1135" s="4">
        <v>233680</v>
      </c>
      <c r="K1135" s="4">
        <v>399647</v>
      </c>
      <c r="L1135" s="4">
        <v>63359</v>
      </c>
      <c r="M1135" s="4">
        <v>219884</v>
      </c>
      <c r="N1135" s="4">
        <v>248853</v>
      </c>
      <c r="O1135" s="4">
        <v>637</v>
      </c>
      <c r="P1135" s="4">
        <v>168852</v>
      </c>
      <c r="Q1135" s="4">
        <v>0</v>
      </c>
      <c r="R1135" s="4">
        <v>0</v>
      </c>
      <c r="S1135" s="4">
        <v>0</v>
      </c>
      <c r="T1135" s="4">
        <v>2484500</v>
      </c>
      <c r="U1135" s="13">
        <f>IF(DataTable[[#This Row],[Year]]="2019",SUM(DataTable[[#This Row],[Nov]:[Dec]]),IF(OR(DataTable[[#This Row],[Year]]="2020",DataTable[[#This Row],[Year]]="2021"),DataTable[[#This Row],[Total]],0))/1000</f>
        <v>2484.5</v>
      </c>
      <c r="V1135" s="13" t="str">
        <f>_xlfn.IFNA(VLOOKUP(DataTable[[#This Row],[Category]],Table2[#All],2,FALSE),"")</f>
        <v>Proactive Replacement</v>
      </c>
    </row>
    <row r="1136" spans="1:22" x14ac:dyDescent="0.35">
      <c r="A1136" s="3" t="s">
        <v>7</v>
      </c>
      <c r="B1136" s="3" t="s">
        <v>981</v>
      </c>
      <c r="C1136" s="3" t="s">
        <v>1303</v>
      </c>
      <c r="D1136" s="3" t="s">
        <v>1302</v>
      </c>
      <c r="E1136" s="3" t="s">
        <v>88</v>
      </c>
      <c r="F1136" s="3" t="s">
        <v>1782</v>
      </c>
      <c r="G1136" s="3" t="s">
        <v>1806</v>
      </c>
      <c r="H1136" s="4">
        <v>512903</v>
      </c>
      <c r="I1136" s="4">
        <v>77375</v>
      </c>
      <c r="J1136" s="4">
        <v>37135</v>
      </c>
      <c r="K1136" s="4">
        <v>770</v>
      </c>
      <c r="L1136" s="4">
        <v>6250</v>
      </c>
      <c r="M1136" s="4">
        <v>45930</v>
      </c>
      <c r="N1136" s="4">
        <v>137097</v>
      </c>
      <c r="O1136" s="4">
        <v>-30493</v>
      </c>
      <c r="P1136" s="4">
        <v>129841</v>
      </c>
      <c r="Q1136" s="4">
        <v>342239</v>
      </c>
      <c r="R1136" s="4">
        <v>539234</v>
      </c>
      <c r="S1136" s="4">
        <v>745814</v>
      </c>
      <c r="T1136" s="4">
        <v>2544094</v>
      </c>
      <c r="U1136" s="13">
        <f>IF(DataTable[[#This Row],[Year]]="2019",SUM(DataTable[[#This Row],[Nov]:[Dec]]),IF(OR(DataTable[[#This Row],[Year]]="2020",DataTable[[#This Row],[Year]]="2021"),DataTable[[#This Row],[Total]],0))/1000</f>
        <v>2544.0940000000001</v>
      </c>
      <c r="V1136" s="13" t="str">
        <f>_xlfn.IFNA(VLOOKUP(DataTable[[#This Row],[Category]],Table2[#All],2,FALSE),"")</f>
        <v>Proactive Replacement</v>
      </c>
    </row>
    <row r="1137" spans="1:22" x14ac:dyDescent="0.35">
      <c r="A1137" s="3" t="s">
        <v>7</v>
      </c>
      <c r="B1137" s="3" t="s">
        <v>981</v>
      </c>
      <c r="C1137" s="3" t="s">
        <v>1303</v>
      </c>
      <c r="D1137" s="3" t="s">
        <v>1302</v>
      </c>
      <c r="E1137" s="3" t="s">
        <v>88</v>
      </c>
      <c r="F1137" s="3" t="s">
        <v>1781</v>
      </c>
      <c r="G1137" s="3" t="s">
        <v>1806</v>
      </c>
      <c r="H1137" s="4">
        <v>111643</v>
      </c>
      <c r="I1137" s="4">
        <v>111643</v>
      </c>
      <c r="J1137" s="4">
        <v>100583</v>
      </c>
      <c r="K1137" s="4">
        <v>100583</v>
      </c>
      <c r="L1137" s="4">
        <v>100583</v>
      </c>
      <c r="M1137" s="4">
        <v>193796</v>
      </c>
      <c r="N1137" s="4">
        <v>0</v>
      </c>
      <c r="O1137" s="4">
        <v>0</v>
      </c>
      <c r="P1137" s="4">
        <v>0</v>
      </c>
      <c r="Q1137" s="4">
        <v>0</v>
      </c>
      <c r="R1137" s="4">
        <v>0</v>
      </c>
      <c r="S1137" s="4">
        <v>0</v>
      </c>
      <c r="T1137" s="4">
        <v>718832</v>
      </c>
      <c r="U1137" s="13">
        <f>IF(DataTable[[#This Row],[Year]]="2019",SUM(DataTable[[#This Row],[Nov]:[Dec]]),IF(OR(DataTable[[#This Row],[Year]]="2020",DataTable[[#This Row],[Year]]="2021"),DataTable[[#This Row],[Total]],0))/1000</f>
        <v>718.83199999999999</v>
      </c>
      <c r="V1137" s="13" t="str">
        <f>_xlfn.IFNA(VLOOKUP(DataTable[[#This Row],[Category]],Table2[#All],2,FALSE),"")</f>
        <v>Proactive Replacement</v>
      </c>
    </row>
    <row r="1138" spans="1:22" x14ac:dyDescent="0.35">
      <c r="A1138" s="3" t="s">
        <v>7</v>
      </c>
      <c r="B1138" s="3" t="s">
        <v>981</v>
      </c>
      <c r="C1138" s="3" t="s">
        <v>1175</v>
      </c>
      <c r="D1138" s="3" t="s">
        <v>1174</v>
      </c>
      <c r="E1138" s="3" t="s">
        <v>88</v>
      </c>
      <c r="F1138" s="3" t="s">
        <v>1782</v>
      </c>
      <c r="G1138" s="3" t="s">
        <v>1806</v>
      </c>
      <c r="H1138" s="4">
        <v>0</v>
      </c>
      <c r="I1138" s="4">
        <v>0</v>
      </c>
      <c r="J1138" s="4">
        <v>0</v>
      </c>
      <c r="K1138" s="4">
        <v>22478</v>
      </c>
      <c r="L1138" s="4">
        <v>22116</v>
      </c>
      <c r="M1138" s="4">
        <v>28452</v>
      </c>
      <c r="N1138" s="4">
        <v>8851</v>
      </c>
      <c r="O1138" s="4">
        <v>497140</v>
      </c>
      <c r="P1138" s="4">
        <v>259412</v>
      </c>
      <c r="Q1138" s="4">
        <v>169291</v>
      </c>
      <c r="R1138" s="4">
        <v>169291</v>
      </c>
      <c r="S1138" s="4">
        <v>491227</v>
      </c>
      <c r="T1138" s="4">
        <v>1668259</v>
      </c>
      <c r="U1138" s="13">
        <f>IF(DataTable[[#This Row],[Year]]="2019",SUM(DataTable[[#This Row],[Nov]:[Dec]]),IF(OR(DataTable[[#This Row],[Year]]="2020",DataTable[[#This Row],[Year]]="2021"),DataTable[[#This Row],[Total]],0))/1000</f>
        <v>1668.259</v>
      </c>
      <c r="V1138" s="13" t="str">
        <f>_xlfn.IFNA(VLOOKUP(DataTable[[#This Row],[Category]],Table2[#All],2,FALSE),"")</f>
        <v>Proactive Replacement</v>
      </c>
    </row>
    <row r="1139" spans="1:22" x14ac:dyDescent="0.35">
      <c r="A1139" s="3" t="s">
        <v>7</v>
      </c>
      <c r="B1139" s="3" t="s">
        <v>981</v>
      </c>
      <c r="C1139" s="3" t="s">
        <v>1065</v>
      </c>
      <c r="D1139" s="3" t="s">
        <v>1064</v>
      </c>
      <c r="E1139" s="3" t="s">
        <v>111</v>
      </c>
      <c r="F1139" s="3" t="s">
        <v>1782</v>
      </c>
      <c r="G1139" s="3" t="s">
        <v>1806</v>
      </c>
      <c r="H1139" s="4">
        <v>78</v>
      </c>
      <c r="I1139" s="4">
        <v>9644</v>
      </c>
      <c r="J1139" s="4">
        <v>-219</v>
      </c>
      <c r="K1139" s="4">
        <v>5534</v>
      </c>
      <c r="L1139" s="4">
        <v>18020</v>
      </c>
      <c r="M1139" s="4">
        <v>78</v>
      </c>
      <c r="N1139" s="4">
        <v>14094</v>
      </c>
      <c r="O1139" s="4">
        <v>155544</v>
      </c>
      <c r="P1139" s="4">
        <v>0</v>
      </c>
      <c r="Q1139" s="4">
        <v>178502</v>
      </c>
      <c r="R1139" s="4">
        <v>151886</v>
      </c>
      <c r="S1139" s="4">
        <v>0</v>
      </c>
      <c r="T1139" s="4">
        <v>533161</v>
      </c>
      <c r="U1139" s="13">
        <f>IF(DataTable[[#This Row],[Year]]="2019",SUM(DataTable[[#This Row],[Nov]:[Dec]]),IF(OR(DataTable[[#This Row],[Year]]="2020",DataTable[[#This Row],[Year]]="2021"),DataTable[[#This Row],[Total]],0))/1000</f>
        <v>533.16099999999994</v>
      </c>
      <c r="V1139" s="13" t="str">
        <f>_xlfn.IFNA(VLOOKUP(DataTable[[#This Row],[Category]],Table2[#All],2,FALSE),"")</f>
        <v>All Other</v>
      </c>
    </row>
    <row r="1140" spans="1:22" x14ac:dyDescent="0.35">
      <c r="A1140" s="3" t="s">
        <v>7</v>
      </c>
      <c r="B1140" s="3" t="s">
        <v>981</v>
      </c>
      <c r="C1140" s="3" t="s">
        <v>1241</v>
      </c>
      <c r="D1140" s="3" t="s">
        <v>1240</v>
      </c>
      <c r="E1140" s="3" t="s">
        <v>88</v>
      </c>
      <c r="F1140" s="3" t="s">
        <v>1782</v>
      </c>
      <c r="G1140" s="3" t="s">
        <v>1806</v>
      </c>
      <c r="H1140" s="4">
        <v>31048</v>
      </c>
      <c r="I1140" s="4">
        <v>-736</v>
      </c>
      <c r="J1140" s="4">
        <v>-152</v>
      </c>
      <c r="K1140" s="4">
        <v>0</v>
      </c>
      <c r="L1140" s="4">
        <v>0</v>
      </c>
      <c r="M1140" s="4">
        <v>0</v>
      </c>
      <c r="N1140" s="4">
        <v>16827</v>
      </c>
      <c r="O1140" s="4">
        <v>0</v>
      </c>
      <c r="P1140" s="4">
        <v>0</v>
      </c>
      <c r="Q1140" s="4">
        <v>0</v>
      </c>
      <c r="R1140" s="4">
        <v>0</v>
      </c>
      <c r="S1140" s="4">
        <v>0</v>
      </c>
      <c r="T1140" s="4">
        <v>46986</v>
      </c>
      <c r="U1140" s="13">
        <f>IF(DataTable[[#This Row],[Year]]="2019",SUM(DataTable[[#This Row],[Nov]:[Dec]]),IF(OR(DataTable[[#This Row],[Year]]="2020",DataTable[[#This Row],[Year]]="2021"),DataTable[[#This Row],[Total]],0))/1000</f>
        <v>46.985999999999997</v>
      </c>
      <c r="V1140" s="13" t="str">
        <f>_xlfn.IFNA(VLOOKUP(DataTable[[#This Row],[Category]],Table2[#All],2,FALSE),"")</f>
        <v>Proactive Replacement</v>
      </c>
    </row>
    <row r="1141" spans="1:22" x14ac:dyDescent="0.35">
      <c r="A1141" s="3" t="s">
        <v>7</v>
      </c>
      <c r="B1141" s="3" t="s">
        <v>981</v>
      </c>
      <c r="C1141" s="3" t="s">
        <v>1071</v>
      </c>
      <c r="D1141" s="3" t="s">
        <v>1070</v>
      </c>
      <c r="E1141" s="3" t="s">
        <v>88</v>
      </c>
      <c r="F1141" s="3" t="s">
        <v>1782</v>
      </c>
      <c r="G1141" s="3" t="s">
        <v>1806</v>
      </c>
      <c r="H1141" s="4">
        <v>61202</v>
      </c>
      <c r="I1141" s="4">
        <v>141543</v>
      </c>
      <c r="J1141" s="4">
        <v>-21357</v>
      </c>
      <c r="K1141" s="4">
        <v>0</v>
      </c>
      <c r="L1141" s="4">
        <v>5033</v>
      </c>
      <c r="M1141" s="4">
        <v>-53</v>
      </c>
      <c r="N1141" s="4">
        <v>0</v>
      </c>
      <c r="O1141" s="4">
        <v>0</v>
      </c>
      <c r="P1141" s="4">
        <v>0</v>
      </c>
      <c r="Q1141" s="4">
        <v>0</v>
      </c>
      <c r="R1141" s="4">
        <v>0</v>
      </c>
      <c r="S1141" s="4">
        <v>0</v>
      </c>
      <c r="T1141" s="4">
        <v>186368</v>
      </c>
      <c r="U1141" s="13">
        <f>IF(DataTable[[#This Row],[Year]]="2019",SUM(DataTable[[#This Row],[Nov]:[Dec]]),IF(OR(DataTable[[#This Row],[Year]]="2020",DataTable[[#This Row],[Year]]="2021"),DataTable[[#This Row],[Total]],0))/1000</f>
        <v>186.36799999999999</v>
      </c>
      <c r="V1141" s="13" t="str">
        <f>_xlfn.IFNA(VLOOKUP(DataTable[[#This Row],[Category]],Table2[#All],2,FALSE),"")</f>
        <v>Proactive Replacement</v>
      </c>
    </row>
    <row r="1142" spans="1:22" x14ac:dyDescent="0.35">
      <c r="A1142" s="3" t="s">
        <v>7</v>
      </c>
      <c r="B1142" s="3" t="s">
        <v>981</v>
      </c>
      <c r="C1142" s="3" t="s">
        <v>1079</v>
      </c>
      <c r="D1142" s="3" t="s">
        <v>1078</v>
      </c>
      <c r="E1142" s="3" t="s">
        <v>88</v>
      </c>
      <c r="F1142" s="3" t="s">
        <v>1782</v>
      </c>
      <c r="G1142" s="3" t="s">
        <v>1806</v>
      </c>
      <c r="H1142" s="4">
        <v>84697</v>
      </c>
      <c r="I1142" s="4">
        <v>128714</v>
      </c>
      <c r="J1142" s="4">
        <v>31201</v>
      </c>
      <c r="K1142" s="4">
        <v>42135</v>
      </c>
      <c r="L1142" s="4">
        <v>7957</v>
      </c>
      <c r="M1142" s="4">
        <v>3229</v>
      </c>
      <c r="N1142" s="4">
        <v>25351</v>
      </c>
      <c r="O1142" s="4">
        <v>20221</v>
      </c>
      <c r="P1142" s="4">
        <v>-20221</v>
      </c>
      <c r="Q1142" s="4">
        <v>0</v>
      </c>
      <c r="R1142" s="4">
        <v>0</v>
      </c>
      <c r="S1142" s="4">
        <v>0</v>
      </c>
      <c r="T1142" s="4">
        <v>323286</v>
      </c>
      <c r="U1142" s="13">
        <f>IF(DataTable[[#This Row],[Year]]="2019",SUM(DataTable[[#This Row],[Nov]:[Dec]]),IF(OR(DataTable[[#This Row],[Year]]="2020",DataTable[[#This Row],[Year]]="2021"),DataTable[[#This Row],[Total]],0))/1000</f>
        <v>323.286</v>
      </c>
      <c r="V1142" s="13" t="str">
        <f>_xlfn.IFNA(VLOOKUP(DataTable[[#This Row],[Category]],Table2[#All],2,FALSE),"")</f>
        <v>Proactive Replacement</v>
      </c>
    </row>
    <row r="1143" spans="1:22" x14ac:dyDescent="0.35">
      <c r="A1143" s="3" t="s">
        <v>7</v>
      </c>
      <c r="B1143" s="3" t="s">
        <v>981</v>
      </c>
      <c r="C1143" s="3" t="s">
        <v>1083</v>
      </c>
      <c r="D1143" s="3" t="s">
        <v>1082</v>
      </c>
      <c r="E1143" s="3" t="s">
        <v>88</v>
      </c>
      <c r="F1143" s="3" t="s">
        <v>1782</v>
      </c>
      <c r="G1143" s="3" t="s">
        <v>1806</v>
      </c>
      <c r="H1143" s="4">
        <v>6596</v>
      </c>
      <c r="I1143" s="4">
        <v>3868</v>
      </c>
      <c r="J1143" s="4">
        <v>224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>
        <v>0</v>
      </c>
      <c r="Q1143" s="4">
        <v>0</v>
      </c>
      <c r="R1143" s="4">
        <v>0</v>
      </c>
      <c r="S1143" s="4">
        <v>0</v>
      </c>
      <c r="T1143" s="4">
        <v>10688</v>
      </c>
      <c r="U1143" s="13">
        <f>IF(DataTable[[#This Row],[Year]]="2019",SUM(DataTable[[#This Row],[Nov]:[Dec]]),IF(OR(DataTable[[#This Row],[Year]]="2020",DataTable[[#This Row],[Year]]="2021"),DataTable[[#This Row],[Total]],0))/1000</f>
        <v>10.688000000000001</v>
      </c>
      <c r="V1143" s="13" t="str">
        <f>_xlfn.IFNA(VLOOKUP(DataTable[[#This Row],[Category]],Table2[#All],2,FALSE),"")</f>
        <v>Proactive Replacement</v>
      </c>
    </row>
    <row r="1144" spans="1:22" x14ac:dyDescent="0.35">
      <c r="A1144" s="3" t="s">
        <v>7</v>
      </c>
      <c r="B1144" s="3" t="s">
        <v>981</v>
      </c>
      <c r="C1144" s="3" t="s">
        <v>1091</v>
      </c>
      <c r="D1144" s="3" t="s">
        <v>1090</v>
      </c>
      <c r="E1144" s="3" t="s">
        <v>88</v>
      </c>
      <c r="F1144" s="3" t="s">
        <v>1782</v>
      </c>
      <c r="G1144" s="3" t="s">
        <v>1806</v>
      </c>
      <c r="H1144" s="4">
        <v>0</v>
      </c>
      <c r="I1144" s="4">
        <v>0</v>
      </c>
      <c r="J1144" s="4">
        <v>0</v>
      </c>
      <c r="K1144" s="4">
        <v>0</v>
      </c>
      <c r="L1144" s="4">
        <v>0</v>
      </c>
      <c r="M1144" s="4">
        <v>0</v>
      </c>
      <c r="N1144" s="4">
        <v>7900</v>
      </c>
      <c r="O1144" s="4">
        <v>226</v>
      </c>
      <c r="P1144" s="4">
        <v>15541</v>
      </c>
      <c r="Q1144" s="4">
        <v>0</v>
      </c>
      <c r="R1144" s="4">
        <v>0</v>
      </c>
      <c r="S1144" s="4">
        <v>0</v>
      </c>
      <c r="T1144" s="4">
        <v>23667</v>
      </c>
      <c r="U1144" s="13">
        <f>IF(DataTable[[#This Row],[Year]]="2019",SUM(DataTable[[#This Row],[Nov]:[Dec]]),IF(OR(DataTable[[#This Row],[Year]]="2020",DataTable[[#This Row],[Year]]="2021"),DataTable[[#This Row],[Total]],0))/1000</f>
        <v>23.667000000000002</v>
      </c>
      <c r="V1144" s="13" t="str">
        <f>_xlfn.IFNA(VLOOKUP(DataTable[[#This Row],[Category]],Table2[#All],2,FALSE),"")</f>
        <v>Proactive Replacement</v>
      </c>
    </row>
    <row r="1145" spans="1:22" x14ac:dyDescent="0.35">
      <c r="A1145" s="3" t="s">
        <v>7</v>
      </c>
      <c r="B1145" s="3" t="s">
        <v>981</v>
      </c>
      <c r="C1145" s="3" t="s">
        <v>1091</v>
      </c>
      <c r="D1145" s="3" t="s">
        <v>1090</v>
      </c>
      <c r="E1145" s="3" t="s">
        <v>88</v>
      </c>
      <c r="F1145" s="3" t="s">
        <v>1781</v>
      </c>
      <c r="G1145" s="3" t="s">
        <v>1806</v>
      </c>
      <c r="H1145" s="4">
        <v>0</v>
      </c>
      <c r="I1145" s="4">
        <v>0</v>
      </c>
      <c r="J1145" s="4">
        <v>0</v>
      </c>
      <c r="K1145" s="4">
        <v>165757</v>
      </c>
      <c r="L1145" s="4">
        <v>216386</v>
      </c>
      <c r="M1145" s="4">
        <v>265325</v>
      </c>
      <c r="N1145" s="4">
        <v>0</v>
      </c>
      <c r="O1145" s="4">
        <v>0</v>
      </c>
      <c r="P1145" s="4">
        <v>0</v>
      </c>
      <c r="Q1145" s="4">
        <v>0</v>
      </c>
      <c r="R1145" s="4">
        <v>0</v>
      </c>
      <c r="S1145" s="4">
        <v>0</v>
      </c>
      <c r="T1145" s="4">
        <v>647468</v>
      </c>
      <c r="U1145" s="13">
        <f>IF(DataTable[[#This Row],[Year]]="2019",SUM(DataTable[[#This Row],[Nov]:[Dec]]),IF(OR(DataTable[[#This Row],[Year]]="2020",DataTable[[#This Row],[Year]]="2021"),DataTable[[#This Row],[Total]],0))/1000</f>
        <v>647.46799999999996</v>
      </c>
      <c r="V1145" s="13" t="str">
        <f>_xlfn.IFNA(VLOOKUP(DataTable[[#This Row],[Category]],Table2[#All],2,FALSE),"")</f>
        <v>Proactive Replacement</v>
      </c>
    </row>
    <row r="1146" spans="1:22" x14ac:dyDescent="0.35">
      <c r="A1146" s="3" t="s">
        <v>7</v>
      </c>
      <c r="B1146" s="3" t="s">
        <v>981</v>
      </c>
      <c r="C1146" s="3" t="s">
        <v>1547</v>
      </c>
      <c r="D1146" s="3" t="s">
        <v>1546</v>
      </c>
      <c r="E1146" s="3" t="s">
        <v>252</v>
      </c>
      <c r="F1146" s="3" t="s">
        <v>1781</v>
      </c>
      <c r="G1146" s="3" t="s">
        <v>1806</v>
      </c>
      <c r="H1146" s="4">
        <v>0</v>
      </c>
      <c r="I1146" s="4">
        <v>0</v>
      </c>
      <c r="J1146" s="4">
        <v>0</v>
      </c>
      <c r="K1146" s="4">
        <v>0</v>
      </c>
      <c r="L1146" s="4">
        <v>0</v>
      </c>
      <c r="M1146" s="4">
        <v>0</v>
      </c>
      <c r="N1146" s="4">
        <v>553073</v>
      </c>
      <c r="O1146" s="4">
        <v>163430</v>
      </c>
      <c r="P1146" s="4">
        <v>163430</v>
      </c>
      <c r="Q1146" s="4">
        <v>163430</v>
      </c>
      <c r="R1146" s="4">
        <v>163430</v>
      </c>
      <c r="S1146" s="4">
        <v>298096</v>
      </c>
      <c r="T1146" s="4">
        <v>1504890</v>
      </c>
      <c r="U1146" s="13">
        <f>IF(DataTable[[#This Row],[Year]]="2019",SUM(DataTable[[#This Row],[Nov]:[Dec]]),IF(OR(DataTable[[#This Row],[Year]]="2020",DataTable[[#This Row],[Year]]="2021"),DataTable[[#This Row],[Total]],0))/1000</f>
        <v>1504.89</v>
      </c>
      <c r="V1146" s="13" t="str">
        <f>_xlfn.IFNA(VLOOKUP(DataTable[[#This Row],[Category]],Table2[#All],2,FALSE),"")</f>
        <v>Reliability</v>
      </c>
    </row>
    <row r="1147" spans="1:22" x14ac:dyDescent="0.35">
      <c r="A1147" s="3" t="s">
        <v>7</v>
      </c>
      <c r="B1147" s="3" t="s">
        <v>981</v>
      </c>
      <c r="C1147" s="3" t="s">
        <v>1095</v>
      </c>
      <c r="D1147" s="3" t="s">
        <v>1094</v>
      </c>
      <c r="E1147" s="3" t="s">
        <v>88</v>
      </c>
      <c r="F1147" s="3" t="s">
        <v>1782</v>
      </c>
      <c r="G1147" s="3" t="s">
        <v>1806</v>
      </c>
      <c r="H1147" s="4">
        <v>146097</v>
      </c>
      <c r="I1147" s="4">
        <v>32677</v>
      </c>
      <c r="J1147" s="4">
        <v>-14147</v>
      </c>
      <c r="K1147" s="4">
        <v>1825</v>
      </c>
      <c r="L1147" s="4">
        <v>0</v>
      </c>
      <c r="M1147" s="4">
        <v>-2</v>
      </c>
      <c r="N1147" s="4">
        <v>0</v>
      </c>
      <c r="O1147" s="4">
        <v>0</v>
      </c>
      <c r="P1147" s="4">
        <v>0</v>
      </c>
      <c r="Q1147" s="4">
        <v>0</v>
      </c>
      <c r="R1147" s="4">
        <v>0</v>
      </c>
      <c r="S1147" s="4">
        <v>0</v>
      </c>
      <c r="T1147" s="4">
        <v>166450</v>
      </c>
      <c r="U1147" s="13">
        <f>IF(DataTable[[#This Row],[Year]]="2019",SUM(DataTable[[#This Row],[Nov]:[Dec]]),IF(OR(DataTable[[#This Row],[Year]]="2020",DataTable[[#This Row],[Year]]="2021"),DataTable[[#This Row],[Total]],0))/1000</f>
        <v>166.45</v>
      </c>
      <c r="V1147" s="13" t="str">
        <f>_xlfn.IFNA(VLOOKUP(DataTable[[#This Row],[Category]],Table2[#All],2,FALSE),"")</f>
        <v>Proactive Replacement</v>
      </c>
    </row>
    <row r="1148" spans="1:22" x14ac:dyDescent="0.35">
      <c r="A1148" s="3" t="s">
        <v>7</v>
      </c>
      <c r="B1148" s="3" t="s">
        <v>981</v>
      </c>
      <c r="C1148" s="3" t="s">
        <v>1093</v>
      </c>
      <c r="D1148" s="3" t="s">
        <v>1092</v>
      </c>
      <c r="E1148" s="3" t="s">
        <v>88</v>
      </c>
      <c r="F1148" s="3" t="s">
        <v>1781</v>
      </c>
      <c r="G1148" s="3" t="s">
        <v>1806</v>
      </c>
      <c r="H1148" s="4">
        <v>0</v>
      </c>
      <c r="I1148" s="4">
        <v>0</v>
      </c>
      <c r="J1148" s="4">
        <v>0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>
        <v>0</v>
      </c>
      <c r="Q1148" s="4">
        <v>506232</v>
      </c>
      <c r="R1148" s="4">
        <v>0</v>
      </c>
      <c r="S1148" s="4">
        <v>0</v>
      </c>
      <c r="T1148" s="4">
        <v>506232</v>
      </c>
      <c r="U1148" s="13">
        <f>IF(DataTable[[#This Row],[Year]]="2019",SUM(DataTable[[#This Row],[Nov]:[Dec]]),IF(OR(DataTable[[#This Row],[Year]]="2020",DataTable[[#This Row],[Year]]="2021"),DataTable[[#This Row],[Total]],0))/1000</f>
        <v>506.23200000000003</v>
      </c>
      <c r="V1148" s="13" t="str">
        <f>_xlfn.IFNA(VLOOKUP(DataTable[[#This Row],[Category]],Table2[#All],2,FALSE),"")</f>
        <v>Proactive Replacement</v>
      </c>
    </row>
    <row r="1149" spans="1:22" x14ac:dyDescent="0.35">
      <c r="A1149" s="3" t="s">
        <v>7</v>
      </c>
      <c r="B1149" s="3" t="s">
        <v>981</v>
      </c>
      <c r="C1149" s="3" t="s">
        <v>1109</v>
      </c>
      <c r="D1149" s="3" t="s">
        <v>1108</v>
      </c>
      <c r="E1149" s="3" t="s">
        <v>88</v>
      </c>
      <c r="F1149" s="3" t="s">
        <v>1781</v>
      </c>
      <c r="G1149" s="3" t="s">
        <v>1806</v>
      </c>
      <c r="H1149" s="4">
        <v>0</v>
      </c>
      <c r="I1149" s="4">
        <v>145355</v>
      </c>
      <c r="J1149" s="4">
        <v>138823</v>
      </c>
      <c r="K1149" s="4">
        <v>219254</v>
      </c>
      <c r="L1149" s="4">
        <v>0</v>
      </c>
      <c r="M1149" s="4">
        <v>0</v>
      </c>
      <c r="N1149" s="4">
        <v>0</v>
      </c>
      <c r="O1149" s="4">
        <v>0</v>
      </c>
      <c r="P1149" s="4">
        <v>0</v>
      </c>
      <c r="Q1149" s="4">
        <v>0</v>
      </c>
      <c r="R1149" s="4">
        <v>0</v>
      </c>
      <c r="S1149" s="4">
        <v>0</v>
      </c>
      <c r="T1149" s="4">
        <v>503432</v>
      </c>
      <c r="U1149" s="13">
        <f>IF(DataTable[[#This Row],[Year]]="2019",SUM(DataTable[[#This Row],[Nov]:[Dec]]),IF(OR(DataTable[[#This Row],[Year]]="2020",DataTable[[#This Row],[Year]]="2021"),DataTable[[#This Row],[Total]],0))/1000</f>
        <v>503.43200000000002</v>
      </c>
      <c r="V1149" s="13" t="str">
        <f>_xlfn.IFNA(VLOOKUP(DataTable[[#This Row],[Category]],Table2[#All],2,FALSE),"")</f>
        <v>Proactive Replacement</v>
      </c>
    </row>
    <row r="1150" spans="1:22" x14ac:dyDescent="0.35">
      <c r="A1150" s="3" t="s">
        <v>7</v>
      </c>
      <c r="B1150" s="3" t="s">
        <v>981</v>
      </c>
      <c r="C1150" s="3" t="s">
        <v>1103</v>
      </c>
      <c r="D1150" s="3" t="s">
        <v>1102</v>
      </c>
      <c r="E1150" s="3" t="s">
        <v>88</v>
      </c>
      <c r="F1150" s="3" t="s">
        <v>1781</v>
      </c>
      <c r="G1150" s="3" t="s">
        <v>1806</v>
      </c>
      <c r="H1150" s="4">
        <v>0</v>
      </c>
      <c r="I1150" s="4">
        <v>203318</v>
      </c>
      <c r="J1150" s="4">
        <v>92965</v>
      </c>
      <c r="K1150" s="4">
        <v>131889</v>
      </c>
      <c r="L1150" s="4">
        <v>0</v>
      </c>
      <c r="M1150" s="4">
        <v>0</v>
      </c>
      <c r="N1150" s="4">
        <v>0</v>
      </c>
      <c r="O1150" s="4">
        <v>0</v>
      </c>
      <c r="P1150" s="4">
        <v>0</v>
      </c>
      <c r="Q1150" s="4">
        <v>0</v>
      </c>
      <c r="R1150" s="4">
        <v>0</v>
      </c>
      <c r="S1150" s="4">
        <v>0</v>
      </c>
      <c r="T1150" s="4">
        <v>428172</v>
      </c>
      <c r="U1150" s="13">
        <f>IF(DataTable[[#This Row],[Year]]="2019",SUM(DataTable[[#This Row],[Nov]:[Dec]]),IF(OR(DataTable[[#This Row],[Year]]="2020",DataTable[[#This Row],[Year]]="2021"),DataTable[[#This Row],[Total]],0))/1000</f>
        <v>428.17200000000003</v>
      </c>
      <c r="V1150" s="13" t="str">
        <f>_xlfn.IFNA(VLOOKUP(DataTable[[#This Row],[Category]],Table2[#All],2,FALSE),"")</f>
        <v>Proactive Replacement</v>
      </c>
    </row>
    <row r="1151" spans="1:22" x14ac:dyDescent="0.35">
      <c r="A1151" s="3" t="s">
        <v>7</v>
      </c>
      <c r="B1151" s="3" t="s">
        <v>981</v>
      </c>
      <c r="C1151" s="3" t="s">
        <v>1087</v>
      </c>
      <c r="D1151" s="3" t="s">
        <v>1086</v>
      </c>
      <c r="E1151" s="3" t="s">
        <v>88</v>
      </c>
      <c r="F1151" s="3" t="s">
        <v>1782</v>
      </c>
      <c r="G1151" s="3" t="s">
        <v>1806</v>
      </c>
      <c r="H1151" s="4">
        <v>0</v>
      </c>
      <c r="I1151" s="4">
        <v>0</v>
      </c>
      <c r="J1151" s="4">
        <v>0</v>
      </c>
      <c r="K1151" s="4">
        <v>48277</v>
      </c>
      <c r="L1151" s="4">
        <v>0</v>
      </c>
      <c r="M1151" s="4">
        <v>0</v>
      </c>
      <c r="N1151" s="4">
        <v>188756</v>
      </c>
      <c r="O1151" s="4">
        <v>13392</v>
      </c>
      <c r="P1151" s="4">
        <v>44090</v>
      </c>
      <c r="Q1151" s="4">
        <v>0</v>
      </c>
      <c r="R1151" s="4">
        <v>0</v>
      </c>
      <c r="S1151" s="4">
        <v>0</v>
      </c>
      <c r="T1151" s="4">
        <v>294515</v>
      </c>
      <c r="U1151" s="13">
        <f>IF(DataTable[[#This Row],[Year]]="2019",SUM(DataTable[[#This Row],[Nov]:[Dec]]),IF(OR(DataTable[[#This Row],[Year]]="2020",DataTable[[#This Row],[Year]]="2021"),DataTable[[#This Row],[Total]],0))/1000</f>
        <v>294.51499999999999</v>
      </c>
      <c r="V1151" s="13" t="str">
        <f>_xlfn.IFNA(VLOOKUP(DataTable[[#This Row],[Category]],Table2[#All],2,FALSE),"")</f>
        <v>Proactive Replacement</v>
      </c>
    </row>
    <row r="1152" spans="1:22" x14ac:dyDescent="0.35">
      <c r="A1152" s="3" t="s">
        <v>7</v>
      </c>
      <c r="B1152" s="3" t="s">
        <v>981</v>
      </c>
      <c r="C1152" s="3" t="s">
        <v>1697</v>
      </c>
      <c r="D1152" s="3" t="s">
        <v>1696</v>
      </c>
      <c r="E1152" s="3" t="s">
        <v>124</v>
      </c>
      <c r="F1152" s="3" t="s">
        <v>1782</v>
      </c>
      <c r="G1152" s="3" t="s">
        <v>1806</v>
      </c>
      <c r="H1152" s="4">
        <v>15</v>
      </c>
      <c r="I1152" s="4">
        <v>0</v>
      </c>
      <c r="J1152" s="4">
        <v>0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>
        <v>0</v>
      </c>
      <c r="Q1152" s="4">
        <v>0</v>
      </c>
      <c r="R1152" s="4">
        <v>0</v>
      </c>
      <c r="S1152" s="4">
        <v>0</v>
      </c>
      <c r="T1152" s="4">
        <v>15</v>
      </c>
      <c r="U1152" s="13">
        <f>IF(DataTable[[#This Row],[Year]]="2019",SUM(DataTable[[#This Row],[Nov]:[Dec]]),IF(OR(DataTable[[#This Row],[Year]]="2020",DataTable[[#This Row],[Year]]="2021"),DataTable[[#This Row],[Total]],0))/1000</f>
        <v>1.4999999999999999E-2</v>
      </c>
      <c r="V1152" s="13" t="str">
        <f>_xlfn.IFNA(VLOOKUP(DataTable[[#This Row],[Category]],Table2[#All],2,FALSE),"")</f>
        <v>Transmission Expansion plan</v>
      </c>
    </row>
    <row r="1153" spans="1:22" x14ac:dyDescent="0.35">
      <c r="A1153" s="3" t="s">
        <v>7</v>
      </c>
      <c r="B1153" s="3" t="s">
        <v>981</v>
      </c>
      <c r="C1153" s="3" t="s">
        <v>1669</v>
      </c>
      <c r="D1153" s="3" t="s">
        <v>1668</v>
      </c>
      <c r="E1153" s="3" t="s">
        <v>124</v>
      </c>
      <c r="F1153" s="3" t="s">
        <v>1782</v>
      </c>
      <c r="G1153" s="3" t="s">
        <v>1806</v>
      </c>
      <c r="H1153" s="4">
        <v>33</v>
      </c>
      <c r="I1153" s="4">
        <v>33</v>
      </c>
      <c r="J1153" s="4">
        <v>33</v>
      </c>
      <c r="K1153" s="4">
        <v>33</v>
      </c>
      <c r="L1153" s="4">
        <v>688</v>
      </c>
      <c r="M1153" s="4">
        <v>33</v>
      </c>
      <c r="N1153" s="4">
        <v>33</v>
      </c>
      <c r="O1153" s="4">
        <v>33</v>
      </c>
      <c r="P1153" s="4">
        <v>-33</v>
      </c>
      <c r="Q1153" s="4">
        <v>0</v>
      </c>
      <c r="R1153" s="4">
        <v>0</v>
      </c>
      <c r="S1153" s="4">
        <v>0</v>
      </c>
      <c r="T1153" s="4">
        <v>887</v>
      </c>
      <c r="U1153" s="13">
        <f>IF(DataTable[[#This Row],[Year]]="2019",SUM(DataTable[[#This Row],[Nov]:[Dec]]),IF(OR(DataTable[[#This Row],[Year]]="2020",DataTable[[#This Row],[Year]]="2021"),DataTable[[#This Row],[Total]],0))/1000</f>
        <v>0.88700000000000001</v>
      </c>
      <c r="V1153" s="13" t="str">
        <f>_xlfn.IFNA(VLOOKUP(DataTable[[#This Row],[Category]],Table2[#All],2,FALSE),"")</f>
        <v>Transmission Expansion plan</v>
      </c>
    </row>
    <row r="1154" spans="1:22" x14ac:dyDescent="0.35">
      <c r="A1154" s="3" t="s">
        <v>7</v>
      </c>
      <c r="B1154" s="3" t="s">
        <v>981</v>
      </c>
      <c r="C1154" s="3" t="s">
        <v>1669</v>
      </c>
      <c r="D1154" s="3" t="s">
        <v>1668</v>
      </c>
      <c r="E1154" s="3" t="s">
        <v>124</v>
      </c>
      <c r="F1154" s="3" t="s">
        <v>1781</v>
      </c>
      <c r="G1154" s="3" t="s">
        <v>1806</v>
      </c>
      <c r="H1154" s="4">
        <v>0</v>
      </c>
      <c r="I1154" s="4">
        <v>0</v>
      </c>
      <c r="J1154" s="4">
        <v>0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>
        <v>151964</v>
      </c>
      <c r="Q1154" s="4">
        <v>153070</v>
      </c>
      <c r="R1154" s="4">
        <v>153733</v>
      </c>
      <c r="S1154" s="4">
        <v>414212</v>
      </c>
      <c r="T1154" s="4">
        <v>872979</v>
      </c>
      <c r="U1154" s="13">
        <f>IF(DataTable[[#This Row],[Year]]="2019",SUM(DataTable[[#This Row],[Nov]:[Dec]]),IF(OR(DataTable[[#This Row],[Year]]="2020",DataTable[[#This Row],[Year]]="2021"),DataTable[[#This Row],[Total]],0))/1000</f>
        <v>872.97900000000004</v>
      </c>
      <c r="V1154" s="13" t="str">
        <f>_xlfn.IFNA(VLOOKUP(DataTable[[#This Row],[Category]],Table2[#All],2,FALSE),"")</f>
        <v>Transmission Expansion plan</v>
      </c>
    </row>
    <row r="1155" spans="1:22" x14ac:dyDescent="0.35">
      <c r="A1155" s="3" t="s">
        <v>7</v>
      </c>
      <c r="B1155" s="3" t="s">
        <v>981</v>
      </c>
      <c r="C1155" s="3" t="s">
        <v>1233</v>
      </c>
      <c r="D1155" s="3" t="s">
        <v>1232</v>
      </c>
      <c r="E1155" s="3" t="s">
        <v>88</v>
      </c>
      <c r="F1155" s="3" t="s">
        <v>1782</v>
      </c>
      <c r="G1155" s="3" t="s">
        <v>1806</v>
      </c>
      <c r="H1155" s="4">
        <v>287401</v>
      </c>
      <c r="I1155" s="4">
        <v>245475</v>
      </c>
      <c r="J1155" s="4">
        <v>47801</v>
      </c>
      <c r="K1155" s="4">
        <v>103380</v>
      </c>
      <c r="L1155" s="4">
        <v>35807</v>
      </c>
      <c r="M1155" s="4">
        <v>6462</v>
      </c>
      <c r="N1155" s="4">
        <v>10399</v>
      </c>
      <c r="O1155" s="4">
        <v>0</v>
      </c>
      <c r="P1155" s="4">
        <v>-480000</v>
      </c>
      <c r="Q1155" s="4">
        <v>0</v>
      </c>
      <c r="R1155" s="4">
        <v>0</v>
      </c>
      <c r="S1155" s="4">
        <v>0</v>
      </c>
      <c r="T1155" s="4">
        <v>256725</v>
      </c>
      <c r="U1155" s="13">
        <f>IF(DataTable[[#This Row],[Year]]="2019",SUM(DataTable[[#This Row],[Nov]:[Dec]]),IF(OR(DataTable[[#This Row],[Year]]="2020",DataTable[[#This Row],[Year]]="2021"),DataTable[[#This Row],[Total]],0))/1000</f>
        <v>256.72500000000002</v>
      </c>
      <c r="V1155" s="13" t="str">
        <f>_xlfn.IFNA(VLOOKUP(DataTable[[#This Row],[Category]],Table2[#All],2,FALSE),"")</f>
        <v>Proactive Replacement</v>
      </c>
    </row>
    <row r="1156" spans="1:22" x14ac:dyDescent="0.35">
      <c r="A1156" s="3" t="s">
        <v>7</v>
      </c>
      <c r="B1156" s="3" t="s">
        <v>981</v>
      </c>
      <c r="C1156" s="3" t="s">
        <v>1307</v>
      </c>
      <c r="D1156" s="3" t="s">
        <v>1306</v>
      </c>
      <c r="E1156" s="3" t="s">
        <v>88</v>
      </c>
      <c r="F1156" s="3" t="s">
        <v>1782</v>
      </c>
      <c r="G1156" s="3" t="s">
        <v>1806</v>
      </c>
      <c r="H1156" s="4">
        <v>3862</v>
      </c>
      <c r="I1156" s="4">
        <v>3861</v>
      </c>
      <c r="J1156" s="4">
        <v>3740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>
        <v>0</v>
      </c>
      <c r="Q1156" s="4">
        <v>0</v>
      </c>
      <c r="R1156" s="4">
        <v>0</v>
      </c>
      <c r="S1156" s="4">
        <v>0</v>
      </c>
      <c r="T1156" s="4">
        <v>11463</v>
      </c>
      <c r="U1156" s="13">
        <f>IF(DataTable[[#This Row],[Year]]="2019",SUM(DataTable[[#This Row],[Nov]:[Dec]]),IF(OR(DataTable[[#This Row],[Year]]="2020",DataTable[[#This Row],[Year]]="2021"),DataTable[[#This Row],[Total]],0))/1000</f>
        <v>11.462999999999999</v>
      </c>
      <c r="V1156" s="13" t="str">
        <f>_xlfn.IFNA(VLOOKUP(DataTable[[#This Row],[Category]],Table2[#All],2,FALSE),"")</f>
        <v>Proactive Replacement</v>
      </c>
    </row>
    <row r="1157" spans="1:22" x14ac:dyDescent="0.35">
      <c r="A1157" s="3" t="s">
        <v>7</v>
      </c>
      <c r="B1157" s="3" t="s">
        <v>981</v>
      </c>
      <c r="C1157" s="3" t="s">
        <v>1171</v>
      </c>
      <c r="D1157" s="3" t="s">
        <v>1170</v>
      </c>
      <c r="E1157" s="3" t="s">
        <v>281</v>
      </c>
      <c r="F1157" s="3" t="s">
        <v>1782</v>
      </c>
      <c r="G1157" s="3" t="s">
        <v>1806</v>
      </c>
      <c r="H1157" s="4">
        <v>-58362</v>
      </c>
      <c r="I1157" s="4">
        <v>15889</v>
      </c>
      <c r="J1157" s="4">
        <v>-15983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>
        <v>0</v>
      </c>
      <c r="Q1157" s="4">
        <v>0</v>
      </c>
      <c r="R1157" s="4">
        <v>0</v>
      </c>
      <c r="S1157" s="4">
        <v>0</v>
      </c>
      <c r="T1157" s="4">
        <v>-58456</v>
      </c>
      <c r="U1157" s="13">
        <f>IF(DataTable[[#This Row],[Year]]="2019",SUM(DataTable[[#This Row],[Nov]:[Dec]]),IF(OR(DataTable[[#This Row],[Year]]="2020",DataTable[[#This Row],[Year]]="2021"),DataTable[[#This Row],[Total]],0))/1000</f>
        <v>-58.456000000000003</v>
      </c>
      <c r="V1157" s="13" t="str">
        <f>_xlfn.IFNA(VLOOKUP(DataTable[[#This Row],[Category]],Table2[#All],2,FALSE),"")</f>
        <v>All Other</v>
      </c>
    </row>
    <row r="1158" spans="1:22" x14ac:dyDescent="0.35">
      <c r="A1158" s="3" t="s">
        <v>7</v>
      </c>
      <c r="B1158" s="3" t="s">
        <v>981</v>
      </c>
      <c r="C1158" s="3" t="s">
        <v>1741</v>
      </c>
      <c r="D1158" s="3" t="s">
        <v>1740</v>
      </c>
      <c r="E1158" s="3" t="s">
        <v>8</v>
      </c>
      <c r="F1158" s="3" t="s">
        <v>1782</v>
      </c>
      <c r="G1158" s="3" t="s">
        <v>1806</v>
      </c>
      <c r="H1158" s="4">
        <v>-1145</v>
      </c>
      <c r="I1158" s="4">
        <v>82</v>
      </c>
      <c r="J1158" s="4">
        <v>0</v>
      </c>
      <c r="K1158" s="4">
        <v>0</v>
      </c>
      <c r="L1158" s="4">
        <v>0</v>
      </c>
      <c r="M1158" s="4">
        <v>0</v>
      </c>
      <c r="N1158" s="4">
        <v>0</v>
      </c>
      <c r="O1158" s="4">
        <v>0</v>
      </c>
      <c r="P1158" s="4">
        <v>0</v>
      </c>
      <c r="Q1158" s="4">
        <v>0</v>
      </c>
      <c r="R1158" s="4">
        <v>0</v>
      </c>
      <c r="S1158" s="4">
        <v>0</v>
      </c>
      <c r="T1158" s="4">
        <v>-1063</v>
      </c>
      <c r="U1158" s="13">
        <f>IF(DataTable[[#This Row],[Year]]="2019",SUM(DataTable[[#This Row],[Nov]:[Dec]]),IF(OR(DataTable[[#This Row],[Year]]="2020",DataTable[[#This Row],[Year]]="2021"),DataTable[[#This Row],[Total]],0))/1000</f>
        <v>-1.0629999999999999</v>
      </c>
      <c r="V1158" s="13" t="str">
        <f>_xlfn.IFNA(VLOOKUP(DataTable[[#This Row],[Category]],Table2[#All],2,FALSE),"")</f>
        <v>All Other</v>
      </c>
    </row>
    <row r="1159" spans="1:22" x14ac:dyDescent="0.35">
      <c r="A1159" s="3" t="s">
        <v>7</v>
      </c>
      <c r="B1159" s="3" t="s">
        <v>981</v>
      </c>
      <c r="C1159" s="3" t="s">
        <v>1069</v>
      </c>
      <c r="D1159" s="3" t="s">
        <v>1068</v>
      </c>
      <c r="E1159" s="3" t="s">
        <v>281</v>
      </c>
      <c r="F1159" s="3" t="s">
        <v>1782</v>
      </c>
      <c r="G1159" s="3" t="s">
        <v>1806</v>
      </c>
      <c r="H1159" s="4">
        <v>2</v>
      </c>
      <c r="I1159" s="4">
        <v>369</v>
      </c>
      <c r="J1159" s="4">
        <v>-372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>
        <v>0</v>
      </c>
      <c r="Q1159" s="4">
        <v>0</v>
      </c>
      <c r="R1159" s="4">
        <v>0</v>
      </c>
      <c r="S1159" s="4">
        <v>0</v>
      </c>
      <c r="T1159" s="4">
        <v>-1</v>
      </c>
      <c r="U1159" s="13">
        <f>IF(DataTable[[#This Row],[Year]]="2019",SUM(DataTable[[#This Row],[Nov]:[Dec]]),IF(OR(DataTable[[#This Row],[Year]]="2020",DataTable[[#This Row],[Year]]="2021"),DataTable[[#This Row],[Total]],0))/1000</f>
        <v>-1E-3</v>
      </c>
      <c r="V1159" s="13" t="str">
        <f>_xlfn.IFNA(VLOOKUP(DataTable[[#This Row],[Category]],Table2[#All],2,FALSE),"")</f>
        <v>All Other</v>
      </c>
    </row>
    <row r="1160" spans="1:22" x14ac:dyDescent="0.35">
      <c r="A1160" s="3" t="s">
        <v>7</v>
      </c>
      <c r="B1160" s="3" t="s">
        <v>981</v>
      </c>
      <c r="C1160" s="3" t="s">
        <v>1121</v>
      </c>
      <c r="D1160" s="3" t="s">
        <v>1120</v>
      </c>
      <c r="E1160" s="3" t="s">
        <v>88</v>
      </c>
      <c r="F1160" s="3" t="s">
        <v>1782</v>
      </c>
      <c r="G1160" s="3" t="s">
        <v>1806</v>
      </c>
      <c r="H1160" s="4">
        <v>0</v>
      </c>
      <c r="I1160" s="4">
        <v>0</v>
      </c>
      <c r="J1160" s="4">
        <v>0</v>
      </c>
      <c r="K1160" s="4">
        <v>0</v>
      </c>
      <c r="L1160" s="4">
        <v>0</v>
      </c>
      <c r="M1160" s="4">
        <v>0</v>
      </c>
      <c r="N1160" s="4">
        <v>0</v>
      </c>
      <c r="O1160" s="4">
        <v>0</v>
      </c>
      <c r="P1160" s="4">
        <v>1</v>
      </c>
      <c r="Q1160" s="4">
        <v>0</v>
      </c>
      <c r="R1160" s="4">
        <v>0</v>
      </c>
      <c r="S1160" s="4">
        <v>1</v>
      </c>
      <c r="T1160" s="4">
        <v>2</v>
      </c>
      <c r="U1160" s="13">
        <f>IF(DataTable[[#This Row],[Year]]="2019",SUM(DataTable[[#This Row],[Nov]:[Dec]]),IF(OR(DataTable[[#This Row],[Year]]="2020",DataTable[[#This Row],[Year]]="2021"),DataTable[[#This Row],[Total]],0))/1000</f>
        <v>2E-3</v>
      </c>
      <c r="V1160" s="13" t="str">
        <f>_xlfn.IFNA(VLOOKUP(DataTable[[#This Row],[Category]],Table2[#All],2,FALSE),"")</f>
        <v>Proactive Replacement</v>
      </c>
    </row>
    <row r="1161" spans="1:22" x14ac:dyDescent="0.35">
      <c r="A1161" s="3" t="s">
        <v>7</v>
      </c>
      <c r="B1161" s="3" t="s">
        <v>981</v>
      </c>
      <c r="C1161" s="3" t="s">
        <v>1655</v>
      </c>
      <c r="D1161" s="3" t="s">
        <v>1654</v>
      </c>
      <c r="E1161" s="3" t="s">
        <v>304</v>
      </c>
      <c r="F1161" s="3" t="s">
        <v>1782</v>
      </c>
      <c r="G1161" s="3" t="s">
        <v>1806</v>
      </c>
      <c r="H1161" s="4">
        <v>87824</v>
      </c>
      <c r="I1161" s="4">
        <v>13422</v>
      </c>
      <c r="J1161" s="4">
        <v>-932</v>
      </c>
      <c r="K1161" s="4">
        <v>405055</v>
      </c>
      <c r="L1161" s="4">
        <v>9703</v>
      </c>
      <c r="M1161" s="4">
        <v>154446</v>
      </c>
      <c r="N1161" s="4">
        <v>2522</v>
      </c>
      <c r="O1161" s="4">
        <v>0</v>
      </c>
      <c r="P1161" s="4">
        <v>89748</v>
      </c>
      <c r="Q1161" s="4">
        <v>0</v>
      </c>
      <c r="R1161" s="4">
        <v>0</v>
      </c>
      <c r="S1161" s="4">
        <v>0</v>
      </c>
      <c r="T1161" s="4">
        <v>761789</v>
      </c>
      <c r="U1161" s="13">
        <f>IF(DataTable[[#This Row],[Year]]="2019",SUM(DataTable[[#This Row],[Nov]:[Dec]]),IF(OR(DataTable[[#This Row],[Year]]="2020",DataTable[[#This Row],[Year]]="2021"),DataTable[[#This Row],[Total]],0))/1000</f>
        <v>761.78899999999999</v>
      </c>
      <c r="V1161" s="13" t="str">
        <f>_xlfn.IFNA(VLOOKUP(DataTable[[#This Row],[Category]],Table2[#All],2,FALSE),"")</f>
        <v>All Other</v>
      </c>
    </row>
    <row r="1162" spans="1:22" x14ac:dyDescent="0.35">
      <c r="A1162" s="3" t="s">
        <v>7</v>
      </c>
      <c r="B1162" s="3" t="s">
        <v>981</v>
      </c>
      <c r="C1162" s="3" t="s">
        <v>1657</v>
      </c>
      <c r="D1162" s="3" t="s">
        <v>1656</v>
      </c>
      <c r="E1162" s="3" t="s">
        <v>304</v>
      </c>
      <c r="F1162" s="3" t="s">
        <v>1781</v>
      </c>
      <c r="G1162" s="3" t="s">
        <v>1806</v>
      </c>
      <c r="H1162" s="4">
        <v>72251</v>
      </c>
      <c r="I1162" s="4">
        <v>72251</v>
      </c>
      <c r="J1162" s="4">
        <v>72251</v>
      </c>
      <c r="K1162" s="4">
        <v>72251</v>
      </c>
      <c r="L1162" s="4">
        <v>72251</v>
      </c>
      <c r="M1162" s="4">
        <v>72251</v>
      </c>
      <c r="N1162" s="4">
        <v>72251</v>
      </c>
      <c r="O1162" s="4">
        <v>72251</v>
      </c>
      <c r="P1162" s="4">
        <v>72251</v>
      </c>
      <c r="Q1162" s="4">
        <v>72251</v>
      </c>
      <c r="R1162" s="4">
        <v>72251</v>
      </c>
      <c r="S1162" s="4">
        <v>72251</v>
      </c>
      <c r="T1162" s="4">
        <v>867010</v>
      </c>
      <c r="U1162" s="13">
        <f>IF(DataTable[[#This Row],[Year]]="2019",SUM(DataTable[[#This Row],[Nov]:[Dec]]),IF(OR(DataTable[[#This Row],[Year]]="2020",DataTable[[#This Row],[Year]]="2021"),DataTable[[#This Row],[Total]],0))/1000</f>
        <v>867.01</v>
      </c>
      <c r="V1162" s="13" t="str">
        <f>_xlfn.IFNA(VLOOKUP(DataTable[[#This Row],[Category]],Table2[#All],2,FALSE),"")</f>
        <v>All Other</v>
      </c>
    </row>
    <row r="1163" spans="1:22" x14ac:dyDescent="0.35">
      <c r="A1163" s="3" t="s">
        <v>7</v>
      </c>
      <c r="B1163" s="3" t="s">
        <v>981</v>
      </c>
      <c r="C1163" s="3" t="s">
        <v>1403</v>
      </c>
      <c r="D1163" s="3" t="s">
        <v>1402</v>
      </c>
      <c r="E1163" s="3" t="s">
        <v>88</v>
      </c>
      <c r="F1163" s="3" t="s">
        <v>1782</v>
      </c>
      <c r="G1163" s="3" t="s">
        <v>1806</v>
      </c>
      <c r="H1163" s="4">
        <v>-55</v>
      </c>
      <c r="I1163" s="4">
        <v>0</v>
      </c>
      <c r="J1163" s="4">
        <v>0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>
        <v>0</v>
      </c>
      <c r="Q1163" s="4">
        <v>0</v>
      </c>
      <c r="R1163" s="4">
        <v>0</v>
      </c>
      <c r="S1163" s="4">
        <v>0</v>
      </c>
      <c r="T1163" s="4">
        <v>-55</v>
      </c>
      <c r="U1163" s="13">
        <f>IF(DataTable[[#This Row],[Year]]="2019",SUM(DataTable[[#This Row],[Nov]:[Dec]]),IF(OR(DataTable[[#This Row],[Year]]="2020",DataTable[[#This Row],[Year]]="2021"),DataTable[[#This Row],[Total]],0))/1000</f>
        <v>-5.5E-2</v>
      </c>
      <c r="V1163" s="13" t="str">
        <f>_xlfn.IFNA(VLOOKUP(DataTable[[#This Row],[Category]],Table2[#All],2,FALSE),"")</f>
        <v>Proactive Replacement</v>
      </c>
    </row>
    <row r="1164" spans="1:22" x14ac:dyDescent="0.35">
      <c r="A1164" s="3" t="s">
        <v>7</v>
      </c>
      <c r="B1164" s="3" t="s">
        <v>981</v>
      </c>
      <c r="C1164" s="3" t="s">
        <v>1405</v>
      </c>
      <c r="D1164" s="3" t="s">
        <v>1404</v>
      </c>
      <c r="E1164" s="3" t="s">
        <v>88</v>
      </c>
      <c r="F1164" s="3" t="s">
        <v>1782</v>
      </c>
      <c r="G1164" s="3" t="s">
        <v>1806</v>
      </c>
      <c r="H1164" s="4">
        <v>132377</v>
      </c>
      <c r="I1164" s="4">
        <v>35208</v>
      </c>
      <c r="J1164" s="4">
        <v>-1057411</v>
      </c>
      <c r="K1164" s="4">
        <v>82170</v>
      </c>
      <c r="L1164" s="4">
        <v>-5466</v>
      </c>
      <c r="M1164" s="4">
        <v>-238</v>
      </c>
      <c r="N1164" s="4">
        <v>0</v>
      </c>
      <c r="O1164" s="4">
        <v>-128</v>
      </c>
      <c r="P1164" s="4">
        <v>480128</v>
      </c>
      <c r="Q1164" s="4">
        <v>0</v>
      </c>
      <c r="R1164" s="4">
        <v>0</v>
      </c>
      <c r="S1164" s="4">
        <v>0</v>
      </c>
      <c r="T1164" s="4">
        <v>-333360</v>
      </c>
      <c r="U1164" s="13">
        <f>IF(DataTable[[#This Row],[Year]]="2019",SUM(DataTable[[#This Row],[Nov]:[Dec]]),IF(OR(DataTable[[#This Row],[Year]]="2020",DataTable[[#This Row],[Year]]="2021"),DataTable[[#This Row],[Total]],0))/1000</f>
        <v>-333.36</v>
      </c>
      <c r="V1164" s="13" t="str">
        <f>_xlfn.IFNA(VLOOKUP(DataTable[[#This Row],[Category]],Table2[#All],2,FALSE),"")</f>
        <v>Proactive Replacement</v>
      </c>
    </row>
    <row r="1165" spans="1:22" x14ac:dyDescent="0.35">
      <c r="A1165" s="3" t="s">
        <v>7</v>
      </c>
      <c r="B1165" s="3" t="s">
        <v>981</v>
      </c>
      <c r="C1165" s="3" t="s">
        <v>1407</v>
      </c>
      <c r="D1165" s="3" t="s">
        <v>1406</v>
      </c>
      <c r="E1165" s="3" t="s">
        <v>88</v>
      </c>
      <c r="F1165" s="3" t="s">
        <v>1782</v>
      </c>
      <c r="G1165" s="3" t="s">
        <v>1806</v>
      </c>
      <c r="H1165" s="4">
        <v>122912</v>
      </c>
      <c r="I1165" s="4">
        <v>-135896</v>
      </c>
      <c r="J1165" s="4">
        <v>10266</v>
      </c>
      <c r="K1165" s="4">
        <v>5872</v>
      </c>
      <c r="L1165" s="4">
        <v>2052</v>
      </c>
      <c r="M1165" s="4">
        <v>154080</v>
      </c>
      <c r="N1165" s="4">
        <v>97661</v>
      </c>
      <c r="O1165" s="4">
        <v>-2992</v>
      </c>
      <c r="P1165" s="4">
        <v>2992</v>
      </c>
      <c r="Q1165" s="4">
        <v>0</v>
      </c>
      <c r="R1165" s="4">
        <v>0</v>
      </c>
      <c r="S1165" s="4">
        <v>0</v>
      </c>
      <c r="T1165" s="4">
        <v>256946</v>
      </c>
      <c r="U1165" s="13">
        <f>IF(DataTable[[#This Row],[Year]]="2019",SUM(DataTable[[#This Row],[Nov]:[Dec]]),IF(OR(DataTable[[#This Row],[Year]]="2020",DataTable[[#This Row],[Year]]="2021"),DataTable[[#This Row],[Total]],0))/1000</f>
        <v>256.94600000000003</v>
      </c>
      <c r="V1165" s="13" t="str">
        <f>_xlfn.IFNA(VLOOKUP(DataTable[[#This Row],[Category]],Table2[#All],2,FALSE),"")</f>
        <v>Proactive Replacement</v>
      </c>
    </row>
    <row r="1166" spans="1:22" x14ac:dyDescent="0.35">
      <c r="A1166" s="3" t="s">
        <v>7</v>
      </c>
      <c r="B1166" s="3" t="s">
        <v>981</v>
      </c>
      <c r="C1166" s="3" t="s">
        <v>1409</v>
      </c>
      <c r="D1166" s="3" t="s">
        <v>1408</v>
      </c>
      <c r="E1166" s="3" t="s">
        <v>88</v>
      </c>
      <c r="F1166" s="3" t="s">
        <v>1782</v>
      </c>
      <c r="G1166" s="3" t="s">
        <v>1806</v>
      </c>
      <c r="H1166" s="4">
        <v>203325</v>
      </c>
      <c r="I1166" s="4">
        <v>552481</v>
      </c>
      <c r="J1166" s="4">
        <v>817794</v>
      </c>
      <c r="K1166" s="4">
        <v>1217616</v>
      </c>
      <c r="L1166" s="4">
        <v>935750</v>
      </c>
      <c r="M1166" s="4">
        <v>1549847</v>
      </c>
      <c r="N1166" s="4">
        <v>1182948</v>
      </c>
      <c r="O1166" s="4">
        <v>774018</v>
      </c>
      <c r="P1166" s="4">
        <v>446028</v>
      </c>
      <c r="Q1166" s="4">
        <v>0</v>
      </c>
      <c r="R1166" s="4">
        <v>0</v>
      </c>
      <c r="S1166" s="4">
        <v>-900000</v>
      </c>
      <c r="T1166" s="4">
        <v>6779806</v>
      </c>
      <c r="U1166" s="13">
        <f>IF(DataTable[[#This Row],[Year]]="2019",SUM(DataTable[[#This Row],[Nov]:[Dec]]),IF(OR(DataTable[[#This Row],[Year]]="2020",DataTable[[#This Row],[Year]]="2021"),DataTable[[#This Row],[Total]],0))/1000</f>
        <v>6779.8059999999996</v>
      </c>
      <c r="V1166" s="13" t="str">
        <f>_xlfn.IFNA(VLOOKUP(DataTable[[#This Row],[Category]],Table2[#All],2,FALSE),"")</f>
        <v>Proactive Replacement</v>
      </c>
    </row>
    <row r="1167" spans="1:22" x14ac:dyDescent="0.35">
      <c r="A1167" s="3" t="s">
        <v>7</v>
      </c>
      <c r="B1167" s="3" t="s">
        <v>981</v>
      </c>
      <c r="C1167" s="3" t="s">
        <v>1411</v>
      </c>
      <c r="D1167" s="3" t="s">
        <v>1410</v>
      </c>
      <c r="E1167" s="3" t="s">
        <v>88</v>
      </c>
      <c r="F1167" s="3" t="s">
        <v>1781</v>
      </c>
      <c r="G1167" s="3" t="s">
        <v>1806</v>
      </c>
      <c r="H1167" s="4">
        <v>74967</v>
      </c>
      <c r="I1167" s="4">
        <v>74967</v>
      </c>
      <c r="J1167" s="4">
        <v>74967</v>
      </c>
      <c r="K1167" s="4">
        <v>74967</v>
      </c>
      <c r="L1167" s="4">
        <v>74967</v>
      </c>
      <c r="M1167" s="4">
        <v>74967</v>
      </c>
      <c r="N1167" s="4">
        <v>74967</v>
      </c>
      <c r="O1167" s="4">
        <v>74967</v>
      </c>
      <c r="P1167" s="4">
        <v>74967</v>
      </c>
      <c r="Q1167" s="4">
        <v>74967</v>
      </c>
      <c r="R1167" s="4">
        <v>74967</v>
      </c>
      <c r="S1167" s="4">
        <v>74967</v>
      </c>
      <c r="T1167" s="4">
        <v>899608</v>
      </c>
      <c r="U1167" s="13">
        <f>IF(DataTable[[#This Row],[Year]]="2019",SUM(DataTable[[#This Row],[Nov]:[Dec]]),IF(OR(DataTable[[#This Row],[Year]]="2020",DataTable[[#This Row],[Year]]="2021"),DataTable[[#This Row],[Total]],0))/1000</f>
        <v>899.60799999999995</v>
      </c>
      <c r="V1167" s="13" t="str">
        <f>_xlfn.IFNA(VLOOKUP(DataTable[[#This Row],[Category]],Table2[#All],2,FALSE),"")</f>
        <v>Proactive Replacement</v>
      </c>
    </row>
    <row r="1168" spans="1:22" x14ac:dyDescent="0.35">
      <c r="A1168" s="3" t="s">
        <v>7</v>
      </c>
      <c r="B1168" s="3" t="s">
        <v>981</v>
      </c>
      <c r="C1168" s="3" t="s">
        <v>1423</v>
      </c>
      <c r="D1168" s="3" t="s">
        <v>1422</v>
      </c>
      <c r="E1168" s="3" t="s">
        <v>88</v>
      </c>
      <c r="F1168" s="3" t="s">
        <v>1782</v>
      </c>
      <c r="G1168" s="3" t="s">
        <v>1806</v>
      </c>
      <c r="H1168" s="4">
        <v>13491</v>
      </c>
      <c r="I1168" s="4">
        <v>5443</v>
      </c>
      <c r="J1168" s="4">
        <v>-170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>
        <v>0</v>
      </c>
      <c r="Q1168" s="4">
        <v>0</v>
      </c>
      <c r="R1168" s="4">
        <v>0</v>
      </c>
      <c r="S1168" s="4">
        <v>0</v>
      </c>
      <c r="T1168" s="4">
        <v>18764</v>
      </c>
      <c r="U1168" s="13">
        <f>IF(DataTable[[#This Row],[Year]]="2019",SUM(DataTable[[#This Row],[Nov]:[Dec]]),IF(OR(DataTable[[#This Row],[Year]]="2020",DataTable[[#This Row],[Year]]="2021"),DataTable[[#This Row],[Total]],0))/1000</f>
        <v>18.763999999999999</v>
      </c>
      <c r="V1168" s="13" t="str">
        <f>_xlfn.IFNA(VLOOKUP(DataTable[[#This Row],[Category]],Table2[#All],2,FALSE),"")</f>
        <v>Proactive Replacement</v>
      </c>
    </row>
    <row r="1169" spans="1:22" x14ac:dyDescent="0.35">
      <c r="A1169" s="3" t="s">
        <v>7</v>
      </c>
      <c r="B1169" s="3" t="s">
        <v>981</v>
      </c>
      <c r="C1169" s="3" t="s">
        <v>1425</v>
      </c>
      <c r="D1169" s="3" t="s">
        <v>1424</v>
      </c>
      <c r="E1169" s="3" t="s">
        <v>88</v>
      </c>
      <c r="F1169" s="3" t="s">
        <v>1782</v>
      </c>
      <c r="G1169" s="3" t="s">
        <v>1806</v>
      </c>
      <c r="H1169" s="4">
        <v>0</v>
      </c>
      <c r="I1169" s="4">
        <v>10072</v>
      </c>
      <c r="J1169" s="4">
        <v>-7168</v>
      </c>
      <c r="K1169" s="4">
        <v>8323</v>
      </c>
      <c r="L1169" s="4">
        <v>95455</v>
      </c>
      <c r="M1169" s="4">
        <v>25564</v>
      </c>
      <c r="N1169" s="4">
        <v>32381</v>
      </c>
      <c r="O1169" s="4">
        <v>65782</v>
      </c>
      <c r="P1169" s="4">
        <v>-65782</v>
      </c>
      <c r="Q1169" s="4">
        <v>0</v>
      </c>
      <c r="R1169" s="4">
        <v>0</v>
      </c>
      <c r="S1169" s="4">
        <v>0</v>
      </c>
      <c r="T1169" s="4">
        <v>164628</v>
      </c>
      <c r="U1169" s="13">
        <f>IF(DataTable[[#This Row],[Year]]="2019",SUM(DataTable[[#This Row],[Nov]:[Dec]]),IF(OR(DataTable[[#This Row],[Year]]="2020",DataTable[[#This Row],[Year]]="2021"),DataTable[[#This Row],[Total]],0))/1000</f>
        <v>164.62799999999999</v>
      </c>
      <c r="V1169" s="13" t="str">
        <f>_xlfn.IFNA(VLOOKUP(DataTable[[#This Row],[Category]],Table2[#All],2,FALSE),"")</f>
        <v>Proactive Replacement</v>
      </c>
    </row>
    <row r="1170" spans="1:22" x14ac:dyDescent="0.35">
      <c r="A1170" s="3" t="s">
        <v>7</v>
      </c>
      <c r="B1170" s="3" t="s">
        <v>981</v>
      </c>
      <c r="C1170" s="3" t="s">
        <v>1427</v>
      </c>
      <c r="D1170" s="3" t="s">
        <v>1426</v>
      </c>
      <c r="E1170" s="3" t="s">
        <v>88</v>
      </c>
      <c r="F1170" s="3" t="s">
        <v>1781</v>
      </c>
      <c r="G1170" s="3" t="s">
        <v>1806</v>
      </c>
      <c r="H1170" s="4">
        <v>8586</v>
      </c>
      <c r="I1170" s="4">
        <v>8586</v>
      </c>
      <c r="J1170" s="4">
        <v>8586</v>
      </c>
      <c r="K1170" s="4">
        <v>8586</v>
      </c>
      <c r="L1170" s="4">
        <v>8586</v>
      </c>
      <c r="M1170" s="4">
        <v>8586</v>
      </c>
      <c r="N1170" s="4">
        <v>8586</v>
      </c>
      <c r="O1170" s="4">
        <v>8586</v>
      </c>
      <c r="P1170" s="4">
        <v>8586</v>
      </c>
      <c r="Q1170" s="4">
        <v>8586</v>
      </c>
      <c r="R1170" s="4">
        <v>8586</v>
      </c>
      <c r="S1170" s="4">
        <v>8586</v>
      </c>
      <c r="T1170" s="4">
        <v>103029</v>
      </c>
      <c r="U1170" s="13">
        <f>IF(DataTable[[#This Row],[Year]]="2019",SUM(DataTable[[#This Row],[Nov]:[Dec]]),IF(OR(DataTable[[#This Row],[Year]]="2020",DataTable[[#This Row],[Year]]="2021"),DataTable[[#This Row],[Total]],0))/1000</f>
        <v>103.029</v>
      </c>
      <c r="V1170" s="13" t="str">
        <f>_xlfn.IFNA(VLOOKUP(DataTable[[#This Row],[Category]],Table2[#All],2,FALSE),"")</f>
        <v>Proactive Replacement</v>
      </c>
    </row>
    <row r="1171" spans="1:22" x14ac:dyDescent="0.35">
      <c r="A1171" s="3" t="s">
        <v>7</v>
      </c>
      <c r="B1171" s="3" t="s">
        <v>981</v>
      </c>
      <c r="C1171" s="3" t="s">
        <v>1373</v>
      </c>
      <c r="D1171" s="3" t="s">
        <v>1372</v>
      </c>
      <c r="E1171" s="3" t="s">
        <v>88</v>
      </c>
      <c r="F1171" s="3" t="s">
        <v>1782</v>
      </c>
      <c r="G1171" s="3" t="s">
        <v>1806</v>
      </c>
      <c r="H1171" s="4">
        <v>1690</v>
      </c>
      <c r="I1171" s="4">
        <v>0</v>
      </c>
      <c r="J1171" s="4">
        <v>0</v>
      </c>
      <c r="K1171" s="4">
        <v>-31762</v>
      </c>
      <c r="L1171" s="4">
        <v>11587</v>
      </c>
      <c r="M1171" s="4">
        <v>99528</v>
      </c>
      <c r="N1171" s="4">
        <v>3996</v>
      </c>
      <c r="O1171" s="4">
        <v>0</v>
      </c>
      <c r="P1171" s="4">
        <v>0</v>
      </c>
      <c r="Q1171" s="4">
        <v>0</v>
      </c>
      <c r="R1171" s="4">
        <v>0</v>
      </c>
      <c r="S1171" s="4">
        <v>0</v>
      </c>
      <c r="T1171" s="4">
        <v>85041</v>
      </c>
      <c r="U1171" s="13">
        <f>IF(DataTable[[#This Row],[Year]]="2019",SUM(DataTable[[#This Row],[Nov]:[Dec]]),IF(OR(DataTable[[#This Row],[Year]]="2020",DataTable[[#This Row],[Year]]="2021"),DataTable[[#This Row],[Total]],0))/1000</f>
        <v>85.040999999999997</v>
      </c>
      <c r="V1171" s="13" t="str">
        <f>_xlfn.IFNA(VLOOKUP(DataTable[[#This Row],[Category]],Table2[#All],2,FALSE),"")</f>
        <v>Proactive Replacement</v>
      </c>
    </row>
    <row r="1172" spans="1:22" x14ac:dyDescent="0.35">
      <c r="A1172" s="3" t="s">
        <v>7</v>
      </c>
      <c r="B1172" s="3" t="s">
        <v>981</v>
      </c>
      <c r="C1172" s="3" t="s">
        <v>1375</v>
      </c>
      <c r="D1172" s="3" t="s">
        <v>1374</v>
      </c>
      <c r="E1172" s="3" t="s">
        <v>88</v>
      </c>
      <c r="F1172" s="3" t="s">
        <v>1782</v>
      </c>
      <c r="G1172" s="3" t="s">
        <v>1806</v>
      </c>
      <c r="H1172" s="4">
        <v>0</v>
      </c>
      <c r="I1172" s="4">
        <v>0</v>
      </c>
      <c r="J1172" s="4">
        <v>16981</v>
      </c>
      <c r="K1172" s="4">
        <v>2497</v>
      </c>
      <c r="L1172" s="4">
        <v>10186</v>
      </c>
      <c r="M1172" s="4">
        <v>6312</v>
      </c>
      <c r="N1172" s="4">
        <v>6859</v>
      </c>
      <c r="O1172" s="4">
        <v>2786</v>
      </c>
      <c r="P1172" s="4">
        <v>0</v>
      </c>
      <c r="Q1172" s="4">
        <v>24900</v>
      </c>
      <c r="R1172" s="4">
        <v>4055</v>
      </c>
      <c r="S1172" s="4">
        <v>3946</v>
      </c>
      <c r="T1172" s="4">
        <v>78520</v>
      </c>
      <c r="U1172" s="13">
        <f>IF(DataTable[[#This Row],[Year]]="2019",SUM(DataTable[[#This Row],[Nov]:[Dec]]),IF(OR(DataTable[[#This Row],[Year]]="2020",DataTable[[#This Row],[Year]]="2021"),DataTable[[#This Row],[Total]],0))/1000</f>
        <v>78.52</v>
      </c>
      <c r="V1172" s="13" t="str">
        <f>_xlfn.IFNA(VLOOKUP(DataTable[[#This Row],[Category]],Table2[#All],2,FALSE),"")</f>
        <v>Proactive Replacement</v>
      </c>
    </row>
    <row r="1173" spans="1:22" x14ac:dyDescent="0.35">
      <c r="A1173" s="3" t="s">
        <v>7</v>
      </c>
      <c r="B1173" s="3" t="s">
        <v>981</v>
      </c>
      <c r="C1173" s="3" t="s">
        <v>1377</v>
      </c>
      <c r="D1173" s="3" t="s">
        <v>1376</v>
      </c>
      <c r="E1173" s="3" t="s">
        <v>88</v>
      </c>
      <c r="F1173" s="3" t="s">
        <v>1781</v>
      </c>
      <c r="G1173" s="3" t="s">
        <v>1806</v>
      </c>
      <c r="H1173" s="4">
        <v>4242</v>
      </c>
      <c r="I1173" s="4">
        <v>4242</v>
      </c>
      <c r="J1173" s="4">
        <v>4242</v>
      </c>
      <c r="K1173" s="4">
        <v>4242</v>
      </c>
      <c r="L1173" s="4">
        <v>4242</v>
      </c>
      <c r="M1173" s="4">
        <v>4242</v>
      </c>
      <c r="N1173" s="4">
        <v>4242</v>
      </c>
      <c r="O1173" s="4">
        <v>4242</v>
      </c>
      <c r="P1173" s="4">
        <v>4242</v>
      </c>
      <c r="Q1173" s="4">
        <v>4242</v>
      </c>
      <c r="R1173" s="4">
        <v>4242</v>
      </c>
      <c r="S1173" s="4">
        <v>4242</v>
      </c>
      <c r="T1173" s="4">
        <v>50901</v>
      </c>
      <c r="U1173" s="13">
        <f>IF(DataTable[[#This Row],[Year]]="2019",SUM(DataTable[[#This Row],[Nov]:[Dec]]),IF(OR(DataTable[[#This Row],[Year]]="2020",DataTable[[#This Row],[Year]]="2021"),DataTable[[#This Row],[Total]],0))/1000</f>
        <v>50.901000000000003</v>
      </c>
      <c r="V1173" s="13" t="str">
        <f>_xlfn.IFNA(VLOOKUP(DataTable[[#This Row],[Category]],Table2[#All],2,FALSE),"")</f>
        <v>Proactive Replacement</v>
      </c>
    </row>
    <row r="1174" spans="1:22" x14ac:dyDescent="0.35">
      <c r="A1174" s="3" t="s">
        <v>7</v>
      </c>
      <c r="B1174" s="3" t="s">
        <v>981</v>
      </c>
      <c r="C1174" s="3" t="s">
        <v>1387</v>
      </c>
      <c r="D1174" s="3" t="s">
        <v>1386</v>
      </c>
      <c r="E1174" s="3" t="s">
        <v>88</v>
      </c>
      <c r="F1174" s="3" t="s">
        <v>1782</v>
      </c>
      <c r="G1174" s="3" t="s">
        <v>1806</v>
      </c>
      <c r="H1174" s="4">
        <v>0</v>
      </c>
      <c r="I1174" s="4">
        <v>0</v>
      </c>
      <c r="J1174" s="4">
        <v>0</v>
      </c>
      <c r="K1174" s="4">
        <v>0</v>
      </c>
      <c r="L1174" s="4">
        <v>71213</v>
      </c>
      <c r="M1174" s="4">
        <v>0</v>
      </c>
      <c r="N1174" s="4">
        <v>-4500</v>
      </c>
      <c r="O1174" s="4">
        <v>0</v>
      </c>
      <c r="P1174" s="4">
        <v>0</v>
      </c>
      <c r="Q1174" s="4">
        <v>0</v>
      </c>
      <c r="R1174" s="4">
        <v>0</v>
      </c>
      <c r="S1174" s="4">
        <v>0</v>
      </c>
      <c r="T1174" s="4">
        <v>66713</v>
      </c>
      <c r="U1174" s="13">
        <f>IF(DataTable[[#This Row],[Year]]="2019",SUM(DataTable[[#This Row],[Nov]:[Dec]]),IF(OR(DataTable[[#This Row],[Year]]="2020",DataTable[[#This Row],[Year]]="2021"),DataTable[[#This Row],[Total]],0))/1000</f>
        <v>66.712999999999994</v>
      </c>
      <c r="V1174" s="13" t="str">
        <f>_xlfn.IFNA(VLOOKUP(DataTable[[#This Row],[Category]],Table2[#All],2,FALSE),"")</f>
        <v>Proactive Replacement</v>
      </c>
    </row>
    <row r="1175" spans="1:22" x14ac:dyDescent="0.35">
      <c r="A1175" s="3" t="s">
        <v>7</v>
      </c>
      <c r="B1175" s="3" t="s">
        <v>981</v>
      </c>
      <c r="C1175" s="3" t="s">
        <v>1389</v>
      </c>
      <c r="D1175" s="3" t="s">
        <v>1388</v>
      </c>
      <c r="E1175" s="3" t="s">
        <v>88</v>
      </c>
      <c r="F1175" s="3" t="s">
        <v>1782</v>
      </c>
      <c r="G1175" s="3" t="s">
        <v>1806</v>
      </c>
      <c r="H1175" s="4">
        <v>277510</v>
      </c>
      <c r="I1175" s="4">
        <v>-45806</v>
      </c>
      <c r="J1175" s="4">
        <v>654</v>
      </c>
      <c r="K1175" s="4">
        <v>2348</v>
      </c>
      <c r="L1175" s="4">
        <v>34614</v>
      </c>
      <c r="M1175" s="4">
        <v>53911</v>
      </c>
      <c r="N1175" s="4">
        <v>-18120</v>
      </c>
      <c r="O1175" s="4">
        <v>7622</v>
      </c>
      <c r="P1175" s="4">
        <v>-7622</v>
      </c>
      <c r="Q1175" s="4">
        <v>0</v>
      </c>
      <c r="R1175" s="4">
        <v>0</v>
      </c>
      <c r="S1175" s="4">
        <v>0</v>
      </c>
      <c r="T1175" s="4">
        <v>305111</v>
      </c>
      <c r="U1175" s="13">
        <f>IF(DataTable[[#This Row],[Year]]="2019",SUM(DataTable[[#This Row],[Nov]:[Dec]]),IF(OR(DataTable[[#This Row],[Year]]="2020",DataTable[[#This Row],[Year]]="2021"),DataTable[[#This Row],[Total]],0))/1000</f>
        <v>305.11099999999999</v>
      </c>
      <c r="V1175" s="13" t="str">
        <f>_xlfn.IFNA(VLOOKUP(DataTable[[#This Row],[Category]],Table2[#All],2,FALSE),"")</f>
        <v>Proactive Replacement</v>
      </c>
    </row>
    <row r="1176" spans="1:22" x14ac:dyDescent="0.35">
      <c r="A1176" s="3" t="s">
        <v>7</v>
      </c>
      <c r="B1176" s="3" t="s">
        <v>981</v>
      </c>
      <c r="C1176" s="3" t="s">
        <v>1391</v>
      </c>
      <c r="D1176" s="3" t="s">
        <v>1390</v>
      </c>
      <c r="E1176" s="3" t="s">
        <v>88</v>
      </c>
      <c r="F1176" s="3" t="s">
        <v>1782</v>
      </c>
      <c r="G1176" s="3" t="s">
        <v>1806</v>
      </c>
      <c r="H1176" s="4">
        <v>165578</v>
      </c>
      <c r="I1176" s="4">
        <v>162514</v>
      </c>
      <c r="J1176" s="4">
        <v>146250</v>
      </c>
      <c r="K1176" s="4">
        <v>219198</v>
      </c>
      <c r="L1176" s="4">
        <v>183296</v>
      </c>
      <c r="M1176" s="4">
        <v>688767</v>
      </c>
      <c r="N1176" s="4">
        <v>315790</v>
      </c>
      <c r="O1176" s="4">
        <v>549703</v>
      </c>
      <c r="P1176" s="4">
        <v>-258805</v>
      </c>
      <c r="Q1176" s="4">
        <v>0</v>
      </c>
      <c r="R1176" s="4">
        <v>0</v>
      </c>
      <c r="S1176" s="4">
        <v>0</v>
      </c>
      <c r="T1176" s="4">
        <v>2172291</v>
      </c>
      <c r="U1176" s="13">
        <f>IF(DataTable[[#This Row],[Year]]="2019",SUM(DataTable[[#This Row],[Nov]:[Dec]]),IF(OR(DataTable[[#This Row],[Year]]="2020",DataTable[[#This Row],[Year]]="2021"),DataTable[[#This Row],[Total]],0))/1000</f>
        <v>2172.2910000000002</v>
      </c>
      <c r="V1176" s="13" t="str">
        <f>_xlfn.IFNA(VLOOKUP(DataTable[[#This Row],[Category]],Table2[#All],2,FALSE),"")</f>
        <v>Proactive Replacement</v>
      </c>
    </row>
    <row r="1177" spans="1:22" x14ac:dyDescent="0.35">
      <c r="A1177" s="3" t="s">
        <v>7</v>
      </c>
      <c r="B1177" s="3" t="s">
        <v>981</v>
      </c>
      <c r="C1177" s="3" t="s">
        <v>1393</v>
      </c>
      <c r="D1177" s="3" t="s">
        <v>1392</v>
      </c>
      <c r="E1177" s="3" t="s">
        <v>88</v>
      </c>
      <c r="F1177" s="3" t="s">
        <v>1781</v>
      </c>
      <c r="G1177" s="3" t="s">
        <v>1806</v>
      </c>
      <c r="H1177" s="4">
        <v>65642</v>
      </c>
      <c r="I1177" s="4">
        <v>65642</v>
      </c>
      <c r="J1177" s="4">
        <v>65642</v>
      </c>
      <c r="K1177" s="4">
        <v>65642</v>
      </c>
      <c r="L1177" s="4">
        <v>65642</v>
      </c>
      <c r="M1177" s="4">
        <v>65642</v>
      </c>
      <c r="N1177" s="4">
        <v>65642</v>
      </c>
      <c r="O1177" s="4">
        <v>65642</v>
      </c>
      <c r="P1177" s="4">
        <v>65642</v>
      </c>
      <c r="Q1177" s="4">
        <v>65642</v>
      </c>
      <c r="R1177" s="4">
        <v>65642</v>
      </c>
      <c r="S1177" s="4">
        <v>65643</v>
      </c>
      <c r="T1177" s="4">
        <v>787709</v>
      </c>
      <c r="U1177" s="13">
        <f>IF(DataTable[[#This Row],[Year]]="2019",SUM(DataTable[[#This Row],[Nov]:[Dec]]),IF(OR(DataTable[[#This Row],[Year]]="2020",DataTable[[#This Row],[Year]]="2021"),DataTable[[#This Row],[Total]],0))/1000</f>
        <v>787.70899999999995</v>
      </c>
      <c r="V1177" s="13" t="str">
        <f>_xlfn.IFNA(VLOOKUP(DataTable[[#This Row],[Category]],Table2[#All],2,FALSE),"")</f>
        <v>Proactive Replacement</v>
      </c>
    </row>
    <row r="1178" spans="1:22" x14ac:dyDescent="0.35">
      <c r="A1178" s="3" t="s">
        <v>7</v>
      </c>
      <c r="B1178" s="3" t="s">
        <v>981</v>
      </c>
      <c r="C1178" s="3" t="s">
        <v>1211</v>
      </c>
      <c r="D1178" s="3" t="s">
        <v>1210</v>
      </c>
      <c r="E1178" s="3" t="s">
        <v>88</v>
      </c>
      <c r="F1178" s="3" t="s">
        <v>1782</v>
      </c>
      <c r="G1178" s="3" t="s">
        <v>1806</v>
      </c>
      <c r="H1178" s="4">
        <v>0</v>
      </c>
      <c r="I1178" s="4">
        <v>-23649</v>
      </c>
      <c r="J1178" s="4">
        <v>0</v>
      </c>
      <c r="K1178" s="4">
        <v>0</v>
      </c>
      <c r="L1178" s="4">
        <v>0</v>
      </c>
      <c r="M1178" s="4">
        <v>0</v>
      </c>
      <c r="N1178" s="4">
        <v>0</v>
      </c>
      <c r="O1178" s="4">
        <v>0</v>
      </c>
      <c r="P1178" s="4">
        <v>0</v>
      </c>
      <c r="Q1178" s="4">
        <v>0</v>
      </c>
      <c r="R1178" s="4">
        <v>0</v>
      </c>
      <c r="S1178" s="4">
        <v>0</v>
      </c>
      <c r="T1178" s="4">
        <v>-23649</v>
      </c>
      <c r="U1178" s="13">
        <f>IF(DataTable[[#This Row],[Year]]="2019",SUM(DataTable[[#This Row],[Nov]:[Dec]]),IF(OR(DataTable[[#This Row],[Year]]="2020",DataTable[[#This Row],[Year]]="2021"),DataTable[[#This Row],[Total]],0))/1000</f>
        <v>-23.649000000000001</v>
      </c>
      <c r="V1178" s="13" t="str">
        <f>_xlfn.IFNA(VLOOKUP(DataTable[[#This Row],[Category]],Table2[#All],2,FALSE),"")</f>
        <v>Proactive Replacement</v>
      </c>
    </row>
    <row r="1179" spans="1:22" x14ac:dyDescent="0.35">
      <c r="A1179" s="3" t="s">
        <v>7</v>
      </c>
      <c r="B1179" s="3" t="s">
        <v>981</v>
      </c>
      <c r="C1179" s="3" t="s">
        <v>1187</v>
      </c>
      <c r="D1179" s="3" t="s">
        <v>1186</v>
      </c>
      <c r="E1179" s="3" t="s">
        <v>88</v>
      </c>
      <c r="F1179" s="3" t="s">
        <v>1782</v>
      </c>
      <c r="G1179" s="3" t="s">
        <v>1806</v>
      </c>
      <c r="H1179" s="4">
        <v>0</v>
      </c>
      <c r="I1179" s="4">
        <v>8393</v>
      </c>
      <c r="J1179" s="4">
        <v>0</v>
      </c>
      <c r="K1179" s="4">
        <v>0</v>
      </c>
      <c r="L1179" s="4">
        <v>0</v>
      </c>
      <c r="M1179" s="4">
        <v>0</v>
      </c>
      <c r="N1179" s="4">
        <v>0</v>
      </c>
      <c r="O1179" s="4">
        <v>0</v>
      </c>
      <c r="P1179" s="4">
        <v>0</v>
      </c>
      <c r="Q1179" s="4">
        <v>0</v>
      </c>
      <c r="R1179" s="4">
        <v>0</v>
      </c>
      <c r="S1179" s="4">
        <v>0</v>
      </c>
      <c r="T1179" s="4">
        <v>8393</v>
      </c>
      <c r="U1179" s="13">
        <f>IF(DataTable[[#This Row],[Year]]="2019",SUM(DataTable[[#This Row],[Nov]:[Dec]]),IF(OR(DataTable[[#This Row],[Year]]="2020",DataTable[[#This Row],[Year]]="2021"),DataTable[[#This Row],[Total]],0))/1000</f>
        <v>8.3930000000000007</v>
      </c>
      <c r="V1179" s="13" t="str">
        <f>_xlfn.IFNA(VLOOKUP(DataTable[[#This Row],[Category]],Table2[#All],2,FALSE),"")</f>
        <v>Proactive Replacement</v>
      </c>
    </row>
    <row r="1180" spans="1:22" x14ac:dyDescent="0.35">
      <c r="A1180" s="3" t="s">
        <v>7</v>
      </c>
      <c r="B1180" s="3" t="s">
        <v>981</v>
      </c>
      <c r="C1180" s="3" t="s">
        <v>1361</v>
      </c>
      <c r="D1180" s="3" t="s">
        <v>1360</v>
      </c>
      <c r="E1180" s="3" t="s">
        <v>88</v>
      </c>
      <c r="F1180" s="3" t="s">
        <v>1782</v>
      </c>
      <c r="G1180" s="3" t="s">
        <v>1806</v>
      </c>
      <c r="H1180" s="4">
        <v>0</v>
      </c>
      <c r="I1180" s="4">
        <v>-3732</v>
      </c>
      <c r="J1180" s="4">
        <v>0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>
        <v>0</v>
      </c>
      <c r="Q1180" s="4">
        <v>0</v>
      </c>
      <c r="R1180" s="4">
        <v>0</v>
      </c>
      <c r="S1180" s="4">
        <v>0</v>
      </c>
      <c r="T1180" s="4">
        <v>-3732</v>
      </c>
      <c r="U1180" s="13">
        <f>IF(DataTable[[#This Row],[Year]]="2019",SUM(DataTable[[#This Row],[Nov]:[Dec]]),IF(OR(DataTable[[#This Row],[Year]]="2020",DataTable[[#This Row],[Year]]="2021"),DataTable[[#This Row],[Total]],0))/1000</f>
        <v>-3.7320000000000002</v>
      </c>
      <c r="V1180" s="13" t="str">
        <f>_xlfn.IFNA(VLOOKUP(DataTable[[#This Row],[Category]],Table2[#All],2,FALSE),"")</f>
        <v>Proactive Replacement</v>
      </c>
    </row>
    <row r="1181" spans="1:22" x14ac:dyDescent="0.35">
      <c r="A1181" s="3" t="s">
        <v>7</v>
      </c>
      <c r="B1181" s="3" t="s">
        <v>981</v>
      </c>
      <c r="C1181" s="3" t="s">
        <v>1331</v>
      </c>
      <c r="D1181" s="3" t="s">
        <v>1330</v>
      </c>
      <c r="E1181" s="3" t="s">
        <v>88</v>
      </c>
      <c r="F1181" s="3" t="s">
        <v>1782</v>
      </c>
      <c r="G1181" s="3" t="s">
        <v>1806</v>
      </c>
      <c r="H1181" s="4">
        <v>161386</v>
      </c>
      <c r="I1181" s="4">
        <v>-174538</v>
      </c>
      <c r="J1181" s="4">
        <v>16487</v>
      </c>
      <c r="K1181" s="4">
        <v>-10527</v>
      </c>
      <c r="L1181" s="4">
        <v>30779</v>
      </c>
      <c r="M1181" s="4">
        <v>7298</v>
      </c>
      <c r="N1181" s="4">
        <v>-6710</v>
      </c>
      <c r="O1181" s="4">
        <v>0</v>
      </c>
      <c r="P1181" s="4">
        <v>0</v>
      </c>
      <c r="Q1181" s="4">
        <v>0</v>
      </c>
      <c r="R1181" s="4">
        <v>0</v>
      </c>
      <c r="S1181" s="4">
        <v>0</v>
      </c>
      <c r="T1181" s="4">
        <v>24176</v>
      </c>
      <c r="U1181" s="13">
        <f>IF(DataTable[[#This Row],[Year]]="2019",SUM(DataTable[[#This Row],[Nov]:[Dec]]),IF(OR(DataTable[[#This Row],[Year]]="2020",DataTable[[#This Row],[Year]]="2021"),DataTable[[#This Row],[Total]],0))/1000</f>
        <v>24.175999999999998</v>
      </c>
      <c r="V1181" s="13" t="str">
        <f>_xlfn.IFNA(VLOOKUP(DataTable[[#This Row],[Category]],Table2[#All],2,FALSE),"")</f>
        <v>Proactive Replacement</v>
      </c>
    </row>
    <row r="1182" spans="1:22" x14ac:dyDescent="0.35">
      <c r="A1182" s="3" t="s">
        <v>7</v>
      </c>
      <c r="B1182" s="3" t="s">
        <v>981</v>
      </c>
      <c r="C1182" s="3" t="s">
        <v>1229</v>
      </c>
      <c r="D1182" s="3" t="s">
        <v>1228</v>
      </c>
      <c r="E1182" s="3" t="s">
        <v>88</v>
      </c>
      <c r="F1182" s="3" t="s">
        <v>1782</v>
      </c>
      <c r="G1182" s="3" t="s">
        <v>1806</v>
      </c>
      <c r="H1182" s="4">
        <v>1</v>
      </c>
      <c r="I1182" s="4">
        <v>0</v>
      </c>
      <c r="J1182" s="4">
        <v>0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>
        <v>0</v>
      </c>
      <c r="Q1182" s="4">
        <v>0</v>
      </c>
      <c r="R1182" s="4">
        <v>0</v>
      </c>
      <c r="S1182" s="4">
        <v>0</v>
      </c>
      <c r="T1182" s="4">
        <v>1</v>
      </c>
      <c r="U1182" s="13">
        <f>IF(DataTable[[#This Row],[Year]]="2019",SUM(DataTable[[#This Row],[Nov]:[Dec]]),IF(OR(DataTable[[#This Row],[Year]]="2020",DataTable[[#This Row],[Year]]="2021"),DataTable[[#This Row],[Total]],0))/1000</f>
        <v>1E-3</v>
      </c>
      <c r="V1182" s="13" t="str">
        <f>_xlfn.IFNA(VLOOKUP(DataTable[[#This Row],[Category]],Table2[#All],2,FALSE),"")</f>
        <v>Proactive Replacement</v>
      </c>
    </row>
    <row r="1183" spans="1:22" x14ac:dyDescent="0.35">
      <c r="A1183" s="3" t="s">
        <v>7</v>
      </c>
      <c r="B1183" s="3" t="s">
        <v>981</v>
      </c>
      <c r="C1183" s="3" t="s">
        <v>1277</v>
      </c>
      <c r="D1183" s="3" t="s">
        <v>1276</v>
      </c>
      <c r="E1183" s="3" t="s">
        <v>88</v>
      </c>
      <c r="F1183" s="3" t="s">
        <v>1782</v>
      </c>
      <c r="G1183" s="3" t="s">
        <v>1806</v>
      </c>
      <c r="H1183" s="4">
        <v>6602</v>
      </c>
      <c r="I1183" s="4">
        <v>888</v>
      </c>
      <c r="J1183" s="4">
        <v>679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>
        <v>0</v>
      </c>
      <c r="Q1183" s="4">
        <v>0</v>
      </c>
      <c r="R1183" s="4">
        <v>0</v>
      </c>
      <c r="S1183" s="4">
        <v>0</v>
      </c>
      <c r="T1183" s="4">
        <v>8170</v>
      </c>
      <c r="U1183" s="13">
        <f>IF(DataTable[[#This Row],[Year]]="2019",SUM(DataTable[[#This Row],[Nov]:[Dec]]),IF(OR(DataTable[[#This Row],[Year]]="2020",DataTable[[#This Row],[Year]]="2021"),DataTable[[#This Row],[Total]],0))/1000</f>
        <v>8.17</v>
      </c>
      <c r="V1183" s="13" t="str">
        <f>_xlfn.IFNA(VLOOKUP(DataTable[[#This Row],[Category]],Table2[#All],2,FALSE),"")</f>
        <v>Proactive Replacement</v>
      </c>
    </row>
    <row r="1184" spans="1:22" x14ac:dyDescent="0.35">
      <c r="A1184" s="3" t="s">
        <v>7</v>
      </c>
      <c r="B1184" s="3" t="s">
        <v>981</v>
      </c>
      <c r="C1184" s="3" t="s">
        <v>1283</v>
      </c>
      <c r="D1184" s="3" t="s">
        <v>1282</v>
      </c>
      <c r="E1184" s="3" t="s">
        <v>88</v>
      </c>
      <c r="F1184" s="3" t="s">
        <v>1782</v>
      </c>
      <c r="G1184" s="3" t="s">
        <v>1806</v>
      </c>
      <c r="H1184" s="4">
        <v>1029</v>
      </c>
      <c r="I1184" s="4">
        <v>934</v>
      </c>
      <c r="J1184" s="4">
        <v>5759</v>
      </c>
      <c r="K1184" s="4">
        <v>2716</v>
      </c>
      <c r="L1184" s="4">
        <v>934</v>
      </c>
      <c r="M1184" s="4">
        <v>934</v>
      </c>
      <c r="N1184" s="4">
        <v>28900</v>
      </c>
      <c r="O1184" s="4">
        <v>254120</v>
      </c>
      <c r="P1184" s="4">
        <v>154996</v>
      </c>
      <c r="Q1184" s="4">
        <v>43250</v>
      </c>
      <c r="R1184" s="4">
        <v>106331</v>
      </c>
      <c r="S1184" s="4">
        <v>0</v>
      </c>
      <c r="T1184" s="4">
        <v>599902</v>
      </c>
      <c r="U1184" s="13">
        <f>IF(DataTable[[#This Row],[Year]]="2019",SUM(DataTable[[#This Row],[Nov]:[Dec]]),IF(OR(DataTable[[#This Row],[Year]]="2020",DataTable[[#This Row],[Year]]="2021"),DataTable[[#This Row],[Total]],0))/1000</f>
        <v>599.90200000000004</v>
      </c>
      <c r="V1184" s="13" t="str">
        <f>_xlfn.IFNA(VLOOKUP(DataTable[[#This Row],[Category]],Table2[#All],2,FALSE),"")</f>
        <v>Proactive Replacement</v>
      </c>
    </row>
    <row r="1185" spans="1:22" x14ac:dyDescent="0.35">
      <c r="A1185" s="3" t="s">
        <v>7</v>
      </c>
      <c r="B1185" s="3" t="s">
        <v>981</v>
      </c>
      <c r="C1185" s="3" t="s">
        <v>1317</v>
      </c>
      <c r="D1185" s="3" t="s">
        <v>1316</v>
      </c>
      <c r="E1185" s="3" t="s">
        <v>88</v>
      </c>
      <c r="F1185" s="3" t="s">
        <v>1782</v>
      </c>
      <c r="G1185" s="3" t="s">
        <v>1806</v>
      </c>
      <c r="H1185" s="4">
        <v>241</v>
      </c>
      <c r="I1185" s="4">
        <v>0</v>
      </c>
      <c r="J1185" s="4">
        <v>0</v>
      </c>
      <c r="K1185" s="4">
        <v>0</v>
      </c>
      <c r="L1185" s="4">
        <v>0</v>
      </c>
      <c r="M1185" s="4">
        <v>0</v>
      </c>
      <c r="N1185" s="4">
        <v>0</v>
      </c>
      <c r="O1185" s="4">
        <v>0</v>
      </c>
      <c r="P1185" s="4">
        <v>0</v>
      </c>
      <c r="Q1185" s="4">
        <v>0</v>
      </c>
      <c r="R1185" s="4">
        <v>0</v>
      </c>
      <c r="S1185" s="4">
        <v>0</v>
      </c>
      <c r="T1185" s="4">
        <v>241</v>
      </c>
      <c r="U1185" s="13">
        <f>IF(DataTable[[#This Row],[Year]]="2019",SUM(DataTable[[#This Row],[Nov]:[Dec]]),IF(OR(DataTable[[#This Row],[Year]]="2020",DataTable[[#This Row],[Year]]="2021"),DataTable[[#This Row],[Total]],0))/1000</f>
        <v>0.24099999999999999</v>
      </c>
      <c r="V1185" s="13" t="str">
        <f>_xlfn.IFNA(VLOOKUP(DataTable[[#This Row],[Category]],Table2[#All],2,FALSE),"")</f>
        <v>Proactive Replacement</v>
      </c>
    </row>
    <row r="1186" spans="1:22" x14ac:dyDescent="0.35">
      <c r="A1186" s="3" t="s">
        <v>7</v>
      </c>
      <c r="B1186" s="3" t="s">
        <v>981</v>
      </c>
      <c r="C1186" s="3" t="s">
        <v>1327</v>
      </c>
      <c r="D1186" s="3" t="s">
        <v>1326</v>
      </c>
      <c r="E1186" s="3" t="s">
        <v>88</v>
      </c>
      <c r="F1186" s="3" t="s">
        <v>1782</v>
      </c>
      <c r="G1186" s="3" t="s">
        <v>1806</v>
      </c>
      <c r="H1186" s="4">
        <v>100</v>
      </c>
      <c r="I1186" s="4">
        <v>0</v>
      </c>
      <c r="J1186" s="4">
        <v>0</v>
      </c>
      <c r="K1186" s="4">
        <v>0</v>
      </c>
      <c r="L1186" s="4">
        <v>0</v>
      </c>
      <c r="M1186" s="4">
        <v>0</v>
      </c>
      <c r="N1186" s="4">
        <v>0</v>
      </c>
      <c r="O1186" s="4">
        <v>0</v>
      </c>
      <c r="P1186" s="4">
        <v>0</v>
      </c>
      <c r="Q1186" s="4">
        <v>0</v>
      </c>
      <c r="R1186" s="4">
        <v>0</v>
      </c>
      <c r="S1186" s="4">
        <v>0</v>
      </c>
      <c r="T1186" s="4">
        <v>100</v>
      </c>
      <c r="U1186" s="13">
        <f>IF(DataTable[[#This Row],[Year]]="2019",SUM(DataTable[[#This Row],[Nov]:[Dec]]),IF(OR(DataTable[[#This Row],[Year]]="2020",DataTable[[#This Row],[Year]]="2021"),DataTable[[#This Row],[Total]],0))/1000</f>
        <v>0.1</v>
      </c>
      <c r="V1186" s="13" t="str">
        <f>_xlfn.IFNA(VLOOKUP(DataTable[[#This Row],[Category]],Table2[#All],2,FALSE),"")</f>
        <v>Proactive Replacement</v>
      </c>
    </row>
    <row r="1187" spans="1:22" x14ac:dyDescent="0.35">
      <c r="A1187" s="3" t="s">
        <v>7</v>
      </c>
      <c r="B1187" s="3" t="s">
        <v>981</v>
      </c>
      <c r="C1187" s="3" t="s">
        <v>1347</v>
      </c>
      <c r="D1187" s="3" t="s">
        <v>1346</v>
      </c>
      <c r="E1187" s="3" t="s">
        <v>88</v>
      </c>
      <c r="F1187" s="3" t="s">
        <v>1782</v>
      </c>
      <c r="G1187" s="3" t="s">
        <v>1806</v>
      </c>
      <c r="H1187" s="4">
        <v>148242</v>
      </c>
      <c r="I1187" s="4">
        <v>367273</v>
      </c>
      <c r="J1187" s="4">
        <v>26657</v>
      </c>
      <c r="K1187" s="4">
        <v>122721</v>
      </c>
      <c r="L1187" s="4">
        <v>178396</v>
      </c>
      <c r="M1187" s="4">
        <v>136434</v>
      </c>
      <c r="N1187" s="4">
        <v>367299</v>
      </c>
      <c r="O1187" s="4">
        <v>304111</v>
      </c>
      <c r="P1187" s="4">
        <v>168409</v>
      </c>
      <c r="Q1187" s="4">
        <v>171807</v>
      </c>
      <c r="R1187" s="4">
        <v>165713</v>
      </c>
      <c r="S1187" s="4">
        <v>165713</v>
      </c>
      <c r="T1187" s="4">
        <v>2322775</v>
      </c>
      <c r="U1187" s="13">
        <f>IF(DataTable[[#This Row],[Year]]="2019",SUM(DataTable[[#This Row],[Nov]:[Dec]]),IF(OR(DataTable[[#This Row],[Year]]="2020",DataTable[[#This Row],[Year]]="2021"),DataTable[[#This Row],[Total]],0))/1000</f>
        <v>2322.7750000000001</v>
      </c>
      <c r="V1187" s="13" t="str">
        <f>_xlfn.IFNA(VLOOKUP(DataTable[[#This Row],[Category]],Table2[#All],2,FALSE),"")</f>
        <v>Proactive Replacement</v>
      </c>
    </row>
    <row r="1188" spans="1:22" x14ac:dyDescent="0.35">
      <c r="A1188" s="3" t="s">
        <v>7</v>
      </c>
      <c r="B1188" s="3" t="s">
        <v>981</v>
      </c>
      <c r="C1188" s="3" t="s">
        <v>1077</v>
      </c>
      <c r="D1188" s="3" t="s">
        <v>1076</v>
      </c>
      <c r="E1188" s="3" t="s">
        <v>88</v>
      </c>
      <c r="F1188" s="3" t="s">
        <v>1782</v>
      </c>
      <c r="G1188" s="3" t="s">
        <v>1806</v>
      </c>
      <c r="H1188" s="4">
        <v>4</v>
      </c>
      <c r="I1188" s="4">
        <v>0</v>
      </c>
      <c r="J1188" s="4">
        <v>0</v>
      </c>
      <c r="K1188" s="4">
        <v>0</v>
      </c>
      <c r="L1188" s="4">
        <v>0</v>
      </c>
      <c r="M1188" s="4">
        <v>0</v>
      </c>
      <c r="N1188" s="4">
        <v>0</v>
      </c>
      <c r="O1188" s="4">
        <v>0</v>
      </c>
      <c r="P1188" s="4">
        <v>0</v>
      </c>
      <c r="Q1188" s="4">
        <v>0</v>
      </c>
      <c r="R1188" s="4">
        <v>0</v>
      </c>
      <c r="S1188" s="4">
        <v>0</v>
      </c>
      <c r="T1188" s="4">
        <v>4</v>
      </c>
      <c r="U1188" s="13">
        <f>IF(DataTable[[#This Row],[Year]]="2019",SUM(DataTable[[#This Row],[Nov]:[Dec]]),IF(OR(DataTable[[#This Row],[Year]]="2020",DataTable[[#This Row],[Year]]="2021"),DataTable[[#This Row],[Total]],0))/1000</f>
        <v>4.0000000000000001E-3</v>
      </c>
      <c r="V1188" s="13" t="str">
        <f>_xlfn.IFNA(VLOOKUP(DataTable[[#This Row],[Category]],Table2[#All],2,FALSE),"")</f>
        <v>Proactive Replacement</v>
      </c>
    </row>
    <row r="1189" spans="1:22" x14ac:dyDescent="0.35">
      <c r="A1189" s="3" t="s">
        <v>7</v>
      </c>
      <c r="B1189" s="3" t="s">
        <v>981</v>
      </c>
      <c r="C1189" s="3" t="s">
        <v>1099</v>
      </c>
      <c r="D1189" s="3" t="s">
        <v>1098</v>
      </c>
      <c r="E1189" s="3" t="s">
        <v>88</v>
      </c>
      <c r="F1189" s="3" t="s">
        <v>1782</v>
      </c>
      <c r="G1189" s="3" t="s">
        <v>1806</v>
      </c>
      <c r="H1189" s="4">
        <v>17</v>
      </c>
      <c r="I1189" s="4">
        <v>0</v>
      </c>
      <c r="J1189" s="4">
        <v>0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>
        <v>0</v>
      </c>
      <c r="Q1189" s="4">
        <v>0</v>
      </c>
      <c r="R1189" s="4">
        <v>0</v>
      </c>
      <c r="S1189" s="4">
        <v>0</v>
      </c>
      <c r="T1189" s="4">
        <v>17</v>
      </c>
      <c r="U1189" s="13">
        <f>IF(DataTable[[#This Row],[Year]]="2019",SUM(DataTable[[#This Row],[Nov]:[Dec]]),IF(OR(DataTable[[#This Row],[Year]]="2020",DataTable[[#This Row],[Year]]="2021"),DataTable[[#This Row],[Total]],0))/1000</f>
        <v>1.7000000000000001E-2</v>
      </c>
      <c r="V1189" s="13" t="str">
        <f>_xlfn.IFNA(VLOOKUP(DataTable[[#This Row],[Category]],Table2[#All],2,FALSE),"")</f>
        <v>Proactive Replacement</v>
      </c>
    </row>
    <row r="1190" spans="1:22" x14ac:dyDescent="0.35">
      <c r="A1190" s="3" t="s">
        <v>7</v>
      </c>
      <c r="B1190" s="3" t="s">
        <v>981</v>
      </c>
      <c r="C1190" s="3" t="s">
        <v>1099</v>
      </c>
      <c r="D1190" s="3" t="s">
        <v>1098</v>
      </c>
      <c r="E1190" s="3" t="s">
        <v>88</v>
      </c>
      <c r="F1190" s="3" t="s">
        <v>1781</v>
      </c>
      <c r="G1190" s="3" t="s">
        <v>1806</v>
      </c>
      <c r="H1190" s="4">
        <v>0</v>
      </c>
      <c r="I1190" s="4">
        <v>0</v>
      </c>
      <c r="J1190" s="4">
        <v>0</v>
      </c>
      <c r="K1190" s="4">
        <v>112928</v>
      </c>
      <c r="L1190" s="4">
        <v>157768</v>
      </c>
      <c r="M1190" s="4">
        <v>0</v>
      </c>
      <c r="N1190" s="4">
        <v>0</v>
      </c>
      <c r="O1190" s="4">
        <v>0</v>
      </c>
      <c r="P1190" s="4">
        <v>0</v>
      </c>
      <c r="Q1190" s="4">
        <v>0</v>
      </c>
      <c r="R1190" s="4">
        <v>0</v>
      </c>
      <c r="S1190" s="4">
        <v>0</v>
      </c>
      <c r="T1190" s="4">
        <v>270695</v>
      </c>
      <c r="U1190" s="13">
        <f>IF(DataTable[[#This Row],[Year]]="2019",SUM(DataTable[[#This Row],[Nov]:[Dec]]),IF(OR(DataTable[[#This Row],[Year]]="2020",DataTable[[#This Row],[Year]]="2021"),DataTable[[#This Row],[Total]],0))/1000</f>
        <v>270.69499999999999</v>
      </c>
      <c r="V1190" s="13" t="str">
        <f>_xlfn.IFNA(VLOOKUP(DataTable[[#This Row],[Category]],Table2[#All],2,FALSE),"")</f>
        <v>Proactive Replacement</v>
      </c>
    </row>
    <row r="1191" spans="1:22" x14ac:dyDescent="0.35">
      <c r="A1191" s="3" t="s">
        <v>7</v>
      </c>
      <c r="B1191" s="3" t="s">
        <v>981</v>
      </c>
      <c r="C1191" s="3" t="s">
        <v>1101</v>
      </c>
      <c r="D1191" s="3" t="s">
        <v>1100</v>
      </c>
      <c r="E1191" s="3" t="s">
        <v>88</v>
      </c>
      <c r="F1191" s="3" t="s">
        <v>1782</v>
      </c>
      <c r="G1191" s="3" t="s">
        <v>1806</v>
      </c>
      <c r="H1191" s="4">
        <v>6</v>
      </c>
      <c r="I1191" s="4">
        <v>1293</v>
      </c>
      <c r="J1191" s="4">
        <v>0</v>
      </c>
      <c r="K1191" s="4">
        <v>0</v>
      </c>
      <c r="L1191" s="4">
        <v>0</v>
      </c>
      <c r="M1191" s="4">
        <v>0</v>
      </c>
      <c r="N1191" s="4">
        <v>0</v>
      </c>
      <c r="O1191" s="4">
        <v>0</v>
      </c>
      <c r="P1191" s="4">
        <v>0</v>
      </c>
      <c r="Q1191" s="4">
        <v>0</v>
      </c>
      <c r="R1191" s="4">
        <v>0</v>
      </c>
      <c r="S1191" s="4">
        <v>0</v>
      </c>
      <c r="T1191" s="4">
        <v>1299</v>
      </c>
      <c r="U1191" s="13">
        <f>IF(DataTable[[#This Row],[Year]]="2019",SUM(DataTable[[#This Row],[Nov]:[Dec]]),IF(OR(DataTable[[#This Row],[Year]]="2020",DataTable[[#This Row],[Year]]="2021"),DataTable[[#This Row],[Total]],0))/1000</f>
        <v>1.2989999999999999</v>
      </c>
      <c r="V1191" s="13" t="str">
        <f>_xlfn.IFNA(VLOOKUP(DataTable[[#This Row],[Category]],Table2[#All],2,FALSE),"")</f>
        <v>Proactive Replacement</v>
      </c>
    </row>
    <row r="1192" spans="1:22" x14ac:dyDescent="0.35">
      <c r="A1192" s="3" t="s">
        <v>7</v>
      </c>
      <c r="B1192" s="3" t="s">
        <v>981</v>
      </c>
      <c r="C1192" s="3" t="s">
        <v>1097</v>
      </c>
      <c r="D1192" s="3" t="s">
        <v>1096</v>
      </c>
      <c r="E1192" s="3" t="s">
        <v>88</v>
      </c>
      <c r="F1192" s="3" t="s">
        <v>1782</v>
      </c>
      <c r="G1192" s="3" t="s">
        <v>1806</v>
      </c>
      <c r="H1192" s="4">
        <v>40</v>
      </c>
      <c r="I1192" s="4">
        <v>0</v>
      </c>
      <c r="J1192" s="4">
        <v>0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>
        <v>0</v>
      </c>
      <c r="Q1192" s="4">
        <v>0</v>
      </c>
      <c r="R1192" s="4">
        <v>0</v>
      </c>
      <c r="S1192" s="4">
        <v>0</v>
      </c>
      <c r="T1192" s="4">
        <v>40</v>
      </c>
      <c r="U1192" s="13">
        <f>IF(DataTable[[#This Row],[Year]]="2019",SUM(DataTable[[#This Row],[Nov]:[Dec]]),IF(OR(DataTable[[#This Row],[Year]]="2020",DataTable[[#This Row],[Year]]="2021"),DataTable[[#This Row],[Total]],0))/1000</f>
        <v>0.04</v>
      </c>
      <c r="V1192" s="13" t="str">
        <f>_xlfn.IFNA(VLOOKUP(DataTable[[#This Row],[Category]],Table2[#All],2,FALSE),"")</f>
        <v>Proactive Replacement</v>
      </c>
    </row>
    <row r="1193" spans="1:22" x14ac:dyDescent="0.35">
      <c r="A1193" s="3" t="s">
        <v>7</v>
      </c>
      <c r="B1193" s="3" t="s">
        <v>981</v>
      </c>
      <c r="C1193" s="3" t="s">
        <v>1075</v>
      </c>
      <c r="D1193" s="3" t="s">
        <v>1074</v>
      </c>
      <c r="E1193" s="3" t="s">
        <v>88</v>
      </c>
      <c r="F1193" s="3" t="s">
        <v>1782</v>
      </c>
      <c r="G1193" s="3" t="s">
        <v>1806</v>
      </c>
      <c r="H1193" s="4">
        <v>-3659</v>
      </c>
      <c r="I1193" s="4">
        <v>0</v>
      </c>
      <c r="J1193" s="4">
        <v>0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>
        <v>0</v>
      </c>
      <c r="Q1193" s="4">
        <v>0</v>
      </c>
      <c r="R1193" s="4">
        <v>0</v>
      </c>
      <c r="S1193" s="4">
        <v>0</v>
      </c>
      <c r="T1193" s="4">
        <v>-3659</v>
      </c>
      <c r="U1193" s="13">
        <f>IF(DataTable[[#This Row],[Year]]="2019",SUM(DataTable[[#This Row],[Nov]:[Dec]]),IF(OR(DataTable[[#This Row],[Year]]="2020",DataTable[[#This Row],[Year]]="2021"),DataTable[[#This Row],[Total]],0))/1000</f>
        <v>-3.6589999999999998</v>
      </c>
      <c r="V1193" s="13" t="str">
        <f>_xlfn.IFNA(VLOOKUP(DataTable[[#This Row],[Category]],Table2[#All],2,FALSE),"")</f>
        <v>Proactive Replacement</v>
      </c>
    </row>
    <row r="1194" spans="1:22" x14ac:dyDescent="0.35">
      <c r="A1194" s="3" t="s">
        <v>7</v>
      </c>
      <c r="B1194" s="3" t="s">
        <v>981</v>
      </c>
      <c r="C1194" s="3" t="s">
        <v>1113</v>
      </c>
      <c r="D1194" s="3" t="s">
        <v>1112</v>
      </c>
      <c r="E1194" s="3" t="s">
        <v>88</v>
      </c>
      <c r="F1194" s="3" t="s">
        <v>1782</v>
      </c>
      <c r="G1194" s="3" t="s">
        <v>1806</v>
      </c>
      <c r="H1194" s="4">
        <v>3</v>
      </c>
      <c r="I1194" s="4">
        <v>0</v>
      </c>
      <c r="J1194" s="4">
        <v>0</v>
      </c>
      <c r="K1194" s="4">
        <v>0</v>
      </c>
      <c r="L1194" s="4">
        <v>0</v>
      </c>
      <c r="M1194" s="4">
        <v>0</v>
      </c>
      <c r="N1194" s="4">
        <v>0</v>
      </c>
      <c r="O1194" s="4">
        <v>0</v>
      </c>
      <c r="P1194" s="4">
        <v>0</v>
      </c>
      <c r="Q1194" s="4">
        <v>0</v>
      </c>
      <c r="R1194" s="4">
        <v>0</v>
      </c>
      <c r="S1194" s="4">
        <v>0</v>
      </c>
      <c r="T1194" s="4">
        <v>3</v>
      </c>
      <c r="U1194" s="13">
        <f>IF(DataTable[[#This Row],[Year]]="2019",SUM(DataTable[[#This Row],[Nov]:[Dec]]),IF(OR(DataTable[[#This Row],[Year]]="2020",DataTable[[#This Row],[Year]]="2021"),DataTable[[#This Row],[Total]],0))/1000</f>
        <v>3.0000000000000001E-3</v>
      </c>
      <c r="V1194" s="13" t="str">
        <f>_xlfn.IFNA(VLOOKUP(DataTable[[#This Row],[Category]],Table2[#All],2,FALSE),"")</f>
        <v>Proactive Replacement</v>
      </c>
    </row>
    <row r="1195" spans="1:22" x14ac:dyDescent="0.35">
      <c r="A1195" s="3" t="s">
        <v>7</v>
      </c>
      <c r="B1195" s="3" t="s">
        <v>981</v>
      </c>
      <c r="C1195" s="3" t="s">
        <v>1157</v>
      </c>
      <c r="D1195" s="3" t="s">
        <v>1156</v>
      </c>
      <c r="E1195" s="3" t="s">
        <v>88</v>
      </c>
      <c r="F1195" s="3" t="s">
        <v>1782</v>
      </c>
      <c r="G1195" s="3" t="s">
        <v>1806</v>
      </c>
      <c r="H1195" s="4">
        <v>-5730</v>
      </c>
      <c r="I1195" s="4">
        <v>0</v>
      </c>
      <c r="J1195" s="4">
        <v>0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>
        <v>0</v>
      </c>
      <c r="Q1195" s="4">
        <v>0</v>
      </c>
      <c r="R1195" s="4">
        <v>0</v>
      </c>
      <c r="S1195" s="4">
        <v>0</v>
      </c>
      <c r="T1195" s="4">
        <v>-5730</v>
      </c>
      <c r="U1195" s="13">
        <f>IF(DataTable[[#This Row],[Year]]="2019",SUM(DataTable[[#This Row],[Nov]:[Dec]]),IF(OR(DataTable[[#This Row],[Year]]="2020",DataTable[[#This Row],[Year]]="2021"),DataTable[[#This Row],[Total]],0))/1000</f>
        <v>-5.73</v>
      </c>
      <c r="V1195" s="13" t="str">
        <f>_xlfn.IFNA(VLOOKUP(DataTable[[#This Row],[Category]],Table2[#All],2,FALSE),"")</f>
        <v>Proactive Replacement</v>
      </c>
    </row>
    <row r="1196" spans="1:22" x14ac:dyDescent="0.35">
      <c r="A1196" s="3" t="s">
        <v>7</v>
      </c>
      <c r="B1196" s="3" t="s">
        <v>981</v>
      </c>
      <c r="C1196" s="3" t="s">
        <v>1615</v>
      </c>
      <c r="D1196" s="3" t="s">
        <v>1614</v>
      </c>
      <c r="E1196" s="3" t="s">
        <v>252</v>
      </c>
      <c r="F1196" s="3" t="s">
        <v>1782</v>
      </c>
      <c r="G1196" s="3" t="s">
        <v>1806</v>
      </c>
      <c r="H1196" s="4">
        <v>4945</v>
      </c>
      <c r="I1196" s="4">
        <v>427</v>
      </c>
      <c r="J1196" s="4">
        <v>3185</v>
      </c>
      <c r="K1196" s="4">
        <v>15604</v>
      </c>
      <c r="L1196" s="4">
        <v>51</v>
      </c>
      <c r="M1196" s="4">
        <v>-130</v>
      </c>
      <c r="N1196" s="4">
        <v>524</v>
      </c>
      <c r="O1196" s="4">
        <v>319</v>
      </c>
      <c r="P1196" s="4">
        <v>31379</v>
      </c>
      <c r="Q1196" s="4">
        <v>10401</v>
      </c>
      <c r="R1196" s="4">
        <v>23253</v>
      </c>
      <c r="S1196" s="4">
        <v>0</v>
      </c>
      <c r="T1196" s="4">
        <v>89956</v>
      </c>
      <c r="U1196" s="13">
        <f>IF(DataTable[[#This Row],[Year]]="2019",SUM(DataTable[[#This Row],[Nov]:[Dec]]),IF(OR(DataTable[[#This Row],[Year]]="2020",DataTable[[#This Row],[Year]]="2021"),DataTable[[#This Row],[Total]],0))/1000</f>
        <v>89.956000000000003</v>
      </c>
      <c r="V1196" s="13" t="str">
        <f>_xlfn.IFNA(VLOOKUP(DataTable[[#This Row],[Category]],Table2[#All],2,FALSE),"")</f>
        <v>Reliability</v>
      </c>
    </row>
    <row r="1197" spans="1:22" x14ac:dyDescent="0.35">
      <c r="A1197" s="3" t="s">
        <v>7</v>
      </c>
      <c r="B1197" s="3" t="s">
        <v>981</v>
      </c>
      <c r="C1197" s="3" t="s">
        <v>1453</v>
      </c>
      <c r="D1197" s="3" t="s">
        <v>1452</v>
      </c>
      <c r="E1197" s="3" t="s">
        <v>252</v>
      </c>
      <c r="F1197" s="3" t="s">
        <v>1782</v>
      </c>
      <c r="G1197" s="3" t="s">
        <v>1806</v>
      </c>
      <c r="H1197" s="4">
        <v>-7</v>
      </c>
      <c r="I1197" s="4">
        <v>0</v>
      </c>
      <c r="J1197" s="4">
        <v>0</v>
      </c>
      <c r="K1197" s="4">
        <v>0</v>
      </c>
      <c r="L1197" s="4">
        <v>0</v>
      </c>
      <c r="M1197" s="4">
        <v>0</v>
      </c>
      <c r="N1197" s="4">
        <v>0</v>
      </c>
      <c r="O1197" s="4">
        <v>0</v>
      </c>
      <c r="P1197" s="4">
        <v>0</v>
      </c>
      <c r="Q1197" s="4">
        <v>0</v>
      </c>
      <c r="R1197" s="4">
        <v>0</v>
      </c>
      <c r="S1197" s="4">
        <v>0</v>
      </c>
      <c r="T1197" s="4">
        <v>-7</v>
      </c>
      <c r="U1197" s="13">
        <f>IF(DataTable[[#This Row],[Year]]="2019",SUM(DataTable[[#This Row],[Nov]:[Dec]]),IF(OR(DataTable[[#This Row],[Year]]="2020",DataTable[[#This Row],[Year]]="2021"),DataTable[[#This Row],[Total]],0))/1000</f>
        <v>-7.0000000000000001E-3</v>
      </c>
      <c r="V1197" s="13" t="str">
        <f>_xlfn.IFNA(VLOOKUP(DataTable[[#This Row],[Category]],Table2[#All],2,FALSE),"")</f>
        <v>Reliability</v>
      </c>
    </row>
    <row r="1198" spans="1:22" x14ac:dyDescent="0.35">
      <c r="A1198" s="3" t="s">
        <v>7</v>
      </c>
      <c r="B1198" s="3" t="s">
        <v>981</v>
      </c>
      <c r="C1198" s="3" t="s">
        <v>1591</v>
      </c>
      <c r="D1198" s="3" t="s">
        <v>1590</v>
      </c>
      <c r="E1198" s="3" t="s">
        <v>252</v>
      </c>
      <c r="F1198" s="3" t="s">
        <v>1782</v>
      </c>
      <c r="G1198" s="3" t="s">
        <v>1806</v>
      </c>
      <c r="H1198" s="4">
        <v>142</v>
      </c>
      <c r="I1198" s="4">
        <v>0</v>
      </c>
      <c r="J1198" s="4">
        <v>-42</v>
      </c>
      <c r="K1198" s="4">
        <v>0</v>
      </c>
      <c r="L1198" s="4">
        <v>0</v>
      </c>
      <c r="M1198" s="4">
        <v>-2</v>
      </c>
      <c r="N1198" s="4">
        <v>0</v>
      </c>
      <c r="O1198" s="4">
        <v>0</v>
      </c>
      <c r="P1198" s="4">
        <v>0</v>
      </c>
      <c r="Q1198" s="4">
        <v>0</v>
      </c>
      <c r="R1198" s="4">
        <v>0</v>
      </c>
      <c r="S1198" s="4">
        <v>0</v>
      </c>
      <c r="T1198" s="4">
        <v>97</v>
      </c>
      <c r="U1198" s="13">
        <f>IF(DataTable[[#This Row],[Year]]="2019",SUM(DataTable[[#This Row],[Nov]:[Dec]]),IF(OR(DataTable[[#This Row],[Year]]="2020",DataTable[[#This Row],[Year]]="2021"),DataTable[[#This Row],[Total]],0))/1000</f>
        <v>9.7000000000000003E-2</v>
      </c>
      <c r="V1198" s="13" t="str">
        <f>_xlfn.IFNA(VLOOKUP(DataTable[[#This Row],[Category]],Table2[#All],2,FALSE),"")</f>
        <v>Reliability</v>
      </c>
    </row>
    <row r="1199" spans="1:22" x14ac:dyDescent="0.35">
      <c r="A1199" s="3" t="s">
        <v>7</v>
      </c>
      <c r="B1199" s="3" t="s">
        <v>981</v>
      </c>
      <c r="C1199" s="3" t="s">
        <v>1521</v>
      </c>
      <c r="D1199" s="3" t="s">
        <v>1520</v>
      </c>
      <c r="E1199" s="3" t="s">
        <v>252</v>
      </c>
      <c r="F1199" s="3" t="s">
        <v>1782</v>
      </c>
      <c r="G1199" s="3" t="s">
        <v>1806</v>
      </c>
      <c r="H1199" s="4">
        <v>-3</v>
      </c>
      <c r="I1199" s="4">
        <v>0</v>
      </c>
      <c r="J1199" s="4">
        <v>0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>
        <v>0</v>
      </c>
      <c r="Q1199" s="4">
        <v>0</v>
      </c>
      <c r="R1199" s="4">
        <v>0</v>
      </c>
      <c r="S1199" s="4">
        <v>0</v>
      </c>
      <c r="T1199" s="4">
        <v>-3</v>
      </c>
      <c r="U1199" s="13">
        <f>IF(DataTable[[#This Row],[Year]]="2019",SUM(DataTable[[#This Row],[Nov]:[Dec]]),IF(OR(DataTable[[#This Row],[Year]]="2020",DataTable[[#This Row],[Year]]="2021"),DataTable[[#This Row],[Total]],0))/1000</f>
        <v>-3.0000000000000001E-3</v>
      </c>
      <c r="V1199" s="13" t="str">
        <f>_xlfn.IFNA(VLOOKUP(DataTable[[#This Row],[Category]],Table2[#All],2,FALSE),"")</f>
        <v>Reliability</v>
      </c>
    </row>
    <row r="1200" spans="1:22" x14ac:dyDescent="0.35">
      <c r="A1200" s="3" t="s">
        <v>7</v>
      </c>
      <c r="B1200" s="3" t="s">
        <v>981</v>
      </c>
      <c r="C1200" s="3" t="s">
        <v>1531</v>
      </c>
      <c r="D1200" s="3" t="s">
        <v>1530</v>
      </c>
      <c r="E1200" s="3" t="s">
        <v>252</v>
      </c>
      <c r="F1200" s="3" t="s">
        <v>1782</v>
      </c>
      <c r="G1200" s="3" t="s">
        <v>1806</v>
      </c>
      <c r="H1200" s="4">
        <v>1428</v>
      </c>
      <c r="I1200" s="4">
        <v>0</v>
      </c>
      <c r="J1200" s="4">
        <v>0</v>
      </c>
      <c r="K1200" s="4">
        <v>0</v>
      </c>
      <c r="L1200" s="4">
        <v>0</v>
      </c>
      <c r="M1200" s="4">
        <v>0</v>
      </c>
      <c r="N1200" s="4">
        <v>0</v>
      </c>
      <c r="O1200" s="4">
        <v>0</v>
      </c>
      <c r="P1200" s="4">
        <v>0</v>
      </c>
      <c r="Q1200" s="4">
        <v>0</v>
      </c>
      <c r="R1200" s="4">
        <v>0</v>
      </c>
      <c r="S1200" s="4">
        <v>0</v>
      </c>
      <c r="T1200" s="4">
        <v>1428</v>
      </c>
      <c r="U1200" s="13">
        <f>IF(DataTable[[#This Row],[Year]]="2019",SUM(DataTable[[#This Row],[Nov]:[Dec]]),IF(OR(DataTable[[#This Row],[Year]]="2020",DataTable[[#This Row],[Year]]="2021"),DataTable[[#This Row],[Total]],0))/1000</f>
        <v>1.4279999999999999</v>
      </c>
      <c r="V1200" s="13" t="str">
        <f>_xlfn.IFNA(VLOOKUP(DataTable[[#This Row],[Category]],Table2[#All],2,FALSE),"")</f>
        <v>Reliability</v>
      </c>
    </row>
    <row r="1201" spans="1:22" x14ac:dyDescent="0.35">
      <c r="A1201" s="3" t="s">
        <v>7</v>
      </c>
      <c r="B1201" s="3" t="s">
        <v>981</v>
      </c>
      <c r="C1201" s="3" t="s">
        <v>1691</v>
      </c>
      <c r="D1201" s="3" t="s">
        <v>1690</v>
      </c>
      <c r="E1201" s="3" t="s">
        <v>124</v>
      </c>
      <c r="F1201" s="3" t="s">
        <v>1782</v>
      </c>
      <c r="G1201" s="3" t="s">
        <v>1806</v>
      </c>
      <c r="H1201" s="4">
        <v>158728</v>
      </c>
      <c r="I1201" s="4">
        <v>-30190</v>
      </c>
      <c r="J1201" s="4">
        <v>2299</v>
      </c>
      <c r="K1201" s="4">
        <v>21662</v>
      </c>
      <c r="L1201" s="4">
        <v>8917</v>
      </c>
      <c r="M1201" s="4">
        <v>-5225</v>
      </c>
      <c r="N1201" s="4">
        <v>138</v>
      </c>
      <c r="O1201" s="4">
        <v>13631</v>
      </c>
      <c r="P1201" s="4">
        <v>329342</v>
      </c>
      <c r="Q1201" s="4">
        <v>123463</v>
      </c>
      <c r="R1201" s="4">
        <v>-39637</v>
      </c>
      <c r="S1201" s="4">
        <v>4332</v>
      </c>
      <c r="T1201" s="4">
        <v>587457</v>
      </c>
      <c r="U1201" s="13">
        <f>IF(DataTable[[#This Row],[Year]]="2019",SUM(DataTable[[#This Row],[Nov]:[Dec]]),IF(OR(DataTable[[#This Row],[Year]]="2020",DataTable[[#This Row],[Year]]="2021"),DataTable[[#This Row],[Total]],0))/1000</f>
        <v>587.45699999999999</v>
      </c>
      <c r="V1201" s="13" t="str">
        <f>_xlfn.IFNA(VLOOKUP(DataTable[[#This Row],[Category]],Table2[#All],2,FALSE),"")</f>
        <v>Transmission Expansion plan</v>
      </c>
    </row>
    <row r="1202" spans="1:22" x14ac:dyDescent="0.35">
      <c r="A1202" s="3" t="s">
        <v>7</v>
      </c>
      <c r="B1202" s="3" t="s">
        <v>981</v>
      </c>
      <c r="C1202" s="3" t="s">
        <v>1721</v>
      </c>
      <c r="D1202" s="3" t="s">
        <v>1720</v>
      </c>
      <c r="E1202" s="3" t="s">
        <v>124</v>
      </c>
      <c r="F1202" s="3" t="s">
        <v>1782</v>
      </c>
      <c r="G1202" s="3" t="s">
        <v>1806</v>
      </c>
      <c r="H1202" s="4">
        <v>408</v>
      </c>
      <c r="I1202" s="4">
        <v>0</v>
      </c>
      <c r="J1202" s="4">
        <v>0</v>
      </c>
      <c r="K1202" s="4">
        <v>0</v>
      </c>
      <c r="L1202" s="4">
        <v>0</v>
      </c>
      <c r="M1202" s="4">
        <v>0</v>
      </c>
      <c r="N1202" s="4">
        <v>0</v>
      </c>
      <c r="O1202" s="4">
        <v>0</v>
      </c>
      <c r="P1202" s="4">
        <v>0</v>
      </c>
      <c r="Q1202" s="4">
        <v>0</v>
      </c>
      <c r="R1202" s="4">
        <v>0</v>
      </c>
      <c r="S1202" s="4">
        <v>0</v>
      </c>
      <c r="T1202" s="4">
        <v>408</v>
      </c>
      <c r="U1202" s="13">
        <f>IF(DataTable[[#This Row],[Year]]="2019",SUM(DataTable[[#This Row],[Nov]:[Dec]]),IF(OR(DataTable[[#This Row],[Year]]="2020",DataTable[[#This Row],[Year]]="2021"),DataTable[[#This Row],[Total]],0))/1000</f>
        <v>0.40799999999999997</v>
      </c>
      <c r="V1202" s="13" t="str">
        <f>_xlfn.IFNA(VLOOKUP(DataTable[[#This Row],[Category]],Table2[#All],2,FALSE),"")</f>
        <v>Transmission Expansion plan</v>
      </c>
    </row>
    <row r="1203" spans="1:22" x14ac:dyDescent="0.35">
      <c r="A1203" s="3" t="s">
        <v>7</v>
      </c>
      <c r="B1203" s="3" t="s">
        <v>981</v>
      </c>
      <c r="C1203" s="3" t="s">
        <v>1719</v>
      </c>
      <c r="D1203" s="3" t="s">
        <v>1718</v>
      </c>
      <c r="E1203" s="3" t="s">
        <v>124</v>
      </c>
      <c r="F1203" s="3" t="s">
        <v>1782</v>
      </c>
      <c r="G1203" s="3" t="s">
        <v>1806</v>
      </c>
      <c r="H1203" s="4">
        <v>335</v>
      </c>
      <c r="I1203" s="4">
        <v>0</v>
      </c>
      <c r="J1203" s="4">
        <v>0</v>
      </c>
      <c r="K1203" s="4">
        <v>0</v>
      </c>
      <c r="L1203" s="4">
        <v>0</v>
      </c>
      <c r="M1203" s="4">
        <v>0</v>
      </c>
      <c r="N1203" s="4">
        <v>0</v>
      </c>
      <c r="O1203" s="4">
        <v>0</v>
      </c>
      <c r="P1203" s="4">
        <v>0</v>
      </c>
      <c r="Q1203" s="4">
        <v>0</v>
      </c>
      <c r="R1203" s="4">
        <v>0</v>
      </c>
      <c r="S1203" s="4">
        <v>0</v>
      </c>
      <c r="T1203" s="4">
        <v>335</v>
      </c>
      <c r="U1203" s="13">
        <f>IF(DataTable[[#This Row],[Year]]="2019",SUM(DataTable[[#This Row],[Nov]:[Dec]]),IF(OR(DataTable[[#This Row],[Year]]="2020",DataTable[[#This Row],[Year]]="2021"),DataTable[[#This Row],[Total]],0))/1000</f>
        <v>0.33500000000000002</v>
      </c>
      <c r="V1203" s="13" t="str">
        <f>_xlfn.IFNA(VLOOKUP(DataTable[[#This Row],[Category]],Table2[#All],2,FALSE),"")</f>
        <v>Transmission Expansion plan</v>
      </c>
    </row>
    <row r="1204" spans="1:22" x14ac:dyDescent="0.35">
      <c r="A1204" s="3" t="s">
        <v>7</v>
      </c>
      <c r="B1204" s="3" t="s">
        <v>981</v>
      </c>
      <c r="C1204" s="3" t="s">
        <v>1729</v>
      </c>
      <c r="D1204" s="3" t="s">
        <v>1728</v>
      </c>
      <c r="E1204" s="3" t="s">
        <v>124</v>
      </c>
      <c r="F1204" s="3" t="s">
        <v>1782</v>
      </c>
      <c r="G1204" s="3" t="s">
        <v>1806</v>
      </c>
      <c r="H1204" s="4">
        <v>137</v>
      </c>
      <c r="I1204" s="4">
        <v>0</v>
      </c>
      <c r="J1204" s="4">
        <v>0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>
        <v>0</v>
      </c>
      <c r="Q1204" s="4">
        <v>0</v>
      </c>
      <c r="R1204" s="4">
        <v>0</v>
      </c>
      <c r="S1204" s="4">
        <v>0</v>
      </c>
      <c r="T1204" s="4">
        <v>137</v>
      </c>
      <c r="U1204" s="13">
        <f>IF(DataTable[[#This Row],[Year]]="2019",SUM(DataTable[[#This Row],[Nov]:[Dec]]),IF(OR(DataTable[[#This Row],[Year]]="2020",DataTable[[#This Row],[Year]]="2021"),DataTable[[#This Row],[Total]],0))/1000</f>
        <v>0.13700000000000001</v>
      </c>
      <c r="V1204" s="13" t="str">
        <f>_xlfn.IFNA(VLOOKUP(DataTable[[#This Row],[Category]],Table2[#All],2,FALSE),"")</f>
        <v>Transmission Expansion plan</v>
      </c>
    </row>
    <row r="1205" spans="1:22" x14ac:dyDescent="0.35">
      <c r="A1205" s="3" t="s">
        <v>7</v>
      </c>
      <c r="B1205" s="3" t="s">
        <v>981</v>
      </c>
      <c r="C1205" s="3" t="s">
        <v>1715</v>
      </c>
      <c r="D1205" s="3" t="s">
        <v>1714</v>
      </c>
      <c r="E1205" s="3" t="s">
        <v>124</v>
      </c>
      <c r="F1205" s="3" t="s">
        <v>1782</v>
      </c>
      <c r="G1205" s="3" t="s">
        <v>1806</v>
      </c>
      <c r="H1205" s="4">
        <v>3</v>
      </c>
      <c r="I1205" s="4">
        <v>0</v>
      </c>
      <c r="J1205" s="4">
        <v>0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>
        <v>0</v>
      </c>
      <c r="Q1205" s="4">
        <v>0</v>
      </c>
      <c r="R1205" s="4">
        <v>0</v>
      </c>
      <c r="S1205" s="4">
        <v>0</v>
      </c>
      <c r="T1205" s="4">
        <v>3</v>
      </c>
      <c r="U1205" s="13">
        <f>IF(DataTable[[#This Row],[Year]]="2019",SUM(DataTable[[#This Row],[Nov]:[Dec]]),IF(OR(DataTable[[#This Row],[Year]]="2020",DataTable[[#This Row],[Year]]="2021"),DataTable[[#This Row],[Total]],0))/1000</f>
        <v>3.0000000000000001E-3</v>
      </c>
      <c r="V1205" s="13" t="str">
        <f>_xlfn.IFNA(VLOOKUP(DataTable[[#This Row],[Category]],Table2[#All],2,FALSE),"")</f>
        <v>Transmission Expansion plan</v>
      </c>
    </row>
    <row r="1206" spans="1:22" x14ac:dyDescent="0.35">
      <c r="A1206" s="3" t="s">
        <v>7</v>
      </c>
      <c r="B1206" s="3" t="s">
        <v>981</v>
      </c>
      <c r="C1206" s="3" t="s">
        <v>1725</v>
      </c>
      <c r="D1206" s="3" t="s">
        <v>1724</v>
      </c>
      <c r="E1206" s="3" t="s">
        <v>124</v>
      </c>
      <c r="F1206" s="3" t="s">
        <v>1782</v>
      </c>
      <c r="G1206" s="3" t="s">
        <v>1806</v>
      </c>
      <c r="H1206" s="4">
        <v>0</v>
      </c>
      <c r="I1206" s="4">
        <v>1570</v>
      </c>
      <c r="J1206" s="4">
        <v>-49</v>
      </c>
      <c r="K1206" s="4">
        <v>0</v>
      </c>
      <c r="L1206" s="4">
        <v>50576</v>
      </c>
      <c r="M1206" s="4">
        <v>3289</v>
      </c>
      <c r="N1206" s="4">
        <v>658</v>
      </c>
      <c r="O1206" s="4">
        <v>0</v>
      </c>
      <c r="P1206" s="4">
        <v>0</v>
      </c>
      <c r="Q1206" s="4">
        <v>0</v>
      </c>
      <c r="R1206" s="4">
        <v>0</v>
      </c>
      <c r="S1206" s="4">
        <v>0</v>
      </c>
      <c r="T1206" s="4">
        <v>56043</v>
      </c>
      <c r="U1206" s="13">
        <f>IF(DataTable[[#This Row],[Year]]="2019",SUM(DataTable[[#This Row],[Nov]:[Dec]]),IF(OR(DataTable[[#This Row],[Year]]="2020",DataTable[[#This Row],[Year]]="2021"),DataTable[[#This Row],[Total]],0))/1000</f>
        <v>56.042999999999999</v>
      </c>
      <c r="V1206" s="13" t="str">
        <f>_xlfn.IFNA(VLOOKUP(DataTable[[#This Row],[Category]],Table2[#All],2,FALSE),"")</f>
        <v>Transmission Expansion plan</v>
      </c>
    </row>
    <row r="1207" spans="1:22" x14ac:dyDescent="0.35">
      <c r="A1207" s="3" t="s">
        <v>7</v>
      </c>
      <c r="B1207" s="3" t="s">
        <v>981</v>
      </c>
      <c r="C1207" s="3" t="s">
        <v>1723</v>
      </c>
      <c r="D1207" s="3" t="s">
        <v>1722</v>
      </c>
      <c r="E1207" s="3" t="s">
        <v>124</v>
      </c>
      <c r="F1207" s="3" t="s">
        <v>1782</v>
      </c>
      <c r="G1207" s="3" t="s">
        <v>1806</v>
      </c>
      <c r="H1207" s="4">
        <v>0</v>
      </c>
      <c r="I1207" s="4">
        <v>715</v>
      </c>
      <c r="J1207" s="4">
        <v>0</v>
      </c>
      <c r="K1207" s="4">
        <v>0</v>
      </c>
      <c r="L1207" s="4">
        <v>67335</v>
      </c>
      <c r="M1207" s="4">
        <v>110040</v>
      </c>
      <c r="N1207" s="4">
        <v>3390</v>
      </c>
      <c r="O1207" s="4">
        <v>219</v>
      </c>
      <c r="P1207" s="4">
        <v>-219</v>
      </c>
      <c r="Q1207" s="4">
        <v>0</v>
      </c>
      <c r="R1207" s="4">
        <v>0</v>
      </c>
      <c r="S1207" s="4">
        <v>0</v>
      </c>
      <c r="T1207" s="4">
        <v>181479</v>
      </c>
      <c r="U1207" s="13">
        <f>IF(DataTable[[#This Row],[Year]]="2019",SUM(DataTable[[#This Row],[Nov]:[Dec]]),IF(OR(DataTable[[#This Row],[Year]]="2020",DataTable[[#This Row],[Year]]="2021"),DataTable[[#This Row],[Total]],0))/1000</f>
        <v>181.47900000000001</v>
      </c>
      <c r="V1207" s="13" t="str">
        <f>_xlfn.IFNA(VLOOKUP(DataTable[[#This Row],[Category]],Table2[#All],2,FALSE),"")</f>
        <v>Transmission Expansion plan</v>
      </c>
    </row>
    <row r="1208" spans="1:22" x14ac:dyDescent="0.35">
      <c r="A1208" s="3" t="s">
        <v>7</v>
      </c>
      <c r="B1208" s="3" t="s">
        <v>981</v>
      </c>
      <c r="C1208" s="3" t="s">
        <v>1713</v>
      </c>
      <c r="D1208" s="3" t="s">
        <v>1712</v>
      </c>
      <c r="E1208" s="3" t="s">
        <v>124</v>
      </c>
      <c r="F1208" s="3" t="s">
        <v>1782</v>
      </c>
      <c r="G1208" s="3" t="s">
        <v>1806</v>
      </c>
      <c r="H1208" s="4">
        <v>0</v>
      </c>
      <c r="I1208" s="4">
        <v>0</v>
      </c>
      <c r="J1208" s="4">
        <v>0</v>
      </c>
      <c r="K1208" s="4">
        <v>0</v>
      </c>
      <c r="L1208" s="4">
        <v>0</v>
      </c>
      <c r="M1208" s="4">
        <v>-349</v>
      </c>
      <c r="N1208" s="4">
        <v>0</v>
      </c>
      <c r="O1208" s="4">
        <v>0</v>
      </c>
      <c r="P1208" s="4">
        <v>0</v>
      </c>
      <c r="Q1208" s="4">
        <v>0</v>
      </c>
      <c r="R1208" s="4">
        <v>0</v>
      </c>
      <c r="S1208" s="4">
        <v>0</v>
      </c>
      <c r="T1208" s="4">
        <v>-349</v>
      </c>
      <c r="U1208" s="13">
        <f>IF(DataTable[[#This Row],[Year]]="2019",SUM(DataTable[[#This Row],[Nov]:[Dec]]),IF(OR(DataTable[[#This Row],[Year]]="2020",DataTable[[#This Row],[Year]]="2021"),DataTable[[#This Row],[Total]],0))/1000</f>
        <v>-0.34899999999999998</v>
      </c>
      <c r="V1208" s="13" t="str">
        <f>_xlfn.IFNA(VLOOKUP(DataTable[[#This Row],[Category]],Table2[#All],2,FALSE),"")</f>
        <v>Transmission Expansion plan</v>
      </c>
    </row>
    <row r="1209" spans="1:22" x14ac:dyDescent="0.35">
      <c r="A1209" s="3" t="s">
        <v>7</v>
      </c>
      <c r="B1209" s="3" t="s">
        <v>981</v>
      </c>
      <c r="C1209" s="3" t="s">
        <v>1733</v>
      </c>
      <c r="D1209" s="3" t="s">
        <v>1732</v>
      </c>
      <c r="E1209" s="3" t="s">
        <v>124</v>
      </c>
      <c r="F1209" s="3" t="s">
        <v>1782</v>
      </c>
      <c r="G1209" s="3" t="s">
        <v>1806</v>
      </c>
      <c r="H1209" s="4">
        <v>8</v>
      </c>
      <c r="I1209" s="4">
        <v>44</v>
      </c>
      <c r="J1209" s="4">
        <v>4724</v>
      </c>
      <c r="K1209" s="4">
        <v>8</v>
      </c>
      <c r="L1209" s="4">
        <v>-2865</v>
      </c>
      <c r="M1209" s="4">
        <v>7543</v>
      </c>
      <c r="N1209" s="4">
        <v>2766</v>
      </c>
      <c r="O1209" s="4">
        <v>4401</v>
      </c>
      <c r="P1209" s="4">
        <v>-4401</v>
      </c>
      <c r="Q1209" s="4">
        <v>240446</v>
      </c>
      <c r="R1209" s="4">
        <v>0</v>
      </c>
      <c r="S1209" s="4">
        <v>0</v>
      </c>
      <c r="T1209" s="4">
        <v>252673</v>
      </c>
      <c r="U1209" s="13">
        <f>IF(DataTable[[#This Row],[Year]]="2019",SUM(DataTable[[#This Row],[Nov]:[Dec]]),IF(OR(DataTable[[#This Row],[Year]]="2020",DataTable[[#This Row],[Year]]="2021"),DataTable[[#This Row],[Total]],0))/1000</f>
        <v>252.673</v>
      </c>
      <c r="V1209" s="13" t="str">
        <f>_xlfn.IFNA(VLOOKUP(DataTable[[#This Row],[Category]],Table2[#All],2,FALSE),"")</f>
        <v>Transmission Expansion plan</v>
      </c>
    </row>
    <row r="1210" spans="1:22" x14ac:dyDescent="0.35">
      <c r="A1210" s="3" t="s">
        <v>7</v>
      </c>
      <c r="B1210" s="3" t="s">
        <v>981</v>
      </c>
      <c r="C1210" s="3" t="s">
        <v>1733</v>
      </c>
      <c r="D1210" s="3" t="s">
        <v>1732</v>
      </c>
      <c r="E1210" s="3" t="s">
        <v>124</v>
      </c>
      <c r="F1210" s="3" t="s">
        <v>1781</v>
      </c>
      <c r="G1210" s="3" t="s">
        <v>1806</v>
      </c>
      <c r="H1210" s="4">
        <v>542350</v>
      </c>
      <c r="I1210" s="4">
        <v>94745</v>
      </c>
      <c r="J1210" s="4">
        <v>94745</v>
      </c>
      <c r="K1210" s="4">
        <v>94745</v>
      </c>
      <c r="L1210" s="4">
        <v>94745</v>
      </c>
      <c r="M1210" s="4">
        <v>94745</v>
      </c>
      <c r="N1210" s="4">
        <v>94745</v>
      </c>
      <c r="O1210" s="4">
        <v>94745</v>
      </c>
      <c r="P1210" s="4">
        <v>94745</v>
      </c>
      <c r="Q1210" s="4">
        <v>94745</v>
      </c>
      <c r="R1210" s="4">
        <v>94745</v>
      </c>
      <c r="S1210" s="4">
        <v>94745</v>
      </c>
      <c r="T1210" s="4">
        <v>1584541</v>
      </c>
      <c r="U1210" s="13">
        <f>IF(DataTable[[#This Row],[Year]]="2019",SUM(DataTable[[#This Row],[Nov]:[Dec]]),IF(OR(DataTable[[#This Row],[Year]]="2020",DataTable[[#This Row],[Year]]="2021"),DataTable[[#This Row],[Total]],0))/1000</f>
        <v>1584.5409999999999</v>
      </c>
      <c r="V1210" s="13" t="str">
        <f>_xlfn.IFNA(VLOOKUP(DataTable[[#This Row],[Category]],Table2[#All],2,FALSE),"")</f>
        <v>Transmission Expansion plan</v>
      </c>
    </row>
    <row r="1211" spans="1:22" x14ac:dyDescent="0.35">
      <c r="A1211" s="3" t="s">
        <v>7</v>
      </c>
      <c r="B1211" s="3" t="s">
        <v>981</v>
      </c>
      <c r="C1211" s="3" t="s">
        <v>1161</v>
      </c>
      <c r="D1211" s="3" t="s">
        <v>1160</v>
      </c>
      <c r="E1211" s="3" t="s">
        <v>281</v>
      </c>
      <c r="F1211" s="3" t="s">
        <v>1782</v>
      </c>
      <c r="G1211" s="3" t="s">
        <v>1806</v>
      </c>
      <c r="H1211" s="4">
        <v>13</v>
      </c>
      <c r="I1211" s="4">
        <v>0</v>
      </c>
      <c r="J1211" s="4">
        <v>0</v>
      </c>
      <c r="K1211" s="4">
        <v>0</v>
      </c>
      <c r="L1211" s="4">
        <v>0</v>
      </c>
      <c r="M1211" s="4">
        <v>0</v>
      </c>
      <c r="N1211" s="4">
        <v>0</v>
      </c>
      <c r="O1211" s="4">
        <v>0</v>
      </c>
      <c r="P1211" s="4">
        <v>0</v>
      </c>
      <c r="Q1211" s="4">
        <v>0</v>
      </c>
      <c r="R1211" s="4">
        <v>0</v>
      </c>
      <c r="S1211" s="4">
        <v>0</v>
      </c>
      <c r="T1211" s="4">
        <v>13</v>
      </c>
      <c r="U1211" s="13">
        <f>IF(DataTable[[#This Row],[Year]]="2019",SUM(DataTable[[#This Row],[Nov]:[Dec]]),IF(OR(DataTable[[#This Row],[Year]]="2020",DataTable[[#This Row],[Year]]="2021"),DataTable[[#This Row],[Total]],0))/1000</f>
        <v>1.2999999999999999E-2</v>
      </c>
      <c r="V1211" s="13" t="str">
        <f>_xlfn.IFNA(VLOOKUP(DataTable[[#This Row],[Category]],Table2[#All],2,FALSE),"")</f>
        <v>All Other</v>
      </c>
    </row>
    <row r="1212" spans="1:22" x14ac:dyDescent="0.35">
      <c r="A1212" s="3" t="s">
        <v>7</v>
      </c>
      <c r="B1212" s="3" t="s">
        <v>981</v>
      </c>
      <c r="C1212" s="3" t="s">
        <v>1489</v>
      </c>
      <c r="D1212" s="3" t="s">
        <v>1488</v>
      </c>
      <c r="E1212" s="3" t="s">
        <v>252</v>
      </c>
      <c r="F1212" s="3" t="s">
        <v>1782</v>
      </c>
      <c r="G1212" s="3" t="s">
        <v>1806</v>
      </c>
      <c r="H1212" s="4">
        <v>5718</v>
      </c>
      <c r="I1212" s="4">
        <v>0</v>
      </c>
      <c r="J1212" s="4">
        <v>0</v>
      </c>
      <c r="K1212" s="4">
        <v>0</v>
      </c>
      <c r="L1212" s="4">
        <v>0</v>
      </c>
      <c r="M1212" s="4">
        <v>0</v>
      </c>
      <c r="N1212" s="4">
        <v>0</v>
      </c>
      <c r="O1212" s="4">
        <v>0</v>
      </c>
      <c r="P1212" s="4">
        <v>0</v>
      </c>
      <c r="Q1212" s="4">
        <v>0</v>
      </c>
      <c r="R1212" s="4">
        <v>0</v>
      </c>
      <c r="S1212" s="4">
        <v>0</v>
      </c>
      <c r="T1212" s="4">
        <v>5718</v>
      </c>
      <c r="U1212" s="13">
        <f>IF(DataTable[[#This Row],[Year]]="2019",SUM(DataTable[[#This Row],[Nov]:[Dec]]),IF(OR(DataTable[[#This Row],[Year]]="2020",DataTable[[#This Row],[Year]]="2021"),DataTable[[#This Row],[Total]],0))/1000</f>
        <v>5.718</v>
      </c>
      <c r="V1212" s="13" t="str">
        <f>_xlfn.IFNA(VLOOKUP(DataTable[[#This Row],[Category]],Table2[#All],2,FALSE),"")</f>
        <v>Reliability</v>
      </c>
    </row>
    <row r="1213" spans="1:22" x14ac:dyDescent="0.35">
      <c r="A1213" s="3" t="s">
        <v>7</v>
      </c>
      <c r="B1213" s="3" t="s">
        <v>981</v>
      </c>
      <c r="C1213" s="3" t="s">
        <v>1289</v>
      </c>
      <c r="D1213" s="3" t="s">
        <v>1288</v>
      </c>
      <c r="E1213" s="3" t="s">
        <v>88</v>
      </c>
      <c r="F1213" s="3" t="s">
        <v>1782</v>
      </c>
      <c r="G1213" s="3" t="s">
        <v>1806</v>
      </c>
      <c r="H1213" s="4">
        <v>373736</v>
      </c>
      <c r="I1213" s="4">
        <v>21947</v>
      </c>
      <c r="J1213" s="4">
        <v>34119</v>
      </c>
      <c r="K1213" s="4">
        <v>57777</v>
      </c>
      <c r="L1213" s="4">
        <v>-15000</v>
      </c>
      <c r="M1213" s="4">
        <v>0</v>
      </c>
      <c r="N1213" s="4">
        <v>2221</v>
      </c>
      <c r="O1213" s="4">
        <v>0</v>
      </c>
      <c r="P1213" s="4">
        <v>0</v>
      </c>
      <c r="Q1213" s="4">
        <v>0</v>
      </c>
      <c r="R1213" s="4">
        <v>0</v>
      </c>
      <c r="S1213" s="4">
        <v>0</v>
      </c>
      <c r="T1213" s="4">
        <v>474799</v>
      </c>
      <c r="U1213" s="13">
        <f>IF(DataTable[[#This Row],[Year]]="2019",SUM(DataTable[[#This Row],[Nov]:[Dec]]),IF(OR(DataTable[[#This Row],[Year]]="2020",DataTable[[#This Row],[Year]]="2021"),DataTable[[#This Row],[Total]],0))/1000</f>
        <v>474.79899999999998</v>
      </c>
      <c r="V1213" s="13" t="str">
        <f>_xlfn.IFNA(VLOOKUP(DataTable[[#This Row],[Category]],Table2[#All],2,FALSE),"")</f>
        <v>Proactive Replacement</v>
      </c>
    </row>
    <row r="1214" spans="1:22" x14ac:dyDescent="0.35">
      <c r="A1214" s="3" t="s">
        <v>7</v>
      </c>
      <c r="B1214" s="3" t="s">
        <v>981</v>
      </c>
      <c r="C1214" s="3" t="s">
        <v>1151</v>
      </c>
      <c r="D1214" s="3" t="s">
        <v>1150</v>
      </c>
      <c r="E1214" s="3" t="s">
        <v>88</v>
      </c>
      <c r="F1214" s="3" t="s">
        <v>1782</v>
      </c>
      <c r="G1214" s="3" t="s">
        <v>1806</v>
      </c>
      <c r="H1214" s="4">
        <v>39</v>
      </c>
      <c r="I1214" s="4">
        <v>0</v>
      </c>
      <c r="J1214" s="4">
        <v>0</v>
      </c>
      <c r="K1214" s="4">
        <v>0</v>
      </c>
      <c r="L1214" s="4">
        <v>0</v>
      </c>
      <c r="M1214" s="4">
        <v>0</v>
      </c>
      <c r="N1214" s="4">
        <v>0</v>
      </c>
      <c r="O1214" s="4">
        <v>0</v>
      </c>
      <c r="P1214" s="4">
        <v>0</v>
      </c>
      <c r="Q1214" s="4">
        <v>0</v>
      </c>
      <c r="R1214" s="4">
        <v>0</v>
      </c>
      <c r="S1214" s="4">
        <v>0</v>
      </c>
      <c r="T1214" s="4">
        <v>39</v>
      </c>
      <c r="U1214" s="13">
        <f>IF(DataTable[[#This Row],[Year]]="2019",SUM(DataTable[[#This Row],[Nov]:[Dec]]),IF(OR(DataTable[[#This Row],[Year]]="2020",DataTable[[#This Row],[Year]]="2021"),DataTable[[#This Row],[Total]],0))/1000</f>
        <v>3.9E-2</v>
      </c>
      <c r="V1214" s="13" t="str">
        <f>_xlfn.IFNA(VLOOKUP(DataTable[[#This Row],[Category]],Table2[#All],2,FALSE),"")</f>
        <v>Proactive Replacement</v>
      </c>
    </row>
    <row r="1215" spans="1:22" x14ac:dyDescent="0.35">
      <c r="A1215" s="3" t="s">
        <v>7</v>
      </c>
      <c r="B1215" s="3" t="s">
        <v>981</v>
      </c>
      <c r="C1215" s="3" t="s">
        <v>1223</v>
      </c>
      <c r="D1215" s="3" t="s">
        <v>1222</v>
      </c>
      <c r="E1215" s="3" t="s">
        <v>88</v>
      </c>
      <c r="F1215" s="3" t="s">
        <v>1782</v>
      </c>
      <c r="G1215" s="3" t="s">
        <v>1806</v>
      </c>
      <c r="H1215" s="4">
        <v>2418637</v>
      </c>
      <c r="I1215" s="4">
        <v>1183366</v>
      </c>
      <c r="J1215" s="4">
        <v>845027</v>
      </c>
      <c r="K1215" s="4">
        <v>610217</v>
      </c>
      <c r="L1215" s="4">
        <v>437707</v>
      </c>
      <c r="M1215" s="4">
        <v>-25469</v>
      </c>
      <c r="N1215" s="4">
        <v>73449</v>
      </c>
      <c r="O1215" s="4">
        <v>126223</v>
      </c>
      <c r="P1215" s="4">
        <v>25072</v>
      </c>
      <c r="Q1215" s="4">
        <v>21645</v>
      </c>
      <c r="R1215" s="4">
        <v>0</v>
      </c>
      <c r="S1215" s="4">
        <v>0</v>
      </c>
      <c r="T1215" s="4">
        <v>5715874</v>
      </c>
      <c r="U1215" s="13">
        <f>IF(DataTable[[#This Row],[Year]]="2019",SUM(DataTable[[#This Row],[Nov]:[Dec]]),IF(OR(DataTable[[#This Row],[Year]]="2020",DataTable[[#This Row],[Year]]="2021"),DataTable[[#This Row],[Total]],0))/1000</f>
        <v>5715.8739999999998</v>
      </c>
      <c r="V1215" s="13" t="str">
        <f>_xlfn.IFNA(VLOOKUP(DataTable[[#This Row],[Category]],Table2[#All],2,FALSE),"")</f>
        <v>Proactive Replacement</v>
      </c>
    </row>
    <row r="1216" spans="1:22" x14ac:dyDescent="0.35">
      <c r="A1216" s="3" t="s">
        <v>7</v>
      </c>
      <c r="B1216" s="3" t="s">
        <v>981</v>
      </c>
      <c r="C1216" s="3" t="s">
        <v>1291</v>
      </c>
      <c r="D1216" s="3" t="s">
        <v>1290</v>
      </c>
      <c r="E1216" s="3" t="s">
        <v>88</v>
      </c>
      <c r="F1216" s="3" t="s">
        <v>1782</v>
      </c>
      <c r="G1216" s="3" t="s">
        <v>1806</v>
      </c>
      <c r="H1216" s="4">
        <v>0</v>
      </c>
      <c r="I1216" s="4">
        <v>0</v>
      </c>
      <c r="J1216" s="4">
        <v>11925</v>
      </c>
      <c r="K1216" s="4">
        <v>26748</v>
      </c>
      <c r="L1216" s="4">
        <v>511119</v>
      </c>
      <c r="M1216" s="4">
        <v>772089</v>
      </c>
      <c r="N1216" s="4">
        <v>962502</v>
      </c>
      <c r="O1216" s="4">
        <v>476728</v>
      </c>
      <c r="P1216" s="4">
        <v>364784</v>
      </c>
      <c r="Q1216" s="4">
        <v>464823</v>
      </c>
      <c r="R1216" s="4">
        <v>177645</v>
      </c>
      <c r="S1216" s="4">
        <v>15170</v>
      </c>
      <c r="T1216" s="4">
        <v>3783532</v>
      </c>
      <c r="U1216" s="13">
        <f>IF(DataTable[[#This Row],[Year]]="2019",SUM(DataTable[[#This Row],[Nov]:[Dec]]),IF(OR(DataTable[[#This Row],[Year]]="2020",DataTable[[#This Row],[Year]]="2021"),DataTable[[#This Row],[Total]],0))/1000</f>
        <v>3783.5320000000002</v>
      </c>
      <c r="V1216" s="13" t="str">
        <f>_xlfn.IFNA(VLOOKUP(DataTable[[#This Row],[Category]],Table2[#All],2,FALSE),"")</f>
        <v>Proactive Replacement</v>
      </c>
    </row>
    <row r="1217" spans="1:22" x14ac:dyDescent="0.35">
      <c r="A1217" s="3" t="s">
        <v>7</v>
      </c>
      <c r="B1217" s="3" t="s">
        <v>981</v>
      </c>
      <c r="C1217" s="3" t="s">
        <v>1291</v>
      </c>
      <c r="D1217" s="3" t="s">
        <v>1290</v>
      </c>
      <c r="E1217" s="3" t="s">
        <v>88</v>
      </c>
      <c r="F1217" s="3" t="s">
        <v>1781</v>
      </c>
      <c r="G1217" s="3" t="s">
        <v>1806</v>
      </c>
      <c r="H1217" s="4">
        <v>285944</v>
      </c>
      <c r="I1217" s="4">
        <v>344894</v>
      </c>
      <c r="J1217" s="4">
        <v>356728</v>
      </c>
      <c r="K1217" s="4">
        <v>431936</v>
      </c>
      <c r="L1217" s="4">
        <v>564656</v>
      </c>
      <c r="M1217" s="4">
        <v>564656</v>
      </c>
      <c r="N1217" s="4">
        <v>0</v>
      </c>
      <c r="O1217" s="4">
        <v>0</v>
      </c>
      <c r="P1217" s="4">
        <v>0</v>
      </c>
      <c r="Q1217" s="4">
        <v>0</v>
      </c>
      <c r="R1217" s="4">
        <v>0</v>
      </c>
      <c r="S1217" s="4">
        <v>0</v>
      </c>
      <c r="T1217" s="4">
        <v>2548816</v>
      </c>
      <c r="U1217" s="13">
        <f>IF(DataTable[[#This Row],[Year]]="2019",SUM(DataTable[[#This Row],[Nov]:[Dec]]),IF(OR(DataTable[[#This Row],[Year]]="2020",DataTable[[#This Row],[Year]]="2021"),DataTable[[#This Row],[Total]],0))/1000</f>
        <v>2548.8159999999998</v>
      </c>
      <c r="V1217" s="13" t="str">
        <f>_xlfn.IFNA(VLOOKUP(DataTable[[#This Row],[Category]],Table2[#All],2,FALSE),"")</f>
        <v>Proactive Replacement</v>
      </c>
    </row>
    <row r="1218" spans="1:22" x14ac:dyDescent="0.35">
      <c r="A1218" s="3" t="s">
        <v>7</v>
      </c>
      <c r="B1218" s="3" t="s">
        <v>981</v>
      </c>
      <c r="C1218" s="3" t="s">
        <v>1231</v>
      </c>
      <c r="D1218" s="3" t="s">
        <v>1230</v>
      </c>
      <c r="E1218" s="3" t="s">
        <v>88</v>
      </c>
      <c r="F1218" s="3" t="s">
        <v>1782</v>
      </c>
      <c r="G1218" s="3" t="s">
        <v>1806</v>
      </c>
      <c r="H1218" s="4">
        <v>0</v>
      </c>
      <c r="I1218" s="4">
        <v>0</v>
      </c>
      <c r="J1218" s="4">
        <v>0</v>
      </c>
      <c r="K1218" s="4">
        <v>0</v>
      </c>
      <c r="L1218" s="4">
        <v>0</v>
      </c>
      <c r="M1218" s="4">
        <v>0</v>
      </c>
      <c r="N1218" s="4">
        <v>1626</v>
      </c>
      <c r="O1218" s="4">
        <v>0</v>
      </c>
      <c r="P1218" s="4">
        <v>3606</v>
      </c>
      <c r="Q1218" s="4">
        <v>5232</v>
      </c>
      <c r="R1218" s="4">
        <v>6583</v>
      </c>
      <c r="S1218" s="4">
        <v>7760</v>
      </c>
      <c r="T1218" s="4">
        <v>24807</v>
      </c>
      <c r="U1218" s="13">
        <f>IF(DataTable[[#This Row],[Year]]="2019",SUM(DataTable[[#This Row],[Nov]:[Dec]]),IF(OR(DataTable[[#This Row],[Year]]="2020",DataTable[[#This Row],[Year]]="2021"),DataTable[[#This Row],[Total]],0))/1000</f>
        <v>24.806999999999999</v>
      </c>
      <c r="V1218" s="13" t="str">
        <f>_xlfn.IFNA(VLOOKUP(DataTable[[#This Row],[Category]],Table2[#All],2,FALSE),"")</f>
        <v>Proactive Replacement</v>
      </c>
    </row>
    <row r="1219" spans="1:22" x14ac:dyDescent="0.35">
      <c r="A1219" s="3" t="s">
        <v>7</v>
      </c>
      <c r="B1219" s="3" t="s">
        <v>981</v>
      </c>
      <c r="C1219" s="3" t="s">
        <v>1231</v>
      </c>
      <c r="D1219" s="3" t="s">
        <v>1230</v>
      </c>
      <c r="E1219" s="3" t="s">
        <v>88</v>
      </c>
      <c r="F1219" s="3" t="s">
        <v>1781</v>
      </c>
      <c r="G1219" s="3" t="s">
        <v>1806</v>
      </c>
      <c r="H1219" s="4">
        <v>893867</v>
      </c>
      <c r="I1219" s="4">
        <v>63715</v>
      </c>
      <c r="J1219" s="4">
        <v>386287</v>
      </c>
      <c r="K1219" s="4">
        <v>386287</v>
      </c>
      <c r="L1219" s="4">
        <v>274355</v>
      </c>
      <c r="M1219" s="4">
        <v>444810</v>
      </c>
      <c r="N1219" s="4">
        <v>416965</v>
      </c>
      <c r="O1219" s="4">
        <v>222405</v>
      </c>
      <c r="P1219" s="4">
        <v>222405</v>
      </c>
      <c r="Q1219" s="4">
        <v>574836</v>
      </c>
      <c r="R1219" s="4">
        <v>0</v>
      </c>
      <c r="S1219" s="4">
        <v>0</v>
      </c>
      <c r="T1219" s="4">
        <v>3885931</v>
      </c>
      <c r="U1219" s="13">
        <f>IF(DataTable[[#This Row],[Year]]="2019",SUM(DataTable[[#This Row],[Nov]:[Dec]]),IF(OR(DataTable[[#This Row],[Year]]="2020",DataTable[[#This Row],[Year]]="2021"),DataTable[[#This Row],[Total]],0))/1000</f>
        <v>3885.931</v>
      </c>
      <c r="V1219" s="13" t="str">
        <f>_xlfn.IFNA(VLOOKUP(DataTable[[#This Row],[Category]],Table2[#All],2,FALSE),"")</f>
        <v>Proactive Replacement</v>
      </c>
    </row>
    <row r="1220" spans="1:22" x14ac:dyDescent="0.35">
      <c r="A1220" s="3" t="s">
        <v>7</v>
      </c>
      <c r="B1220" s="3" t="s">
        <v>981</v>
      </c>
      <c r="C1220" s="3" t="s">
        <v>1237</v>
      </c>
      <c r="D1220" s="3" t="s">
        <v>1236</v>
      </c>
      <c r="E1220" s="3" t="s">
        <v>88</v>
      </c>
      <c r="F1220" s="3" t="s">
        <v>1782</v>
      </c>
      <c r="G1220" s="3" t="s">
        <v>1806</v>
      </c>
      <c r="H1220" s="4">
        <v>9100</v>
      </c>
      <c r="I1220" s="4">
        <v>43193</v>
      </c>
      <c r="J1220" s="4">
        <v>55806</v>
      </c>
      <c r="K1220" s="4">
        <v>63222</v>
      </c>
      <c r="L1220" s="4">
        <v>41560</v>
      </c>
      <c r="M1220" s="4">
        <v>11882</v>
      </c>
      <c r="N1220" s="4">
        <v>28661</v>
      </c>
      <c r="O1220" s="4">
        <v>112818</v>
      </c>
      <c r="P1220" s="4">
        <v>6996</v>
      </c>
      <c r="Q1220" s="4">
        <v>82455</v>
      </c>
      <c r="R1220" s="4">
        <v>66232</v>
      </c>
      <c r="S1220" s="4">
        <v>66232</v>
      </c>
      <c r="T1220" s="4">
        <v>588159</v>
      </c>
      <c r="U1220" s="13">
        <f>IF(DataTable[[#This Row],[Year]]="2019",SUM(DataTable[[#This Row],[Nov]:[Dec]]),IF(OR(DataTable[[#This Row],[Year]]="2020",DataTable[[#This Row],[Year]]="2021"),DataTable[[#This Row],[Total]],0))/1000</f>
        <v>588.15899999999999</v>
      </c>
      <c r="V1220" s="13" t="str">
        <f>_xlfn.IFNA(VLOOKUP(DataTable[[#This Row],[Category]],Table2[#All],2,FALSE),"")</f>
        <v>Proactive Replacement</v>
      </c>
    </row>
    <row r="1221" spans="1:22" x14ac:dyDescent="0.35">
      <c r="A1221" s="3" t="s">
        <v>7</v>
      </c>
      <c r="B1221" s="3" t="s">
        <v>981</v>
      </c>
      <c r="C1221" s="3" t="s">
        <v>1237</v>
      </c>
      <c r="D1221" s="3" t="s">
        <v>1236</v>
      </c>
      <c r="E1221" s="3" t="s">
        <v>88</v>
      </c>
      <c r="F1221" s="3" t="s">
        <v>1781</v>
      </c>
      <c r="G1221" s="3" t="s">
        <v>1806</v>
      </c>
      <c r="H1221" s="4">
        <v>410484</v>
      </c>
      <c r="I1221" s="4">
        <v>410484</v>
      </c>
      <c r="J1221" s="4">
        <v>410484</v>
      </c>
      <c r="K1221" s="4">
        <v>410484</v>
      </c>
      <c r="L1221" s="4">
        <v>410484</v>
      </c>
      <c r="M1221" s="4">
        <v>410484</v>
      </c>
      <c r="N1221" s="4">
        <v>410484</v>
      </c>
      <c r="O1221" s="4">
        <v>410484</v>
      </c>
      <c r="P1221" s="4">
        <v>410484</v>
      </c>
      <c r="Q1221" s="4">
        <v>410484</v>
      </c>
      <c r="R1221" s="4">
        <v>410484</v>
      </c>
      <c r="S1221" s="4">
        <v>410484</v>
      </c>
      <c r="T1221" s="4">
        <v>4925812</v>
      </c>
      <c r="U1221" s="13">
        <f>IF(DataTable[[#This Row],[Year]]="2019",SUM(DataTable[[#This Row],[Nov]:[Dec]]),IF(OR(DataTable[[#This Row],[Year]]="2020",DataTable[[#This Row],[Year]]="2021"),DataTable[[#This Row],[Total]],0))/1000</f>
        <v>4925.8119999999999</v>
      </c>
      <c r="V1221" s="13" t="str">
        <f>_xlfn.IFNA(VLOOKUP(DataTable[[#This Row],[Category]],Table2[#All],2,FALSE),"")</f>
        <v>Proactive Replacement</v>
      </c>
    </row>
    <row r="1222" spans="1:22" x14ac:dyDescent="0.35">
      <c r="A1222" s="3" t="s">
        <v>7</v>
      </c>
      <c r="B1222" s="3" t="s">
        <v>981</v>
      </c>
      <c r="C1222" s="3" t="s">
        <v>1281</v>
      </c>
      <c r="D1222" s="3" t="s">
        <v>1280</v>
      </c>
      <c r="E1222" s="3" t="s">
        <v>88</v>
      </c>
      <c r="F1222" s="3" t="s">
        <v>1781</v>
      </c>
      <c r="G1222" s="3" t="s">
        <v>1806</v>
      </c>
      <c r="H1222" s="4">
        <v>0</v>
      </c>
      <c r="I1222" s="4">
        <v>0</v>
      </c>
      <c r="J1222" s="4">
        <v>0</v>
      </c>
      <c r="K1222" s="4">
        <v>0</v>
      </c>
      <c r="L1222" s="4">
        <v>0</v>
      </c>
      <c r="M1222" s="4">
        <v>0</v>
      </c>
      <c r="N1222" s="4">
        <v>0</v>
      </c>
      <c r="O1222" s="4">
        <v>74364</v>
      </c>
      <c r="P1222" s="4">
        <v>572358</v>
      </c>
      <c r="Q1222" s="4">
        <v>1568346</v>
      </c>
      <c r="R1222" s="4">
        <v>1568346</v>
      </c>
      <c r="S1222" s="4">
        <v>1568346</v>
      </c>
      <c r="T1222" s="4">
        <v>5351760</v>
      </c>
      <c r="U1222" s="13">
        <f>IF(DataTable[[#This Row],[Year]]="2019",SUM(DataTable[[#This Row],[Nov]:[Dec]]),IF(OR(DataTable[[#This Row],[Year]]="2020",DataTable[[#This Row],[Year]]="2021"),DataTable[[#This Row],[Total]],0))/1000</f>
        <v>5351.76</v>
      </c>
      <c r="V1222" s="13" t="str">
        <f>_xlfn.IFNA(VLOOKUP(DataTable[[#This Row],[Category]],Table2[#All],2,FALSE),"")</f>
        <v>Proactive Replacement</v>
      </c>
    </row>
    <row r="1223" spans="1:22" x14ac:dyDescent="0.35">
      <c r="A1223" s="3" t="s">
        <v>7</v>
      </c>
      <c r="B1223" s="3" t="s">
        <v>981</v>
      </c>
      <c r="C1223" s="3" t="s">
        <v>1197</v>
      </c>
      <c r="D1223" s="3" t="s">
        <v>1196</v>
      </c>
      <c r="E1223" s="3" t="s">
        <v>88</v>
      </c>
      <c r="F1223" s="3" t="s">
        <v>1782</v>
      </c>
      <c r="G1223" s="3" t="s">
        <v>1806</v>
      </c>
      <c r="H1223" s="4">
        <v>348562</v>
      </c>
      <c r="I1223" s="4">
        <v>188483</v>
      </c>
      <c r="J1223" s="4">
        <v>-66588</v>
      </c>
      <c r="K1223" s="4">
        <v>23283</v>
      </c>
      <c r="L1223" s="4">
        <v>136916</v>
      </c>
      <c r="M1223" s="4">
        <v>142293</v>
      </c>
      <c r="N1223" s="4">
        <v>117205</v>
      </c>
      <c r="O1223" s="4">
        <v>116601</v>
      </c>
      <c r="P1223" s="4">
        <v>-65455</v>
      </c>
      <c r="Q1223" s="4">
        <v>0</v>
      </c>
      <c r="R1223" s="4">
        <v>0</v>
      </c>
      <c r="S1223" s="4">
        <v>0</v>
      </c>
      <c r="T1223" s="4">
        <v>941300</v>
      </c>
      <c r="U1223" s="13">
        <f>IF(DataTable[[#This Row],[Year]]="2019",SUM(DataTable[[#This Row],[Nov]:[Dec]]),IF(OR(DataTable[[#This Row],[Year]]="2020",DataTable[[#This Row],[Year]]="2021"),DataTable[[#This Row],[Total]],0))/1000</f>
        <v>941.3</v>
      </c>
      <c r="V1223" s="13" t="str">
        <f>_xlfn.IFNA(VLOOKUP(DataTable[[#This Row],[Category]],Table2[#All],2,FALSE),"")</f>
        <v>Proactive Replacement</v>
      </c>
    </row>
    <row r="1224" spans="1:22" x14ac:dyDescent="0.35">
      <c r="A1224" s="3" t="s">
        <v>7</v>
      </c>
      <c r="B1224" s="3" t="s">
        <v>981</v>
      </c>
      <c r="C1224" s="3" t="s">
        <v>1235</v>
      </c>
      <c r="D1224" s="3" t="s">
        <v>1234</v>
      </c>
      <c r="E1224" s="3" t="s">
        <v>88</v>
      </c>
      <c r="F1224" s="3" t="s">
        <v>1782</v>
      </c>
      <c r="G1224" s="3" t="s">
        <v>1806</v>
      </c>
      <c r="H1224" s="4">
        <v>0</v>
      </c>
      <c r="I1224" s="4">
        <v>0</v>
      </c>
      <c r="J1224" s="4">
        <v>0</v>
      </c>
      <c r="K1224" s="4">
        <v>0</v>
      </c>
      <c r="L1224" s="4">
        <v>0</v>
      </c>
      <c r="M1224" s="4">
        <v>0</v>
      </c>
      <c r="N1224" s="4">
        <v>0</v>
      </c>
      <c r="O1224" s="4">
        <v>15310</v>
      </c>
      <c r="P1224" s="4">
        <v>0</v>
      </c>
      <c r="Q1224" s="4">
        <v>36259</v>
      </c>
      <c r="R1224" s="4">
        <v>34423</v>
      </c>
      <c r="S1224" s="4">
        <v>0</v>
      </c>
      <c r="T1224" s="4">
        <v>85993</v>
      </c>
      <c r="U1224" s="13">
        <f>IF(DataTable[[#This Row],[Year]]="2019",SUM(DataTable[[#This Row],[Nov]:[Dec]]),IF(OR(DataTable[[#This Row],[Year]]="2020",DataTable[[#This Row],[Year]]="2021"),DataTable[[#This Row],[Total]],0))/1000</f>
        <v>85.992999999999995</v>
      </c>
      <c r="V1224" s="13" t="str">
        <f>_xlfn.IFNA(VLOOKUP(DataTable[[#This Row],[Category]],Table2[#All],2,FALSE),"")</f>
        <v>Proactive Replacement</v>
      </c>
    </row>
    <row r="1225" spans="1:22" x14ac:dyDescent="0.35">
      <c r="A1225" s="3" t="s">
        <v>7</v>
      </c>
      <c r="B1225" s="3" t="s">
        <v>981</v>
      </c>
      <c r="C1225" s="3" t="s">
        <v>1235</v>
      </c>
      <c r="D1225" s="3" t="s">
        <v>1234</v>
      </c>
      <c r="E1225" s="3" t="s">
        <v>88</v>
      </c>
      <c r="F1225" s="3" t="s">
        <v>1781</v>
      </c>
      <c r="G1225" s="3" t="s">
        <v>1806</v>
      </c>
      <c r="H1225" s="4">
        <v>0</v>
      </c>
      <c r="I1225" s="4">
        <v>0</v>
      </c>
      <c r="J1225" s="4">
        <v>0</v>
      </c>
      <c r="K1225" s="4">
        <v>0</v>
      </c>
      <c r="L1225" s="4">
        <v>0</v>
      </c>
      <c r="M1225" s="4">
        <v>0</v>
      </c>
      <c r="N1225" s="4">
        <v>1470890</v>
      </c>
      <c r="O1225" s="4">
        <v>654282</v>
      </c>
      <c r="P1225" s="4">
        <v>654282</v>
      </c>
      <c r="Q1225" s="4">
        <v>654282</v>
      </c>
      <c r="R1225" s="4">
        <v>654282</v>
      </c>
      <c r="S1225" s="4">
        <v>1129026</v>
      </c>
      <c r="T1225" s="4">
        <v>5217046</v>
      </c>
      <c r="U1225" s="13">
        <f>IF(DataTable[[#This Row],[Year]]="2019",SUM(DataTable[[#This Row],[Nov]:[Dec]]),IF(OR(DataTable[[#This Row],[Year]]="2020",DataTable[[#This Row],[Year]]="2021"),DataTable[[#This Row],[Total]],0))/1000</f>
        <v>5217.0460000000003</v>
      </c>
      <c r="V1225" s="13" t="str">
        <f>_xlfn.IFNA(VLOOKUP(DataTable[[#This Row],[Category]],Table2[#All],2,FALSE),"")</f>
        <v>Proactive Replacement</v>
      </c>
    </row>
    <row r="1226" spans="1:22" x14ac:dyDescent="0.35">
      <c r="A1226" s="3" t="s">
        <v>7</v>
      </c>
      <c r="B1226" s="3" t="s">
        <v>981</v>
      </c>
      <c r="C1226" s="3" t="s">
        <v>1329</v>
      </c>
      <c r="D1226" s="3" t="s">
        <v>1328</v>
      </c>
      <c r="E1226" s="3" t="s">
        <v>88</v>
      </c>
      <c r="F1226" s="3" t="s">
        <v>1782</v>
      </c>
      <c r="G1226" s="3" t="s">
        <v>1806</v>
      </c>
      <c r="H1226" s="4">
        <v>2378</v>
      </c>
      <c r="I1226" s="4">
        <v>26013</v>
      </c>
      <c r="J1226" s="4">
        <v>456339</v>
      </c>
      <c r="K1226" s="4">
        <v>89137</v>
      </c>
      <c r="L1226" s="4">
        <v>61555</v>
      </c>
      <c r="M1226" s="4">
        <v>39015</v>
      </c>
      <c r="N1226" s="4">
        <v>52496</v>
      </c>
      <c r="O1226" s="4">
        <v>5820</v>
      </c>
      <c r="P1226" s="4">
        <v>-5820</v>
      </c>
      <c r="Q1226" s="4">
        <v>0</v>
      </c>
      <c r="R1226" s="4">
        <v>0</v>
      </c>
      <c r="S1226" s="4">
        <v>0</v>
      </c>
      <c r="T1226" s="4">
        <v>726932</v>
      </c>
      <c r="U1226" s="13">
        <f>IF(DataTable[[#This Row],[Year]]="2019",SUM(DataTable[[#This Row],[Nov]:[Dec]]),IF(OR(DataTable[[#This Row],[Year]]="2020",DataTable[[#This Row],[Year]]="2021"),DataTable[[#This Row],[Total]],0))/1000</f>
        <v>726.93200000000002</v>
      </c>
      <c r="V1226" s="13" t="str">
        <f>_xlfn.IFNA(VLOOKUP(DataTable[[#This Row],[Category]],Table2[#All],2,FALSE),"")</f>
        <v>Proactive Replacement</v>
      </c>
    </row>
    <row r="1227" spans="1:22" x14ac:dyDescent="0.35">
      <c r="A1227" s="3" t="s">
        <v>7</v>
      </c>
      <c r="B1227" s="3" t="s">
        <v>981</v>
      </c>
      <c r="C1227" s="3" t="s">
        <v>1583</v>
      </c>
      <c r="D1227" s="3" t="s">
        <v>1582</v>
      </c>
      <c r="E1227" s="3" t="s">
        <v>252</v>
      </c>
      <c r="F1227" s="3" t="s">
        <v>1782</v>
      </c>
      <c r="G1227" s="3" t="s">
        <v>1806</v>
      </c>
      <c r="H1227" s="4">
        <v>25209</v>
      </c>
      <c r="I1227" s="4">
        <v>134765</v>
      </c>
      <c r="J1227" s="4">
        <v>180484</v>
      </c>
      <c r="K1227" s="4">
        <v>30114</v>
      </c>
      <c r="L1227" s="4">
        <v>1168</v>
      </c>
      <c r="M1227" s="4">
        <v>2848</v>
      </c>
      <c r="N1227" s="4">
        <v>385</v>
      </c>
      <c r="O1227" s="4">
        <v>187</v>
      </c>
      <c r="P1227" s="4">
        <v>-187</v>
      </c>
      <c r="Q1227" s="4">
        <v>0</v>
      </c>
      <c r="R1227" s="4">
        <v>0</v>
      </c>
      <c r="S1227" s="4">
        <v>0</v>
      </c>
      <c r="T1227" s="4">
        <v>374972</v>
      </c>
      <c r="U1227" s="13">
        <f>IF(DataTable[[#This Row],[Year]]="2019",SUM(DataTable[[#This Row],[Nov]:[Dec]]),IF(OR(DataTable[[#This Row],[Year]]="2020",DataTable[[#This Row],[Year]]="2021"),DataTable[[#This Row],[Total]],0))/1000</f>
        <v>374.97199999999998</v>
      </c>
      <c r="V1227" s="13" t="str">
        <f>_xlfn.IFNA(VLOOKUP(DataTable[[#This Row],[Category]],Table2[#All],2,FALSE),"")</f>
        <v>Reliability</v>
      </c>
    </row>
    <row r="1228" spans="1:22" x14ac:dyDescent="0.35">
      <c r="A1228" s="3" t="s">
        <v>7</v>
      </c>
      <c r="B1228" s="3" t="s">
        <v>981</v>
      </c>
      <c r="C1228" s="3" t="s">
        <v>1019</v>
      </c>
      <c r="D1228" s="3" t="s">
        <v>1018</v>
      </c>
      <c r="E1228" s="3" t="s">
        <v>88</v>
      </c>
      <c r="F1228" s="3" t="s">
        <v>1781</v>
      </c>
      <c r="G1228" s="3" t="s">
        <v>1806</v>
      </c>
      <c r="H1228" s="4">
        <v>0</v>
      </c>
      <c r="I1228" s="4">
        <v>0</v>
      </c>
      <c r="J1228" s="4">
        <v>0</v>
      </c>
      <c r="K1228" s="4">
        <v>0</v>
      </c>
      <c r="L1228" s="4">
        <v>390843</v>
      </c>
      <c r="M1228" s="4">
        <v>756024</v>
      </c>
      <c r="N1228" s="4">
        <v>378134</v>
      </c>
      <c r="O1228" s="4">
        <v>378134</v>
      </c>
      <c r="P1228" s="4">
        <v>378134</v>
      </c>
      <c r="Q1228" s="4">
        <v>350839</v>
      </c>
      <c r="R1228" s="4">
        <v>228016</v>
      </c>
      <c r="S1228" s="4">
        <v>536829</v>
      </c>
      <c r="T1228" s="4">
        <v>3396952</v>
      </c>
      <c r="U1228" s="13">
        <f>IF(DataTable[[#This Row],[Year]]="2019",SUM(DataTable[[#This Row],[Nov]:[Dec]]),IF(OR(DataTable[[#This Row],[Year]]="2020",DataTable[[#This Row],[Year]]="2021"),DataTable[[#This Row],[Total]],0))/1000</f>
        <v>3396.9520000000002</v>
      </c>
      <c r="V1228" s="13" t="str">
        <f>_xlfn.IFNA(VLOOKUP(DataTable[[#This Row],[Category]],Table2[#All],2,FALSE),"")</f>
        <v>Proactive Replacement</v>
      </c>
    </row>
    <row r="1229" spans="1:22" x14ac:dyDescent="0.35">
      <c r="A1229" s="3" t="s">
        <v>7</v>
      </c>
      <c r="B1229" s="3" t="s">
        <v>981</v>
      </c>
      <c r="C1229" s="3" t="s">
        <v>1147</v>
      </c>
      <c r="D1229" s="3" t="s">
        <v>1146</v>
      </c>
      <c r="E1229" s="3" t="s">
        <v>88</v>
      </c>
      <c r="F1229" s="3" t="s">
        <v>1782</v>
      </c>
      <c r="G1229" s="3" t="s">
        <v>1806</v>
      </c>
      <c r="H1229" s="4">
        <v>3</v>
      </c>
      <c r="I1229" s="4">
        <v>0</v>
      </c>
      <c r="J1229" s="4">
        <v>0</v>
      </c>
      <c r="K1229" s="4">
        <v>0</v>
      </c>
      <c r="L1229" s="4">
        <v>0</v>
      </c>
      <c r="M1229" s="4">
        <v>0</v>
      </c>
      <c r="N1229" s="4">
        <v>0</v>
      </c>
      <c r="O1229" s="4">
        <v>0</v>
      </c>
      <c r="P1229" s="4">
        <v>0</v>
      </c>
      <c r="Q1229" s="4">
        <v>0</v>
      </c>
      <c r="R1229" s="4">
        <v>0</v>
      </c>
      <c r="S1229" s="4">
        <v>0</v>
      </c>
      <c r="T1229" s="4">
        <v>3</v>
      </c>
      <c r="U1229" s="13">
        <f>IF(DataTable[[#This Row],[Year]]="2019",SUM(DataTable[[#This Row],[Nov]:[Dec]]),IF(OR(DataTable[[#This Row],[Year]]="2020",DataTable[[#This Row],[Year]]="2021"),DataTable[[#This Row],[Total]],0))/1000</f>
        <v>3.0000000000000001E-3</v>
      </c>
      <c r="V1229" s="13" t="str">
        <f>_xlfn.IFNA(VLOOKUP(DataTable[[#This Row],[Category]],Table2[#All],2,FALSE),"")</f>
        <v>Proactive Replacement</v>
      </c>
    </row>
    <row r="1230" spans="1:22" x14ac:dyDescent="0.35">
      <c r="A1230" s="3" t="s">
        <v>7</v>
      </c>
      <c r="B1230" s="3" t="s">
        <v>981</v>
      </c>
      <c r="C1230" s="3" t="s">
        <v>1507</v>
      </c>
      <c r="D1230" s="3" t="s">
        <v>1506</v>
      </c>
      <c r="E1230" s="3" t="s">
        <v>252</v>
      </c>
      <c r="F1230" s="3" t="s">
        <v>1782</v>
      </c>
      <c r="G1230" s="3" t="s">
        <v>1806</v>
      </c>
      <c r="H1230" s="4">
        <v>-62536</v>
      </c>
      <c r="I1230" s="4">
        <v>83279</v>
      </c>
      <c r="J1230" s="4">
        <v>7988</v>
      </c>
      <c r="K1230" s="4">
        <v>18912</v>
      </c>
      <c r="L1230" s="4">
        <v>22776</v>
      </c>
      <c r="M1230" s="4">
        <v>38958</v>
      </c>
      <c r="N1230" s="4">
        <v>161625</v>
      </c>
      <c r="O1230" s="4">
        <v>567034</v>
      </c>
      <c r="P1230" s="4">
        <v>-105975</v>
      </c>
      <c r="Q1230" s="4">
        <v>200280</v>
      </c>
      <c r="R1230" s="4">
        <v>166185</v>
      </c>
      <c r="S1230" s="4">
        <v>176709</v>
      </c>
      <c r="T1230" s="4">
        <v>1275235</v>
      </c>
      <c r="U1230" s="13">
        <f>IF(DataTable[[#This Row],[Year]]="2019",SUM(DataTable[[#This Row],[Nov]:[Dec]]),IF(OR(DataTable[[#This Row],[Year]]="2020",DataTable[[#This Row],[Year]]="2021"),DataTable[[#This Row],[Total]],0))/1000</f>
        <v>1275.2349999999999</v>
      </c>
      <c r="V1230" s="13" t="str">
        <f>_xlfn.IFNA(VLOOKUP(DataTable[[#This Row],[Category]],Table2[#All],2,FALSE),"")</f>
        <v>Reliability</v>
      </c>
    </row>
    <row r="1231" spans="1:22" x14ac:dyDescent="0.35">
      <c r="A1231" s="3" t="s">
        <v>7</v>
      </c>
      <c r="B1231" s="3" t="s">
        <v>981</v>
      </c>
      <c r="C1231" s="3" t="s">
        <v>1507</v>
      </c>
      <c r="D1231" s="3" t="s">
        <v>1506</v>
      </c>
      <c r="E1231" s="3" t="s">
        <v>252</v>
      </c>
      <c r="F1231" s="3" t="s">
        <v>1781</v>
      </c>
      <c r="G1231" s="3" t="s">
        <v>1806</v>
      </c>
      <c r="H1231" s="4">
        <v>238668</v>
      </c>
      <c r="I1231" s="4">
        <v>118093</v>
      </c>
      <c r="J1231" s="4">
        <v>118093</v>
      </c>
      <c r="K1231" s="4">
        <v>118093</v>
      </c>
      <c r="L1231" s="4">
        <v>118093</v>
      </c>
      <c r="M1231" s="4">
        <v>118093</v>
      </c>
      <c r="N1231" s="4">
        <v>0</v>
      </c>
      <c r="O1231" s="4">
        <v>0</v>
      </c>
      <c r="P1231" s="4">
        <v>0</v>
      </c>
      <c r="Q1231" s="4">
        <v>0</v>
      </c>
      <c r="R1231" s="4">
        <v>0</v>
      </c>
      <c r="S1231" s="4">
        <v>0</v>
      </c>
      <c r="T1231" s="4">
        <v>829131</v>
      </c>
      <c r="U1231" s="13">
        <f>IF(DataTable[[#This Row],[Year]]="2019",SUM(DataTable[[#This Row],[Nov]:[Dec]]),IF(OR(DataTable[[#This Row],[Year]]="2020",DataTable[[#This Row],[Year]]="2021"),DataTable[[#This Row],[Total]],0))/1000</f>
        <v>829.13099999999997</v>
      </c>
      <c r="V1231" s="13" t="str">
        <f>_xlfn.IFNA(VLOOKUP(DataTable[[#This Row],[Category]],Table2[#All],2,FALSE),"")</f>
        <v>Reliability</v>
      </c>
    </row>
    <row r="1232" spans="1:22" x14ac:dyDescent="0.35">
      <c r="A1232" s="3" t="s">
        <v>7</v>
      </c>
      <c r="B1232" s="3" t="s">
        <v>981</v>
      </c>
      <c r="C1232" s="3" t="s">
        <v>1589</v>
      </c>
      <c r="D1232" s="3" t="s">
        <v>1588</v>
      </c>
      <c r="E1232" s="3" t="s">
        <v>252</v>
      </c>
      <c r="F1232" s="3" t="s">
        <v>1782</v>
      </c>
      <c r="G1232" s="3" t="s">
        <v>1806</v>
      </c>
      <c r="H1232" s="4">
        <v>0</v>
      </c>
      <c r="I1232" s="4">
        <v>0</v>
      </c>
      <c r="J1232" s="4">
        <v>0</v>
      </c>
      <c r="K1232" s="4">
        <v>0</v>
      </c>
      <c r="L1232" s="4">
        <v>9388</v>
      </c>
      <c r="M1232" s="4">
        <v>835</v>
      </c>
      <c r="N1232" s="4">
        <v>43913</v>
      </c>
      <c r="O1232" s="4">
        <v>4289</v>
      </c>
      <c r="P1232" s="4">
        <v>56149</v>
      </c>
      <c r="Q1232" s="4">
        <v>33711</v>
      </c>
      <c r="R1232" s="4">
        <v>0</v>
      </c>
      <c r="S1232" s="4">
        <v>0</v>
      </c>
      <c r="T1232" s="4">
        <v>148286</v>
      </c>
      <c r="U1232" s="13">
        <f>IF(DataTable[[#This Row],[Year]]="2019",SUM(DataTable[[#This Row],[Nov]:[Dec]]),IF(OR(DataTable[[#This Row],[Year]]="2020",DataTable[[#This Row],[Year]]="2021"),DataTable[[#This Row],[Total]],0))/1000</f>
        <v>148.286</v>
      </c>
      <c r="V1232" s="13" t="str">
        <f>_xlfn.IFNA(VLOOKUP(DataTable[[#This Row],[Category]],Table2[#All],2,FALSE),"")</f>
        <v>Reliability</v>
      </c>
    </row>
    <row r="1233" spans="1:22" x14ac:dyDescent="0.35">
      <c r="A1233" s="3" t="s">
        <v>7</v>
      </c>
      <c r="B1233" s="3" t="s">
        <v>981</v>
      </c>
      <c r="C1233" s="3" t="s">
        <v>1343</v>
      </c>
      <c r="D1233" s="3" t="s">
        <v>1342</v>
      </c>
      <c r="E1233" s="3" t="s">
        <v>88</v>
      </c>
      <c r="F1233" s="3" t="s">
        <v>1782</v>
      </c>
      <c r="G1233" s="3" t="s">
        <v>1806</v>
      </c>
      <c r="H1233" s="4">
        <v>11666</v>
      </c>
      <c r="I1233" s="4">
        <v>4158</v>
      </c>
      <c r="J1233" s="4">
        <v>-6989</v>
      </c>
      <c r="K1233" s="4">
        <v>38492</v>
      </c>
      <c r="L1233" s="4">
        <v>160343</v>
      </c>
      <c r="M1233" s="4">
        <v>307888</v>
      </c>
      <c r="N1233" s="4">
        <v>328011</v>
      </c>
      <c r="O1233" s="4">
        <v>-22212</v>
      </c>
      <c r="P1233" s="4">
        <v>108790</v>
      </c>
      <c r="Q1233" s="4">
        <v>0</v>
      </c>
      <c r="R1233" s="4">
        <v>0</v>
      </c>
      <c r="S1233" s="4">
        <v>0</v>
      </c>
      <c r="T1233" s="4">
        <v>930148</v>
      </c>
      <c r="U1233" s="13">
        <f>IF(DataTable[[#This Row],[Year]]="2019",SUM(DataTable[[#This Row],[Nov]:[Dec]]),IF(OR(DataTable[[#This Row],[Year]]="2020",DataTable[[#This Row],[Year]]="2021"),DataTable[[#This Row],[Total]],0))/1000</f>
        <v>930.14800000000002</v>
      </c>
      <c r="V1233" s="13" t="str">
        <f>_xlfn.IFNA(VLOOKUP(DataTable[[#This Row],[Category]],Table2[#All],2,FALSE),"")</f>
        <v>Proactive Replacement</v>
      </c>
    </row>
    <row r="1234" spans="1:22" x14ac:dyDescent="0.35">
      <c r="A1234" s="3" t="s">
        <v>7</v>
      </c>
      <c r="B1234" s="3" t="s">
        <v>981</v>
      </c>
      <c r="C1234" s="3" t="s">
        <v>1305</v>
      </c>
      <c r="D1234" s="3" t="s">
        <v>1304</v>
      </c>
      <c r="E1234" s="3" t="s">
        <v>88</v>
      </c>
      <c r="F1234" s="3" t="s">
        <v>1782</v>
      </c>
      <c r="G1234" s="3" t="s">
        <v>1806</v>
      </c>
      <c r="H1234" s="4">
        <v>377431</v>
      </c>
      <c r="I1234" s="4">
        <v>778</v>
      </c>
      <c r="J1234" s="4">
        <v>21704</v>
      </c>
      <c r="K1234" s="4">
        <v>778</v>
      </c>
      <c r="L1234" s="4">
        <v>1266</v>
      </c>
      <c r="M1234" s="4">
        <v>5390</v>
      </c>
      <c r="N1234" s="4">
        <v>50375</v>
      </c>
      <c r="O1234" s="4">
        <v>303020</v>
      </c>
      <c r="P1234" s="4">
        <v>226769</v>
      </c>
      <c r="Q1234" s="4">
        <v>228186</v>
      </c>
      <c r="R1234" s="4">
        <v>0</v>
      </c>
      <c r="S1234" s="4">
        <v>0</v>
      </c>
      <c r="T1234" s="4">
        <v>1215697</v>
      </c>
      <c r="U1234" s="13">
        <f>IF(DataTable[[#This Row],[Year]]="2019",SUM(DataTable[[#This Row],[Nov]:[Dec]]),IF(OR(DataTable[[#This Row],[Year]]="2020",DataTable[[#This Row],[Year]]="2021"),DataTable[[#This Row],[Total]],0))/1000</f>
        <v>1215.6969999999999</v>
      </c>
      <c r="V1234" s="13" t="str">
        <f>_xlfn.IFNA(VLOOKUP(DataTable[[#This Row],[Category]],Table2[#All],2,FALSE),"")</f>
        <v>Proactive Replacement</v>
      </c>
    </row>
    <row r="1235" spans="1:22" x14ac:dyDescent="0.35">
      <c r="A1235" s="3" t="s">
        <v>7</v>
      </c>
      <c r="B1235" s="3" t="s">
        <v>981</v>
      </c>
      <c r="C1235" s="3" t="s">
        <v>1337</v>
      </c>
      <c r="D1235" s="3" t="s">
        <v>1336</v>
      </c>
      <c r="E1235" s="3" t="s">
        <v>88</v>
      </c>
      <c r="F1235" s="3" t="s">
        <v>1781</v>
      </c>
      <c r="G1235" s="3" t="s">
        <v>1806</v>
      </c>
      <c r="H1235" s="4">
        <v>0</v>
      </c>
      <c r="I1235" s="4">
        <v>0</v>
      </c>
      <c r="J1235" s="4">
        <v>0</v>
      </c>
      <c r="K1235" s="4">
        <v>0</v>
      </c>
      <c r="L1235" s="4">
        <v>0</v>
      </c>
      <c r="M1235" s="4">
        <v>765715</v>
      </c>
      <c r="N1235" s="4">
        <v>300865</v>
      </c>
      <c r="O1235" s="4">
        <v>300865</v>
      </c>
      <c r="P1235" s="4">
        <v>300865</v>
      </c>
      <c r="Q1235" s="4">
        <v>494355</v>
      </c>
      <c r="R1235" s="4">
        <v>0</v>
      </c>
      <c r="S1235" s="4">
        <v>0</v>
      </c>
      <c r="T1235" s="4">
        <v>2162666</v>
      </c>
      <c r="U1235" s="13">
        <f>IF(DataTable[[#This Row],[Year]]="2019",SUM(DataTable[[#This Row],[Nov]:[Dec]]),IF(OR(DataTable[[#This Row],[Year]]="2020",DataTable[[#This Row],[Year]]="2021"),DataTable[[#This Row],[Total]],0))/1000</f>
        <v>2162.6660000000002</v>
      </c>
      <c r="V1235" s="13" t="str">
        <f>_xlfn.IFNA(VLOOKUP(DataTable[[#This Row],[Category]],Table2[#All],2,FALSE),"")</f>
        <v>Proactive Replacement</v>
      </c>
    </row>
    <row r="1236" spans="1:22" x14ac:dyDescent="0.35">
      <c r="A1236" s="3" t="s">
        <v>7</v>
      </c>
      <c r="B1236" s="3" t="s">
        <v>981</v>
      </c>
      <c r="C1236" s="3" t="s">
        <v>1227</v>
      </c>
      <c r="D1236" s="3" t="s">
        <v>1226</v>
      </c>
      <c r="E1236" s="3" t="s">
        <v>88</v>
      </c>
      <c r="F1236" s="3" t="s">
        <v>1782</v>
      </c>
      <c r="G1236" s="3" t="s">
        <v>1806</v>
      </c>
      <c r="H1236" s="4">
        <v>0</v>
      </c>
      <c r="I1236" s="4">
        <v>0</v>
      </c>
      <c r="J1236" s="4">
        <v>0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>
        <v>0</v>
      </c>
      <c r="Q1236" s="4">
        <v>0</v>
      </c>
      <c r="R1236" s="4">
        <v>62539</v>
      </c>
      <c r="S1236" s="4">
        <v>62539</v>
      </c>
      <c r="T1236" s="4">
        <v>125079</v>
      </c>
      <c r="U1236" s="13">
        <f>IF(DataTable[[#This Row],[Year]]="2019",SUM(DataTable[[#This Row],[Nov]:[Dec]]),IF(OR(DataTable[[#This Row],[Year]]="2020",DataTable[[#This Row],[Year]]="2021"),DataTable[[#This Row],[Total]],0))/1000</f>
        <v>125.07899999999999</v>
      </c>
      <c r="V1236" s="13" t="str">
        <f>_xlfn.IFNA(VLOOKUP(DataTable[[#This Row],[Category]],Table2[#All],2,FALSE),"")</f>
        <v>Proactive Replacement</v>
      </c>
    </row>
    <row r="1237" spans="1:22" x14ac:dyDescent="0.35">
      <c r="A1237" s="3" t="s">
        <v>7</v>
      </c>
      <c r="B1237" s="3" t="s">
        <v>981</v>
      </c>
      <c r="C1237" s="3" t="s">
        <v>1227</v>
      </c>
      <c r="D1237" s="3" t="s">
        <v>1226</v>
      </c>
      <c r="E1237" s="3" t="s">
        <v>88</v>
      </c>
      <c r="F1237" s="3" t="s">
        <v>1781</v>
      </c>
      <c r="G1237" s="3" t="s">
        <v>1806</v>
      </c>
      <c r="H1237" s="4">
        <v>191082</v>
      </c>
      <c r="I1237" s="4">
        <v>135782</v>
      </c>
      <c r="J1237" s="4">
        <v>108132</v>
      </c>
      <c r="K1237" s="4">
        <v>108132</v>
      </c>
      <c r="L1237" s="4">
        <v>108132</v>
      </c>
      <c r="M1237" s="4">
        <v>108132</v>
      </c>
      <c r="N1237" s="4">
        <v>108132</v>
      </c>
      <c r="O1237" s="4">
        <v>875372</v>
      </c>
      <c r="P1237" s="4">
        <v>274032</v>
      </c>
      <c r="Q1237" s="4">
        <v>274032</v>
      </c>
      <c r="R1237" s="4">
        <v>274032</v>
      </c>
      <c r="S1237" s="4">
        <v>436048</v>
      </c>
      <c r="T1237" s="4">
        <v>3001038</v>
      </c>
      <c r="U1237" s="13">
        <f>IF(DataTable[[#This Row],[Year]]="2019",SUM(DataTable[[#This Row],[Nov]:[Dec]]),IF(OR(DataTable[[#This Row],[Year]]="2020",DataTable[[#This Row],[Year]]="2021"),DataTable[[#This Row],[Total]],0))/1000</f>
        <v>3001.038</v>
      </c>
      <c r="V1237" s="13" t="str">
        <f>_xlfn.IFNA(VLOOKUP(DataTable[[#This Row],[Category]],Table2[#All],2,FALSE),"")</f>
        <v>Proactive Replacement</v>
      </c>
    </row>
    <row r="1238" spans="1:22" x14ac:dyDescent="0.35">
      <c r="A1238" s="3" t="s">
        <v>7</v>
      </c>
      <c r="B1238" s="3" t="s">
        <v>981</v>
      </c>
      <c r="C1238" s="3" t="s">
        <v>1693</v>
      </c>
      <c r="D1238" s="3" t="s">
        <v>1692</v>
      </c>
      <c r="E1238" s="3" t="s">
        <v>124</v>
      </c>
      <c r="F1238" s="3" t="s">
        <v>1782</v>
      </c>
      <c r="G1238" s="3" t="s">
        <v>1806</v>
      </c>
      <c r="H1238" s="4">
        <v>676058</v>
      </c>
      <c r="I1238" s="4">
        <v>836075</v>
      </c>
      <c r="J1238" s="4">
        <v>483705</v>
      </c>
      <c r="K1238" s="4">
        <v>665481</v>
      </c>
      <c r="L1238" s="4">
        <v>524503</v>
      </c>
      <c r="M1238" s="4">
        <v>658927</v>
      </c>
      <c r="N1238" s="4">
        <v>447464</v>
      </c>
      <c r="O1238" s="4">
        <v>150165</v>
      </c>
      <c r="P1238" s="4">
        <v>-45226</v>
      </c>
      <c r="Q1238" s="4">
        <v>0</v>
      </c>
      <c r="R1238" s="4">
        <v>0</v>
      </c>
      <c r="S1238" s="4">
        <v>0</v>
      </c>
      <c r="T1238" s="4">
        <v>4397152</v>
      </c>
      <c r="U1238" s="13">
        <f>IF(DataTable[[#This Row],[Year]]="2019",SUM(DataTable[[#This Row],[Nov]:[Dec]]),IF(OR(DataTable[[#This Row],[Year]]="2020",DataTable[[#This Row],[Year]]="2021"),DataTable[[#This Row],[Total]],0))/1000</f>
        <v>4397.152</v>
      </c>
      <c r="V1238" s="13" t="str">
        <f>_xlfn.IFNA(VLOOKUP(DataTable[[#This Row],[Category]],Table2[#All],2,FALSE),"")</f>
        <v>Transmission Expansion plan</v>
      </c>
    </row>
    <row r="1239" spans="1:22" x14ac:dyDescent="0.35">
      <c r="A1239" s="3" t="s">
        <v>7</v>
      </c>
      <c r="B1239" s="3" t="s">
        <v>981</v>
      </c>
      <c r="C1239" s="3" t="s">
        <v>1705</v>
      </c>
      <c r="D1239" s="3" t="s">
        <v>1704</v>
      </c>
      <c r="E1239" s="3" t="s">
        <v>124</v>
      </c>
      <c r="F1239" s="3" t="s">
        <v>1781</v>
      </c>
      <c r="G1239" s="3" t="s">
        <v>1806</v>
      </c>
      <c r="H1239" s="4">
        <v>0</v>
      </c>
      <c r="I1239" s="4">
        <v>70184</v>
      </c>
      <c r="J1239" s="4">
        <v>26756</v>
      </c>
      <c r="K1239" s="4">
        <v>114636</v>
      </c>
      <c r="L1239" s="4">
        <v>0</v>
      </c>
      <c r="M1239" s="4">
        <v>0</v>
      </c>
      <c r="N1239" s="4">
        <v>0</v>
      </c>
      <c r="O1239" s="4">
        <v>0</v>
      </c>
      <c r="P1239" s="4">
        <v>0</v>
      </c>
      <c r="Q1239" s="4">
        <v>0</v>
      </c>
      <c r="R1239" s="4">
        <v>0</v>
      </c>
      <c r="S1239" s="4">
        <v>0</v>
      </c>
      <c r="T1239" s="4">
        <v>211576</v>
      </c>
      <c r="U1239" s="13">
        <f>IF(DataTable[[#This Row],[Year]]="2019",SUM(DataTable[[#This Row],[Nov]:[Dec]]),IF(OR(DataTable[[#This Row],[Year]]="2020",DataTable[[#This Row],[Year]]="2021"),DataTable[[#This Row],[Total]],0))/1000</f>
        <v>211.57599999999999</v>
      </c>
      <c r="V1239" s="13" t="str">
        <f>_xlfn.IFNA(VLOOKUP(DataTable[[#This Row],[Category]],Table2[#All],2,FALSE),"")</f>
        <v>Transmission Expansion plan</v>
      </c>
    </row>
    <row r="1240" spans="1:22" x14ac:dyDescent="0.35">
      <c r="A1240" s="3" t="s">
        <v>7</v>
      </c>
      <c r="B1240" s="3" t="s">
        <v>981</v>
      </c>
      <c r="C1240" s="3" t="s">
        <v>1711</v>
      </c>
      <c r="D1240" s="3" t="s">
        <v>1710</v>
      </c>
      <c r="E1240" s="3" t="s">
        <v>124</v>
      </c>
      <c r="F1240" s="3" t="s">
        <v>1782</v>
      </c>
      <c r="G1240" s="3" t="s">
        <v>1806</v>
      </c>
      <c r="H1240" s="4">
        <v>0</v>
      </c>
      <c r="I1240" s="4">
        <v>0</v>
      </c>
      <c r="J1240" s="4">
        <v>0</v>
      </c>
      <c r="K1240" s="4">
        <v>0</v>
      </c>
      <c r="L1240" s="4">
        <v>0</v>
      </c>
      <c r="M1240" s="4">
        <v>0</v>
      </c>
      <c r="N1240" s="4">
        <v>0</v>
      </c>
      <c r="O1240" s="4">
        <v>0</v>
      </c>
      <c r="P1240" s="4">
        <v>0</v>
      </c>
      <c r="Q1240" s="4">
        <v>20153</v>
      </c>
      <c r="R1240" s="4">
        <v>24072</v>
      </c>
      <c r="S1240" s="4">
        <v>42974</v>
      </c>
      <c r="T1240" s="4">
        <v>87199</v>
      </c>
      <c r="U1240" s="13">
        <f>IF(DataTable[[#This Row],[Year]]="2019",SUM(DataTable[[#This Row],[Nov]:[Dec]]),IF(OR(DataTable[[#This Row],[Year]]="2020",DataTable[[#This Row],[Year]]="2021"),DataTable[[#This Row],[Total]],0))/1000</f>
        <v>87.198999999999998</v>
      </c>
      <c r="V1240" s="13" t="str">
        <f>_xlfn.IFNA(VLOOKUP(DataTable[[#This Row],[Category]],Table2[#All],2,FALSE),"")</f>
        <v>Transmission Expansion plan</v>
      </c>
    </row>
    <row r="1241" spans="1:22" x14ac:dyDescent="0.35">
      <c r="A1241" s="3" t="s">
        <v>7</v>
      </c>
      <c r="B1241" s="3" t="s">
        <v>981</v>
      </c>
      <c r="C1241" s="3" t="s">
        <v>1711</v>
      </c>
      <c r="D1241" s="3" t="s">
        <v>1710</v>
      </c>
      <c r="E1241" s="3" t="s">
        <v>124</v>
      </c>
      <c r="F1241" s="3" t="s">
        <v>1781</v>
      </c>
      <c r="G1241" s="3" t="s">
        <v>1806</v>
      </c>
      <c r="H1241" s="4">
        <v>203950</v>
      </c>
      <c r="I1241" s="4">
        <v>203950</v>
      </c>
      <c r="J1241" s="4">
        <v>203950</v>
      </c>
      <c r="K1241" s="4">
        <v>708305</v>
      </c>
      <c r="L1241" s="4">
        <v>203950</v>
      </c>
      <c r="M1241" s="4">
        <v>203950</v>
      </c>
      <c r="N1241" s="4">
        <v>203950</v>
      </c>
      <c r="O1241" s="4">
        <v>203950</v>
      </c>
      <c r="P1241" s="4">
        <v>387981</v>
      </c>
      <c r="Q1241" s="4">
        <v>0</v>
      </c>
      <c r="R1241" s="4">
        <v>0</v>
      </c>
      <c r="S1241" s="4">
        <v>0</v>
      </c>
      <c r="T1241" s="4">
        <v>2523935</v>
      </c>
      <c r="U1241" s="13">
        <f>IF(DataTable[[#This Row],[Year]]="2019",SUM(DataTable[[#This Row],[Nov]:[Dec]]),IF(OR(DataTable[[#This Row],[Year]]="2020",DataTable[[#This Row],[Year]]="2021"),DataTable[[#This Row],[Total]],0))/1000</f>
        <v>2523.9349999999999</v>
      </c>
      <c r="V1241" s="13" t="str">
        <f>_xlfn.IFNA(VLOOKUP(DataTable[[#This Row],[Category]],Table2[#All],2,FALSE),"")</f>
        <v>Transmission Expansion plan</v>
      </c>
    </row>
    <row r="1242" spans="1:22" x14ac:dyDescent="0.35">
      <c r="A1242" s="3" t="s">
        <v>7</v>
      </c>
      <c r="B1242" s="3" t="s">
        <v>981</v>
      </c>
      <c r="C1242" s="3" t="s">
        <v>1685</v>
      </c>
      <c r="D1242" s="3" t="s">
        <v>1684</v>
      </c>
      <c r="E1242" s="3" t="s">
        <v>124</v>
      </c>
      <c r="F1242" s="3" t="s">
        <v>1782</v>
      </c>
      <c r="G1242" s="3" t="s">
        <v>1806</v>
      </c>
      <c r="H1242" s="4">
        <v>0</v>
      </c>
      <c r="I1242" s="4">
        <v>0</v>
      </c>
      <c r="J1242" s="4">
        <v>0</v>
      </c>
      <c r="K1242" s="4">
        <v>0</v>
      </c>
      <c r="L1242" s="4">
        <v>0</v>
      </c>
      <c r="M1242" s="4">
        <v>2371</v>
      </c>
      <c r="N1242" s="4">
        <v>26312</v>
      </c>
      <c r="O1242" s="4">
        <v>8686</v>
      </c>
      <c r="P1242" s="4">
        <v>0</v>
      </c>
      <c r="Q1242" s="4">
        <v>51781</v>
      </c>
      <c r="R1242" s="4">
        <v>60467</v>
      </c>
      <c r="S1242" s="4">
        <v>96785</v>
      </c>
      <c r="T1242" s="4">
        <v>246402</v>
      </c>
      <c r="U1242" s="13">
        <f>IF(DataTable[[#This Row],[Year]]="2019",SUM(DataTable[[#This Row],[Nov]:[Dec]]),IF(OR(DataTable[[#This Row],[Year]]="2020",DataTable[[#This Row],[Year]]="2021"),DataTable[[#This Row],[Total]],0))/1000</f>
        <v>246.40199999999999</v>
      </c>
      <c r="V1242" s="13" t="str">
        <f>_xlfn.IFNA(VLOOKUP(DataTable[[#This Row],[Category]],Table2[#All],2,FALSE),"")</f>
        <v>Transmission Expansion plan</v>
      </c>
    </row>
    <row r="1243" spans="1:22" x14ac:dyDescent="0.35">
      <c r="A1243" s="3" t="s">
        <v>7</v>
      </c>
      <c r="B1243" s="3" t="s">
        <v>981</v>
      </c>
      <c r="C1243" s="3" t="s">
        <v>1685</v>
      </c>
      <c r="D1243" s="3" t="s">
        <v>1684</v>
      </c>
      <c r="E1243" s="3" t="s">
        <v>124</v>
      </c>
      <c r="F1243" s="3" t="s">
        <v>1781</v>
      </c>
      <c r="G1243" s="3" t="s">
        <v>1806</v>
      </c>
      <c r="H1243" s="4">
        <v>870486</v>
      </c>
      <c r="I1243" s="4">
        <v>117367</v>
      </c>
      <c r="J1243" s="4">
        <v>117367</v>
      </c>
      <c r="K1243" s="4">
        <v>117367</v>
      </c>
      <c r="L1243" s="4">
        <v>117367</v>
      </c>
      <c r="M1243" s="4">
        <v>117367</v>
      </c>
      <c r="N1243" s="4">
        <v>117367</v>
      </c>
      <c r="O1243" s="4">
        <v>117367</v>
      </c>
      <c r="P1243" s="4">
        <v>117367</v>
      </c>
      <c r="Q1243" s="4">
        <v>117367</v>
      </c>
      <c r="R1243" s="4">
        <v>117367</v>
      </c>
      <c r="S1243" s="4">
        <v>117367</v>
      </c>
      <c r="T1243" s="4">
        <v>2161522</v>
      </c>
      <c r="U1243" s="13">
        <f>IF(DataTable[[#This Row],[Year]]="2019",SUM(DataTable[[#This Row],[Nov]:[Dec]]),IF(OR(DataTable[[#This Row],[Year]]="2020",DataTable[[#This Row],[Year]]="2021"),DataTable[[#This Row],[Total]],0))/1000</f>
        <v>2161.5219999999999</v>
      </c>
      <c r="V1243" s="13" t="str">
        <f>_xlfn.IFNA(VLOOKUP(DataTable[[#This Row],[Category]],Table2[#All],2,FALSE),"")</f>
        <v>Transmission Expansion plan</v>
      </c>
    </row>
    <row r="1244" spans="1:22" x14ac:dyDescent="0.35">
      <c r="A1244" s="3" t="s">
        <v>7</v>
      </c>
      <c r="B1244" s="3" t="s">
        <v>981</v>
      </c>
      <c r="C1244" s="3" t="s">
        <v>1699</v>
      </c>
      <c r="D1244" s="3" t="s">
        <v>1698</v>
      </c>
      <c r="E1244" s="3" t="s">
        <v>124</v>
      </c>
      <c r="F1244" s="3" t="s">
        <v>1782</v>
      </c>
      <c r="G1244" s="3" t="s">
        <v>1806</v>
      </c>
      <c r="H1244" s="4">
        <v>0</v>
      </c>
      <c r="I1244" s="4">
        <v>0</v>
      </c>
      <c r="J1244" s="4">
        <v>0</v>
      </c>
      <c r="K1244" s="4">
        <v>0</v>
      </c>
      <c r="L1244" s="4">
        <v>0</v>
      </c>
      <c r="M1244" s="4">
        <v>0</v>
      </c>
      <c r="N1244" s="4">
        <v>0</v>
      </c>
      <c r="O1244" s="4">
        <v>25682</v>
      </c>
      <c r="P1244" s="4">
        <v>-25682</v>
      </c>
      <c r="Q1244" s="4">
        <v>0</v>
      </c>
      <c r="R1244" s="4">
        <v>0</v>
      </c>
      <c r="S1244" s="4">
        <v>0</v>
      </c>
      <c r="T1244" s="4">
        <v>0</v>
      </c>
      <c r="U1244" s="13">
        <f>IF(DataTable[[#This Row],[Year]]="2019",SUM(DataTable[[#This Row],[Nov]:[Dec]]),IF(OR(DataTable[[#This Row],[Year]]="2020",DataTable[[#This Row],[Year]]="2021"),DataTable[[#This Row],[Total]],0))/1000</f>
        <v>0</v>
      </c>
      <c r="V1244" s="13" t="str">
        <f>_xlfn.IFNA(VLOOKUP(DataTable[[#This Row],[Category]],Table2[#All],2,FALSE),"")</f>
        <v>Transmission Expansion plan</v>
      </c>
    </row>
    <row r="1245" spans="1:22" x14ac:dyDescent="0.35">
      <c r="A1245" s="3" t="s">
        <v>7</v>
      </c>
      <c r="B1245" s="3" t="s">
        <v>981</v>
      </c>
      <c r="C1245" s="3" t="s">
        <v>1699</v>
      </c>
      <c r="D1245" s="3" t="s">
        <v>1698</v>
      </c>
      <c r="E1245" s="3" t="s">
        <v>124</v>
      </c>
      <c r="F1245" s="3" t="s">
        <v>1781</v>
      </c>
      <c r="G1245" s="3" t="s">
        <v>1806</v>
      </c>
      <c r="H1245" s="4">
        <v>15396</v>
      </c>
      <c r="I1245" s="4">
        <v>49733</v>
      </c>
      <c r="J1245" s="4">
        <v>49779</v>
      </c>
      <c r="K1245" s="4">
        <v>0</v>
      </c>
      <c r="L1245" s="4">
        <v>0</v>
      </c>
      <c r="M1245" s="4">
        <v>0</v>
      </c>
      <c r="N1245" s="4">
        <v>0</v>
      </c>
      <c r="O1245" s="4">
        <v>0</v>
      </c>
      <c r="P1245" s="4">
        <v>0</v>
      </c>
      <c r="Q1245" s="4">
        <v>0</v>
      </c>
      <c r="R1245" s="4">
        <v>0</v>
      </c>
      <c r="S1245" s="4">
        <v>0</v>
      </c>
      <c r="T1245" s="4">
        <v>114908</v>
      </c>
      <c r="U1245" s="13">
        <f>IF(DataTable[[#This Row],[Year]]="2019",SUM(DataTable[[#This Row],[Nov]:[Dec]]),IF(OR(DataTable[[#This Row],[Year]]="2020",DataTable[[#This Row],[Year]]="2021"),DataTable[[#This Row],[Total]],0))/1000</f>
        <v>114.908</v>
      </c>
      <c r="V1245" s="13" t="str">
        <f>_xlfn.IFNA(VLOOKUP(DataTable[[#This Row],[Category]],Table2[#All],2,FALSE),"")</f>
        <v>Transmission Expansion plan</v>
      </c>
    </row>
    <row r="1246" spans="1:22" x14ac:dyDescent="0.35">
      <c r="A1246" s="3" t="s">
        <v>7</v>
      </c>
      <c r="B1246" s="3" t="s">
        <v>981</v>
      </c>
      <c r="C1246" s="3" t="s">
        <v>1599</v>
      </c>
      <c r="D1246" s="3" t="s">
        <v>1598</v>
      </c>
      <c r="E1246" s="3" t="s">
        <v>252</v>
      </c>
      <c r="F1246" s="3" t="s">
        <v>1782</v>
      </c>
      <c r="G1246" s="3" t="s">
        <v>1806</v>
      </c>
      <c r="H1246" s="4">
        <v>0</v>
      </c>
      <c r="I1246" s="4">
        <v>0</v>
      </c>
      <c r="J1246" s="4">
        <v>7416</v>
      </c>
      <c r="K1246" s="4">
        <v>0</v>
      </c>
      <c r="L1246" s="4">
        <v>2082</v>
      </c>
      <c r="M1246" s="4">
        <v>1496</v>
      </c>
      <c r="N1246" s="4">
        <v>3408</v>
      </c>
      <c r="O1246" s="4">
        <v>541</v>
      </c>
      <c r="P1246" s="4">
        <v>42189</v>
      </c>
      <c r="Q1246" s="4">
        <v>31026</v>
      </c>
      <c r="R1246" s="4">
        <v>0</v>
      </c>
      <c r="S1246" s="4">
        <v>0</v>
      </c>
      <c r="T1246" s="4">
        <v>88160</v>
      </c>
      <c r="U1246" s="13">
        <f>IF(DataTable[[#This Row],[Year]]="2019",SUM(DataTable[[#This Row],[Nov]:[Dec]]),IF(OR(DataTable[[#This Row],[Year]]="2020",DataTable[[#This Row],[Year]]="2021"),DataTable[[#This Row],[Total]],0))/1000</f>
        <v>88.16</v>
      </c>
      <c r="V1246" s="13" t="str">
        <f>_xlfn.IFNA(VLOOKUP(DataTable[[#This Row],[Category]],Table2[#All],2,FALSE),"")</f>
        <v>Reliability</v>
      </c>
    </row>
    <row r="1247" spans="1:22" x14ac:dyDescent="0.35">
      <c r="A1247" s="3" t="s">
        <v>7</v>
      </c>
      <c r="B1247" s="3" t="s">
        <v>981</v>
      </c>
      <c r="C1247" s="3" t="s">
        <v>1541</v>
      </c>
      <c r="D1247" s="3" t="s">
        <v>1540</v>
      </c>
      <c r="E1247" s="3" t="s">
        <v>252</v>
      </c>
      <c r="F1247" s="3" t="s">
        <v>1782</v>
      </c>
      <c r="G1247" s="3" t="s">
        <v>1806</v>
      </c>
      <c r="H1247" s="4">
        <v>0</v>
      </c>
      <c r="I1247" s="4">
        <v>0</v>
      </c>
      <c r="J1247" s="4">
        <v>0</v>
      </c>
      <c r="K1247" s="4">
        <v>0</v>
      </c>
      <c r="L1247" s="4">
        <v>32974</v>
      </c>
      <c r="M1247" s="4">
        <v>1004</v>
      </c>
      <c r="N1247" s="4">
        <v>6181</v>
      </c>
      <c r="O1247" s="4">
        <v>827</v>
      </c>
      <c r="P1247" s="4">
        <v>48547</v>
      </c>
      <c r="Q1247" s="4">
        <v>41747</v>
      </c>
      <c r="R1247" s="4">
        <v>0</v>
      </c>
      <c r="S1247" s="4">
        <v>0</v>
      </c>
      <c r="T1247" s="4">
        <v>131281</v>
      </c>
      <c r="U1247" s="13">
        <f>IF(DataTable[[#This Row],[Year]]="2019",SUM(DataTable[[#This Row],[Nov]:[Dec]]),IF(OR(DataTable[[#This Row],[Year]]="2020",DataTable[[#This Row],[Year]]="2021"),DataTable[[#This Row],[Total]],0))/1000</f>
        <v>131.28100000000001</v>
      </c>
      <c r="V1247" s="13" t="str">
        <f>_xlfn.IFNA(VLOOKUP(DataTable[[#This Row],[Category]],Table2[#All],2,FALSE),"")</f>
        <v>Reliability</v>
      </c>
    </row>
    <row r="1248" spans="1:22" x14ac:dyDescent="0.35">
      <c r="A1248" s="3" t="s">
        <v>7</v>
      </c>
      <c r="B1248" s="3" t="s">
        <v>981</v>
      </c>
      <c r="C1248" s="3" t="s">
        <v>1449</v>
      </c>
      <c r="D1248" s="3" t="s">
        <v>1448</v>
      </c>
      <c r="E1248" s="3" t="s">
        <v>252</v>
      </c>
      <c r="F1248" s="3" t="s">
        <v>1782</v>
      </c>
      <c r="G1248" s="3" t="s">
        <v>1806</v>
      </c>
      <c r="H1248" s="4">
        <v>0</v>
      </c>
      <c r="I1248" s="4">
        <v>0</v>
      </c>
      <c r="J1248" s="4">
        <v>0</v>
      </c>
      <c r="K1248" s="4">
        <v>0</v>
      </c>
      <c r="L1248" s="4">
        <v>2634</v>
      </c>
      <c r="M1248" s="4">
        <v>-521</v>
      </c>
      <c r="N1248" s="4">
        <v>1986</v>
      </c>
      <c r="O1248" s="4">
        <v>-130</v>
      </c>
      <c r="P1248" s="4">
        <v>130</v>
      </c>
      <c r="Q1248" s="4">
        <v>0</v>
      </c>
      <c r="R1248" s="4">
        <v>115927</v>
      </c>
      <c r="S1248" s="4">
        <v>25189</v>
      </c>
      <c r="T1248" s="4">
        <v>145215</v>
      </c>
      <c r="U1248" s="13">
        <f>IF(DataTable[[#This Row],[Year]]="2019",SUM(DataTable[[#This Row],[Nov]:[Dec]]),IF(OR(DataTable[[#This Row],[Year]]="2020",DataTable[[#This Row],[Year]]="2021"),DataTable[[#This Row],[Total]],0))/1000</f>
        <v>145.215</v>
      </c>
      <c r="V1248" s="13" t="str">
        <f>_xlfn.IFNA(VLOOKUP(DataTable[[#This Row],[Category]],Table2[#All],2,FALSE),"")</f>
        <v>Reliability</v>
      </c>
    </row>
    <row r="1249" spans="1:22" x14ac:dyDescent="0.35">
      <c r="A1249" s="3" t="s">
        <v>7</v>
      </c>
      <c r="B1249" s="3" t="s">
        <v>981</v>
      </c>
      <c r="C1249" s="3" t="s">
        <v>1449</v>
      </c>
      <c r="D1249" s="3" t="s">
        <v>1448</v>
      </c>
      <c r="E1249" s="3" t="s">
        <v>252</v>
      </c>
      <c r="F1249" s="3" t="s">
        <v>1781</v>
      </c>
      <c r="G1249" s="3" t="s">
        <v>1806</v>
      </c>
      <c r="H1249" s="4">
        <v>123520</v>
      </c>
      <c r="I1249" s="4">
        <v>0</v>
      </c>
      <c r="J1249" s="4">
        <v>0</v>
      </c>
      <c r="K1249" s="4">
        <v>0</v>
      </c>
      <c r="L1249" s="4">
        <v>0</v>
      </c>
      <c r="M1249" s="4">
        <v>0</v>
      </c>
      <c r="N1249" s="4">
        <v>0</v>
      </c>
      <c r="O1249" s="4">
        <v>0</v>
      </c>
      <c r="P1249" s="4">
        <v>0</v>
      </c>
      <c r="Q1249" s="4">
        <v>0</v>
      </c>
      <c r="R1249" s="4">
        <v>0</v>
      </c>
      <c r="S1249" s="4">
        <v>0</v>
      </c>
      <c r="T1249" s="4">
        <v>123520</v>
      </c>
      <c r="U1249" s="13">
        <f>IF(DataTable[[#This Row],[Year]]="2019",SUM(DataTable[[#This Row],[Nov]:[Dec]]),IF(OR(DataTable[[#This Row],[Year]]="2020",DataTable[[#This Row],[Year]]="2021"),DataTable[[#This Row],[Total]],0))/1000</f>
        <v>123.52</v>
      </c>
      <c r="V1249" s="13" t="str">
        <f>_xlfn.IFNA(VLOOKUP(DataTable[[#This Row],[Category]],Table2[#All],2,FALSE),"")</f>
        <v>Reliability</v>
      </c>
    </row>
    <row r="1250" spans="1:22" x14ac:dyDescent="0.35">
      <c r="A1250" s="3" t="s">
        <v>7</v>
      </c>
      <c r="B1250" s="3" t="s">
        <v>981</v>
      </c>
      <c r="C1250" s="3" t="s">
        <v>1627</v>
      </c>
      <c r="D1250" s="3" t="s">
        <v>1626</v>
      </c>
      <c r="E1250" s="3" t="s">
        <v>252</v>
      </c>
      <c r="F1250" s="3" t="s">
        <v>1782</v>
      </c>
      <c r="G1250" s="3" t="s">
        <v>1806</v>
      </c>
      <c r="H1250" s="4">
        <v>0</v>
      </c>
      <c r="I1250" s="4">
        <v>0</v>
      </c>
      <c r="J1250" s="4">
        <v>27754</v>
      </c>
      <c r="K1250" s="4">
        <v>15707</v>
      </c>
      <c r="L1250" s="4">
        <v>0</v>
      </c>
      <c r="M1250" s="4">
        <v>0</v>
      </c>
      <c r="N1250" s="4">
        <v>0</v>
      </c>
      <c r="O1250" s="4">
        <v>0</v>
      </c>
      <c r="P1250" s="4">
        <v>0</v>
      </c>
      <c r="Q1250" s="4">
        <v>0</v>
      </c>
      <c r="R1250" s="4">
        <v>0</v>
      </c>
      <c r="S1250" s="4">
        <v>0</v>
      </c>
      <c r="T1250" s="4">
        <v>43461</v>
      </c>
      <c r="U1250" s="13">
        <f>IF(DataTable[[#This Row],[Year]]="2019",SUM(DataTable[[#This Row],[Nov]:[Dec]]),IF(OR(DataTable[[#This Row],[Year]]="2020",DataTable[[#This Row],[Year]]="2021"),DataTable[[#This Row],[Total]],0))/1000</f>
        <v>43.460999999999999</v>
      </c>
      <c r="V1250" s="13" t="str">
        <f>_xlfn.IFNA(VLOOKUP(DataTable[[#This Row],[Category]],Table2[#All],2,FALSE),"")</f>
        <v>Reliability</v>
      </c>
    </row>
    <row r="1251" spans="1:22" x14ac:dyDescent="0.35">
      <c r="A1251" s="3" t="s">
        <v>7</v>
      </c>
      <c r="B1251" s="3" t="s">
        <v>981</v>
      </c>
      <c r="C1251" s="3" t="s">
        <v>1627</v>
      </c>
      <c r="D1251" s="3" t="s">
        <v>1626</v>
      </c>
      <c r="E1251" s="3" t="s">
        <v>252</v>
      </c>
      <c r="F1251" s="3" t="s">
        <v>1781</v>
      </c>
      <c r="G1251" s="3" t="s">
        <v>1806</v>
      </c>
      <c r="H1251" s="4">
        <v>25758</v>
      </c>
      <c r="I1251" s="4">
        <v>67896</v>
      </c>
      <c r="J1251" s="4">
        <v>1865869</v>
      </c>
      <c r="K1251" s="4">
        <v>7066</v>
      </c>
      <c r="L1251" s="4">
        <v>7066</v>
      </c>
      <c r="M1251" s="4">
        <v>7066</v>
      </c>
      <c r="N1251" s="4">
        <v>53726</v>
      </c>
      <c r="O1251" s="4">
        <v>62366</v>
      </c>
      <c r="P1251" s="4">
        <v>62366</v>
      </c>
      <c r="Q1251" s="4">
        <v>62366</v>
      </c>
      <c r="R1251" s="4">
        <v>62366</v>
      </c>
      <c r="S1251" s="4">
        <v>570984</v>
      </c>
      <c r="T1251" s="4">
        <v>2854898</v>
      </c>
      <c r="U1251" s="13">
        <f>IF(DataTable[[#This Row],[Year]]="2019",SUM(DataTable[[#This Row],[Nov]:[Dec]]),IF(OR(DataTable[[#This Row],[Year]]="2020",DataTable[[#This Row],[Year]]="2021"),DataTable[[#This Row],[Total]],0))/1000</f>
        <v>2854.8980000000001</v>
      </c>
      <c r="V1251" s="13" t="str">
        <f>_xlfn.IFNA(VLOOKUP(DataTable[[#This Row],[Category]],Table2[#All],2,FALSE),"")</f>
        <v>Reliability</v>
      </c>
    </row>
    <row r="1252" spans="1:22" x14ac:dyDescent="0.35">
      <c r="A1252" s="3" t="s">
        <v>7</v>
      </c>
      <c r="B1252" s="3" t="s">
        <v>981</v>
      </c>
      <c r="C1252" s="3" t="s">
        <v>1445</v>
      </c>
      <c r="D1252" s="3" t="s">
        <v>1444</v>
      </c>
      <c r="E1252" s="3" t="s">
        <v>252</v>
      </c>
      <c r="F1252" s="3" t="s">
        <v>1782</v>
      </c>
      <c r="G1252" s="3" t="s">
        <v>1806</v>
      </c>
      <c r="H1252" s="4">
        <v>0</v>
      </c>
      <c r="I1252" s="4">
        <v>0</v>
      </c>
      <c r="J1252" s="4">
        <v>0</v>
      </c>
      <c r="K1252" s="4">
        <v>0</v>
      </c>
      <c r="L1252" s="4">
        <v>0</v>
      </c>
      <c r="M1252" s="4">
        <v>0</v>
      </c>
      <c r="N1252" s="4">
        <v>2448</v>
      </c>
      <c r="O1252" s="4">
        <v>677</v>
      </c>
      <c r="P1252" s="4">
        <v>29718</v>
      </c>
      <c r="Q1252" s="4">
        <v>40412</v>
      </c>
      <c r="R1252" s="4">
        <v>37135</v>
      </c>
      <c r="S1252" s="4">
        <v>0</v>
      </c>
      <c r="T1252" s="4">
        <v>110390</v>
      </c>
      <c r="U1252" s="13">
        <f>IF(DataTable[[#This Row],[Year]]="2019",SUM(DataTable[[#This Row],[Nov]:[Dec]]),IF(OR(DataTable[[#This Row],[Year]]="2020",DataTable[[#This Row],[Year]]="2021"),DataTable[[#This Row],[Total]],0))/1000</f>
        <v>110.39</v>
      </c>
      <c r="V1252" s="13" t="str">
        <f>_xlfn.IFNA(VLOOKUP(DataTable[[#This Row],[Category]],Table2[#All],2,FALSE),"")</f>
        <v>Reliability</v>
      </c>
    </row>
    <row r="1253" spans="1:22" x14ac:dyDescent="0.35">
      <c r="A1253" s="3" t="s">
        <v>7</v>
      </c>
      <c r="B1253" s="3" t="s">
        <v>981</v>
      </c>
      <c r="C1253" s="3" t="s">
        <v>1607</v>
      </c>
      <c r="D1253" s="3" t="s">
        <v>1606</v>
      </c>
      <c r="E1253" s="3" t="s">
        <v>252</v>
      </c>
      <c r="F1253" s="3" t="s">
        <v>1782</v>
      </c>
      <c r="G1253" s="3" t="s">
        <v>1806</v>
      </c>
      <c r="H1253" s="4">
        <v>0</v>
      </c>
      <c r="I1253" s="4">
        <v>0</v>
      </c>
      <c r="J1253" s="4">
        <v>0</v>
      </c>
      <c r="K1253" s="4">
        <v>0</v>
      </c>
      <c r="L1253" s="4">
        <v>0</v>
      </c>
      <c r="M1253" s="4">
        <v>26249</v>
      </c>
      <c r="N1253" s="4">
        <v>5167</v>
      </c>
      <c r="O1253" s="4">
        <v>2252</v>
      </c>
      <c r="P1253" s="4">
        <v>-2252</v>
      </c>
      <c r="Q1253" s="4">
        <v>75652</v>
      </c>
      <c r="R1253" s="4">
        <v>6618</v>
      </c>
      <c r="S1253" s="4">
        <v>0</v>
      </c>
      <c r="T1253" s="4">
        <v>113687</v>
      </c>
      <c r="U1253" s="13">
        <f>IF(DataTable[[#This Row],[Year]]="2019",SUM(DataTable[[#This Row],[Nov]:[Dec]]),IF(OR(DataTable[[#This Row],[Year]]="2020",DataTable[[#This Row],[Year]]="2021"),DataTable[[#This Row],[Total]],0))/1000</f>
        <v>113.687</v>
      </c>
      <c r="V1253" s="13" t="str">
        <f>_xlfn.IFNA(VLOOKUP(DataTable[[#This Row],[Category]],Table2[#All],2,FALSE),"")</f>
        <v>Reliability</v>
      </c>
    </row>
    <row r="1254" spans="1:22" x14ac:dyDescent="0.35">
      <c r="A1254" s="3" t="s">
        <v>7</v>
      </c>
      <c r="B1254" s="3" t="s">
        <v>981</v>
      </c>
      <c r="C1254" s="3" t="s">
        <v>1621</v>
      </c>
      <c r="D1254" s="3" t="s">
        <v>1620</v>
      </c>
      <c r="E1254" s="3" t="s">
        <v>252</v>
      </c>
      <c r="F1254" s="3" t="s">
        <v>1782</v>
      </c>
      <c r="G1254" s="3" t="s">
        <v>1806</v>
      </c>
      <c r="H1254" s="4">
        <v>0</v>
      </c>
      <c r="I1254" s="4">
        <v>0</v>
      </c>
      <c r="J1254" s="4">
        <v>0</v>
      </c>
      <c r="K1254" s="4">
        <v>0</v>
      </c>
      <c r="L1254" s="4">
        <v>0</v>
      </c>
      <c r="M1254" s="4">
        <v>0</v>
      </c>
      <c r="N1254" s="4">
        <v>4015</v>
      </c>
      <c r="O1254" s="4">
        <v>4800</v>
      </c>
      <c r="P1254" s="4">
        <v>-4800</v>
      </c>
      <c r="Q1254" s="4">
        <v>24029</v>
      </c>
      <c r="R1254" s="4">
        <v>23349</v>
      </c>
      <c r="S1254" s="4">
        <v>0</v>
      </c>
      <c r="T1254" s="4">
        <v>51393</v>
      </c>
      <c r="U1254" s="13">
        <f>IF(DataTable[[#This Row],[Year]]="2019",SUM(DataTable[[#This Row],[Nov]:[Dec]]),IF(OR(DataTable[[#This Row],[Year]]="2020",DataTable[[#This Row],[Year]]="2021"),DataTable[[#This Row],[Total]],0))/1000</f>
        <v>51.393000000000001</v>
      </c>
      <c r="V1254" s="13" t="str">
        <f>_xlfn.IFNA(VLOOKUP(DataTable[[#This Row],[Category]],Table2[#All],2,FALSE),"")</f>
        <v>Reliability</v>
      </c>
    </row>
    <row r="1255" spans="1:22" x14ac:dyDescent="0.35">
      <c r="A1255" s="3" t="s">
        <v>7</v>
      </c>
      <c r="B1255" s="3" t="s">
        <v>981</v>
      </c>
      <c r="C1255" s="3" t="s">
        <v>1467</v>
      </c>
      <c r="D1255" s="3" t="s">
        <v>1466</v>
      </c>
      <c r="E1255" s="3" t="s">
        <v>252</v>
      </c>
      <c r="F1255" s="3" t="s">
        <v>1782</v>
      </c>
      <c r="G1255" s="3" t="s">
        <v>1806</v>
      </c>
      <c r="H1255" s="4">
        <v>0</v>
      </c>
      <c r="I1255" s="4">
        <v>0</v>
      </c>
      <c r="J1255" s="4">
        <v>0</v>
      </c>
      <c r="K1255" s="4">
        <v>0</v>
      </c>
      <c r="L1255" s="4">
        <v>660</v>
      </c>
      <c r="M1255" s="4">
        <v>29784</v>
      </c>
      <c r="N1255" s="4">
        <v>2535</v>
      </c>
      <c r="O1255" s="4">
        <v>6008</v>
      </c>
      <c r="P1255" s="4">
        <v>11125</v>
      </c>
      <c r="Q1255" s="4">
        <v>66239</v>
      </c>
      <c r="R1255" s="4">
        <v>28807</v>
      </c>
      <c r="S1255" s="4">
        <v>0</v>
      </c>
      <c r="T1255" s="4">
        <v>145157</v>
      </c>
      <c r="U1255" s="13">
        <f>IF(DataTable[[#This Row],[Year]]="2019",SUM(DataTable[[#This Row],[Nov]:[Dec]]),IF(OR(DataTable[[#This Row],[Year]]="2020",DataTable[[#This Row],[Year]]="2021"),DataTable[[#This Row],[Total]],0))/1000</f>
        <v>145.15700000000001</v>
      </c>
      <c r="V1255" s="13" t="str">
        <f>_xlfn.IFNA(VLOOKUP(DataTable[[#This Row],[Category]],Table2[#All],2,FALSE),"")</f>
        <v>Reliability</v>
      </c>
    </row>
    <row r="1256" spans="1:22" x14ac:dyDescent="0.35">
      <c r="A1256" s="3" t="s">
        <v>7</v>
      </c>
      <c r="B1256" s="3" t="s">
        <v>981</v>
      </c>
      <c r="C1256" s="3" t="s">
        <v>1577</v>
      </c>
      <c r="D1256" s="3" t="s">
        <v>1576</v>
      </c>
      <c r="E1256" s="3" t="s">
        <v>252</v>
      </c>
      <c r="F1256" s="3" t="s">
        <v>1782</v>
      </c>
      <c r="G1256" s="3" t="s">
        <v>1806</v>
      </c>
      <c r="H1256" s="4">
        <v>0</v>
      </c>
      <c r="I1256" s="4">
        <v>0</v>
      </c>
      <c r="J1256" s="4">
        <v>0</v>
      </c>
      <c r="K1256" s="4">
        <v>0</v>
      </c>
      <c r="L1256" s="4">
        <v>0</v>
      </c>
      <c r="M1256" s="4">
        <v>0</v>
      </c>
      <c r="N1256" s="4">
        <v>0</v>
      </c>
      <c r="O1256" s="4">
        <v>455</v>
      </c>
      <c r="P1256" s="4">
        <v>0</v>
      </c>
      <c r="Q1256" s="4">
        <v>66958</v>
      </c>
      <c r="R1256" s="4">
        <v>30384</v>
      </c>
      <c r="S1256" s="4">
        <v>39881</v>
      </c>
      <c r="T1256" s="4">
        <v>137678</v>
      </c>
      <c r="U1256" s="13">
        <f>IF(DataTable[[#This Row],[Year]]="2019",SUM(DataTable[[#This Row],[Nov]:[Dec]]),IF(OR(DataTable[[#This Row],[Year]]="2020",DataTable[[#This Row],[Year]]="2021"),DataTable[[#This Row],[Total]],0))/1000</f>
        <v>137.678</v>
      </c>
      <c r="V1256" s="13" t="str">
        <f>_xlfn.IFNA(VLOOKUP(DataTable[[#This Row],[Category]],Table2[#All],2,FALSE),"")</f>
        <v>Reliability</v>
      </c>
    </row>
    <row r="1257" spans="1:22" x14ac:dyDescent="0.35">
      <c r="A1257" s="3" t="s">
        <v>7</v>
      </c>
      <c r="B1257" s="3" t="s">
        <v>981</v>
      </c>
      <c r="C1257" s="3" t="s">
        <v>1511</v>
      </c>
      <c r="D1257" s="3" t="s">
        <v>1510</v>
      </c>
      <c r="E1257" s="3" t="s">
        <v>252</v>
      </c>
      <c r="F1257" s="3" t="s">
        <v>1782</v>
      </c>
      <c r="G1257" s="3" t="s">
        <v>1806</v>
      </c>
      <c r="H1257" s="4">
        <v>0</v>
      </c>
      <c r="I1257" s="4">
        <v>0</v>
      </c>
      <c r="J1257" s="4">
        <v>0</v>
      </c>
      <c r="K1257" s="4">
        <v>0</v>
      </c>
      <c r="L1257" s="4">
        <v>0</v>
      </c>
      <c r="M1257" s="4">
        <v>0</v>
      </c>
      <c r="N1257" s="4">
        <v>0</v>
      </c>
      <c r="O1257" s="4">
        <v>4262</v>
      </c>
      <c r="P1257" s="4">
        <v>-4262</v>
      </c>
      <c r="Q1257" s="4">
        <v>0</v>
      </c>
      <c r="R1257" s="4">
        <v>0</v>
      </c>
      <c r="S1257" s="4">
        <v>0</v>
      </c>
      <c r="T1257" s="4">
        <v>0</v>
      </c>
      <c r="U1257" s="13">
        <f>IF(DataTable[[#This Row],[Year]]="2019",SUM(DataTable[[#This Row],[Nov]:[Dec]]),IF(OR(DataTable[[#This Row],[Year]]="2020",DataTable[[#This Row],[Year]]="2021"),DataTable[[#This Row],[Total]],0))/1000</f>
        <v>0</v>
      </c>
      <c r="V1257" s="13" t="str">
        <f>_xlfn.IFNA(VLOOKUP(DataTable[[#This Row],[Category]],Table2[#All],2,FALSE),"")</f>
        <v>Reliability</v>
      </c>
    </row>
    <row r="1258" spans="1:22" x14ac:dyDescent="0.35">
      <c r="A1258" s="3" t="s">
        <v>7</v>
      </c>
      <c r="B1258" s="3" t="s">
        <v>981</v>
      </c>
      <c r="C1258" s="3" t="s">
        <v>1511</v>
      </c>
      <c r="D1258" s="3" t="s">
        <v>1510</v>
      </c>
      <c r="E1258" s="3" t="s">
        <v>252</v>
      </c>
      <c r="F1258" s="3" t="s">
        <v>1781</v>
      </c>
      <c r="G1258" s="3" t="s">
        <v>1806</v>
      </c>
      <c r="H1258" s="4">
        <v>0</v>
      </c>
      <c r="I1258" s="4">
        <v>66012</v>
      </c>
      <c r="J1258" s="4">
        <v>63182</v>
      </c>
      <c r="K1258" s="4">
        <v>0</v>
      </c>
      <c r="L1258" s="4">
        <v>0</v>
      </c>
      <c r="M1258" s="4">
        <v>0</v>
      </c>
      <c r="N1258" s="4">
        <v>0</v>
      </c>
      <c r="O1258" s="4">
        <v>0</v>
      </c>
      <c r="P1258" s="4">
        <v>0</v>
      </c>
      <c r="Q1258" s="4">
        <v>0</v>
      </c>
      <c r="R1258" s="4">
        <v>0</v>
      </c>
      <c r="S1258" s="4">
        <v>0</v>
      </c>
      <c r="T1258" s="4">
        <v>129194</v>
      </c>
      <c r="U1258" s="13">
        <f>IF(DataTable[[#This Row],[Year]]="2019",SUM(DataTable[[#This Row],[Nov]:[Dec]]),IF(OR(DataTable[[#This Row],[Year]]="2020",DataTable[[#This Row],[Year]]="2021"),DataTable[[#This Row],[Total]],0))/1000</f>
        <v>129.19399999999999</v>
      </c>
      <c r="V1258" s="13" t="str">
        <f>_xlfn.IFNA(VLOOKUP(DataTable[[#This Row],[Category]],Table2[#All],2,FALSE),"")</f>
        <v>Reliability</v>
      </c>
    </row>
    <row r="1259" spans="1:22" x14ac:dyDescent="0.35">
      <c r="A1259" s="3" t="s">
        <v>7</v>
      </c>
      <c r="B1259" s="3" t="s">
        <v>981</v>
      </c>
      <c r="C1259" s="3" t="s">
        <v>1565</v>
      </c>
      <c r="D1259" s="3" t="s">
        <v>1564</v>
      </c>
      <c r="E1259" s="3" t="s">
        <v>252</v>
      </c>
      <c r="F1259" s="3" t="s">
        <v>1781</v>
      </c>
      <c r="G1259" s="3" t="s">
        <v>1806</v>
      </c>
      <c r="H1259" s="4">
        <v>0</v>
      </c>
      <c r="I1259" s="4">
        <v>72930</v>
      </c>
      <c r="J1259" s="4">
        <v>50489</v>
      </c>
      <c r="K1259" s="4">
        <v>0</v>
      </c>
      <c r="L1259" s="4">
        <v>0</v>
      </c>
      <c r="M1259" s="4">
        <v>0</v>
      </c>
      <c r="N1259" s="4">
        <v>0</v>
      </c>
      <c r="O1259" s="4">
        <v>0</v>
      </c>
      <c r="P1259" s="4">
        <v>0</v>
      </c>
      <c r="Q1259" s="4">
        <v>0</v>
      </c>
      <c r="R1259" s="4">
        <v>0</v>
      </c>
      <c r="S1259" s="4">
        <v>0</v>
      </c>
      <c r="T1259" s="4">
        <v>123419</v>
      </c>
      <c r="U1259" s="13">
        <f>IF(DataTable[[#This Row],[Year]]="2019",SUM(DataTable[[#This Row],[Nov]:[Dec]]),IF(OR(DataTable[[#This Row],[Year]]="2020",DataTable[[#This Row],[Year]]="2021"),DataTable[[#This Row],[Total]],0))/1000</f>
        <v>123.419</v>
      </c>
      <c r="V1259" s="13" t="str">
        <f>_xlfn.IFNA(VLOOKUP(DataTable[[#This Row],[Category]],Table2[#All],2,FALSE),"")</f>
        <v>Reliability</v>
      </c>
    </row>
    <row r="1260" spans="1:22" x14ac:dyDescent="0.35">
      <c r="A1260" s="3" t="s">
        <v>7</v>
      </c>
      <c r="B1260" s="3" t="s">
        <v>981</v>
      </c>
      <c r="C1260" s="3" t="s">
        <v>1461</v>
      </c>
      <c r="D1260" s="3" t="s">
        <v>1460</v>
      </c>
      <c r="E1260" s="3" t="s">
        <v>252</v>
      </c>
      <c r="F1260" s="3" t="s">
        <v>1781</v>
      </c>
      <c r="G1260" s="3" t="s">
        <v>1806</v>
      </c>
      <c r="H1260" s="4">
        <v>0</v>
      </c>
      <c r="I1260" s="4">
        <v>70710</v>
      </c>
      <c r="J1260" s="4">
        <v>40257</v>
      </c>
      <c r="K1260" s="4">
        <v>0</v>
      </c>
      <c r="L1260" s="4">
        <v>0</v>
      </c>
      <c r="M1260" s="4">
        <v>0</v>
      </c>
      <c r="N1260" s="4">
        <v>0</v>
      </c>
      <c r="O1260" s="4">
        <v>0</v>
      </c>
      <c r="P1260" s="4">
        <v>0</v>
      </c>
      <c r="Q1260" s="4">
        <v>0</v>
      </c>
      <c r="R1260" s="4">
        <v>0</v>
      </c>
      <c r="S1260" s="4">
        <v>0</v>
      </c>
      <c r="T1260" s="4">
        <v>110967</v>
      </c>
      <c r="U1260" s="13">
        <f>IF(DataTable[[#This Row],[Year]]="2019",SUM(DataTable[[#This Row],[Nov]:[Dec]]),IF(OR(DataTable[[#This Row],[Year]]="2020",DataTable[[#This Row],[Year]]="2021"),DataTable[[#This Row],[Total]],0))/1000</f>
        <v>110.967</v>
      </c>
      <c r="V1260" s="13" t="str">
        <f>_xlfn.IFNA(VLOOKUP(DataTable[[#This Row],[Category]],Table2[#All],2,FALSE),"")</f>
        <v>Reliability</v>
      </c>
    </row>
    <row r="1261" spans="1:22" x14ac:dyDescent="0.35">
      <c r="A1261" s="3" t="s">
        <v>7</v>
      </c>
      <c r="B1261" s="3" t="s">
        <v>981</v>
      </c>
      <c r="C1261" s="3" t="s">
        <v>1575</v>
      </c>
      <c r="D1261" s="3" t="s">
        <v>1574</v>
      </c>
      <c r="E1261" s="3" t="s">
        <v>252</v>
      </c>
      <c r="F1261" s="3" t="s">
        <v>1782</v>
      </c>
      <c r="G1261" s="3" t="s">
        <v>1806</v>
      </c>
      <c r="H1261" s="4">
        <v>0</v>
      </c>
      <c r="I1261" s="4">
        <v>0</v>
      </c>
      <c r="J1261" s="4">
        <v>0</v>
      </c>
      <c r="K1261" s="4">
        <v>0</v>
      </c>
      <c r="L1261" s="4">
        <v>0</v>
      </c>
      <c r="M1261" s="4">
        <v>0</v>
      </c>
      <c r="N1261" s="4">
        <v>0</v>
      </c>
      <c r="O1261" s="4">
        <v>845</v>
      </c>
      <c r="P1261" s="4">
        <v>0</v>
      </c>
      <c r="Q1261" s="4">
        <v>15042</v>
      </c>
      <c r="R1261" s="4">
        <v>18119</v>
      </c>
      <c r="S1261" s="4">
        <v>30885</v>
      </c>
      <c r="T1261" s="4">
        <v>64892</v>
      </c>
      <c r="U1261" s="13">
        <f>IF(DataTable[[#This Row],[Year]]="2019",SUM(DataTable[[#This Row],[Nov]:[Dec]]),IF(OR(DataTable[[#This Row],[Year]]="2020",DataTable[[#This Row],[Year]]="2021"),DataTable[[#This Row],[Total]],0))/1000</f>
        <v>64.891999999999996</v>
      </c>
      <c r="V1261" s="13" t="str">
        <f>_xlfn.IFNA(VLOOKUP(DataTable[[#This Row],[Category]],Table2[#All],2,FALSE),"")</f>
        <v>Reliability</v>
      </c>
    </row>
    <row r="1262" spans="1:22" x14ac:dyDescent="0.35">
      <c r="A1262" s="3" t="s">
        <v>7</v>
      </c>
      <c r="B1262" s="3" t="s">
        <v>981</v>
      </c>
      <c r="C1262" s="3" t="s">
        <v>1605</v>
      </c>
      <c r="D1262" s="3" t="s">
        <v>1604</v>
      </c>
      <c r="E1262" s="3" t="s">
        <v>252</v>
      </c>
      <c r="F1262" s="3" t="s">
        <v>1781</v>
      </c>
      <c r="G1262" s="3" t="s">
        <v>1806</v>
      </c>
      <c r="H1262" s="4">
        <v>82986</v>
      </c>
      <c r="I1262" s="4">
        <v>65655</v>
      </c>
      <c r="J1262" s="4">
        <v>0</v>
      </c>
      <c r="K1262" s="4">
        <v>0</v>
      </c>
      <c r="L1262" s="4">
        <v>0</v>
      </c>
      <c r="M1262" s="4">
        <v>0</v>
      </c>
      <c r="N1262" s="4">
        <v>0</v>
      </c>
      <c r="O1262" s="4">
        <v>0</v>
      </c>
      <c r="P1262" s="4">
        <v>0</v>
      </c>
      <c r="Q1262" s="4">
        <v>0</v>
      </c>
      <c r="R1262" s="4">
        <v>0</v>
      </c>
      <c r="S1262" s="4">
        <v>0</v>
      </c>
      <c r="T1262" s="4">
        <v>148642</v>
      </c>
      <c r="U1262" s="13">
        <f>IF(DataTable[[#This Row],[Year]]="2019",SUM(DataTable[[#This Row],[Nov]:[Dec]]),IF(OR(DataTable[[#This Row],[Year]]="2020",DataTable[[#This Row],[Year]]="2021"),DataTable[[#This Row],[Total]],0))/1000</f>
        <v>148.642</v>
      </c>
      <c r="V1262" s="13" t="str">
        <f>_xlfn.IFNA(VLOOKUP(DataTable[[#This Row],[Category]],Table2[#All],2,FALSE),"")</f>
        <v>Reliability</v>
      </c>
    </row>
    <row r="1263" spans="1:22" x14ac:dyDescent="0.35">
      <c r="A1263" s="3" t="s">
        <v>7</v>
      </c>
      <c r="B1263" s="3" t="s">
        <v>981</v>
      </c>
      <c r="C1263" s="3" t="s">
        <v>1545</v>
      </c>
      <c r="D1263" s="3" t="s">
        <v>1544</v>
      </c>
      <c r="E1263" s="3" t="s">
        <v>252</v>
      </c>
      <c r="F1263" s="3" t="s">
        <v>1781</v>
      </c>
      <c r="G1263" s="3" t="s">
        <v>1806</v>
      </c>
      <c r="H1263" s="4">
        <v>28461</v>
      </c>
      <c r="I1263" s="4">
        <v>32086</v>
      </c>
      <c r="J1263" s="4">
        <v>0</v>
      </c>
      <c r="K1263" s="4">
        <v>0</v>
      </c>
      <c r="L1263" s="4">
        <v>0</v>
      </c>
      <c r="M1263" s="4">
        <v>0</v>
      </c>
      <c r="N1263" s="4">
        <v>0</v>
      </c>
      <c r="O1263" s="4">
        <v>0</v>
      </c>
      <c r="P1263" s="4">
        <v>0</v>
      </c>
      <c r="Q1263" s="4">
        <v>0</v>
      </c>
      <c r="R1263" s="4">
        <v>0</v>
      </c>
      <c r="S1263" s="4">
        <v>0</v>
      </c>
      <c r="T1263" s="4">
        <v>60547</v>
      </c>
      <c r="U1263" s="13">
        <f>IF(DataTable[[#This Row],[Year]]="2019",SUM(DataTable[[#This Row],[Nov]:[Dec]]),IF(OR(DataTable[[#This Row],[Year]]="2020",DataTable[[#This Row],[Year]]="2021"),DataTable[[#This Row],[Total]],0))/1000</f>
        <v>60.546999999999997</v>
      </c>
      <c r="V1263" s="13" t="str">
        <f>_xlfn.IFNA(VLOOKUP(DataTable[[#This Row],[Category]],Table2[#All],2,FALSE),"")</f>
        <v>Reliability</v>
      </c>
    </row>
    <row r="1264" spans="1:22" x14ac:dyDescent="0.35">
      <c r="A1264" s="3" t="s">
        <v>7</v>
      </c>
      <c r="B1264" s="3" t="s">
        <v>981</v>
      </c>
      <c r="C1264" s="3" t="s">
        <v>1033</v>
      </c>
      <c r="D1264" s="3" t="s">
        <v>1032</v>
      </c>
      <c r="E1264" s="3" t="s">
        <v>111</v>
      </c>
      <c r="F1264" s="3" t="s">
        <v>1782</v>
      </c>
      <c r="G1264" s="3" t="s">
        <v>1806</v>
      </c>
      <c r="H1264" s="4">
        <v>69</v>
      </c>
      <c r="I1264" s="4">
        <v>71</v>
      </c>
      <c r="J1264" s="4">
        <v>66976</v>
      </c>
      <c r="K1264" s="4">
        <v>61366</v>
      </c>
      <c r="L1264" s="4">
        <v>12726</v>
      </c>
      <c r="M1264" s="4">
        <v>1152</v>
      </c>
      <c r="N1264" s="4">
        <v>8708</v>
      </c>
      <c r="O1264" s="4">
        <v>2726</v>
      </c>
      <c r="P1264" s="4">
        <v>-2726</v>
      </c>
      <c r="Q1264" s="4">
        <v>0</v>
      </c>
      <c r="R1264" s="4">
        <v>0</v>
      </c>
      <c r="S1264" s="4">
        <v>0</v>
      </c>
      <c r="T1264" s="4">
        <v>151068</v>
      </c>
      <c r="U1264" s="13">
        <f>IF(DataTable[[#This Row],[Year]]="2019",SUM(DataTable[[#This Row],[Nov]:[Dec]]),IF(OR(DataTable[[#This Row],[Year]]="2020",DataTable[[#This Row],[Year]]="2021"),DataTable[[#This Row],[Total]],0))/1000</f>
        <v>151.06800000000001</v>
      </c>
      <c r="V1264" s="13" t="str">
        <f>_xlfn.IFNA(VLOOKUP(DataTable[[#This Row],[Category]],Table2[#All],2,FALSE),"")</f>
        <v>All Other</v>
      </c>
    </row>
    <row r="1265" spans="1:22" x14ac:dyDescent="0.35">
      <c r="A1265" s="3" t="s">
        <v>7</v>
      </c>
      <c r="B1265" s="3" t="s">
        <v>981</v>
      </c>
      <c r="C1265" s="3" t="s">
        <v>1677</v>
      </c>
      <c r="D1265" s="3" t="s">
        <v>1676</v>
      </c>
      <c r="E1265" s="3" t="s">
        <v>124</v>
      </c>
      <c r="F1265" s="3" t="s">
        <v>1782</v>
      </c>
      <c r="G1265" s="3" t="s">
        <v>1806</v>
      </c>
      <c r="H1265" s="4">
        <v>288</v>
      </c>
      <c r="I1265" s="4">
        <v>0</v>
      </c>
      <c r="J1265" s="4">
        <v>0</v>
      </c>
      <c r="K1265" s="4">
        <v>652</v>
      </c>
      <c r="L1265" s="4">
        <v>0</v>
      </c>
      <c r="M1265" s="4">
        <v>-652</v>
      </c>
      <c r="N1265" s="4">
        <v>43517</v>
      </c>
      <c r="O1265" s="4">
        <v>4914</v>
      </c>
      <c r="P1265" s="4">
        <v>-4914</v>
      </c>
      <c r="Q1265" s="4">
        <v>0</v>
      </c>
      <c r="R1265" s="4">
        <v>0</v>
      </c>
      <c r="S1265" s="4">
        <v>0</v>
      </c>
      <c r="T1265" s="4">
        <v>43805</v>
      </c>
      <c r="U1265" s="13">
        <f>IF(DataTable[[#This Row],[Year]]="2019",SUM(DataTable[[#This Row],[Nov]:[Dec]]),IF(OR(DataTable[[#This Row],[Year]]="2020",DataTable[[#This Row],[Year]]="2021"),DataTable[[#This Row],[Total]],0))/1000</f>
        <v>43.805</v>
      </c>
      <c r="V1265" s="13" t="str">
        <f>_xlfn.IFNA(VLOOKUP(DataTable[[#This Row],[Category]],Table2[#All],2,FALSE),"")</f>
        <v>Transmission Expansion plan</v>
      </c>
    </row>
    <row r="1266" spans="1:22" x14ac:dyDescent="0.35">
      <c r="A1266" s="3" t="s">
        <v>7</v>
      </c>
      <c r="B1266" s="3" t="s">
        <v>981</v>
      </c>
      <c r="C1266" s="3" t="s">
        <v>1677</v>
      </c>
      <c r="D1266" s="3" t="s">
        <v>1676</v>
      </c>
      <c r="E1266" s="3" t="s">
        <v>124</v>
      </c>
      <c r="F1266" s="3" t="s">
        <v>1781</v>
      </c>
      <c r="G1266" s="3" t="s">
        <v>1806</v>
      </c>
      <c r="H1266" s="4">
        <v>0</v>
      </c>
      <c r="I1266" s="4">
        <v>0</v>
      </c>
      <c r="J1266" s="4">
        <v>0</v>
      </c>
      <c r="K1266" s="4">
        <v>0</v>
      </c>
      <c r="L1266" s="4">
        <v>490400</v>
      </c>
      <c r="M1266" s="4">
        <v>250104</v>
      </c>
      <c r="N1266" s="4">
        <v>366707</v>
      </c>
      <c r="O1266" s="4">
        <v>366707</v>
      </c>
      <c r="P1266" s="4">
        <v>557459</v>
      </c>
      <c r="Q1266" s="4">
        <v>0</v>
      </c>
      <c r="R1266" s="4">
        <v>0</v>
      </c>
      <c r="S1266" s="4">
        <v>0</v>
      </c>
      <c r="T1266" s="4">
        <v>2031377</v>
      </c>
      <c r="U1266" s="13">
        <f>IF(DataTable[[#This Row],[Year]]="2019",SUM(DataTable[[#This Row],[Nov]:[Dec]]),IF(OR(DataTable[[#This Row],[Year]]="2020",DataTable[[#This Row],[Year]]="2021"),DataTable[[#This Row],[Total]],0))/1000</f>
        <v>2031.377</v>
      </c>
      <c r="V1266" s="13" t="str">
        <f>_xlfn.IFNA(VLOOKUP(DataTable[[#This Row],[Category]],Table2[#All],2,FALSE),"")</f>
        <v>Transmission Expansion plan</v>
      </c>
    </row>
    <row r="1267" spans="1:22" x14ac:dyDescent="0.35">
      <c r="A1267" s="3" t="s">
        <v>7</v>
      </c>
      <c r="B1267" s="3" t="s">
        <v>981</v>
      </c>
      <c r="C1267" s="3" t="s">
        <v>1285</v>
      </c>
      <c r="D1267" s="3" t="s">
        <v>1284</v>
      </c>
      <c r="E1267" s="3" t="s">
        <v>88</v>
      </c>
      <c r="F1267" s="3" t="s">
        <v>1782</v>
      </c>
      <c r="G1267" s="3" t="s">
        <v>1806</v>
      </c>
      <c r="H1267" s="4">
        <v>32</v>
      </c>
      <c r="I1267" s="4">
        <v>0</v>
      </c>
      <c r="J1267" s="4">
        <v>0</v>
      </c>
      <c r="K1267" s="4">
        <v>0</v>
      </c>
      <c r="L1267" s="4">
        <v>0</v>
      </c>
      <c r="M1267" s="4">
        <v>0</v>
      </c>
      <c r="N1267" s="4">
        <v>0</v>
      </c>
      <c r="O1267" s="4">
        <v>0</v>
      </c>
      <c r="P1267" s="4">
        <v>0</v>
      </c>
      <c r="Q1267" s="4">
        <v>0</v>
      </c>
      <c r="R1267" s="4">
        <v>0</v>
      </c>
      <c r="S1267" s="4">
        <v>0</v>
      </c>
      <c r="T1267" s="4">
        <v>32</v>
      </c>
      <c r="U1267" s="13">
        <f>IF(DataTable[[#This Row],[Year]]="2019",SUM(DataTable[[#This Row],[Nov]:[Dec]]),IF(OR(DataTable[[#This Row],[Year]]="2020",DataTable[[#This Row],[Year]]="2021"),DataTable[[#This Row],[Total]],0))/1000</f>
        <v>3.2000000000000001E-2</v>
      </c>
      <c r="V1267" s="13" t="str">
        <f>_xlfn.IFNA(VLOOKUP(DataTable[[#This Row],[Category]],Table2[#All],2,FALSE),"")</f>
        <v>Proactive Replacement</v>
      </c>
    </row>
    <row r="1268" spans="1:22" x14ac:dyDescent="0.35">
      <c r="A1268" s="3" t="s">
        <v>7</v>
      </c>
      <c r="B1268" s="3" t="s">
        <v>981</v>
      </c>
      <c r="C1268" s="3" t="s">
        <v>1057</v>
      </c>
      <c r="D1268" s="3" t="s">
        <v>1056</v>
      </c>
      <c r="E1268" s="3" t="s">
        <v>111</v>
      </c>
      <c r="F1268" s="3" t="s">
        <v>1781</v>
      </c>
      <c r="G1268" s="3" t="s">
        <v>1806</v>
      </c>
      <c r="H1268" s="4">
        <v>0</v>
      </c>
      <c r="I1268" s="4">
        <v>0</v>
      </c>
      <c r="J1268" s="4">
        <v>0</v>
      </c>
      <c r="K1268" s="4">
        <v>0</v>
      </c>
      <c r="L1268" s="4">
        <v>0</v>
      </c>
      <c r="M1268" s="4">
        <v>109983</v>
      </c>
      <c r="N1268" s="4">
        <v>103799</v>
      </c>
      <c r="O1268" s="4">
        <v>0</v>
      </c>
      <c r="P1268" s="4">
        <v>0</v>
      </c>
      <c r="Q1268" s="4">
        <v>0</v>
      </c>
      <c r="R1268" s="4">
        <v>0</v>
      </c>
      <c r="S1268" s="4">
        <v>0</v>
      </c>
      <c r="T1268" s="4">
        <v>213781</v>
      </c>
      <c r="U1268" s="13">
        <f>IF(DataTable[[#This Row],[Year]]="2019",SUM(DataTable[[#This Row],[Nov]:[Dec]]),IF(OR(DataTable[[#This Row],[Year]]="2020",DataTable[[#This Row],[Year]]="2021"),DataTable[[#This Row],[Total]],0))/1000</f>
        <v>213.78100000000001</v>
      </c>
      <c r="V1268" s="13" t="str">
        <f>_xlfn.IFNA(VLOOKUP(DataTable[[#This Row],[Category]],Table2[#All],2,FALSE),"")</f>
        <v>All Other</v>
      </c>
    </row>
    <row r="1269" spans="1:22" x14ac:dyDescent="0.35">
      <c r="A1269" s="3" t="s">
        <v>7</v>
      </c>
      <c r="B1269" s="3" t="s">
        <v>981</v>
      </c>
      <c r="C1269" s="3" t="s">
        <v>1363</v>
      </c>
      <c r="D1269" s="3" t="s">
        <v>1362</v>
      </c>
      <c r="E1269" s="3" t="s">
        <v>88</v>
      </c>
      <c r="F1269" s="3" t="s">
        <v>1781</v>
      </c>
      <c r="G1269" s="3" t="s">
        <v>1806</v>
      </c>
      <c r="H1269" s="4">
        <v>0</v>
      </c>
      <c r="I1269" s="4">
        <v>0</v>
      </c>
      <c r="J1269" s="4">
        <v>0</v>
      </c>
      <c r="K1269" s="4">
        <v>0</v>
      </c>
      <c r="L1269" s="4">
        <v>255428</v>
      </c>
      <c r="M1269" s="4">
        <v>255428</v>
      </c>
      <c r="N1269" s="4">
        <v>332057</v>
      </c>
      <c r="O1269" s="4">
        <v>0</v>
      </c>
      <c r="P1269" s="4">
        <v>0</v>
      </c>
      <c r="Q1269" s="4">
        <v>0</v>
      </c>
      <c r="R1269" s="4">
        <v>0</v>
      </c>
      <c r="S1269" s="4">
        <v>0</v>
      </c>
      <c r="T1269" s="4">
        <v>842913</v>
      </c>
      <c r="U1269" s="13">
        <f>IF(DataTable[[#This Row],[Year]]="2019",SUM(DataTable[[#This Row],[Nov]:[Dec]]),IF(OR(DataTable[[#This Row],[Year]]="2020",DataTable[[#This Row],[Year]]="2021"),DataTable[[#This Row],[Total]],0))/1000</f>
        <v>842.91300000000001</v>
      </c>
      <c r="V1269" s="13" t="str">
        <f>_xlfn.IFNA(VLOOKUP(DataTable[[#This Row],[Category]],Table2[#All],2,FALSE),"")</f>
        <v>Proactive Replacement</v>
      </c>
    </row>
    <row r="1270" spans="1:22" x14ac:dyDescent="0.35">
      <c r="A1270" s="3" t="s">
        <v>7</v>
      </c>
      <c r="B1270" s="3" t="s">
        <v>981</v>
      </c>
      <c r="C1270" s="3" t="s">
        <v>1031</v>
      </c>
      <c r="D1270" s="3" t="s">
        <v>1030</v>
      </c>
      <c r="E1270" s="3" t="s">
        <v>111</v>
      </c>
      <c r="F1270" s="3" t="s">
        <v>1782</v>
      </c>
      <c r="G1270" s="3" t="s">
        <v>1806</v>
      </c>
      <c r="H1270" s="4">
        <v>79289</v>
      </c>
      <c r="I1270" s="4">
        <v>-18645</v>
      </c>
      <c r="J1270" s="4">
        <v>9231</v>
      </c>
      <c r="K1270" s="4">
        <v>113090</v>
      </c>
      <c r="L1270" s="4">
        <v>40130</v>
      </c>
      <c r="M1270" s="4">
        <v>3519</v>
      </c>
      <c r="N1270" s="4">
        <v>10141</v>
      </c>
      <c r="O1270" s="4">
        <v>793</v>
      </c>
      <c r="P1270" s="4">
        <v>-793</v>
      </c>
      <c r="Q1270" s="4">
        <v>0</v>
      </c>
      <c r="R1270" s="4">
        <v>0</v>
      </c>
      <c r="S1270" s="4">
        <v>0</v>
      </c>
      <c r="T1270" s="4">
        <v>236754</v>
      </c>
      <c r="U1270" s="13">
        <f>IF(DataTable[[#This Row],[Year]]="2019",SUM(DataTable[[#This Row],[Nov]:[Dec]]),IF(OR(DataTable[[#This Row],[Year]]="2020",DataTable[[#This Row],[Year]]="2021"),DataTable[[#This Row],[Total]],0))/1000</f>
        <v>236.75399999999999</v>
      </c>
      <c r="V1270" s="13" t="str">
        <f>_xlfn.IFNA(VLOOKUP(DataTable[[#This Row],[Category]],Table2[#All],2,FALSE),"")</f>
        <v>All Other</v>
      </c>
    </row>
    <row r="1271" spans="1:22" x14ac:dyDescent="0.35">
      <c r="A1271" s="3" t="s">
        <v>7</v>
      </c>
      <c r="B1271" s="3" t="s">
        <v>981</v>
      </c>
      <c r="C1271" s="3" t="s">
        <v>1025</v>
      </c>
      <c r="D1271" s="3" t="s">
        <v>1024</v>
      </c>
      <c r="E1271" s="3" t="s">
        <v>88</v>
      </c>
      <c r="F1271" s="3" t="s">
        <v>1782</v>
      </c>
      <c r="G1271" s="3" t="s">
        <v>1806</v>
      </c>
      <c r="H1271" s="4">
        <v>0</v>
      </c>
      <c r="I1271" s="4">
        <v>0</v>
      </c>
      <c r="J1271" s="4">
        <v>0</v>
      </c>
      <c r="K1271" s="4">
        <v>0</v>
      </c>
      <c r="L1271" s="4">
        <v>0</v>
      </c>
      <c r="M1271" s="4">
        <v>0</v>
      </c>
      <c r="N1271" s="4">
        <v>493</v>
      </c>
      <c r="O1271" s="4">
        <v>0</v>
      </c>
      <c r="P1271" s="4">
        <v>0</v>
      </c>
      <c r="Q1271" s="4">
        <v>11158</v>
      </c>
      <c r="R1271" s="4">
        <v>11652</v>
      </c>
      <c r="S1271" s="4">
        <v>11652</v>
      </c>
      <c r="T1271" s="4">
        <v>34955</v>
      </c>
      <c r="U1271" s="13">
        <f>IF(DataTable[[#This Row],[Year]]="2019",SUM(DataTable[[#This Row],[Nov]:[Dec]]),IF(OR(DataTable[[#This Row],[Year]]="2020",DataTable[[#This Row],[Year]]="2021"),DataTable[[#This Row],[Total]],0))/1000</f>
        <v>34.954999999999998</v>
      </c>
      <c r="V1271" s="13" t="str">
        <f>_xlfn.IFNA(VLOOKUP(DataTable[[#This Row],[Category]],Table2[#All],2,FALSE),"")</f>
        <v>Proactive Replacement</v>
      </c>
    </row>
    <row r="1272" spans="1:22" x14ac:dyDescent="0.35">
      <c r="A1272" s="3" t="s">
        <v>7</v>
      </c>
      <c r="B1272" s="3" t="s">
        <v>981</v>
      </c>
      <c r="C1272" s="3" t="s">
        <v>1025</v>
      </c>
      <c r="D1272" s="3" t="s">
        <v>1024</v>
      </c>
      <c r="E1272" s="3" t="s">
        <v>88</v>
      </c>
      <c r="F1272" s="3" t="s">
        <v>1781</v>
      </c>
      <c r="G1272" s="3" t="s">
        <v>1806</v>
      </c>
      <c r="H1272" s="4">
        <v>49332</v>
      </c>
      <c r="I1272" s="4">
        <v>58401</v>
      </c>
      <c r="J1272" s="4">
        <v>16152</v>
      </c>
      <c r="K1272" s="4">
        <v>16152</v>
      </c>
      <c r="L1272" s="4">
        <v>458669</v>
      </c>
      <c r="M1272" s="4">
        <v>138788</v>
      </c>
      <c r="N1272" s="4">
        <v>243606</v>
      </c>
      <c r="O1272" s="4">
        <v>243606</v>
      </c>
      <c r="P1272" s="4">
        <v>243606</v>
      </c>
      <c r="Q1272" s="4">
        <v>298906</v>
      </c>
      <c r="R1272" s="4">
        <v>202375</v>
      </c>
      <c r="S1272" s="4">
        <v>498502</v>
      </c>
      <c r="T1272" s="4">
        <v>2468093</v>
      </c>
      <c r="U1272" s="13">
        <f>IF(DataTable[[#This Row],[Year]]="2019",SUM(DataTable[[#This Row],[Nov]:[Dec]]),IF(OR(DataTable[[#This Row],[Year]]="2020",DataTable[[#This Row],[Year]]="2021"),DataTable[[#This Row],[Total]],0))/1000</f>
        <v>2468.0929999999998</v>
      </c>
      <c r="V1272" s="13" t="str">
        <f>_xlfn.IFNA(VLOOKUP(DataTable[[#This Row],[Category]],Table2[#All],2,FALSE),"")</f>
        <v>Proactive Replacement</v>
      </c>
    </row>
    <row r="1273" spans="1:22" x14ac:dyDescent="0.35">
      <c r="A1273" s="3" t="s">
        <v>7</v>
      </c>
      <c r="B1273" s="3" t="s">
        <v>981</v>
      </c>
      <c r="C1273" s="3" t="s">
        <v>997</v>
      </c>
      <c r="D1273" s="3" t="s">
        <v>996</v>
      </c>
      <c r="E1273" s="3" t="s">
        <v>88</v>
      </c>
      <c r="F1273" s="3" t="s">
        <v>1782</v>
      </c>
      <c r="G1273" s="3" t="s">
        <v>1806</v>
      </c>
      <c r="H1273" s="4">
        <v>0</v>
      </c>
      <c r="I1273" s="4">
        <v>0</v>
      </c>
      <c r="J1273" s="4">
        <v>0</v>
      </c>
      <c r="K1273" s="4">
        <v>0</v>
      </c>
      <c r="L1273" s="4">
        <v>0</v>
      </c>
      <c r="M1273" s="4">
        <v>0</v>
      </c>
      <c r="N1273" s="4">
        <v>0</v>
      </c>
      <c r="O1273" s="4">
        <v>10118</v>
      </c>
      <c r="P1273" s="4">
        <v>0</v>
      </c>
      <c r="Q1273" s="4">
        <v>81167</v>
      </c>
      <c r="R1273" s="4">
        <v>152217</v>
      </c>
      <c r="S1273" s="4">
        <v>64934</v>
      </c>
      <c r="T1273" s="4">
        <v>308436</v>
      </c>
      <c r="U1273" s="13">
        <f>IF(DataTable[[#This Row],[Year]]="2019",SUM(DataTable[[#This Row],[Nov]:[Dec]]),IF(OR(DataTable[[#This Row],[Year]]="2020",DataTable[[#This Row],[Year]]="2021"),DataTable[[#This Row],[Total]],0))/1000</f>
        <v>308.43599999999998</v>
      </c>
      <c r="V1273" s="13" t="str">
        <f>_xlfn.IFNA(VLOOKUP(DataTable[[#This Row],[Category]],Table2[#All],2,FALSE),"")</f>
        <v>Proactive Replacement</v>
      </c>
    </row>
    <row r="1274" spans="1:22" x14ac:dyDescent="0.35">
      <c r="A1274" s="3" t="s">
        <v>7</v>
      </c>
      <c r="B1274" s="3" t="s">
        <v>981</v>
      </c>
      <c r="C1274" s="3" t="s">
        <v>997</v>
      </c>
      <c r="D1274" s="3" t="s">
        <v>996</v>
      </c>
      <c r="E1274" s="3" t="s">
        <v>88</v>
      </c>
      <c r="F1274" s="3" t="s">
        <v>1781</v>
      </c>
      <c r="G1274" s="3" t="s">
        <v>1806</v>
      </c>
      <c r="H1274" s="4">
        <v>12524</v>
      </c>
      <c r="I1274" s="4">
        <v>398331</v>
      </c>
      <c r="J1274" s="4">
        <v>38902</v>
      </c>
      <c r="K1274" s="4">
        <v>286515</v>
      </c>
      <c r="L1274" s="4">
        <v>312893</v>
      </c>
      <c r="M1274" s="4">
        <v>312893</v>
      </c>
      <c r="N1274" s="4">
        <v>162709</v>
      </c>
      <c r="O1274" s="4">
        <v>162709</v>
      </c>
      <c r="P1274" s="4">
        <v>162709</v>
      </c>
      <c r="Q1274" s="4">
        <v>162709</v>
      </c>
      <c r="R1274" s="4">
        <v>162709</v>
      </c>
      <c r="S1274" s="4">
        <v>522666</v>
      </c>
      <c r="T1274" s="4">
        <v>2698267</v>
      </c>
      <c r="U1274" s="13">
        <f>IF(DataTable[[#This Row],[Year]]="2019",SUM(DataTable[[#This Row],[Nov]:[Dec]]),IF(OR(DataTable[[#This Row],[Year]]="2020",DataTable[[#This Row],[Year]]="2021"),DataTable[[#This Row],[Total]],0))/1000</f>
        <v>2698.2669999999998</v>
      </c>
      <c r="V1274" s="13" t="str">
        <f>_xlfn.IFNA(VLOOKUP(DataTable[[#This Row],[Category]],Table2[#All],2,FALSE),"")</f>
        <v>Proactive Replacement</v>
      </c>
    </row>
    <row r="1275" spans="1:22" x14ac:dyDescent="0.35">
      <c r="A1275" s="3" t="s">
        <v>7</v>
      </c>
      <c r="B1275" s="3" t="s">
        <v>981</v>
      </c>
      <c r="C1275" s="3" t="s">
        <v>1293</v>
      </c>
      <c r="D1275" s="3" t="s">
        <v>1292</v>
      </c>
      <c r="E1275" s="3" t="s">
        <v>88</v>
      </c>
      <c r="F1275" s="3" t="s">
        <v>1782</v>
      </c>
      <c r="G1275" s="3" t="s">
        <v>1806</v>
      </c>
      <c r="H1275" s="4">
        <v>0</v>
      </c>
      <c r="I1275" s="4">
        <v>0</v>
      </c>
      <c r="J1275" s="4">
        <v>0</v>
      </c>
      <c r="K1275" s="4">
        <v>0</v>
      </c>
      <c r="L1275" s="4">
        <v>26833</v>
      </c>
      <c r="M1275" s="4">
        <v>11389</v>
      </c>
      <c r="N1275" s="4">
        <v>18782</v>
      </c>
      <c r="O1275" s="4">
        <v>0</v>
      </c>
      <c r="P1275" s="4">
        <v>4690</v>
      </c>
      <c r="Q1275" s="4">
        <v>1686</v>
      </c>
      <c r="R1275" s="4">
        <v>1686</v>
      </c>
      <c r="S1275" s="4">
        <v>1686</v>
      </c>
      <c r="T1275" s="4">
        <v>66751</v>
      </c>
      <c r="U1275" s="13">
        <f>IF(DataTable[[#This Row],[Year]]="2019",SUM(DataTable[[#This Row],[Nov]:[Dec]]),IF(OR(DataTable[[#This Row],[Year]]="2020",DataTable[[#This Row],[Year]]="2021"),DataTable[[#This Row],[Total]],0))/1000</f>
        <v>66.751000000000005</v>
      </c>
      <c r="V1275" s="13" t="str">
        <f>_xlfn.IFNA(VLOOKUP(DataTable[[#This Row],[Category]],Table2[#All],2,FALSE),"")</f>
        <v>Proactive Replacement</v>
      </c>
    </row>
    <row r="1276" spans="1:22" x14ac:dyDescent="0.35">
      <c r="A1276" s="3" t="s">
        <v>7</v>
      </c>
      <c r="B1276" s="3" t="s">
        <v>981</v>
      </c>
      <c r="C1276" s="3" t="s">
        <v>1293</v>
      </c>
      <c r="D1276" s="3" t="s">
        <v>1292</v>
      </c>
      <c r="E1276" s="3" t="s">
        <v>88</v>
      </c>
      <c r="F1276" s="3" t="s">
        <v>1781</v>
      </c>
      <c r="G1276" s="3" t="s">
        <v>1806</v>
      </c>
      <c r="H1276" s="4">
        <v>144299</v>
      </c>
      <c r="I1276" s="4">
        <v>144299</v>
      </c>
      <c r="J1276" s="4">
        <v>144299</v>
      </c>
      <c r="K1276" s="4">
        <v>144299</v>
      </c>
      <c r="L1276" s="4">
        <v>144299</v>
      </c>
      <c r="M1276" s="4">
        <v>144299</v>
      </c>
      <c r="N1276" s="4">
        <v>144299</v>
      </c>
      <c r="O1276" s="4">
        <v>491818</v>
      </c>
      <c r="P1276" s="4">
        <v>144299</v>
      </c>
      <c r="Q1276" s="4">
        <v>144299</v>
      </c>
      <c r="R1276" s="4">
        <v>144299</v>
      </c>
      <c r="S1276" s="4">
        <v>358884</v>
      </c>
      <c r="T1276" s="4">
        <v>2293687</v>
      </c>
      <c r="U1276" s="13">
        <f>IF(DataTable[[#This Row],[Year]]="2019",SUM(DataTable[[#This Row],[Nov]:[Dec]]),IF(OR(DataTable[[#This Row],[Year]]="2020",DataTable[[#This Row],[Year]]="2021"),DataTable[[#This Row],[Total]],0))/1000</f>
        <v>2293.6869999999999</v>
      </c>
      <c r="V1276" s="13" t="str">
        <f>_xlfn.IFNA(VLOOKUP(DataTable[[#This Row],[Category]],Table2[#All],2,FALSE),"")</f>
        <v>Proactive Replacement</v>
      </c>
    </row>
    <row r="1277" spans="1:22" x14ac:dyDescent="0.35">
      <c r="A1277" s="3" t="s">
        <v>7</v>
      </c>
      <c r="B1277" s="3" t="s">
        <v>981</v>
      </c>
      <c r="C1277" s="3" t="s">
        <v>1123</v>
      </c>
      <c r="D1277" s="3" t="s">
        <v>1122</v>
      </c>
      <c r="E1277" s="3" t="s">
        <v>281</v>
      </c>
      <c r="F1277" s="3" t="s">
        <v>1782</v>
      </c>
      <c r="G1277" s="3" t="s">
        <v>1806</v>
      </c>
      <c r="H1277" s="4">
        <v>1928</v>
      </c>
      <c r="I1277" s="4">
        <v>0</v>
      </c>
      <c r="J1277" s="4">
        <v>-1911</v>
      </c>
      <c r="K1277" s="4">
        <v>0</v>
      </c>
      <c r="L1277" s="4">
        <v>1911</v>
      </c>
      <c r="M1277" s="4">
        <v>0</v>
      </c>
      <c r="N1277" s="4">
        <v>0</v>
      </c>
      <c r="O1277" s="4">
        <v>0</v>
      </c>
      <c r="P1277" s="4">
        <v>0</v>
      </c>
      <c r="Q1277" s="4">
        <v>0</v>
      </c>
      <c r="R1277" s="4">
        <v>0</v>
      </c>
      <c r="S1277" s="4">
        <v>0</v>
      </c>
      <c r="T1277" s="4">
        <v>1928</v>
      </c>
      <c r="U1277" s="13">
        <f>IF(DataTable[[#This Row],[Year]]="2019",SUM(DataTable[[#This Row],[Nov]:[Dec]]),IF(OR(DataTable[[#This Row],[Year]]="2020",DataTable[[#This Row],[Year]]="2021"),DataTable[[#This Row],[Total]],0))/1000</f>
        <v>1.9279999999999999</v>
      </c>
      <c r="V1277" s="13" t="str">
        <f>_xlfn.IFNA(VLOOKUP(DataTable[[#This Row],[Category]],Table2[#All],2,FALSE),"")</f>
        <v>All Other</v>
      </c>
    </row>
    <row r="1278" spans="1:22" x14ac:dyDescent="0.35">
      <c r="A1278" s="3" t="s">
        <v>7</v>
      </c>
      <c r="B1278" s="3" t="s">
        <v>981</v>
      </c>
      <c r="C1278" s="3" t="s">
        <v>1035</v>
      </c>
      <c r="D1278" s="3" t="s">
        <v>1034</v>
      </c>
      <c r="E1278" s="3" t="s">
        <v>111</v>
      </c>
      <c r="F1278" s="3" t="s">
        <v>1781</v>
      </c>
      <c r="G1278" s="3" t="s">
        <v>1806</v>
      </c>
      <c r="H1278" s="4">
        <v>0</v>
      </c>
      <c r="I1278" s="4">
        <v>0</v>
      </c>
      <c r="J1278" s="4">
        <v>0</v>
      </c>
      <c r="K1278" s="4">
        <v>0</v>
      </c>
      <c r="L1278" s="4">
        <v>153938</v>
      </c>
      <c r="M1278" s="4">
        <v>99769</v>
      </c>
      <c r="N1278" s="4">
        <v>134503</v>
      </c>
      <c r="O1278" s="4">
        <v>0</v>
      </c>
      <c r="P1278" s="4">
        <v>0</v>
      </c>
      <c r="Q1278" s="4">
        <v>0</v>
      </c>
      <c r="R1278" s="4">
        <v>0</v>
      </c>
      <c r="S1278" s="4">
        <v>0</v>
      </c>
      <c r="T1278" s="4">
        <v>388210</v>
      </c>
      <c r="U1278" s="13">
        <f>IF(DataTable[[#This Row],[Year]]="2019",SUM(DataTable[[#This Row],[Nov]:[Dec]]),IF(OR(DataTable[[#This Row],[Year]]="2020",DataTable[[#This Row],[Year]]="2021"),DataTable[[#This Row],[Total]],0))/1000</f>
        <v>388.21</v>
      </c>
      <c r="V1278" s="13" t="str">
        <f>_xlfn.IFNA(VLOOKUP(DataTable[[#This Row],[Category]],Table2[#All],2,FALSE),"")</f>
        <v>All Other</v>
      </c>
    </row>
    <row r="1279" spans="1:22" x14ac:dyDescent="0.35">
      <c r="A1279" s="3" t="s">
        <v>7</v>
      </c>
      <c r="B1279" s="3" t="s">
        <v>981</v>
      </c>
      <c r="C1279" s="3" t="s">
        <v>1213</v>
      </c>
      <c r="D1279" s="3" t="s">
        <v>1212</v>
      </c>
      <c r="E1279" s="3" t="s">
        <v>88</v>
      </c>
      <c r="F1279" s="3" t="s">
        <v>1782</v>
      </c>
      <c r="G1279" s="3" t="s">
        <v>1806</v>
      </c>
      <c r="H1279" s="4">
        <v>0</v>
      </c>
      <c r="I1279" s="4">
        <v>0</v>
      </c>
      <c r="J1279" s="4">
        <v>0</v>
      </c>
      <c r="K1279" s="4">
        <v>30887</v>
      </c>
      <c r="L1279" s="4">
        <v>204533</v>
      </c>
      <c r="M1279" s="4">
        <v>-38744</v>
      </c>
      <c r="N1279" s="4">
        <v>541</v>
      </c>
      <c r="O1279" s="4">
        <v>0</v>
      </c>
      <c r="P1279" s="4">
        <v>0</v>
      </c>
      <c r="Q1279" s="4">
        <v>382483</v>
      </c>
      <c r="R1279" s="4">
        <v>102703</v>
      </c>
      <c r="S1279" s="4">
        <v>118585</v>
      </c>
      <c r="T1279" s="4">
        <v>800988</v>
      </c>
      <c r="U1279" s="13">
        <f>IF(DataTable[[#This Row],[Year]]="2019",SUM(DataTable[[#This Row],[Nov]:[Dec]]),IF(OR(DataTable[[#This Row],[Year]]="2020",DataTable[[#This Row],[Year]]="2021"),DataTable[[#This Row],[Total]],0))/1000</f>
        <v>800.98800000000006</v>
      </c>
      <c r="V1279" s="13" t="str">
        <f>_xlfn.IFNA(VLOOKUP(DataTable[[#This Row],[Category]],Table2[#All],2,FALSE),"")</f>
        <v>Proactive Replacement</v>
      </c>
    </row>
    <row r="1280" spans="1:22" x14ac:dyDescent="0.35">
      <c r="A1280" s="3" t="s">
        <v>7</v>
      </c>
      <c r="B1280" s="3" t="s">
        <v>981</v>
      </c>
      <c r="C1280" s="3" t="s">
        <v>1181</v>
      </c>
      <c r="D1280" s="3" t="s">
        <v>1180</v>
      </c>
      <c r="E1280" s="3" t="s">
        <v>88</v>
      </c>
      <c r="F1280" s="3" t="s">
        <v>1782</v>
      </c>
      <c r="G1280" s="3" t="s">
        <v>1806</v>
      </c>
      <c r="H1280" s="4">
        <v>0</v>
      </c>
      <c r="I1280" s="4">
        <v>0</v>
      </c>
      <c r="J1280" s="4">
        <v>0</v>
      </c>
      <c r="K1280" s="4">
        <v>0</v>
      </c>
      <c r="L1280" s="4">
        <v>0</v>
      </c>
      <c r="M1280" s="4">
        <v>0</v>
      </c>
      <c r="N1280" s="4">
        <v>21404</v>
      </c>
      <c r="O1280" s="4">
        <v>91602</v>
      </c>
      <c r="P1280" s="4">
        <v>0</v>
      </c>
      <c r="Q1280" s="4">
        <v>640618</v>
      </c>
      <c r="R1280" s="4">
        <v>354942</v>
      </c>
      <c r="S1280" s="4">
        <v>397178</v>
      </c>
      <c r="T1280" s="4">
        <v>1505744</v>
      </c>
      <c r="U1280" s="13">
        <f>IF(DataTable[[#This Row],[Year]]="2019",SUM(DataTable[[#This Row],[Nov]:[Dec]]),IF(OR(DataTable[[#This Row],[Year]]="2020",DataTable[[#This Row],[Year]]="2021"),DataTable[[#This Row],[Total]],0))/1000</f>
        <v>1505.7439999999999</v>
      </c>
      <c r="V1280" s="13" t="str">
        <f>_xlfn.IFNA(VLOOKUP(DataTable[[#This Row],[Category]],Table2[#All],2,FALSE),"")</f>
        <v>Proactive Replacement</v>
      </c>
    </row>
    <row r="1281" spans="1:22" x14ac:dyDescent="0.35">
      <c r="A1281" s="3" t="s">
        <v>7</v>
      </c>
      <c r="B1281" s="3" t="s">
        <v>981</v>
      </c>
      <c r="C1281" s="3" t="s">
        <v>1509</v>
      </c>
      <c r="D1281" s="3" t="s">
        <v>1508</v>
      </c>
      <c r="E1281" s="3" t="s">
        <v>273</v>
      </c>
      <c r="F1281" s="3" t="s">
        <v>1782</v>
      </c>
      <c r="G1281" s="3" t="s">
        <v>1806</v>
      </c>
      <c r="H1281" s="4">
        <v>77838</v>
      </c>
      <c r="I1281" s="4">
        <v>40978</v>
      </c>
      <c r="J1281" s="4">
        <v>15346</v>
      </c>
      <c r="K1281" s="4">
        <v>3936</v>
      </c>
      <c r="L1281" s="4">
        <v>54208</v>
      </c>
      <c r="M1281" s="4">
        <v>146967</v>
      </c>
      <c r="N1281" s="4">
        <v>21218</v>
      </c>
      <c r="O1281" s="4">
        <v>615</v>
      </c>
      <c r="P1281" s="4">
        <v>-615</v>
      </c>
      <c r="Q1281" s="4">
        <v>0</v>
      </c>
      <c r="R1281" s="4">
        <v>0</v>
      </c>
      <c r="S1281" s="4">
        <v>0</v>
      </c>
      <c r="T1281" s="4">
        <v>360492</v>
      </c>
      <c r="U1281" s="13">
        <f>IF(DataTable[[#This Row],[Year]]="2019",SUM(DataTable[[#This Row],[Nov]:[Dec]]),IF(OR(DataTable[[#This Row],[Year]]="2020",DataTable[[#This Row],[Year]]="2021"),DataTable[[#This Row],[Total]],0))/1000</f>
        <v>360.49200000000002</v>
      </c>
      <c r="V1281" s="13" t="str">
        <f>_xlfn.IFNA(VLOOKUP(DataTable[[#This Row],[Category]],Table2[#All],2,FALSE),"")</f>
        <v>All Other</v>
      </c>
    </row>
    <row r="1282" spans="1:22" x14ac:dyDescent="0.35">
      <c r="A1282" s="3" t="s">
        <v>7</v>
      </c>
      <c r="B1282" s="3" t="s">
        <v>981</v>
      </c>
      <c r="C1282" s="3" t="s">
        <v>1011</v>
      </c>
      <c r="D1282" s="3" t="s">
        <v>1010</v>
      </c>
      <c r="E1282" s="3" t="s">
        <v>88</v>
      </c>
      <c r="F1282" s="3" t="s">
        <v>1782</v>
      </c>
      <c r="G1282" s="3" t="s">
        <v>1806</v>
      </c>
      <c r="H1282" s="4">
        <v>1586431</v>
      </c>
      <c r="I1282" s="4">
        <v>1238192</v>
      </c>
      <c r="J1282" s="4">
        <v>966001</v>
      </c>
      <c r="K1282" s="4">
        <v>1011529</v>
      </c>
      <c r="L1282" s="4">
        <v>676727</v>
      </c>
      <c r="M1282" s="4">
        <v>1467129</v>
      </c>
      <c r="N1282" s="4">
        <v>1843594</v>
      </c>
      <c r="O1282" s="4">
        <v>582194</v>
      </c>
      <c r="P1282" s="4">
        <v>503887</v>
      </c>
      <c r="Q1282" s="4">
        <v>10279</v>
      </c>
      <c r="R1282" s="4">
        <v>0</v>
      </c>
      <c r="S1282" s="4">
        <v>0</v>
      </c>
      <c r="T1282" s="4">
        <v>9885963</v>
      </c>
      <c r="U1282" s="13">
        <f>IF(DataTable[[#This Row],[Year]]="2019",SUM(DataTable[[#This Row],[Nov]:[Dec]]),IF(OR(DataTable[[#This Row],[Year]]="2020",DataTable[[#This Row],[Year]]="2021"),DataTable[[#This Row],[Total]],0))/1000</f>
        <v>9885.9629999999997</v>
      </c>
      <c r="V1282" s="13" t="str">
        <f>_xlfn.IFNA(VLOOKUP(DataTable[[#This Row],[Category]],Table2[#All],2,FALSE),"")</f>
        <v>Proactive Replacement</v>
      </c>
    </row>
    <row r="1283" spans="1:22" x14ac:dyDescent="0.35">
      <c r="A1283" s="3" t="s">
        <v>7</v>
      </c>
      <c r="B1283" s="3" t="s">
        <v>981</v>
      </c>
      <c r="C1283" s="3" t="s">
        <v>1013</v>
      </c>
      <c r="D1283" s="3" t="s">
        <v>1012</v>
      </c>
      <c r="E1283" s="3" t="s">
        <v>88</v>
      </c>
      <c r="F1283" s="3" t="s">
        <v>1782</v>
      </c>
      <c r="G1283" s="3" t="s">
        <v>1806</v>
      </c>
      <c r="H1283" s="4">
        <v>1</v>
      </c>
      <c r="I1283" s="4">
        <v>1</v>
      </c>
      <c r="J1283" s="4">
        <v>1</v>
      </c>
      <c r="K1283" s="4">
        <v>1</v>
      </c>
      <c r="L1283" s="4">
        <v>-12501</v>
      </c>
      <c r="M1283" s="4">
        <v>1</v>
      </c>
      <c r="N1283" s="4">
        <v>96201</v>
      </c>
      <c r="O1283" s="4">
        <v>214194</v>
      </c>
      <c r="P1283" s="4">
        <v>1049165</v>
      </c>
      <c r="Q1283" s="4">
        <v>66016</v>
      </c>
      <c r="R1283" s="4">
        <v>0</v>
      </c>
      <c r="S1283" s="4">
        <v>0</v>
      </c>
      <c r="T1283" s="4">
        <v>1413077</v>
      </c>
      <c r="U1283" s="13">
        <f>IF(DataTable[[#This Row],[Year]]="2019",SUM(DataTable[[#This Row],[Nov]:[Dec]]),IF(OR(DataTable[[#This Row],[Year]]="2020",DataTable[[#This Row],[Year]]="2021"),DataTable[[#This Row],[Total]],0))/1000</f>
        <v>1413.077</v>
      </c>
      <c r="V1283" s="13" t="str">
        <f>_xlfn.IFNA(VLOOKUP(DataTable[[#This Row],[Category]],Table2[#All],2,FALSE),"")</f>
        <v>Proactive Replacement</v>
      </c>
    </row>
    <row r="1284" spans="1:22" x14ac:dyDescent="0.35">
      <c r="A1284" s="3" t="s">
        <v>7</v>
      </c>
      <c r="B1284" s="3" t="s">
        <v>981</v>
      </c>
      <c r="C1284" s="3" t="s">
        <v>1001</v>
      </c>
      <c r="D1284" s="3" t="s">
        <v>1000</v>
      </c>
      <c r="E1284" s="3" t="s">
        <v>88</v>
      </c>
      <c r="F1284" s="3" t="s">
        <v>1782</v>
      </c>
      <c r="G1284" s="3" t="s">
        <v>1806</v>
      </c>
      <c r="H1284" s="4">
        <v>5372</v>
      </c>
      <c r="I1284" s="4">
        <v>16841</v>
      </c>
      <c r="J1284" s="4">
        <v>32804</v>
      </c>
      <c r="K1284" s="4">
        <v>78396</v>
      </c>
      <c r="L1284" s="4">
        <v>24774</v>
      </c>
      <c r="M1284" s="4">
        <v>26769</v>
      </c>
      <c r="N1284" s="4">
        <v>11085</v>
      </c>
      <c r="O1284" s="4">
        <v>86372</v>
      </c>
      <c r="P1284" s="4">
        <v>38960</v>
      </c>
      <c r="Q1284" s="4">
        <v>8658</v>
      </c>
      <c r="R1284" s="4">
        <v>253827</v>
      </c>
      <c r="S1284" s="4">
        <v>0</v>
      </c>
      <c r="T1284" s="4">
        <v>583856</v>
      </c>
      <c r="U1284" s="13">
        <f>IF(DataTable[[#This Row],[Year]]="2019",SUM(DataTable[[#This Row],[Nov]:[Dec]]),IF(OR(DataTable[[#This Row],[Year]]="2020",DataTable[[#This Row],[Year]]="2021"),DataTable[[#This Row],[Total]],0))/1000</f>
        <v>583.85599999999999</v>
      </c>
      <c r="V1284" s="13" t="str">
        <f>_xlfn.IFNA(VLOOKUP(DataTable[[#This Row],[Category]],Table2[#All],2,FALSE),"")</f>
        <v>Proactive Replacement</v>
      </c>
    </row>
    <row r="1285" spans="1:22" x14ac:dyDescent="0.35">
      <c r="A1285" s="3" t="s">
        <v>7</v>
      </c>
      <c r="B1285" s="3" t="s">
        <v>981</v>
      </c>
      <c r="C1285" s="3" t="s">
        <v>1001</v>
      </c>
      <c r="D1285" s="3" t="s">
        <v>1000</v>
      </c>
      <c r="E1285" s="3" t="s">
        <v>88</v>
      </c>
      <c r="F1285" s="3" t="s">
        <v>1781</v>
      </c>
      <c r="G1285" s="3" t="s">
        <v>1806</v>
      </c>
      <c r="H1285" s="4">
        <v>460559</v>
      </c>
      <c r="I1285" s="4">
        <v>2896621</v>
      </c>
      <c r="J1285" s="4">
        <v>649372</v>
      </c>
      <c r="K1285" s="4">
        <v>486203</v>
      </c>
      <c r="L1285" s="4">
        <v>486203</v>
      </c>
      <c r="M1285" s="4">
        <v>486203</v>
      </c>
      <c r="N1285" s="4">
        <v>486203</v>
      </c>
      <c r="O1285" s="4">
        <v>486203</v>
      </c>
      <c r="P1285" s="4">
        <v>486203</v>
      </c>
      <c r="Q1285" s="4">
        <v>486203</v>
      </c>
      <c r="R1285" s="4">
        <v>486203</v>
      </c>
      <c r="S1285" s="4">
        <v>141668</v>
      </c>
      <c r="T1285" s="4">
        <v>8037843</v>
      </c>
      <c r="U1285" s="13">
        <f>IF(DataTable[[#This Row],[Year]]="2019",SUM(DataTable[[#This Row],[Nov]:[Dec]]),IF(OR(DataTable[[#This Row],[Year]]="2020",DataTable[[#This Row],[Year]]="2021"),DataTable[[#This Row],[Total]],0))/1000</f>
        <v>8037.8429999999998</v>
      </c>
      <c r="V1285" s="13" t="str">
        <f>_xlfn.IFNA(VLOOKUP(DataTable[[#This Row],[Category]],Table2[#All],2,FALSE),"")</f>
        <v>Proactive Replacement</v>
      </c>
    </row>
    <row r="1286" spans="1:22" x14ac:dyDescent="0.35">
      <c r="A1286" s="3" t="s">
        <v>7</v>
      </c>
      <c r="B1286" s="3" t="s">
        <v>981</v>
      </c>
      <c r="C1286" s="3" t="s">
        <v>1003</v>
      </c>
      <c r="D1286" s="3" t="s">
        <v>1002</v>
      </c>
      <c r="E1286" s="3" t="s">
        <v>88</v>
      </c>
      <c r="F1286" s="3" t="s">
        <v>1782</v>
      </c>
      <c r="G1286" s="3" t="s">
        <v>1806</v>
      </c>
      <c r="H1286" s="4">
        <v>6</v>
      </c>
      <c r="I1286" s="4">
        <v>2274</v>
      </c>
      <c r="J1286" s="4">
        <v>6</v>
      </c>
      <c r="K1286" s="4">
        <v>6</v>
      </c>
      <c r="L1286" s="4">
        <v>6</v>
      </c>
      <c r="M1286" s="4">
        <v>6</v>
      </c>
      <c r="N1286" s="4">
        <v>6</v>
      </c>
      <c r="O1286" s="4">
        <v>6</v>
      </c>
      <c r="P1286" s="4">
        <v>-6</v>
      </c>
      <c r="Q1286" s="4">
        <v>20036</v>
      </c>
      <c r="R1286" s="4">
        <v>83334</v>
      </c>
      <c r="S1286" s="4">
        <v>73463</v>
      </c>
      <c r="T1286" s="4">
        <v>179144</v>
      </c>
      <c r="U1286" s="13">
        <f>IF(DataTable[[#This Row],[Year]]="2019",SUM(DataTable[[#This Row],[Nov]:[Dec]]),IF(OR(DataTable[[#This Row],[Year]]="2020",DataTable[[#This Row],[Year]]="2021"),DataTable[[#This Row],[Total]],0))/1000</f>
        <v>179.14400000000001</v>
      </c>
      <c r="V1286" s="13" t="str">
        <f>_xlfn.IFNA(VLOOKUP(DataTable[[#This Row],[Category]],Table2[#All],2,FALSE),"")</f>
        <v>Proactive Replacement</v>
      </c>
    </row>
    <row r="1287" spans="1:22" x14ac:dyDescent="0.35">
      <c r="A1287" s="3" t="s">
        <v>7</v>
      </c>
      <c r="B1287" s="3" t="s">
        <v>981</v>
      </c>
      <c r="C1287" s="3" t="s">
        <v>1003</v>
      </c>
      <c r="D1287" s="3" t="s">
        <v>1002</v>
      </c>
      <c r="E1287" s="3" t="s">
        <v>88</v>
      </c>
      <c r="F1287" s="3" t="s">
        <v>1781</v>
      </c>
      <c r="G1287" s="3" t="s">
        <v>1806</v>
      </c>
      <c r="H1287" s="4">
        <v>0</v>
      </c>
      <c r="I1287" s="4">
        <v>0</v>
      </c>
      <c r="J1287" s="4">
        <v>5530</v>
      </c>
      <c r="K1287" s="4">
        <v>5530</v>
      </c>
      <c r="L1287" s="4">
        <v>4645</v>
      </c>
      <c r="M1287" s="4">
        <v>0</v>
      </c>
      <c r="N1287" s="4">
        <v>0</v>
      </c>
      <c r="O1287" s="4">
        <v>0</v>
      </c>
      <c r="P1287" s="4">
        <v>0</v>
      </c>
      <c r="Q1287" s="4">
        <v>0</v>
      </c>
      <c r="R1287" s="4">
        <v>153250</v>
      </c>
      <c r="S1287" s="4">
        <v>0</v>
      </c>
      <c r="T1287" s="4">
        <v>168955</v>
      </c>
      <c r="U1287" s="13">
        <f>IF(DataTable[[#This Row],[Year]]="2019",SUM(DataTable[[#This Row],[Nov]:[Dec]]),IF(OR(DataTable[[#This Row],[Year]]="2020",DataTable[[#This Row],[Year]]="2021"),DataTable[[#This Row],[Total]],0))/1000</f>
        <v>168.95500000000001</v>
      </c>
      <c r="V1287" s="13" t="str">
        <f>_xlfn.IFNA(VLOOKUP(DataTable[[#This Row],[Category]],Table2[#All],2,FALSE),"")</f>
        <v>Proactive Replacement</v>
      </c>
    </row>
    <row r="1288" spans="1:22" x14ac:dyDescent="0.35">
      <c r="A1288" s="3" t="s">
        <v>7</v>
      </c>
      <c r="B1288" s="3" t="s">
        <v>981</v>
      </c>
      <c r="C1288" s="3" t="s">
        <v>1005</v>
      </c>
      <c r="D1288" s="3" t="s">
        <v>1004</v>
      </c>
      <c r="E1288" s="3" t="s">
        <v>88</v>
      </c>
      <c r="F1288" s="3" t="s">
        <v>1782</v>
      </c>
      <c r="G1288" s="3" t="s">
        <v>1806</v>
      </c>
      <c r="H1288" s="4">
        <v>0</v>
      </c>
      <c r="I1288" s="4">
        <v>0</v>
      </c>
      <c r="J1288" s="4">
        <v>0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>
        <v>0</v>
      </c>
      <c r="Q1288" s="4">
        <v>0</v>
      </c>
      <c r="R1288" s="4">
        <v>63731</v>
      </c>
      <c r="S1288" s="4">
        <v>73351</v>
      </c>
      <c r="T1288" s="4">
        <v>137082</v>
      </c>
      <c r="U1288" s="13">
        <f>IF(DataTable[[#This Row],[Year]]="2019",SUM(DataTable[[#This Row],[Nov]:[Dec]]),IF(OR(DataTable[[#This Row],[Year]]="2020",DataTable[[#This Row],[Year]]="2021"),DataTable[[#This Row],[Total]],0))/1000</f>
        <v>137.08199999999999</v>
      </c>
      <c r="V1288" s="13" t="str">
        <f>_xlfn.IFNA(VLOOKUP(DataTable[[#This Row],[Category]],Table2[#All],2,FALSE),"")</f>
        <v>Proactive Replacement</v>
      </c>
    </row>
    <row r="1289" spans="1:22" x14ac:dyDescent="0.35">
      <c r="A1289" s="3" t="s">
        <v>7</v>
      </c>
      <c r="B1289" s="3" t="s">
        <v>981</v>
      </c>
      <c r="C1289" s="3" t="s">
        <v>1005</v>
      </c>
      <c r="D1289" s="3" t="s">
        <v>1004</v>
      </c>
      <c r="E1289" s="3" t="s">
        <v>88</v>
      </c>
      <c r="F1289" s="3" t="s">
        <v>1781</v>
      </c>
      <c r="G1289" s="3" t="s">
        <v>1806</v>
      </c>
      <c r="H1289" s="4">
        <v>0</v>
      </c>
      <c r="I1289" s="4">
        <v>0</v>
      </c>
      <c r="J1289" s="4">
        <v>0</v>
      </c>
      <c r="K1289" s="4">
        <v>0</v>
      </c>
      <c r="L1289" s="4">
        <v>0</v>
      </c>
      <c r="M1289" s="4">
        <v>0</v>
      </c>
      <c r="N1289" s="4">
        <v>0</v>
      </c>
      <c r="O1289" s="4">
        <v>0</v>
      </c>
      <c r="P1289" s="4">
        <v>0</v>
      </c>
      <c r="Q1289" s="4">
        <v>0</v>
      </c>
      <c r="R1289" s="4">
        <v>0</v>
      </c>
      <c r="S1289" s="4">
        <v>-1000</v>
      </c>
      <c r="T1289" s="4">
        <v>-1000</v>
      </c>
      <c r="U1289" s="13">
        <f>IF(DataTable[[#This Row],[Year]]="2019",SUM(DataTable[[#This Row],[Nov]:[Dec]]),IF(OR(DataTable[[#This Row],[Year]]="2020",DataTable[[#This Row],[Year]]="2021"),DataTable[[#This Row],[Total]],0))/1000</f>
        <v>-1</v>
      </c>
      <c r="V1289" s="13" t="str">
        <f>_xlfn.IFNA(VLOOKUP(DataTable[[#This Row],[Category]],Table2[#All],2,FALSE),"")</f>
        <v>Proactive Replacement</v>
      </c>
    </row>
    <row r="1290" spans="1:22" x14ac:dyDescent="0.35">
      <c r="A1290" s="3" t="s">
        <v>7</v>
      </c>
      <c r="B1290" s="3" t="s">
        <v>981</v>
      </c>
      <c r="C1290" s="3" t="s">
        <v>1673</v>
      </c>
      <c r="D1290" s="3" t="s">
        <v>1672</v>
      </c>
      <c r="E1290" s="3" t="s">
        <v>124</v>
      </c>
      <c r="F1290" s="3" t="s">
        <v>1782</v>
      </c>
      <c r="G1290" s="3" t="s">
        <v>1806</v>
      </c>
      <c r="H1290" s="4">
        <v>0</v>
      </c>
      <c r="I1290" s="4">
        <v>0</v>
      </c>
      <c r="J1290" s="4">
        <v>0</v>
      </c>
      <c r="K1290" s="4">
        <v>25408</v>
      </c>
      <c r="L1290" s="4">
        <v>48408</v>
      </c>
      <c r="M1290" s="4">
        <v>6118</v>
      </c>
      <c r="N1290" s="4">
        <v>58</v>
      </c>
      <c r="O1290" s="4">
        <v>0</v>
      </c>
      <c r="P1290" s="4">
        <v>0</v>
      </c>
      <c r="Q1290" s="4">
        <v>0</v>
      </c>
      <c r="R1290" s="4">
        <v>0</v>
      </c>
      <c r="S1290" s="4">
        <v>0</v>
      </c>
      <c r="T1290" s="4">
        <v>79992</v>
      </c>
      <c r="U1290" s="13">
        <f>IF(DataTable[[#This Row],[Year]]="2019",SUM(DataTable[[#This Row],[Nov]:[Dec]]),IF(OR(DataTable[[#This Row],[Year]]="2020",DataTable[[#This Row],[Year]]="2021"),DataTable[[#This Row],[Total]],0))/1000</f>
        <v>79.992000000000004</v>
      </c>
      <c r="V1290" s="13" t="str">
        <f>_xlfn.IFNA(VLOOKUP(DataTable[[#This Row],[Category]],Table2[#All],2,FALSE),"")</f>
        <v>Transmission Expansion plan</v>
      </c>
    </row>
    <row r="1291" spans="1:22" x14ac:dyDescent="0.35">
      <c r="A1291" s="3" t="s">
        <v>7</v>
      </c>
      <c r="B1291" s="3" t="s">
        <v>981</v>
      </c>
      <c r="C1291" s="3" t="s">
        <v>1671</v>
      </c>
      <c r="D1291" s="3" t="s">
        <v>1670</v>
      </c>
      <c r="E1291" s="3" t="s">
        <v>124</v>
      </c>
      <c r="F1291" s="3" t="s">
        <v>1782</v>
      </c>
      <c r="G1291" s="3" t="s">
        <v>1806</v>
      </c>
      <c r="H1291" s="4">
        <v>0</v>
      </c>
      <c r="I1291" s="4">
        <v>0</v>
      </c>
      <c r="J1291" s="4">
        <v>0</v>
      </c>
      <c r="K1291" s="4">
        <v>0</v>
      </c>
      <c r="L1291" s="4">
        <v>0</v>
      </c>
      <c r="M1291" s="4">
        <v>0</v>
      </c>
      <c r="N1291" s="4">
        <v>0</v>
      </c>
      <c r="O1291" s="4">
        <v>95338</v>
      </c>
      <c r="P1291" s="4">
        <v>99066</v>
      </c>
      <c r="Q1291" s="4">
        <v>213701</v>
      </c>
      <c r="R1291" s="4">
        <v>0</v>
      </c>
      <c r="S1291" s="4">
        <v>0</v>
      </c>
      <c r="T1291" s="4">
        <v>408105</v>
      </c>
      <c r="U1291" s="13">
        <f>IF(DataTable[[#This Row],[Year]]="2019",SUM(DataTable[[#This Row],[Nov]:[Dec]]),IF(OR(DataTable[[#This Row],[Year]]="2020",DataTable[[#This Row],[Year]]="2021"),DataTable[[#This Row],[Total]],0))/1000</f>
        <v>408.10500000000002</v>
      </c>
      <c r="V1291" s="13" t="str">
        <f>_xlfn.IFNA(VLOOKUP(DataTable[[#This Row],[Category]],Table2[#All],2,FALSE),"")</f>
        <v>Transmission Expansion plan</v>
      </c>
    </row>
    <row r="1292" spans="1:22" x14ac:dyDescent="0.35">
      <c r="A1292" s="3" t="s">
        <v>7</v>
      </c>
      <c r="B1292" s="3" t="s">
        <v>981</v>
      </c>
      <c r="C1292" s="3" t="s">
        <v>1679</v>
      </c>
      <c r="D1292" s="3" t="s">
        <v>1678</v>
      </c>
      <c r="E1292" s="3" t="s">
        <v>124</v>
      </c>
      <c r="F1292" s="3" t="s">
        <v>1782</v>
      </c>
      <c r="G1292" s="3" t="s">
        <v>1806</v>
      </c>
      <c r="H1292" s="4">
        <v>0</v>
      </c>
      <c r="I1292" s="4">
        <v>0</v>
      </c>
      <c r="J1292" s="4">
        <v>0</v>
      </c>
      <c r="K1292" s="4">
        <v>0</v>
      </c>
      <c r="L1292" s="4">
        <v>0</v>
      </c>
      <c r="M1292" s="4">
        <v>0</v>
      </c>
      <c r="N1292" s="4">
        <v>0</v>
      </c>
      <c r="O1292" s="4">
        <v>15188</v>
      </c>
      <c r="P1292" s="4">
        <v>68297</v>
      </c>
      <c r="Q1292" s="4">
        <v>67319</v>
      </c>
      <c r="R1292" s="4">
        <v>67319</v>
      </c>
      <c r="S1292" s="4">
        <v>63948</v>
      </c>
      <c r="T1292" s="4">
        <v>282072</v>
      </c>
      <c r="U1292" s="13">
        <f>IF(DataTable[[#This Row],[Year]]="2019",SUM(DataTable[[#This Row],[Nov]:[Dec]]),IF(OR(DataTable[[#This Row],[Year]]="2020",DataTable[[#This Row],[Year]]="2021"),DataTable[[#This Row],[Total]],0))/1000</f>
        <v>282.072</v>
      </c>
      <c r="V1292" s="13" t="str">
        <f>_xlfn.IFNA(VLOOKUP(DataTable[[#This Row],[Category]],Table2[#All],2,FALSE),"")</f>
        <v>Transmission Expansion plan</v>
      </c>
    </row>
    <row r="1293" spans="1:22" x14ac:dyDescent="0.35">
      <c r="A1293" s="3" t="s">
        <v>7</v>
      </c>
      <c r="B1293" s="3" t="s">
        <v>981</v>
      </c>
      <c r="C1293" s="3" t="s">
        <v>1313</v>
      </c>
      <c r="D1293" s="3" t="s">
        <v>1312</v>
      </c>
      <c r="E1293" s="3" t="s">
        <v>88</v>
      </c>
      <c r="F1293" s="3" t="s">
        <v>1781</v>
      </c>
      <c r="G1293" s="3" t="s">
        <v>1806</v>
      </c>
      <c r="H1293" s="4">
        <v>0</v>
      </c>
      <c r="I1293" s="4">
        <v>0</v>
      </c>
      <c r="J1293" s="4">
        <v>0</v>
      </c>
      <c r="K1293" s="4">
        <v>0</v>
      </c>
      <c r="L1293" s="4">
        <v>0</v>
      </c>
      <c r="M1293" s="4">
        <v>0</v>
      </c>
      <c r="N1293" s="4">
        <v>0</v>
      </c>
      <c r="O1293" s="4">
        <v>0</v>
      </c>
      <c r="P1293" s="4">
        <v>0</v>
      </c>
      <c r="Q1293" s="4">
        <v>101971</v>
      </c>
      <c r="R1293" s="4">
        <v>101971</v>
      </c>
      <c r="S1293" s="4">
        <v>101971</v>
      </c>
      <c r="T1293" s="4">
        <v>305913</v>
      </c>
      <c r="U1293" s="13">
        <f>IF(DataTable[[#This Row],[Year]]="2019",SUM(DataTable[[#This Row],[Nov]:[Dec]]),IF(OR(DataTable[[#This Row],[Year]]="2020",DataTable[[#This Row],[Year]]="2021"),DataTable[[#This Row],[Total]],0))/1000</f>
        <v>305.91300000000001</v>
      </c>
      <c r="V1293" s="13" t="str">
        <f>_xlfn.IFNA(VLOOKUP(DataTable[[#This Row],[Category]],Table2[#All],2,FALSE),"")</f>
        <v>Proactive Replacement</v>
      </c>
    </row>
    <row r="1294" spans="1:22" x14ac:dyDescent="0.35">
      <c r="A1294" s="3" t="s">
        <v>7</v>
      </c>
      <c r="B1294" s="3" t="s">
        <v>981</v>
      </c>
      <c r="C1294" s="3" t="s">
        <v>1185</v>
      </c>
      <c r="D1294" s="3" t="s">
        <v>1184</v>
      </c>
      <c r="E1294" s="3" t="s">
        <v>88</v>
      </c>
      <c r="F1294" s="3" t="s">
        <v>1781</v>
      </c>
      <c r="G1294" s="3" t="s">
        <v>1806</v>
      </c>
      <c r="H1294" s="4">
        <v>0</v>
      </c>
      <c r="I1294" s="4">
        <v>0</v>
      </c>
      <c r="J1294" s="4">
        <v>2099290</v>
      </c>
      <c r="K1294" s="4">
        <v>464854</v>
      </c>
      <c r="L1294" s="4">
        <v>472193</v>
      </c>
      <c r="M1294" s="4">
        <v>461133</v>
      </c>
      <c r="N1294" s="4">
        <v>460293</v>
      </c>
      <c r="O1294" s="4">
        <v>398467</v>
      </c>
      <c r="P1294" s="4">
        <v>319760</v>
      </c>
      <c r="Q1294" s="4">
        <v>319760</v>
      </c>
      <c r="R1294" s="4">
        <v>319760</v>
      </c>
      <c r="S1294" s="4">
        <v>319760</v>
      </c>
      <c r="T1294" s="4">
        <v>5635270</v>
      </c>
      <c r="U1294" s="13">
        <f>IF(DataTable[[#This Row],[Year]]="2019",SUM(DataTable[[#This Row],[Nov]:[Dec]]),IF(OR(DataTable[[#This Row],[Year]]="2020",DataTable[[#This Row],[Year]]="2021"),DataTable[[#This Row],[Total]],0))/1000</f>
        <v>5635.27</v>
      </c>
      <c r="V1294" s="13" t="str">
        <f>_xlfn.IFNA(VLOOKUP(DataTable[[#This Row],[Category]],Table2[#All],2,FALSE),"")</f>
        <v>Proactive Replacement</v>
      </c>
    </row>
    <row r="1295" spans="1:22" x14ac:dyDescent="0.35">
      <c r="A1295" s="3" t="s">
        <v>7</v>
      </c>
      <c r="B1295" s="3" t="s">
        <v>981</v>
      </c>
      <c r="C1295" s="3" t="s">
        <v>1253</v>
      </c>
      <c r="D1295" s="3" t="s">
        <v>1252</v>
      </c>
      <c r="E1295" s="3" t="s">
        <v>88</v>
      </c>
      <c r="F1295" s="3" t="s">
        <v>1782</v>
      </c>
      <c r="G1295" s="3" t="s">
        <v>1806</v>
      </c>
      <c r="H1295" s="4">
        <v>0</v>
      </c>
      <c r="I1295" s="4">
        <v>0</v>
      </c>
      <c r="J1295" s="4">
        <v>0</v>
      </c>
      <c r="K1295" s="4">
        <v>0</v>
      </c>
      <c r="L1295" s="4">
        <v>0</v>
      </c>
      <c r="M1295" s="4">
        <v>0</v>
      </c>
      <c r="N1295" s="4">
        <v>0</v>
      </c>
      <c r="O1295" s="4">
        <v>0</v>
      </c>
      <c r="P1295" s="4">
        <v>0</v>
      </c>
      <c r="Q1295" s="4">
        <v>12508</v>
      </c>
      <c r="R1295" s="4">
        <v>12508</v>
      </c>
      <c r="S1295" s="4">
        <v>25016</v>
      </c>
      <c r="T1295" s="4">
        <v>50031</v>
      </c>
      <c r="U1295" s="13">
        <f>IF(DataTable[[#This Row],[Year]]="2019",SUM(DataTable[[#This Row],[Nov]:[Dec]]),IF(OR(DataTable[[#This Row],[Year]]="2020",DataTable[[#This Row],[Year]]="2021"),DataTable[[#This Row],[Total]],0))/1000</f>
        <v>50.030999999999999</v>
      </c>
      <c r="V1295" s="13" t="str">
        <f>_xlfn.IFNA(VLOOKUP(DataTable[[#This Row],[Category]],Table2[#All],2,FALSE),"")</f>
        <v>Proactive Replacement</v>
      </c>
    </row>
    <row r="1296" spans="1:22" x14ac:dyDescent="0.35">
      <c r="A1296" s="3" t="s">
        <v>7</v>
      </c>
      <c r="B1296" s="3" t="s">
        <v>981</v>
      </c>
      <c r="C1296" s="3" t="s">
        <v>1253</v>
      </c>
      <c r="D1296" s="3" t="s">
        <v>1252</v>
      </c>
      <c r="E1296" s="3" t="s">
        <v>88</v>
      </c>
      <c r="F1296" s="3" t="s">
        <v>1781</v>
      </c>
      <c r="G1296" s="3" t="s">
        <v>1806</v>
      </c>
      <c r="H1296" s="4">
        <v>0</v>
      </c>
      <c r="I1296" s="4">
        <v>0</v>
      </c>
      <c r="J1296" s="4">
        <v>0</v>
      </c>
      <c r="K1296" s="4">
        <v>0</v>
      </c>
      <c r="L1296" s="4">
        <v>0</v>
      </c>
      <c r="M1296" s="4">
        <v>0</v>
      </c>
      <c r="N1296" s="4">
        <v>855685</v>
      </c>
      <c r="O1296" s="4">
        <v>244809</v>
      </c>
      <c r="P1296" s="4">
        <v>244809</v>
      </c>
      <c r="Q1296" s="4">
        <v>244809</v>
      </c>
      <c r="R1296" s="4">
        <v>244809</v>
      </c>
      <c r="S1296" s="4">
        <v>399129</v>
      </c>
      <c r="T1296" s="4">
        <v>2234050</v>
      </c>
      <c r="U1296" s="13">
        <f>IF(DataTable[[#This Row],[Year]]="2019",SUM(DataTable[[#This Row],[Nov]:[Dec]]),IF(OR(DataTable[[#This Row],[Year]]="2020",DataTable[[#This Row],[Year]]="2021"),DataTable[[#This Row],[Total]],0))/1000</f>
        <v>2234.0500000000002</v>
      </c>
      <c r="V1296" s="13" t="str">
        <f>_xlfn.IFNA(VLOOKUP(DataTable[[#This Row],[Category]],Table2[#All],2,FALSE),"")</f>
        <v>Proactive Replacement</v>
      </c>
    </row>
    <row r="1297" spans="1:22" x14ac:dyDescent="0.35">
      <c r="A1297" s="3" t="s">
        <v>7</v>
      </c>
      <c r="B1297" s="3" t="s">
        <v>981</v>
      </c>
      <c r="C1297" s="3" t="s">
        <v>1737</v>
      </c>
      <c r="D1297" s="3" t="s">
        <v>1736</v>
      </c>
      <c r="E1297" s="3" t="s">
        <v>273</v>
      </c>
      <c r="F1297" s="3" t="s">
        <v>1782</v>
      </c>
      <c r="G1297" s="3" t="s">
        <v>1806</v>
      </c>
      <c r="H1297" s="4">
        <v>18</v>
      </c>
      <c r="I1297" s="4">
        <v>8936</v>
      </c>
      <c r="J1297" s="4">
        <v>135658</v>
      </c>
      <c r="K1297" s="4">
        <v>26468</v>
      </c>
      <c r="L1297" s="4">
        <v>34301</v>
      </c>
      <c r="M1297" s="4">
        <v>64227</v>
      </c>
      <c r="N1297" s="4">
        <v>11719</v>
      </c>
      <c r="O1297" s="4">
        <v>6172</v>
      </c>
      <c r="P1297" s="4">
        <v>70890</v>
      </c>
      <c r="Q1297" s="4">
        <v>108427</v>
      </c>
      <c r="R1297" s="4">
        <v>0</v>
      </c>
      <c r="S1297" s="4">
        <v>0</v>
      </c>
      <c r="T1297" s="4">
        <v>466816</v>
      </c>
      <c r="U1297" s="13">
        <f>IF(DataTable[[#This Row],[Year]]="2019",SUM(DataTable[[#This Row],[Nov]:[Dec]]),IF(OR(DataTable[[#This Row],[Year]]="2020",DataTable[[#This Row],[Year]]="2021"),DataTable[[#This Row],[Total]],0))/1000</f>
        <v>466.81599999999997</v>
      </c>
      <c r="V1297" s="13" t="str">
        <f>_xlfn.IFNA(VLOOKUP(DataTable[[#This Row],[Category]],Table2[#All],2,FALSE),"")</f>
        <v>All Other</v>
      </c>
    </row>
    <row r="1298" spans="1:22" x14ac:dyDescent="0.35">
      <c r="A1298" s="3" t="s">
        <v>7</v>
      </c>
      <c r="B1298" s="3" t="s">
        <v>981</v>
      </c>
      <c r="C1298" s="3" t="s">
        <v>1559</v>
      </c>
      <c r="D1298" s="3" t="s">
        <v>1558</v>
      </c>
      <c r="E1298" s="3" t="s">
        <v>252</v>
      </c>
      <c r="F1298" s="3" t="s">
        <v>1781</v>
      </c>
      <c r="G1298" s="3" t="s">
        <v>1806</v>
      </c>
      <c r="H1298" s="4">
        <v>0</v>
      </c>
      <c r="I1298" s="4">
        <v>0</v>
      </c>
      <c r="J1298" s="4">
        <v>0</v>
      </c>
      <c r="K1298" s="4">
        <v>0</v>
      </c>
      <c r="L1298" s="4">
        <v>0</v>
      </c>
      <c r="M1298" s="4">
        <v>0</v>
      </c>
      <c r="N1298" s="4">
        <v>0</v>
      </c>
      <c r="O1298" s="4">
        <v>0</v>
      </c>
      <c r="P1298" s="4">
        <v>0</v>
      </c>
      <c r="Q1298" s="4">
        <v>0</v>
      </c>
      <c r="R1298" s="4">
        <v>88900</v>
      </c>
      <c r="S1298" s="4">
        <v>0</v>
      </c>
      <c r="T1298" s="4">
        <v>88900</v>
      </c>
      <c r="U1298" s="13">
        <f>IF(DataTable[[#This Row],[Year]]="2019",SUM(DataTable[[#This Row],[Nov]:[Dec]]),IF(OR(DataTable[[#This Row],[Year]]="2020",DataTable[[#This Row],[Year]]="2021"),DataTable[[#This Row],[Total]],0))/1000</f>
        <v>88.9</v>
      </c>
      <c r="V1298" s="13" t="str">
        <f>_xlfn.IFNA(VLOOKUP(DataTable[[#This Row],[Category]],Table2[#All],2,FALSE),"")</f>
        <v>Reliability</v>
      </c>
    </row>
    <row r="1299" spans="1:22" x14ac:dyDescent="0.35">
      <c r="A1299" s="3" t="s">
        <v>7</v>
      </c>
      <c r="B1299" s="3" t="s">
        <v>981</v>
      </c>
      <c r="C1299" s="3" t="s">
        <v>1735</v>
      </c>
      <c r="D1299" s="3" t="s">
        <v>1734</v>
      </c>
      <c r="E1299" s="3" t="s">
        <v>273</v>
      </c>
      <c r="F1299" s="3" t="s">
        <v>1782</v>
      </c>
      <c r="G1299" s="3" t="s">
        <v>1806</v>
      </c>
      <c r="H1299" s="4">
        <v>0</v>
      </c>
      <c r="I1299" s="4">
        <v>7982</v>
      </c>
      <c r="J1299" s="4">
        <v>0</v>
      </c>
      <c r="K1299" s="4">
        <v>0</v>
      </c>
      <c r="L1299" s="4">
        <v>0</v>
      </c>
      <c r="M1299" s="4">
        <v>0</v>
      </c>
      <c r="N1299" s="4">
        <v>0</v>
      </c>
      <c r="O1299" s="4">
        <v>0</v>
      </c>
      <c r="P1299" s="4">
        <v>0</v>
      </c>
      <c r="Q1299" s="4">
        <v>0</v>
      </c>
      <c r="R1299" s="4">
        <v>0</v>
      </c>
      <c r="S1299" s="4">
        <v>0</v>
      </c>
      <c r="T1299" s="4">
        <v>7982</v>
      </c>
      <c r="U1299" s="13">
        <f>IF(DataTable[[#This Row],[Year]]="2019",SUM(DataTable[[#This Row],[Nov]:[Dec]]),IF(OR(DataTable[[#This Row],[Year]]="2020",DataTable[[#This Row],[Year]]="2021"),DataTable[[#This Row],[Total]],0))/1000</f>
        <v>7.9820000000000002</v>
      </c>
      <c r="V1299" s="13" t="str">
        <f>_xlfn.IFNA(VLOOKUP(DataTable[[#This Row],[Category]],Table2[#All],2,FALSE),"")</f>
        <v>All Other</v>
      </c>
    </row>
    <row r="1300" spans="1:22" x14ac:dyDescent="0.35">
      <c r="A1300" s="3" t="s">
        <v>7</v>
      </c>
      <c r="B1300" s="3" t="s">
        <v>981</v>
      </c>
      <c r="C1300" s="3" t="s">
        <v>1301</v>
      </c>
      <c r="D1300" s="3" t="s">
        <v>1300</v>
      </c>
      <c r="E1300" s="3" t="s">
        <v>88</v>
      </c>
      <c r="F1300" s="3" t="s">
        <v>1782</v>
      </c>
      <c r="G1300" s="3" t="s">
        <v>1806</v>
      </c>
      <c r="H1300" s="4">
        <v>0</v>
      </c>
      <c r="I1300" s="4">
        <v>0</v>
      </c>
      <c r="J1300" s="4">
        <v>1145557</v>
      </c>
      <c r="K1300" s="4">
        <v>0</v>
      </c>
      <c r="L1300" s="4">
        <v>0</v>
      </c>
      <c r="M1300" s="4">
        <v>0</v>
      </c>
      <c r="N1300" s="4">
        <v>0</v>
      </c>
      <c r="O1300" s="4">
        <v>0</v>
      </c>
      <c r="P1300" s="4">
        <v>105852</v>
      </c>
      <c r="Q1300" s="4">
        <v>0</v>
      </c>
      <c r="R1300" s="4">
        <v>0</v>
      </c>
      <c r="S1300" s="4">
        <v>0</v>
      </c>
      <c r="T1300" s="4">
        <v>1251409</v>
      </c>
      <c r="U1300" s="13">
        <f>IF(DataTable[[#This Row],[Year]]="2019",SUM(DataTable[[#This Row],[Nov]:[Dec]]),IF(OR(DataTable[[#This Row],[Year]]="2020",DataTable[[#This Row],[Year]]="2021"),DataTable[[#This Row],[Total]],0))/1000</f>
        <v>1251.4090000000001</v>
      </c>
      <c r="V1300" s="13" t="str">
        <f>_xlfn.IFNA(VLOOKUP(DataTable[[#This Row],[Category]],Table2[#All],2,FALSE),"")</f>
        <v>Proactive Replacement</v>
      </c>
    </row>
    <row r="1301" spans="1:22" x14ac:dyDescent="0.35">
      <c r="A1301" s="3" t="s">
        <v>7</v>
      </c>
      <c r="B1301" s="3" t="s">
        <v>981</v>
      </c>
      <c r="C1301" s="3" t="s">
        <v>1225</v>
      </c>
      <c r="D1301" s="3" t="s">
        <v>1224</v>
      </c>
      <c r="E1301" s="3" t="s">
        <v>88</v>
      </c>
      <c r="F1301" s="3" t="s">
        <v>1781</v>
      </c>
      <c r="G1301" s="3" t="s">
        <v>1806</v>
      </c>
      <c r="H1301" s="4">
        <v>0</v>
      </c>
      <c r="I1301" s="4">
        <v>0</v>
      </c>
      <c r="J1301" s="4">
        <v>0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>
        <v>0</v>
      </c>
      <c r="Q1301" s="4">
        <v>1731</v>
      </c>
      <c r="R1301" s="4">
        <v>200097</v>
      </c>
      <c r="S1301" s="4">
        <v>1731</v>
      </c>
      <c r="T1301" s="4">
        <v>203558</v>
      </c>
      <c r="U1301" s="13">
        <f>IF(DataTable[[#This Row],[Year]]="2019",SUM(DataTable[[#This Row],[Nov]:[Dec]]),IF(OR(DataTable[[#This Row],[Year]]="2020",DataTable[[#This Row],[Year]]="2021"),DataTable[[#This Row],[Total]],0))/1000</f>
        <v>203.55799999999999</v>
      </c>
      <c r="V1301" s="13" t="str">
        <f>_xlfn.IFNA(VLOOKUP(DataTable[[#This Row],[Category]],Table2[#All],2,FALSE),"")</f>
        <v>Proactive Replacement</v>
      </c>
    </row>
    <row r="1302" spans="1:22" x14ac:dyDescent="0.35">
      <c r="A1302" s="3" t="s">
        <v>7</v>
      </c>
      <c r="B1302" s="3" t="s">
        <v>981</v>
      </c>
      <c r="C1302" s="3" t="s">
        <v>1143</v>
      </c>
      <c r="D1302" s="3" t="s">
        <v>1142</v>
      </c>
      <c r="E1302" s="3" t="s">
        <v>88</v>
      </c>
      <c r="F1302" s="3" t="s">
        <v>1782</v>
      </c>
      <c r="G1302" s="3" t="s">
        <v>1806</v>
      </c>
      <c r="H1302" s="4">
        <v>0</v>
      </c>
      <c r="I1302" s="4">
        <v>0</v>
      </c>
      <c r="J1302" s="4">
        <v>0</v>
      </c>
      <c r="K1302" s="4">
        <v>0</v>
      </c>
      <c r="L1302" s="4">
        <v>0</v>
      </c>
      <c r="M1302" s="4">
        <v>0</v>
      </c>
      <c r="N1302" s="4">
        <v>0</v>
      </c>
      <c r="O1302" s="4">
        <v>0</v>
      </c>
      <c r="P1302" s="4">
        <v>0</v>
      </c>
      <c r="Q1302" s="4">
        <v>518601</v>
      </c>
      <c r="R1302" s="4">
        <v>342234</v>
      </c>
      <c r="S1302" s="4">
        <v>466583</v>
      </c>
      <c r="T1302" s="4">
        <v>1327419</v>
      </c>
      <c r="U1302" s="13">
        <f>IF(DataTable[[#This Row],[Year]]="2019",SUM(DataTable[[#This Row],[Nov]:[Dec]]),IF(OR(DataTable[[#This Row],[Year]]="2020",DataTable[[#This Row],[Year]]="2021"),DataTable[[#This Row],[Total]],0))/1000</f>
        <v>1327.4190000000001</v>
      </c>
      <c r="V1302" s="13" t="str">
        <f>_xlfn.IFNA(VLOOKUP(DataTable[[#This Row],[Category]],Table2[#All],2,FALSE),"")</f>
        <v>Proactive Replacement</v>
      </c>
    </row>
    <row r="1303" spans="1:22" x14ac:dyDescent="0.35">
      <c r="A1303" s="3" t="s">
        <v>7</v>
      </c>
      <c r="B1303" s="3" t="s">
        <v>981</v>
      </c>
      <c r="C1303" s="3" t="s">
        <v>1271</v>
      </c>
      <c r="D1303" s="3" t="s">
        <v>1270</v>
      </c>
      <c r="E1303" s="3" t="s">
        <v>88</v>
      </c>
      <c r="F1303" s="3" t="s">
        <v>1782</v>
      </c>
      <c r="G1303" s="3" t="s">
        <v>1806</v>
      </c>
      <c r="H1303" s="4">
        <v>0</v>
      </c>
      <c r="I1303" s="4">
        <v>0</v>
      </c>
      <c r="J1303" s="4">
        <v>0</v>
      </c>
      <c r="K1303" s="4">
        <v>0</v>
      </c>
      <c r="L1303" s="4">
        <v>0</v>
      </c>
      <c r="M1303" s="4">
        <v>0</v>
      </c>
      <c r="N1303" s="4">
        <v>0</v>
      </c>
      <c r="O1303" s="4">
        <v>0</v>
      </c>
      <c r="P1303" s="4">
        <v>1686</v>
      </c>
      <c r="Q1303" s="4">
        <v>1686</v>
      </c>
      <c r="R1303" s="4">
        <v>1686</v>
      </c>
      <c r="S1303" s="4">
        <v>44975</v>
      </c>
      <c r="T1303" s="4">
        <v>50031</v>
      </c>
      <c r="U1303" s="13">
        <f>IF(DataTable[[#This Row],[Year]]="2019",SUM(DataTable[[#This Row],[Nov]:[Dec]]),IF(OR(DataTable[[#This Row],[Year]]="2020",DataTable[[#This Row],[Year]]="2021"),DataTable[[#This Row],[Total]],0))/1000</f>
        <v>50.030999999999999</v>
      </c>
      <c r="V1303" s="13" t="str">
        <f>_xlfn.IFNA(VLOOKUP(DataTable[[#This Row],[Category]],Table2[#All],2,FALSE),"")</f>
        <v>Proactive Replacement</v>
      </c>
    </row>
    <row r="1304" spans="1:22" x14ac:dyDescent="0.35">
      <c r="A1304" s="3" t="s">
        <v>7</v>
      </c>
      <c r="B1304" s="3" t="s">
        <v>981</v>
      </c>
      <c r="C1304" s="3" t="s">
        <v>1271</v>
      </c>
      <c r="D1304" s="3" t="s">
        <v>1270</v>
      </c>
      <c r="E1304" s="3" t="s">
        <v>88</v>
      </c>
      <c r="F1304" s="3" t="s">
        <v>1781</v>
      </c>
      <c r="G1304" s="3" t="s">
        <v>1806</v>
      </c>
      <c r="H1304" s="4">
        <v>0</v>
      </c>
      <c r="I1304" s="4">
        <v>0</v>
      </c>
      <c r="J1304" s="4">
        <v>0</v>
      </c>
      <c r="K1304" s="4">
        <v>1313320</v>
      </c>
      <c r="L1304" s="4">
        <v>458906</v>
      </c>
      <c r="M1304" s="4">
        <v>293006</v>
      </c>
      <c r="N1304" s="4">
        <v>293006</v>
      </c>
      <c r="O1304" s="4">
        <v>293006</v>
      </c>
      <c r="P1304" s="4">
        <v>293006</v>
      </c>
      <c r="Q1304" s="4">
        <v>293006</v>
      </c>
      <c r="R1304" s="4">
        <v>293006</v>
      </c>
      <c r="S1304" s="4">
        <v>674843</v>
      </c>
      <c r="T1304" s="4">
        <v>4205104</v>
      </c>
      <c r="U1304" s="13">
        <f>IF(DataTable[[#This Row],[Year]]="2019",SUM(DataTable[[#This Row],[Nov]:[Dec]]),IF(OR(DataTable[[#This Row],[Year]]="2020",DataTable[[#This Row],[Year]]="2021"),DataTable[[#This Row],[Total]],0))/1000</f>
        <v>4205.1040000000003</v>
      </c>
      <c r="V1304" s="13" t="str">
        <f>_xlfn.IFNA(VLOOKUP(DataTable[[#This Row],[Category]],Table2[#All],2,FALSE),"")</f>
        <v>Proactive Replacement</v>
      </c>
    </row>
    <row r="1305" spans="1:22" x14ac:dyDescent="0.35">
      <c r="A1305" s="3" t="s">
        <v>7</v>
      </c>
      <c r="B1305" s="3" t="s">
        <v>981</v>
      </c>
      <c r="C1305" s="3" t="s">
        <v>1611</v>
      </c>
      <c r="D1305" s="3" t="s">
        <v>1610</v>
      </c>
      <c r="E1305" s="3" t="s">
        <v>252</v>
      </c>
      <c r="F1305" s="3" t="s">
        <v>1781</v>
      </c>
      <c r="G1305" s="3" t="s">
        <v>1806</v>
      </c>
      <c r="H1305" s="4">
        <v>0</v>
      </c>
      <c r="I1305" s="4">
        <v>114516</v>
      </c>
      <c r="J1305" s="4">
        <v>100232</v>
      </c>
      <c r="K1305" s="4">
        <v>0</v>
      </c>
      <c r="L1305" s="4">
        <v>0</v>
      </c>
      <c r="M1305" s="4">
        <v>0</v>
      </c>
      <c r="N1305" s="4">
        <v>0</v>
      </c>
      <c r="O1305" s="4">
        <v>0</v>
      </c>
      <c r="P1305" s="4">
        <v>0</v>
      </c>
      <c r="Q1305" s="4">
        <v>0</v>
      </c>
      <c r="R1305" s="4">
        <v>0</v>
      </c>
      <c r="S1305" s="4">
        <v>0</v>
      </c>
      <c r="T1305" s="4">
        <v>214748</v>
      </c>
      <c r="U1305" s="13">
        <f>IF(DataTable[[#This Row],[Year]]="2019",SUM(DataTable[[#This Row],[Nov]:[Dec]]),IF(OR(DataTable[[#This Row],[Year]]="2020",DataTable[[#This Row],[Year]]="2021"),DataTable[[#This Row],[Total]],0))/1000</f>
        <v>214.74799999999999</v>
      </c>
      <c r="V1305" s="13" t="str">
        <f>_xlfn.IFNA(VLOOKUP(DataTable[[#This Row],[Category]],Table2[#All],2,FALSE),"")</f>
        <v>Reliability</v>
      </c>
    </row>
    <row r="1306" spans="1:22" x14ac:dyDescent="0.35">
      <c r="A1306" s="3" t="s">
        <v>7</v>
      </c>
      <c r="B1306" s="3" t="s">
        <v>981</v>
      </c>
      <c r="C1306" s="3" t="s">
        <v>1505</v>
      </c>
      <c r="D1306" s="3" t="s">
        <v>1504</v>
      </c>
      <c r="E1306" s="3" t="s">
        <v>252</v>
      </c>
      <c r="F1306" s="3" t="s">
        <v>1782</v>
      </c>
      <c r="G1306" s="3" t="s">
        <v>1806</v>
      </c>
      <c r="H1306" s="4">
        <v>0</v>
      </c>
      <c r="I1306" s="4">
        <v>0</v>
      </c>
      <c r="J1306" s="4">
        <v>0</v>
      </c>
      <c r="K1306" s="4">
        <v>0</v>
      </c>
      <c r="L1306" s="4">
        <v>0</v>
      </c>
      <c r="M1306" s="4">
        <v>0</v>
      </c>
      <c r="N1306" s="4">
        <v>0</v>
      </c>
      <c r="O1306" s="4">
        <v>0</v>
      </c>
      <c r="P1306" s="4">
        <v>8416</v>
      </c>
      <c r="Q1306" s="4">
        <v>9447</v>
      </c>
      <c r="R1306" s="4">
        <v>20936</v>
      </c>
      <c r="S1306" s="4">
        <v>0</v>
      </c>
      <c r="T1306" s="4">
        <v>38798</v>
      </c>
      <c r="U1306" s="13">
        <f>IF(DataTable[[#This Row],[Year]]="2019",SUM(DataTable[[#This Row],[Nov]:[Dec]]),IF(OR(DataTable[[#This Row],[Year]]="2020",DataTable[[#This Row],[Year]]="2021"),DataTable[[#This Row],[Total]],0))/1000</f>
        <v>38.798000000000002</v>
      </c>
      <c r="V1306" s="13" t="str">
        <f>_xlfn.IFNA(VLOOKUP(DataTable[[#This Row],[Category]],Table2[#All],2,FALSE),"")</f>
        <v>Reliability</v>
      </c>
    </row>
    <row r="1307" spans="1:22" x14ac:dyDescent="0.35">
      <c r="A1307" s="3" t="s">
        <v>7</v>
      </c>
      <c r="B1307" s="3" t="s">
        <v>981</v>
      </c>
      <c r="C1307" s="3" t="s">
        <v>1597</v>
      </c>
      <c r="D1307" s="3" t="s">
        <v>1596</v>
      </c>
      <c r="E1307" s="3" t="s">
        <v>252</v>
      </c>
      <c r="F1307" s="3" t="s">
        <v>1781</v>
      </c>
      <c r="G1307" s="3" t="s">
        <v>1806</v>
      </c>
      <c r="H1307" s="4">
        <v>0</v>
      </c>
      <c r="I1307" s="4">
        <v>0</v>
      </c>
      <c r="J1307" s="4">
        <v>60504</v>
      </c>
      <c r="K1307" s="4">
        <v>41526</v>
      </c>
      <c r="L1307" s="4">
        <v>0</v>
      </c>
      <c r="M1307" s="4">
        <v>0</v>
      </c>
      <c r="N1307" s="4">
        <v>0</v>
      </c>
      <c r="O1307" s="4">
        <v>0</v>
      </c>
      <c r="P1307" s="4">
        <v>0</v>
      </c>
      <c r="Q1307" s="4">
        <v>0</v>
      </c>
      <c r="R1307" s="4">
        <v>0</v>
      </c>
      <c r="S1307" s="4">
        <v>0</v>
      </c>
      <c r="T1307" s="4">
        <v>102030</v>
      </c>
      <c r="U1307" s="13">
        <f>IF(DataTable[[#This Row],[Year]]="2019",SUM(DataTable[[#This Row],[Nov]:[Dec]]),IF(OR(DataTable[[#This Row],[Year]]="2020",DataTable[[#This Row],[Year]]="2021"),DataTable[[#This Row],[Total]],0))/1000</f>
        <v>102.03</v>
      </c>
      <c r="V1307" s="13" t="str">
        <f>_xlfn.IFNA(VLOOKUP(DataTable[[#This Row],[Category]],Table2[#All],2,FALSE),"")</f>
        <v>Reliability</v>
      </c>
    </row>
    <row r="1308" spans="1:22" x14ac:dyDescent="0.35">
      <c r="A1308" s="3" t="s">
        <v>7</v>
      </c>
      <c r="B1308" s="3" t="s">
        <v>981</v>
      </c>
      <c r="C1308" s="3" t="s">
        <v>1609</v>
      </c>
      <c r="D1308" s="3" t="s">
        <v>1608</v>
      </c>
      <c r="E1308" s="3" t="s">
        <v>252</v>
      </c>
      <c r="F1308" s="3" t="s">
        <v>1781</v>
      </c>
      <c r="G1308" s="3" t="s">
        <v>1806</v>
      </c>
      <c r="H1308" s="4">
        <v>0</v>
      </c>
      <c r="I1308" s="4">
        <v>68449</v>
      </c>
      <c r="J1308" s="4">
        <v>54055</v>
      </c>
      <c r="K1308" s="4">
        <v>0</v>
      </c>
      <c r="L1308" s="4">
        <v>0</v>
      </c>
      <c r="M1308" s="4">
        <v>0</v>
      </c>
      <c r="N1308" s="4">
        <v>0</v>
      </c>
      <c r="O1308" s="4">
        <v>0</v>
      </c>
      <c r="P1308" s="4">
        <v>0</v>
      </c>
      <c r="Q1308" s="4">
        <v>0</v>
      </c>
      <c r="R1308" s="4">
        <v>0</v>
      </c>
      <c r="S1308" s="4">
        <v>0</v>
      </c>
      <c r="T1308" s="4">
        <v>122504</v>
      </c>
      <c r="U1308" s="13">
        <f>IF(DataTable[[#This Row],[Year]]="2019",SUM(DataTable[[#This Row],[Nov]:[Dec]]),IF(OR(DataTable[[#This Row],[Year]]="2020",DataTable[[#This Row],[Year]]="2021"),DataTable[[#This Row],[Total]],0))/1000</f>
        <v>122.504</v>
      </c>
      <c r="V1308" s="13" t="str">
        <f>_xlfn.IFNA(VLOOKUP(DataTable[[#This Row],[Category]],Table2[#All],2,FALSE),"")</f>
        <v>Reliability</v>
      </c>
    </row>
    <row r="1309" spans="1:22" x14ac:dyDescent="0.35">
      <c r="A1309" s="3" t="s">
        <v>7</v>
      </c>
      <c r="B1309" s="3" t="s">
        <v>981</v>
      </c>
      <c r="C1309" s="3" t="s">
        <v>1351</v>
      </c>
      <c r="D1309" s="3" t="s">
        <v>1350</v>
      </c>
      <c r="E1309" s="3" t="s">
        <v>88</v>
      </c>
      <c r="F1309" s="3" t="s">
        <v>1781</v>
      </c>
      <c r="G1309" s="3" t="s">
        <v>1806</v>
      </c>
      <c r="H1309" s="4">
        <v>0</v>
      </c>
      <c r="I1309" s="4">
        <v>0</v>
      </c>
      <c r="J1309" s="4">
        <v>0</v>
      </c>
      <c r="K1309" s="4">
        <v>0</v>
      </c>
      <c r="L1309" s="4">
        <v>0</v>
      </c>
      <c r="M1309" s="4">
        <v>400445</v>
      </c>
      <c r="N1309" s="4">
        <v>141340</v>
      </c>
      <c r="O1309" s="4">
        <v>141340</v>
      </c>
      <c r="P1309" s="4">
        <v>141340</v>
      </c>
      <c r="Q1309" s="4">
        <v>141340</v>
      </c>
      <c r="R1309" s="4">
        <v>141340</v>
      </c>
      <c r="S1309" s="4">
        <v>267646</v>
      </c>
      <c r="T1309" s="4">
        <v>1374790</v>
      </c>
      <c r="U1309" s="13">
        <f>IF(DataTable[[#This Row],[Year]]="2019",SUM(DataTable[[#This Row],[Nov]:[Dec]]),IF(OR(DataTable[[#This Row],[Year]]="2020",DataTable[[#This Row],[Year]]="2021"),DataTable[[#This Row],[Total]],0))/1000</f>
        <v>1374.79</v>
      </c>
      <c r="V1309" s="13" t="str">
        <f>_xlfn.IFNA(VLOOKUP(DataTable[[#This Row],[Category]],Table2[#All],2,FALSE),"")</f>
        <v>Proactive Replacement</v>
      </c>
    </row>
    <row r="1310" spans="1:22" x14ac:dyDescent="0.35">
      <c r="A1310" s="3" t="s">
        <v>7</v>
      </c>
      <c r="B1310" s="3" t="s">
        <v>981</v>
      </c>
      <c r="C1310" s="3" t="s">
        <v>1707</v>
      </c>
      <c r="D1310" s="3" t="s">
        <v>1706</v>
      </c>
      <c r="E1310" s="3" t="s">
        <v>124</v>
      </c>
      <c r="F1310" s="3" t="s">
        <v>1781</v>
      </c>
      <c r="G1310" s="3" t="s">
        <v>1806</v>
      </c>
      <c r="H1310" s="4">
        <v>0</v>
      </c>
      <c r="I1310" s="4">
        <v>0</v>
      </c>
      <c r="J1310" s="4">
        <v>0</v>
      </c>
      <c r="K1310" s="4">
        <v>0</v>
      </c>
      <c r="L1310" s="4">
        <v>0</v>
      </c>
      <c r="M1310" s="4">
        <v>0</v>
      </c>
      <c r="N1310" s="4">
        <v>0</v>
      </c>
      <c r="O1310" s="4">
        <v>0</v>
      </c>
      <c r="P1310" s="4">
        <v>254192</v>
      </c>
      <c r="Q1310" s="4">
        <v>254192</v>
      </c>
      <c r="R1310" s="4">
        <v>254192</v>
      </c>
      <c r="S1310" s="4">
        <v>254192</v>
      </c>
      <c r="T1310" s="4">
        <v>1016768</v>
      </c>
      <c r="U1310" s="13">
        <f>IF(DataTable[[#This Row],[Year]]="2019",SUM(DataTable[[#This Row],[Nov]:[Dec]]),IF(OR(DataTable[[#This Row],[Year]]="2020",DataTable[[#This Row],[Year]]="2021"),DataTable[[#This Row],[Total]],0))/1000</f>
        <v>1016.768</v>
      </c>
      <c r="V1310" s="13" t="str">
        <f>_xlfn.IFNA(VLOOKUP(DataTable[[#This Row],[Category]],Table2[#All],2,FALSE),"")</f>
        <v>Transmission Expansion plan</v>
      </c>
    </row>
    <row r="1311" spans="1:22" x14ac:dyDescent="0.35">
      <c r="A1311" s="3" t="s">
        <v>7</v>
      </c>
      <c r="B1311" s="3" t="s">
        <v>981</v>
      </c>
      <c r="C1311" s="3" t="s">
        <v>1709</v>
      </c>
      <c r="D1311" s="3" t="s">
        <v>1708</v>
      </c>
      <c r="E1311" s="3" t="s">
        <v>124</v>
      </c>
      <c r="F1311" s="3" t="s">
        <v>1781</v>
      </c>
      <c r="G1311" s="3" t="s">
        <v>1806</v>
      </c>
      <c r="H1311" s="4">
        <v>0</v>
      </c>
      <c r="I1311" s="4">
        <v>0</v>
      </c>
      <c r="J1311" s="4">
        <v>0</v>
      </c>
      <c r="K1311" s="4">
        <v>0</v>
      </c>
      <c r="L1311" s="4">
        <v>0</v>
      </c>
      <c r="M1311" s="4">
        <v>0</v>
      </c>
      <c r="N1311" s="4">
        <v>0</v>
      </c>
      <c r="O1311" s="4">
        <v>0</v>
      </c>
      <c r="P1311" s="4">
        <v>0</v>
      </c>
      <c r="Q1311" s="4">
        <v>361264</v>
      </c>
      <c r="R1311" s="4">
        <v>361264</v>
      </c>
      <c r="S1311" s="4">
        <v>361264</v>
      </c>
      <c r="T1311" s="4">
        <v>1083793</v>
      </c>
      <c r="U1311" s="13">
        <f>IF(DataTable[[#This Row],[Year]]="2019",SUM(DataTable[[#This Row],[Nov]:[Dec]]),IF(OR(DataTable[[#This Row],[Year]]="2020",DataTable[[#This Row],[Year]]="2021"),DataTable[[#This Row],[Total]],0))/1000</f>
        <v>1083.7929999999999</v>
      </c>
      <c r="V1311" s="13" t="str">
        <f>_xlfn.IFNA(VLOOKUP(DataTable[[#This Row],[Category]],Table2[#All],2,FALSE),"")</f>
        <v>Transmission Expansion plan</v>
      </c>
    </row>
    <row r="1312" spans="1:22" x14ac:dyDescent="0.35">
      <c r="A1312" s="3" t="s">
        <v>7</v>
      </c>
      <c r="B1312" s="3" t="s">
        <v>981</v>
      </c>
      <c r="C1312" s="3" t="s">
        <v>1067</v>
      </c>
      <c r="D1312" s="3" t="s">
        <v>1066</v>
      </c>
      <c r="E1312" s="3" t="s">
        <v>281</v>
      </c>
      <c r="F1312" s="3" t="s">
        <v>1782</v>
      </c>
      <c r="G1312" s="3" t="s">
        <v>1806</v>
      </c>
      <c r="H1312" s="4">
        <v>0</v>
      </c>
      <c r="I1312" s="4">
        <v>0</v>
      </c>
      <c r="J1312" s="4">
        <v>0</v>
      </c>
      <c r="K1312" s="4">
        <v>0</v>
      </c>
      <c r="L1312" s="4">
        <v>0</v>
      </c>
      <c r="M1312" s="4">
        <v>0</v>
      </c>
      <c r="N1312" s="4">
        <v>36</v>
      </c>
      <c r="O1312" s="4">
        <v>128</v>
      </c>
      <c r="P1312" s="4">
        <v>-128</v>
      </c>
      <c r="Q1312" s="4">
        <v>0</v>
      </c>
      <c r="R1312" s="4">
        <v>-36</v>
      </c>
      <c r="S1312" s="4">
        <v>0</v>
      </c>
      <c r="T1312" s="4">
        <v>0</v>
      </c>
      <c r="U1312" s="13">
        <f>IF(DataTable[[#This Row],[Year]]="2019",SUM(DataTable[[#This Row],[Nov]:[Dec]]),IF(OR(DataTable[[#This Row],[Year]]="2020",DataTable[[#This Row],[Year]]="2021"),DataTable[[#This Row],[Total]],0))/1000</f>
        <v>0</v>
      </c>
      <c r="V1312" s="13" t="str">
        <f>_xlfn.IFNA(VLOOKUP(DataTable[[#This Row],[Category]],Table2[#All],2,FALSE),"")</f>
        <v>All Other</v>
      </c>
    </row>
    <row r="1313" spans="1:22" x14ac:dyDescent="0.35">
      <c r="A1313" s="3" t="s">
        <v>7</v>
      </c>
      <c r="B1313" s="3" t="s">
        <v>981</v>
      </c>
      <c r="C1313" s="3" t="s">
        <v>1727</v>
      </c>
      <c r="D1313" s="3" t="s">
        <v>1726</v>
      </c>
      <c r="E1313" s="3" t="s">
        <v>124</v>
      </c>
      <c r="F1313" s="3" t="s">
        <v>1781</v>
      </c>
      <c r="G1313" s="3" t="s">
        <v>1806</v>
      </c>
      <c r="H1313" s="4">
        <v>0</v>
      </c>
      <c r="I1313" s="4">
        <v>0</v>
      </c>
      <c r="J1313" s="4">
        <v>0</v>
      </c>
      <c r="K1313" s="4">
        <v>0</v>
      </c>
      <c r="L1313" s="4">
        <v>0</v>
      </c>
      <c r="M1313" s="4">
        <v>0</v>
      </c>
      <c r="N1313" s="4">
        <v>0</v>
      </c>
      <c r="O1313" s="4">
        <v>182658</v>
      </c>
      <c r="P1313" s="4">
        <v>182658</v>
      </c>
      <c r="Q1313" s="4">
        <v>182658</v>
      </c>
      <c r="R1313" s="4">
        <v>182658</v>
      </c>
      <c r="S1313" s="4">
        <v>182658</v>
      </c>
      <c r="T1313" s="4">
        <v>913291</v>
      </c>
      <c r="U1313" s="13">
        <f>IF(DataTable[[#This Row],[Year]]="2019",SUM(DataTable[[#This Row],[Nov]:[Dec]]),IF(OR(DataTable[[#This Row],[Year]]="2020",DataTable[[#This Row],[Year]]="2021"),DataTable[[#This Row],[Total]],0))/1000</f>
        <v>913.29100000000005</v>
      </c>
      <c r="V1313" s="13" t="str">
        <f>_xlfn.IFNA(VLOOKUP(DataTable[[#This Row],[Category]],Table2[#All],2,FALSE),"")</f>
        <v>Transmission Expansion plan</v>
      </c>
    </row>
    <row r="1314" spans="1:22" x14ac:dyDescent="0.35">
      <c r="A1314" s="3" t="s">
        <v>7</v>
      </c>
      <c r="B1314" s="3" t="s">
        <v>981</v>
      </c>
      <c r="C1314" s="3" t="s">
        <v>1717</v>
      </c>
      <c r="D1314" s="3" t="s">
        <v>1716</v>
      </c>
      <c r="E1314" s="3" t="s">
        <v>124</v>
      </c>
      <c r="F1314" s="3" t="s">
        <v>1781</v>
      </c>
      <c r="G1314" s="3" t="s">
        <v>1806</v>
      </c>
      <c r="H1314" s="4">
        <v>0</v>
      </c>
      <c r="I1314" s="4">
        <v>0</v>
      </c>
      <c r="J1314" s="4">
        <v>0</v>
      </c>
      <c r="K1314" s="4">
        <v>0</v>
      </c>
      <c r="L1314" s="4">
        <v>0</v>
      </c>
      <c r="M1314" s="4">
        <v>0</v>
      </c>
      <c r="N1314" s="4">
        <v>0</v>
      </c>
      <c r="O1314" s="4">
        <v>0</v>
      </c>
      <c r="P1314" s="4">
        <v>0</v>
      </c>
      <c r="Q1314" s="4">
        <v>11352</v>
      </c>
      <c r="R1314" s="4">
        <v>10942</v>
      </c>
      <c r="S1314" s="4">
        <v>10579</v>
      </c>
      <c r="T1314" s="4">
        <v>32872</v>
      </c>
      <c r="U1314" s="13">
        <f>IF(DataTable[[#This Row],[Year]]="2019",SUM(DataTable[[#This Row],[Nov]:[Dec]]),IF(OR(DataTable[[#This Row],[Year]]="2020",DataTable[[#This Row],[Year]]="2021"),DataTable[[#This Row],[Total]],0))/1000</f>
        <v>32.872</v>
      </c>
      <c r="V1314" s="13" t="str">
        <f>_xlfn.IFNA(VLOOKUP(DataTable[[#This Row],[Category]],Table2[#All],2,FALSE),"")</f>
        <v>Transmission Expansion plan</v>
      </c>
    </row>
    <row r="1315" spans="1:22" x14ac:dyDescent="0.35">
      <c r="A1315" s="3" t="s">
        <v>7</v>
      </c>
      <c r="B1315" s="3" t="s">
        <v>981</v>
      </c>
      <c r="C1315" s="3" t="s">
        <v>1701</v>
      </c>
      <c r="D1315" s="3" t="s">
        <v>1700</v>
      </c>
      <c r="E1315" s="3" t="s">
        <v>124</v>
      </c>
      <c r="F1315" s="3" t="s">
        <v>1781</v>
      </c>
      <c r="G1315" s="3" t="s">
        <v>1806</v>
      </c>
      <c r="H1315" s="4">
        <v>0</v>
      </c>
      <c r="I1315" s="4">
        <v>0</v>
      </c>
      <c r="J1315" s="4">
        <v>0</v>
      </c>
      <c r="K1315" s="4">
        <v>0</v>
      </c>
      <c r="L1315" s="4">
        <v>0</v>
      </c>
      <c r="M1315" s="4">
        <v>0</v>
      </c>
      <c r="N1315" s="4">
        <v>0</v>
      </c>
      <c r="O1315" s="4">
        <v>0</v>
      </c>
      <c r="P1315" s="4">
        <v>0</v>
      </c>
      <c r="Q1315" s="4">
        <v>95171</v>
      </c>
      <c r="R1315" s="4">
        <v>95171</v>
      </c>
      <c r="S1315" s="4">
        <v>196699</v>
      </c>
      <c r="T1315" s="4">
        <v>387040</v>
      </c>
      <c r="U1315" s="13">
        <f>IF(DataTable[[#This Row],[Year]]="2019",SUM(DataTable[[#This Row],[Nov]:[Dec]]),IF(OR(DataTable[[#This Row],[Year]]="2020",DataTable[[#This Row],[Year]]="2021"),DataTable[[#This Row],[Total]],0))/1000</f>
        <v>387.04</v>
      </c>
      <c r="V1315" s="13" t="str">
        <f>_xlfn.IFNA(VLOOKUP(DataTable[[#This Row],[Category]],Table2[#All],2,FALSE),"")</f>
        <v>Transmission Expansion plan</v>
      </c>
    </row>
    <row r="1316" spans="1:22" x14ac:dyDescent="0.35">
      <c r="A1316" s="3" t="s">
        <v>7</v>
      </c>
      <c r="B1316" s="3" t="s">
        <v>981</v>
      </c>
      <c r="C1316" s="3" t="s">
        <v>1745</v>
      </c>
      <c r="D1316" s="3" t="s">
        <v>1744</v>
      </c>
      <c r="E1316" s="3" t="s">
        <v>8</v>
      </c>
      <c r="F1316" s="3" t="s">
        <v>1782</v>
      </c>
      <c r="G1316" s="3" t="s">
        <v>1806</v>
      </c>
      <c r="H1316" s="4">
        <v>0</v>
      </c>
      <c r="I1316" s="4">
        <v>0</v>
      </c>
      <c r="J1316" s="4">
        <v>0</v>
      </c>
      <c r="K1316" s="4">
        <v>0</v>
      </c>
      <c r="L1316" s="4">
        <v>0</v>
      </c>
      <c r="M1316" s="4">
        <v>0</v>
      </c>
      <c r="N1316" s="4">
        <v>0</v>
      </c>
      <c r="O1316" s="4">
        <v>0</v>
      </c>
      <c r="P1316" s="4">
        <v>0</v>
      </c>
      <c r="Q1316" s="4">
        <v>54128</v>
      </c>
      <c r="R1316" s="4">
        <v>0</v>
      </c>
      <c r="S1316" s="4">
        <v>0</v>
      </c>
      <c r="T1316" s="4">
        <v>54128</v>
      </c>
      <c r="U1316" s="13">
        <f>IF(DataTable[[#This Row],[Year]]="2019",SUM(DataTable[[#This Row],[Nov]:[Dec]]),IF(OR(DataTable[[#This Row],[Year]]="2020",DataTable[[#This Row],[Year]]="2021"),DataTable[[#This Row],[Total]],0))/1000</f>
        <v>54.128</v>
      </c>
      <c r="V1316" s="13" t="str">
        <f>_xlfn.IFNA(VLOOKUP(DataTable[[#This Row],[Category]],Table2[#All],2,FALSE),"")</f>
        <v>All Other</v>
      </c>
    </row>
    <row r="1317" spans="1:22" x14ac:dyDescent="0.35">
      <c r="A1317" s="3" t="s">
        <v>7</v>
      </c>
      <c r="B1317" s="3" t="s">
        <v>981</v>
      </c>
      <c r="C1317" s="3" t="s">
        <v>1369</v>
      </c>
      <c r="D1317" s="3" t="s">
        <v>1368</v>
      </c>
      <c r="E1317" s="3" t="s">
        <v>273</v>
      </c>
      <c r="F1317" s="3" t="s">
        <v>1782</v>
      </c>
      <c r="G1317" s="3" t="s">
        <v>1806</v>
      </c>
      <c r="H1317" s="4">
        <v>0</v>
      </c>
      <c r="I1317" s="4">
        <v>0</v>
      </c>
      <c r="J1317" s="4">
        <v>0</v>
      </c>
      <c r="K1317" s="4">
        <v>64</v>
      </c>
      <c r="L1317" s="4">
        <v>55201</v>
      </c>
      <c r="M1317" s="4">
        <v>0</v>
      </c>
      <c r="N1317" s="4">
        <v>15216</v>
      </c>
      <c r="O1317" s="4">
        <v>1150</v>
      </c>
      <c r="P1317" s="4">
        <v>67613</v>
      </c>
      <c r="Q1317" s="4">
        <v>186957</v>
      </c>
      <c r="R1317" s="4">
        <v>179119</v>
      </c>
      <c r="S1317" s="4">
        <v>179118</v>
      </c>
      <c r="T1317" s="4">
        <v>684438</v>
      </c>
      <c r="U1317" s="13">
        <f>IF(DataTable[[#This Row],[Year]]="2019",SUM(DataTable[[#This Row],[Nov]:[Dec]]),IF(OR(DataTable[[#This Row],[Year]]="2020",DataTable[[#This Row],[Year]]="2021"),DataTable[[#This Row],[Total]],0))/1000</f>
        <v>684.43799999999999</v>
      </c>
      <c r="V1317" s="13" t="str">
        <f>_xlfn.IFNA(VLOOKUP(DataTable[[#This Row],[Category]],Table2[#All],2,FALSE),"")</f>
        <v>All Other</v>
      </c>
    </row>
    <row r="1318" spans="1:22" x14ac:dyDescent="0.35">
      <c r="A1318" s="3" t="s">
        <v>7</v>
      </c>
      <c r="B1318" s="3" t="s">
        <v>981</v>
      </c>
      <c r="C1318" s="3" t="s">
        <v>1369</v>
      </c>
      <c r="D1318" s="3" t="s">
        <v>1368</v>
      </c>
      <c r="E1318" s="3" t="s">
        <v>273</v>
      </c>
      <c r="F1318" s="3" t="s">
        <v>1781</v>
      </c>
      <c r="G1318" s="3" t="s">
        <v>1806</v>
      </c>
      <c r="H1318" s="4">
        <v>183069</v>
      </c>
      <c r="I1318" s="4">
        <v>183069</v>
      </c>
      <c r="J1318" s="4">
        <v>231871</v>
      </c>
      <c r="K1318" s="4">
        <v>150625</v>
      </c>
      <c r="L1318" s="4">
        <v>150625</v>
      </c>
      <c r="M1318" s="4">
        <v>150625</v>
      </c>
      <c r="N1318" s="4">
        <v>150625</v>
      </c>
      <c r="O1318" s="4">
        <v>159804</v>
      </c>
      <c r="P1318" s="4">
        <v>150625</v>
      </c>
      <c r="Q1318" s="4">
        <v>150625</v>
      </c>
      <c r="R1318" s="4">
        <v>665420</v>
      </c>
      <c r="S1318" s="4">
        <v>0</v>
      </c>
      <c r="T1318" s="4">
        <v>2326982</v>
      </c>
      <c r="U1318" s="13">
        <f>IF(DataTable[[#This Row],[Year]]="2019",SUM(DataTable[[#This Row],[Nov]:[Dec]]),IF(OR(DataTable[[#This Row],[Year]]="2020",DataTable[[#This Row],[Year]]="2021"),DataTable[[#This Row],[Total]],0))/1000</f>
        <v>2326.982</v>
      </c>
      <c r="V1318" s="13" t="str">
        <f>_xlfn.IFNA(VLOOKUP(DataTable[[#This Row],[Category]],Table2[#All],2,FALSE),"")</f>
        <v>All Other</v>
      </c>
    </row>
    <row r="1319" spans="1:22" x14ac:dyDescent="0.35">
      <c r="A1319" s="3" t="s">
        <v>7</v>
      </c>
      <c r="B1319" s="3" t="s">
        <v>981</v>
      </c>
      <c r="C1319" s="3" t="s">
        <v>1319</v>
      </c>
      <c r="D1319" s="3" t="s">
        <v>1318</v>
      </c>
      <c r="E1319" s="3" t="s">
        <v>88</v>
      </c>
      <c r="F1319" s="3" t="s">
        <v>1782</v>
      </c>
      <c r="G1319" s="3" t="s">
        <v>1806</v>
      </c>
      <c r="H1319" s="4">
        <v>0</v>
      </c>
      <c r="I1319" s="4">
        <v>0</v>
      </c>
      <c r="J1319" s="4">
        <v>0</v>
      </c>
      <c r="K1319" s="4">
        <v>0</v>
      </c>
      <c r="L1319" s="4">
        <v>0</v>
      </c>
      <c r="M1319" s="4">
        <v>0</v>
      </c>
      <c r="N1319" s="4">
        <v>0</v>
      </c>
      <c r="O1319" s="4">
        <v>2336</v>
      </c>
      <c r="P1319" s="4">
        <v>0</v>
      </c>
      <c r="Q1319" s="4">
        <v>13819</v>
      </c>
      <c r="R1319" s="4">
        <v>16078</v>
      </c>
      <c r="S1319" s="4">
        <v>16116</v>
      </c>
      <c r="T1319" s="4">
        <v>48348</v>
      </c>
      <c r="U1319" s="13">
        <f>IF(DataTable[[#This Row],[Year]]="2019",SUM(DataTable[[#This Row],[Nov]:[Dec]]),IF(OR(DataTable[[#This Row],[Year]]="2020",DataTable[[#This Row],[Year]]="2021"),DataTable[[#This Row],[Total]],0))/1000</f>
        <v>48.347999999999999</v>
      </c>
      <c r="V1319" s="13" t="str">
        <f>_xlfn.IFNA(VLOOKUP(DataTable[[#This Row],[Category]],Table2[#All],2,FALSE),"")</f>
        <v>Proactive Replacement</v>
      </c>
    </row>
    <row r="1320" spans="1:22" x14ac:dyDescent="0.35">
      <c r="A1320" s="3" t="s">
        <v>7</v>
      </c>
      <c r="B1320" s="3" t="s">
        <v>981</v>
      </c>
      <c r="C1320" s="3" t="s">
        <v>1319</v>
      </c>
      <c r="D1320" s="3" t="s">
        <v>1318</v>
      </c>
      <c r="E1320" s="3" t="s">
        <v>88</v>
      </c>
      <c r="F1320" s="3" t="s">
        <v>1781</v>
      </c>
      <c r="G1320" s="3" t="s">
        <v>1806</v>
      </c>
      <c r="H1320" s="4">
        <v>2146929</v>
      </c>
      <c r="I1320" s="4">
        <v>612666</v>
      </c>
      <c r="J1320" s="4">
        <v>612666</v>
      </c>
      <c r="K1320" s="4">
        <v>612666</v>
      </c>
      <c r="L1320" s="4">
        <v>612666</v>
      </c>
      <c r="M1320" s="4">
        <v>1138526</v>
      </c>
      <c r="N1320" s="4">
        <v>0</v>
      </c>
      <c r="O1320" s="4">
        <v>0</v>
      </c>
      <c r="P1320" s="4">
        <v>0</v>
      </c>
      <c r="Q1320" s="4">
        <v>0</v>
      </c>
      <c r="R1320" s="4">
        <v>0</v>
      </c>
      <c r="S1320" s="4">
        <v>0</v>
      </c>
      <c r="T1320" s="4">
        <v>5736121</v>
      </c>
      <c r="U1320" s="13">
        <f>IF(DataTable[[#This Row],[Year]]="2019",SUM(DataTable[[#This Row],[Nov]:[Dec]]),IF(OR(DataTable[[#This Row],[Year]]="2020",DataTable[[#This Row],[Year]]="2021"),DataTable[[#This Row],[Total]],0))/1000</f>
        <v>5736.1210000000001</v>
      </c>
      <c r="V1320" s="13" t="str">
        <f>_xlfn.IFNA(VLOOKUP(DataTable[[#This Row],[Category]],Table2[#All],2,FALSE),"")</f>
        <v>Proactive Replacement</v>
      </c>
    </row>
    <row r="1321" spans="1:22" x14ac:dyDescent="0.35">
      <c r="A1321" s="3" t="s">
        <v>7</v>
      </c>
      <c r="B1321" s="3" t="s">
        <v>981</v>
      </c>
      <c r="C1321" s="3" t="s">
        <v>1249</v>
      </c>
      <c r="D1321" s="3" t="s">
        <v>1248</v>
      </c>
      <c r="E1321" s="3" t="s">
        <v>88</v>
      </c>
      <c r="F1321" s="3" t="s">
        <v>1782</v>
      </c>
      <c r="G1321" s="3" t="s">
        <v>1806</v>
      </c>
      <c r="H1321" s="4">
        <v>0</v>
      </c>
      <c r="I1321" s="4">
        <v>0</v>
      </c>
      <c r="J1321" s="4">
        <v>0</v>
      </c>
      <c r="K1321" s="4">
        <v>0</v>
      </c>
      <c r="L1321" s="4">
        <v>0</v>
      </c>
      <c r="M1321" s="4">
        <v>0</v>
      </c>
      <c r="N1321" s="4">
        <v>0</v>
      </c>
      <c r="O1321" s="4">
        <v>43588</v>
      </c>
      <c r="P1321" s="4">
        <v>255623</v>
      </c>
      <c r="Q1321" s="4">
        <v>75474</v>
      </c>
      <c r="R1321" s="4">
        <v>0</v>
      </c>
      <c r="S1321" s="4">
        <v>0</v>
      </c>
      <c r="T1321" s="4">
        <v>374685</v>
      </c>
      <c r="U1321" s="13">
        <f>IF(DataTable[[#This Row],[Year]]="2019",SUM(DataTable[[#This Row],[Nov]:[Dec]]),IF(OR(DataTable[[#This Row],[Year]]="2020",DataTable[[#This Row],[Year]]="2021"),DataTable[[#This Row],[Total]],0))/1000</f>
        <v>374.685</v>
      </c>
      <c r="V1321" s="13" t="str">
        <f>_xlfn.IFNA(VLOOKUP(DataTable[[#This Row],[Category]],Table2[#All],2,FALSE),"")</f>
        <v>Proactive Replacement</v>
      </c>
    </row>
    <row r="1322" spans="1:22" x14ac:dyDescent="0.35">
      <c r="A1322" s="3" t="s">
        <v>7</v>
      </c>
      <c r="B1322" s="3" t="s">
        <v>981</v>
      </c>
      <c r="C1322" s="3" t="s">
        <v>1533</v>
      </c>
      <c r="D1322" s="3" t="s">
        <v>1532</v>
      </c>
      <c r="E1322" s="3" t="s">
        <v>252</v>
      </c>
      <c r="F1322" s="3" t="s">
        <v>1781</v>
      </c>
      <c r="G1322" s="3" t="s">
        <v>1806</v>
      </c>
      <c r="H1322" s="4">
        <v>0</v>
      </c>
      <c r="I1322" s="4">
        <v>0</v>
      </c>
      <c r="J1322" s="4">
        <v>0</v>
      </c>
      <c r="K1322" s="4">
        <v>0</v>
      </c>
      <c r="L1322" s="4">
        <v>0</v>
      </c>
      <c r="M1322" s="4">
        <v>0</v>
      </c>
      <c r="N1322" s="4">
        <v>11857</v>
      </c>
      <c r="O1322" s="4">
        <v>22861</v>
      </c>
      <c r="P1322" s="4">
        <v>30689</v>
      </c>
      <c r="Q1322" s="4">
        <v>0</v>
      </c>
      <c r="R1322" s="4">
        <v>0</v>
      </c>
      <c r="S1322" s="4">
        <v>0</v>
      </c>
      <c r="T1322" s="4">
        <v>65406</v>
      </c>
      <c r="U1322" s="13">
        <f>IF(DataTable[[#This Row],[Year]]="2019",SUM(DataTable[[#This Row],[Nov]:[Dec]]),IF(OR(DataTable[[#This Row],[Year]]="2020",DataTable[[#This Row],[Year]]="2021"),DataTable[[#This Row],[Total]],0))/1000</f>
        <v>65.406000000000006</v>
      </c>
      <c r="V1322" s="13" t="str">
        <f>_xlfn.IFNA(VLOOKUP(DataTable[[#This Row],[Category]],Table2[#All],2,FALSE),"")</f>
        <v>Reliability</v>
      </c>
    </row>
    <row r="1323" spans="1:22" x14ac:dyDescent="0.35">
      <c r="A1323" s="3" t="s">
        <v>7</v>
      </c>
      <c r="B1323" s="3" t="s">
        <v>981</v>
      </c>
      <c r="C1323" s="3" t="s">
        <v>1523</v>
      </c>
      <c r="D1323" s="3" t="s">
        <v>1522</v>
      </c>
      <c r="E1323" s="3" t="s">
        <v>252</v>
      </c>
      <c r="F1323" s="3" t="s">
        <v>1781</v>
      </c>
      <c r="G1323" s="3" t="s">
        <v>1806</v>
      </c>
      <c r="H1323" s="4">
        <v>0</v>
      </c>
      <c r="I1323" s="4">
        <v>0</v>
      </c>
      <c r="J1323" s="4">
        <v>0</v>
      </c>
      <c r="K1323" s="4">
        <v>0</v>
      </c>
      <c r="L1323" s="4">
        <v>0</v>
      </c>
      <c r="M1323" s="4">
        <v>68030</v>
      </c>
      <c r="N1323" s="4">
        <v>50526</v>
      </c>
      <c r="O1323" s="4">
        <v>0</v>
      </c>
      <c r="P1323" s="4">
        <v>0</v>
      </c>
      <c r="Q1323" s="4">
        <v>0</v>
      </c>
      <c r="R1323" s="4">
        <v>0</v>
      </c>
      <c r="S1323" s="4">
        <v>0</v>
      </c>
      <c r="T1323" s="4">
        <v>118556</v>
      </c>
      <c r="U1323" s="13">
        <f>IF(DataTable[[#This Row],[Year]]="2019",SUM(DataTable[[#This Row],[Nov]:[Dec]]),IF(OR(DataTable[[#This Row],[Year]]="2020",DataTable[[#This Row],[Year]]="2021"),DataTable[[#This Row],[Total]],0))/1000</f>
        <v>118.556</v>
      </c>
      <c r="V1323" s="13" t="str">
        <f>_xlfn.IFNA(VLOOKUP(DataTable[[#This Row],[Category]],Table2[#All],2,FALSE),"")</f>
        <v>Reliability</v>
      </c>
    </row>
    <row r="1324" spans="1:22" x14ac:dyDescent="0.35">
      <c r="A1324" s="3" t="s">
        <v>7</v>
      </c>
      <c r="B1324" s="3" t="s">
        <v>981</v>
      </c>
      <c r="C1324" s="3" t="s">
        <v>1219</v>
      </c>
      <c r="D1324" s="3" t="s">
        <v>1218</v>
      </c>
      <c r="E1324" s="3" t="s">
        <v>88</v>
      </c>
      <c r="F1324" s="3" t="s">
        <v>1782</v>
      </c>
      <c r="G1324" s="3" t="s">
        <v>1806</v>
      </c>
      <c r="H1324" s="4">
        <v>0</v>
      </c>
      <c r="I1324" s="4">
        <v>0</v>
      </c>
      <c r="J1324" s="4">
        <v>0</v>
      </c>
      <c r="K1324" s="4">
        <v>0</v>
      </c>
      <c r="L1324" s="4">
        <v>0</v>
      </c>
      <c r="M1324" s="4">
        <v>0</v>
      </c>
      <c r="N1324" s="4">
        <v>0</v>
      </c>
      <c r="O1324" s="4">
        <v>11567</v>
      </c>
      <c r="P1324" s="4">
        <v>0</v>
      </c>
      <c r="Q1324" s="4">
        <v>0</v>
      </c>
      <c r="R1324" s="4">
        <v>47956</v>
      </c>
      <c r="S1324" s="4">
        <v>91990</v>
      </c>
      <c r="T1324" s="4">
        <v>151512</v>
      </c>
      <c r="U1324" s="13">
        <f>IF(DataTable[[#This Row],[Year]]="2019",SUM(DataTable[[#This Row],[Nov]:[Dec]]),IF(OR(DataTable[[#This Row],[Year]]="2020",DataTable[[#This Row],[Year]]="2021"),DataTable[[#This Row],[Total]],0))/1000</f>
        <v>151.512</v>
      </c>
      <c r="V1324" s="13" t="str">
        <f>_xlfn.IFNA(VLOOKUP(DataTable[[#This Row],[Category]],Table2[#All],2,FALSE),"")</f>
        <v>Proactive Replacement</v>
      </c>
    </row>
    <row r="1325" spans="1:22" x14ac:dyDescent="0.35">
      <c r="A1325" s="3" t="s">
        <v>7</v>
      </c>
      <c r="B1325" s="3" t="s">
        <v>981</v>
      </c>
      <c r="C1325" s="3" t="s">
        <v>1219</v>
      </c>
      <c r="D1325" s="3" t="s">
        <v>1218</v>
      </c>
      <c r="E1325" s="3" t="s">
        <v>88</v>
      </c>
      <c r="F1325" s="3" t="s">
        <v>1781</v>
      </c>
      <c r="G1325" s="3" t="s">
        <v>1806</v>
      </c>
      <c r="H1325" s="4">
        <v>625028</v>
      </c>
      <c r="I1325" s="4">
        <v>761250</v>
      </c>
      <c r="J1325" s="4">
        <v>426219</v>
      </c>
      <c r="K1325" s="4">
        <v>147512</v>
      </c>
      <c r="L1325" s="4">
        <v>400017</v>
      </c>
      <c r="M1325" s="4">
        <v>400017</v>
      </c>
      <c r="N1325" s="4">
        <v>408669</v>
      </c>
      <c r="O1325" s="4">
        <v>408669</v>
      </c>
      <c r="P1325" s="4">
        <v>400017</v>
      </c>
      <c r="Q1325" s="4">
        <v>268973</v>
      </c>
      <c r="R1325" s="4">
        <v>156214</v>
      </c>
      <c r="S1325" s="4">
        <v>519648</v>
      </c>
      <c r="T1325" s="4">
        <v>4922231</v>
      </c>
      <c r="U1325" s="13">
        <f>IF(DataTable[[#This Row],[Year]]="2019",SUM(DataTable[[#This Row],[Nov]:[Dec]]),IF(OR(DataTable[[#This Row],[Year]]="2020",DataTable[[#This Row],[Year]]="2021"),DataTable[[#This Row],[Total]],0))/1000</f>
        <v>4922.2309999999998</v>
      </c>
      <c r="V1325" s="13" t="str">
        <f>_xlfn.IFNA(VLOOKUP(DataTable[[#This Row],[Category]],Table2[#All],2,FALSE),"")</f>
        <v>Proactive Replacement</v>
      </c>
    </row>
    <row r="1326" spans="1:22" x14ac:dyDescent="0.35">
      <c r="A1326" s="3" t="s">
        <v>7</v>
      </c>
      <c r="B1326" s="3" t="s">
        <v>981</v>
      </c>
      <c r="C1326" s="3" t="s">
        <v>1581</v>
      </c>
      <c r="D1326" s="3" t="s">
        <v>1580</v>
      </c>
      <c r="E1326" s="3" t="s">
        <v>252</v>
      </c>
      <c r="F1326" s="3" t="s">
        <v>1782</v>
      </c>
      <c r="G1326" s="3" t="s">
        <v>1806</v>
      </c>
      <c r="H1326" s="4">
        <v>0</v>
      </c>
      <c r="I1326" s="4">
        <v>0</v>
      </c>
      <c r="J1326" s="4">
        <v>0</v>
      </c>
      <c r="K1326" s="4">
        <v>0</v>
      </c>
      <c r="L1326" s="4">
        <v>2342</v>
      </c>
      <c r="M1326" s="4">
        <v>29611</v>
      </c>
      <c r="N1326" s="4">
        <v>585</v>
      </c>
      <c r="O1326" s="4">
        <v>581</v>
      </c>
      <c r="P1326" s="4">
        <v>16275</v>
      </c>
      <c r="Q1326" s="4">
        <v>0</v>
      </c>
      <c r="R1326" s="4">
        <v>0</v>
      </c>
      <c r="S1326" s="4">
        <v>0</v>
      </c>
      <c r="T1326" s="4">
        <v>49393</v>
      </c>
      <c r="U1326" s="13">
        <f>IF(DataTable[[#This Row],[Year]]="2019",SUM(DataTable[[#This Row],[Nov]:[Dec]]),IF(OR(DataTable[[#This Row],[Year]]="2020",DataTable[[#This Row],[Year]]="2021"),DataTable[[#This Row],[Total]],0))/1000</f>
        <v>49.393000000000001</v>
      </c>
      <c r="V1326" s="13" t="str">
        <f>_xlfn.IFNA(VLOOKUP(DataTable[[#This Row],[Category]],Table2[#All],2,FALSE),"")</f>
        <v>Reliability</v>
      </c>
    </row>
    <row r="1327" spans="1:22" x14ac:dyDescent="0.35">
      <c r="A1327" s="3" t="s">
        <v>7</v>
      </c>
      <c r="B1327" s="3" t="s">
        <v>981</v>
      </c>
      <c r="C1327" s="3" t="s">
        <v>1137</v>
      </c>
      <c r="D1327" s="3" t="s">
        <v>1136</v>
      </c>
      <c r="E1327" s="3" t="s">
        <v>273</v>
      </c>
      <c r="F1327" s="3" t="s">
        <v>1782</v>
      </c>
      <c r="G1327" s="3" t="s">
        <v>1806</v>
      </c>
      <c r="H1327" s="4">
        <v>0</v>
      </c>
      <c r="I1327" s="4">
        <v>0</v>
      </c>
      <c r="J1327" s="4">
        <v>0</v>
      </c>
      <c r="K1327" s="4">
        <v>0</v>
      </c>
      <c r="L1327" s="4">
        <v>0</v>
      </c>
      <c r="M1327" s="4">
        <v>0</v>
      </c>
      <c r="N1327" s="4">
        <v>5118</v>
      </c>
      <c r="O1327" s="4">
        <v>66</v>
      </c>
      <c r="P1327" s="4">
        <v>88094</v>
      </c>
      <c r="Q1327" s="4">
        <v>5899</v>
      </c>
      <c r="R1327" s="4">
        <v>0</v>
      </c>
      <c r="S1327" s="4">
        <v>0</v>
      </c>
      <c r="T1327" s="4">
        <v>99177</v>
      </c>
      <c r="U1327" s="13">
        <f>IF(DataTable[[#This Row],[Year]]="2019",SUM(DataTable[[#This Row],[Nov]:[Dec]]),IF(OR(DataTable[[#This Row],[Year]]="2020",DataTable[[#This Row],[Year]]="2021"),DataTable[[#This Row],[Total]],0))/1000</f>
        <v>99.177000000000007</v>
      </c>
      <c r="V1327" s="13" t="str">
        <f>_xlfn.IFNA(VLOOKUP(DataTable[[#This Row],[Category]],Table2[#All],2,FALSE),"")</f>
        <v>All Other</v>
      </c>
    </row>
    <row r="1328" spans="1:22" x14ac:dyDescent="0.35">
      <c r="A1328" s="3" t="s">
        <v>7</v>
      </c>
      <c r="B1328" s="3" t="s">
        <v>981</v>
      </c>
      <c r="C1328" s="3" t="s">
        <v>1137</v>
      </c>
      <c r="D1328" s="3" t="s">
        <v>1136</v>
      </c>
      <c r="E1328" s="3" t="s">
        <v>273</v>
      </c>
      <c r="F1328" s="3" t="s">
        <v>1781</v>
      </c>
      <c r="G1328" s="3" t="s">
        <v>1806</v>
      </c>
      <c r="H1328" s="4">
        <v>27650</v>
      </c>
      <c r="I1328" s="4">
        <v>27650</v>
      </c>
      <c r="J1328" s="4">
        <v>110331</v>
      </c>
      <c r="K1328" s="4">
        <v>103540</v>
      </c>
      <c r="L1328" s="4">
        <v>103540</v>
      </c>
      <c r="M1328" s="4">
        <v>103540</v>
      </c>
      <c r="N1328" s="4">
        <v>103540</v>
      </c>
      <c r="O1328" s="4">
        <v>141005</v>
      </c>
      <c r="P1328" s="4">
        <v>75890</v>
      </c>
      <c r="Q1328" s="4">
        <v>74504</v>
      </c>
      <c r="R1328" s="4">
        <v>74504</v>
      </c>
      <c r="S1328" s="4">
        <v>74504</v>
      </c>
      <c r="T1328" s="4">
        <v>1020195</v>
      </c>
      <c r="U1328" s="13">
        <f>IF(DataTable[[#This Row],[Year]]="2019",SUM(DataTable[[#This Row],[Nov]:[Dec]]),IF(OR(DataTable[[#This Row],[Year]]="2020",DataTable[[#This Row],[Year]]="2021"),DataTable[[#This Row],[Total]],0))/1000</f>
        <v>1020.1950000000001</v>
      </c>
      <c r="V1328" s="13" t="str">
        <f>_xlfn.IFNA(VLOOKUP(DataTable[[#This Row],[Category]],Table2[#All],2,FALSE),"")</f>
        <v>All Other</v>
      </c>
    </row>
    <row r="1329" spans="1:22" x14ac:dyDescent="0.35">
      <c r="A1329" s="3" t="s">
        <v>7</v>
      </c>
      <c r="B1329" s="3" t="s">
        <v>981</v>
      </c>
      <c r="C1329" s="3" t="s">
        <v>1139</v>
      </c>
      <c r="D1329" s="3" t="s">
        <v>1138</v>
      </c>
      <c r="E1329" s="3" t="s">
        <v>273</v>
      </c>
      <c r="F1329" s="3" t="s">
        <v>1782</v>
      </c>
      <c r="G1329" s="3" t="s">
        <v>1806</v>
      </c>
      <c r="H1329" s="4">
        <v>0</v>
      </c>
      <c r="I1329" s="4">
        <v>0</v>
      </c>
      <c r="J1329" s="4">
        <v>0</v>
      </c>
      <c r="K1329" s="4">
        <v>0</v>
      </c>
      <c r="L1329" s="4">
        <v>0</v>
      </c>
      <c r="M1329" s="4">
        <v>0</v>
      </c>
      <c r="N1329" s="4">
        <v>0</v>
      </c>
      <c r="O1329" s="4">
        <v>0</v>
      </c>
      <c r="P1329" s="4">
        <v>45480</v>
      </c>
      <c r="Q1329" s="4">
        <v>8543</v>
      </c>
      <c r="R1329" s="4">
        <v>45154</v>
      </c>
      <c r="S1329" s="4">
        <v>0</v>
      </c>
      <c r="T1329" s="4">
        <v>99177</v>
      </c>
      <c r="U1329" s="13">
        <f>IF(DataTable[[#This Row],[Year]]="2019",SUM(DataTable[[#This Row],[Nov]:[Dec]]),IF(OR(DataTable[[#This Row],[Year]]="2020",DataTable[[#This Row],[Year]]="2021"),DataTable[[#This Row],[Total]],0))/1000</f>
        <v>99.177000000000007</v>
      </c>
      <c r="V1329" s="13" t="str">
        <f>_xlfn.IFNA(VLOOKUP(DataTable[[#This Row],[Category]],Table2[#All],2,FALSE),"")</f>
        <v>All Other</v>
      </c>
    </row>
    <row r="1330" spans="1:22" x14ac:dyDescent="0.35">
      <c r="A1330" s="3" t="s">
        <v>7</v>
      </c>
      <c r="B1330" s="3" t="s">
        <v>981</v>
      </c>
      <c r="C1330" s="3" t="s">
        <v>1139</v>
      </c>
      <c r="D1330" s="3" t="s">
        <v>1138</v>
      </c>
      <c r="E1330" s="3" t="s">
        <v>273</v>
      </c>
      <c r="F1330" s="3" t="s">
        <v>1781</v>
      </c>
      <c r="G1330" s="3" t="s">
        <v>1806</v>
      </c>
      <c r="H1330" s="4">
        <v>119860</v>
      </c>
      <c r="I1330" s="4">
        <v>119860</v>
      </c>
      <c r="J1330" s="4">
        <v>119860</v>
      </c>
      <c r="K1330" s="4">
        <v>119860</v>
      </c>
      <c r="L1330" s="4">
        <v>119860</v>
      </c>
      <c r="M1330" s="4">
        <v>86976</v>
      </c>
      <c r="N1330" s="4">
        <v>86035</v>
      </c>
      <c r="O1330" s="4">
        <v>86035</v>
      </c>
      <c r="P1330" s="4">
        <v>86035</v>
      </c>
      <c r="Q1330" s="4">
        <v>86035</v>
      </c>
      <c r="R1330" s="4">
        <v>86035</v>
      </c>
      <c r="S1330" s="4">
        <v>86035</v>
      </c>
      <c r="T1330" s="4">
        <v>1202487</v>
      </c>
      <c r="U1330" s="13">
        <f>IF(DataTable[[#This Row],[Year]]="2019",SUM(DataTable[[#This Row],[Nov]:[Dec]]),IF(OR(DataTable[[#This Row],[Year]]="2020",DataTable[[#This Row],[Year]]="2021"),DataTable[[#This Row],[Total]],0))/1000</f>
        <v>1202.4870000000001</v>
      </c>
      <c r="V1330" s="13" t="str">
        <f>_xlfn.IFNA(VLOOKUP(DataTable[[#This Row],[Category]],Table2[#All],2,FALSE),"")</f>
        <v>All Other</v>
      </c>
    </row>
    <row r="1331" spans="1:22" x14ac:dyDescent="0.35">
      <c r="A1331" s="3" t="s">
        <v>7</v>
      </c>
      <c r="B1331" s="3" t="s">
        <v>981</v>
      </c>
      <c r="C1331" s="3" t="s">
        <v>1081</v>
      </c>
      <c r="D1331" s="3" t="s">
        <v>1080</v>
      </c>
      <c r="E1331" s="3" t="s">
        <v>88</v>
      </c>
      <c r="F1331" s="3" t="s">
        <v>1781</v>
      </c>
      <c r="G1331" s="3" t="s">
        <v>1806</v>
      </c>
      <c r="H1331" s="4">
        <v>0</v>
      </c>
      <c r="I1331" s="4">
        <v>0</v>
      </c>
      <c r="J1331" s="4">
        <v>0</v>
      </c>
      <c r="K1331" s="4">
        <v>0</v>
      </c>
      <c r="L1331" s="4">
        <v>0</v>
      </c>
      <c r="M1331" s="4">
        <v>0</v>
      </c>
      <c r="N1331" s="4">
        <v>0</v>
      </c>
      <c r="O1331" s="4">
        <v>159525</v>
      </c>
      <c r="P1331" s="4">
        <v>98361</v>
      </c>
      <c r="Q1331" s="4">
        <v>133370</v>
      </c>
      <c r="R1331" s="4">
        <v>0</v>
      </c>
      <c r="S1331" s="4">
        <v>0</v>
      </c>
      <c r="T1331" s="4">
        <v>391256</v>
      </c>
      <c r="U1331" s="13">
        <f>IF(DataTable[[#This Row],[Year]]="2019",SUM(DataTable[[#This Row],[Nov]:[Dec]]),IF(OR(DataTable[[#This Row],[Year]]="2020",DataTable[[#This Row],[Year]]="2021"),DataTable[[#This Row],[Total]],0))/1000</f>
        <v>391.25599999999997</v>
      </c>
      <c r="V1331" s="13" t="str">
        <f>_xlfn.IFNA(VLOOKUP(DataTable[[#This Row],[Category]],Table2[#All],2,FALSE),"")</f>
        <v>Proactive Replacement</v>
      </c>
    </row>
    <row r="1332" spans="1:22" x14ac:dyDescent="0.35">
      <c r="A1332" s="3" t="s">
        <v>7</v>
      </c>
      <c r="B1332" s="3" t="s">
        <v>981</v>
      </c>
      <c r="C1332" s="3" t="s">
        <v>1287</v>
      </c>
      <c r="D1332" s="3" t="s">
        <v>1286</v>
      </c>
      <c r="E1332" s="3" t="s">
        <v>88</v>
      </c>
      <c r="F1332" s="3" t="s">
        <v>1782</v>
      </c>
      <c r="G1332" s="3" t="s">
        <v>1806</v>
      </c>
      <c r="H1332" s="4">
        <v>0</v>
      </c>
      <c r="I1332" s="4">
        <v>0</v>
      </c>
      <c r="J1332" s="4">
        <v>0</v>
      </c>
      <c r="K1332" s="4">
        <v>0</v>
      </c>
      <c r="L1332" s="4">
        <v>121</v>
      </c>
      <c r="M1332" s="4">
        <v>9968</v>
      </c>
      <c r="N1332" s="4">
        <v>1394</v>
      </c>
      <c r="O1332" s="4">
        <v>247</v>
      </c>
      <c r="P1332" s="4">
        <v>310005</v>
      </c>
      <c r="Q1332" s="4">
        <v>124404</v>
      </c>
      <c r="R1332" s="4">
        <v>150980</v>
      </c>
      <c r="S1332" s="4">
        <v>153631</v>
      </c>
      <c r="T1332" s="4">
        <v>750750</v>
      </c>
      <c r="U1332" s="13">
        <f>IF(DataTable[[#This Row],[Year]]="2019",SUM(DataTable[[#This Row],[Nov]:[Dec]]),IF(OR(DataTable[[#This Row],[Year]]="2020",DataTable[[#This Row],[Year]]="2021"),DataTable[[#This Row],[Total]],0))/1000</f>
        <v>750.75</v>
      </c>
      <c r="V1332" s="13" t="str">
        <f>_xlfn.IFNA(VLOOKUP(DataTable[[#This Row],[Category]],Table2[#All],2,FALSE),"")</f>
        <v>Proactive Replacement</v>
      </c>
    </row>
    <row r="1333" spans="1:22" x14ac:dyDescent="0.35">
      <c r="A1333" s="3" t="s">
        <v>7</v>
      </c>
      <c r="B1333" s="3" t="s">
        <v>981</v>
      </c>
      <c r="C1333" s="3" t="s">
        <v>1629</v>
      </c>
      <c r="D1333" s="3" t="s">
        <v>1628</v>
      </c>
      <c r="E1333" s="3" t="s">
        <v>273</v>
      </c>
      <c r="F1333" s="3" t="s">
        <v>1782</v>
      </c>
      <c r="G1333" s="3" t="s">
        <v>1806</v>
      </c>
      <c r="H1333" s="4">
        <v>0</v>
      </c>
      <c r="I1333" s="4">
        <v>0</v>
      </c>
      <c r="J1333" s="4">
        <v>0</v>
      </c>
      <c r="K1333" s="4">
        <v>0</v>
      </c>
      <c r="L1333" s="4">
        <v>0</v>
      </c>
      <c r="M1333" s="4">
        <v>0</v>
      </c>
      <c r="N1333" s="4">
        <v>0</v>
      </c>
      <c r="O1333" s="4">
        <v>0</v>
      </c>
      <c r="P1333" s="4">
        <v>0</v>
      </c>
      <c r="Q1333" s="4">
        <v>59117</v>
      </c>
      <c r="R1333" s="4">
        <v>46350</v>
      </c>
      <c r="S1333" s="4">
        <v>0</v>
      </c>
      <c r="T1333" s="4">
        <v>105468</v>
      </c>
      <c r="U1333" s="13">
        <f>IF(DataTable[[#This Row],[Year]]="2019",SUM(DataTable[[#This Row],[Nov]:[Dec]]),IF(OR(DataTable[[#This Row],[Year]]="2020",DataTable[[#This Row],[Year]]="2021"),DataTable[[#This Row],[Total]],0))/1000</f>
        <v>105.468</v>
      </c>
      <c r="V1333" s="13" t="str">
        <f>_xlfn.IFNA(VLOOKUP(DataTable[[#This Row],[Category]],Table2[#All],2,FALSE),"")</f>
        <v>All Other</v>
      </c>
    </row>
    <row r="1334" spans="1:22" x14ac:dyDescent="0.35">
      <c r="A1334" s="3" t="s">
        <v>7</v>
      </c>
      <c r="B1334" s="3" t="s">
        <v>981</v>
      </c>
      <c r="C1334" s="3" t="s">
        <v>1629</v>
      </c>
      <c r="D1334" s="3" t="s">
        <v>1628</v>
      </c>
      <c r="E1334" s="3" t="s">
        <v>273</v>
      </c>
      <c r="F1334" s="3" t="s">
        <v>1781</v>
      </c>
      <c r="G1334" s="3" t="s">
        <v>1806</v>
      </c>
      <c r="H1334" s="4">
        <v>141905</v>
      </c>
      <c r="I1334" s="4">
        <v>166006</v>
      </c>
      <c r="J1334" s="4">
        <v>176222</v>
      </c>
      <c r="K1334" s="4">
        <v>0</v>
      </c>
      <c r="L1334" s="4">
        <v>0</v>
      </c>
      <c r="M1334" s="4">
        <v>0</v>
      </c>
      <c r="N1334" s="4">
        <v>0</v>
      </c>
      <c r="O1334" s="4">
        <v>0</v>
      </c>
      <c r="P1334" s="4">
        <v>0</v>
      </c>
      <c r="Q1334" s="4">
        <v>0</v>
      </c>
      <c r="R1334" s="4">
        <v>0</v>
      </c>
      <c r="S1334" s="4">
        <v>0</v>
      </c>
      <c r="T1334" s="4">
        <v>484133</v>
      </c>
      <c r="U1334" s="13">
        <f>IF(DataTable[[#This Row],[Year]]="2019",SUM(DataTable[[#This Row],[Nov]:[Dec]]),IF(OR(DataTable[[#This Row],[Year]]="2020",DataTable[[#This Row],[Year]]="2021"),DataTable[[#This Row],[Total]],0))/1000</f>
        <v>484.13299999999998</v>
      </c>
      <c r="V1334" s="13" t="str">
        <f>_xlfn.IFNA(VLOOKUP(DataTable[[#This Row],[Category]],Table2[#All],2,FALSE),"")</f>
        <v>All Other</v>
      </c>
    </row>
    <row r="1335" spans="1:22" x14ac:dyDescent="0.35">
      <c r="A1335" s="3" t="s">
        <v>7</v>
      </c>
      <c r="B1335" s="3" t="s">
        <v>981</v>
      </c>
      <c r="C1335" s="3" t="s">
        <v>1133</v>
      </c>
      <c r="D1335" s="3" t="s">
        <v>1132</v>
      </c>
      <c r="E1335" s="3" t="s">
        <v>281</v>
      </c>
      <c r="F1335" s="3" t="s">
        <v>1782</v>
      </c>
      <c r="G1335" s="3" t="s">
        <v>1806</v>
      </c>
      <c r="H1335" s="4">
        <v>0</v>
      </c>
      <c r="I1335" s="4">
        <v>0</v>
      </c>
      <c r="J1335" s="4">
        <v>0</v>
      </c>
      <c r="K1335" s="4">
        <v>0</v>
      </c>
      <c r="L1335" s="4">
        <v>0</v>
      </c>
      <c r="M1335" s="4">
        <v>0</v>
      </c>
      <c r="N1335" s="4">
        <v>942</v>
      </c>
      <c r="O1335" s="4">
        <v>-927</v>
      </c>
      <c r="P1335" s="4">
        <v>927</v>
      </c>
      <c r="Q1335" s="4">
        <v>0</v>
      </c>
      <c r="R1335" s="4">
        <v>0</v>
      </c>
      <c r="S1335" s="4">
        <v>-942</v>
      </c>
      <c r="T1335" s="4">
        <v>0</v>
      </c>
      <c r="U1335" s="13">
        <f>IF(DataTable[[#This Row],[Year]]="2019",SUM(DataTable[[#This Row],[Nov]:[Dec]]),IF(OR(DataTable[[#This Row],[Year]]="2020",DataTable[[#This Row],[Year]]="2021"),DataTable[[#This Row],[Total]],0))/1000</f>
        <v>0</v>
      </c>
      <c r="V1335" s="13" t="str">
        <f>_xlfn.IFNA(VLOOKUP(DataTable[[#This Row],[Category]],Table2[#All],2,FALSE),"")</f>
        <v>All Other</v>
      </c>
    </row>
    <row r="1336" spans="1:22" x14ac:dyDescent="0.35">
      <c r="A1336" s="3" t="s">
        <v>7</v>
      </c>
      <c r="B1336" s="3" t="s">
        <v>981</v>
      </c>
      <c r="C1336" s="3" t="s">
        <v>1133</v>
      </c>
      <c r="D1336" s="3" t="s">
        <v>1132</v>
      </c>
      <c r="E1336" s="3" t="s">
        <v>281</v>
      </c>
      <c r="F1336" s="3" t="s">
        <v>1781</v>
      </c>
      <c r="G1336" s="3" t="s">
        <v>1806</v>
      </c>
      <c r="H1336" s="4">
        <v>0</v>
      </c>
      <c r="I1336" s="4">
        <v>0</v>
      </c>
      <c r="J1336" s="4">
        <v>0</v>
      </c>
      <c r="K1336" s="4">
        <v>0</v>
      </c>
      <c r="L1336" s="4">
        <v>0</v>
      </c>
      <c r="M1336" s="4">
        <v>0</v>
      </c>
      <c r="N1336" s="4">
        <v>0</v>
      </c>
      <c r="O1336" s="4">
        <v>0</v>
      </c>
      <c r="P1336" s="4">
        <v>0</v>
      </c>
      <c r="Q1336" s="4">
        <v>0</v>
      </c>
      <c r="R1336" s="4">
        <v>0</v>
      </c>
      <c r="S1336" s="4">
        <v>0</v>
      </c>
      <c r="T1336" s="4">
        <v>0</v>
      </c>
      <c r="U1336" s="13">
        <f>IF(DataTable[[#This Row],[Year]]="2019",SUM(DataTable[[#This Row],[Nov]:[Dec]]),IF(OR(DataTable[[#This Row],[Year]]="2020",DataTable[[#This Row],[Year]]="2021"),DataTable[[#This Row],[Total]],0))/1000</f>
        <v>0</v>
      </c>
      <c r="V1336" s="13" t="str">
        <f>_xlfn.IFNA(VLOOKUP(DataTable[[#This Row],[Category]],Table2[#All],2,FALSE),"")</f>
        <v>All Other</v>
      </c>
    </row>
    <row r="1337" spans="1:22" x14ac:dyDescent="0.35">
      <c r="A1337" s="3" t="s">
        <v>7</v>
      </c>
      <c r="B1337" s="3" t="s">
        <v>981</v>
      </c>
      <c r="C1337" s="3" t="s">
        <v>1549</v>
      </c>
      <c r="D1337" s="3" t="s">
        <v>1548</v>
      </c>
      <c r="E1337" s="3" t="s">
        <v>273</v>
      </c>
      <c r="F1337" s="3" t="s">
        <v>1782</v>
      </c>
      <c r="G1337" s="3" t="s">
        <v>1806</v>
      </c>
      <c r="H1337" s="4">
        <v>0</v>
      </c>
      <c r="I1337" s="4">
        <v>0</v>
      </c>
      <c r="J1337" s="4">
        <v>0</v>
      </c>
      <c r="K1337" s="4">
        <v>0</v>
      </c>
      <c r="L1337" s="4">
        <v>0</v>
      </c>
      <c r="M1337" s="4">
        <v>0</v>
      </c>
      <c r="N1337" s="4">
        <v>0</v>
      </c>
      <c r="O1337" s="4">
        <v>0</v>
      </c>
      <c r="P1337" s="4">
        <v>0</v>
      </c>
      <c r="Q1337" s="4">
        <v>0</v>
      </c>
      <c r="R1337" s="4">
        <v>0</v>
      </c>
      <c r="S1337" s="4">
        <v>20447</v>
      </c>
      <c r="T1337" s="4">
        <v>20447</v>
      </c>
      <c r="U1337" s="13">
        <f>IF(DataTable[[#This Row],[Year]]="2019",SUM(DataTable[[#This Row],[Nov]:[Dec]]),IF(OR(DataTable[[#This Row],[Year]]="2020",DataTable[[#This Row],[Year]]="2021"),DataTable[[#This Row],[Total]],0))/1000</f>
        <v>20.446999999999999</v>
      </c>
      <c r="V1337" s="13" t="str">
        <f>_xlfn.IFNA(VLOOKUP(DataTable[[#This Row],[Category]],Table2[#All],2,FALSE),"")</f>
        <v>All Other</v>
      </c>
    </row>
    <row r="1338" spans="1:22" x14ac:dyDescent="0.35">
      <c r="A1338" s="3" t="s">
        <v>7</v>
      </c>
      <c r="B1338" s="3" t="s">
        <v>981</v>
      </c>
      <c r="C1338" s="3" t="s">
        <v>1549</v>
      </c>
      <c r="D1338" s="3" t="s">
        <v>1548</v>
      </c>
      <c r="E1338" s="3" t="s">
        <v>273</v>
      </c>
      <c r="F1338" s="3" t="s">
        <v>1781</v>
      </c>
      <c r="G1338" s="3" t="s">
        <v>1806</v>
      </c>
      <c r="H1338" s="4">
        <v>91557</v>
      </c>
      <c r="I1338" s="4">
        <v>27650</v>
      </c>
      <c r="J1338" s="4">
        <v>44064</v>
      </c>
      <c r="K1338" s="4">
        <v>0</v>
      </c>
      <c r="L1338" s="4">
        <v>0</v>
      </c>
      <c r="M1338" s="4">
        <v>0</v>
      </c>
      <c r="N1338" s="4">
        <v>0</v>
      </c>
      <c r="O1338" s="4">
        <v>0</v>
      </c>
      <c r="P1338" s="4">
        <v>0</v>
      </c>
      <c r="Q1338" s="4">
        <v>0</v>
      </c>
      <c r="R1338" s="4">
        <v>0</v>
      </c>
      <c r="S1338" s="4">
        <v>0</v>
      </c>
      <c r="T1338" s="4">
        <v>163271</v>
      </c>
      <c r="U1338" s="13">
        <f>IF(DataTable[[#This Row],[Year]]="2019",SUM(DataTable[[#This Row],[Nov]:[Dec]]),IF(OR(DataTable[[#This Row],[Year]]="2020",DataTable[[#This Row],[Year]]="2021"),DataTable[[#This Row],[Total]],0))/1000</f>
        <v>163.27099999999999</v>
      </c>
      <c r="V1338" s="13" t="str">
        <f>_xlfn.IFNA(VLOOKUP(DataTable[[#This Row],[Category]],Table2[#All],2,FALSE),"")</f>
        <v>All Other</v>
      </c>
    </row>
  </sheetData>
  <phoneticPr fontId="2" type="noConversion"/>
  <pageMargins left="0.7" right="0.7" top="0.75" bottom="0.75" header="0.3" footer="0.3"/>
  <pageSetup scale="38" fitToHeight="0" orientation="landscape" r:id="rId1"/>
  <headerFooter>
    <oddFooter>&amp;R&amp;"Times New Roman,Bold"&amp;12Case  No. 2020-00349&amp;"-,Regular"&amp;11
&amp;"Times New Roman,Bold"&amp;12Attachment to Response to AG-KIUC-1 Question No. 244
Page &amp;P of  &amp;N
Bellar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1C659-9BEC-4FC8-8AEC-441CE34C7D69}">
  <sheetPr>
    <pageSetUpPr fitToPage="1"/>
  </sheetPr>
  <dimension ref="B8:C21"/>
  <sheetViews>
    <sheetView workbookViewId="0"/>
  </sheetViews>
  <sheetFormatPr defaultRowHeight="14.5" x14ac:dyDescent="0.35"/>
  <cols>
    <col min="2" max="2" width="25.26953125" bestFit="1" customWidth="1"/>
    <col min="3" max="3" width="26.81640625" bestFit="1" customWidth="1"/>
  </cols>
  <sheetData>
    <row r="8" spans="2:3" x14ac:dyDescent="0.35">
      <c r="B8" t="s">
        <v>3</v>
      </c>
      <c r="C8" t="s">
        <v>1802</v>
      </c>
    </row>
    <row r="9" spans="2:3" x14ac:dyDescent="0.35">
      <c r="B9" s="7" t="s">
        <v>17</v>
      </c>
      <c r="C9" t="s">
        <v>1798</v>
      </c>
    </row>
    <row r="10" spans="2:3" x14ac:dyDescent="0.35">
      <c r="B10" s="7" t="s">
        <v>304</v>
      </c>
      <c r="C10" t="s">
        <v>1798</v>
      </c>
    </row>
    <row r="11" spans="2:3" x14ac:dyDescent="0.35">
      <c r="B11" s="7" t="s">
        <v>1786</v>
      </c>
      <c r="C11" t="s">
        <v>1798</v>
      </c>
    </row>
    <row r="12" spans="2:3" x14ac:dyDescent="0.35">
      <c r="B12" s="7" t="s">
        <v>868</v>
      </c>
      <c r="C12" t="s">
        <v>1798</v>
      </c>
    </row>
    <row r="13" spans="2:3" x14ac:dyDescent="0.35">
      <c r="B13" s="7" t="s">
        <v>273</v>
      </c>
      <c r="C13" t="s">
        <v>1798</v>
      </c>
    </row>
    <row r="14" spans="2:3" x14ac:dyDescent="0.35">
      <c r="B14" s="7" t="s">
        <v>111</v>
      </c>
      <c r="C14" t="s">
        <v>1798</v>
      </c>
    </row>
    <row r="15" spans="2:3" x14ac:dyDescent="0.35">
      <c r="B15" s="7" t="s">
        <v>8</v>
      </c>
      <c r="C15" t="s">
        <v>1798</v>
      </c>
    </row>
    <row r="16" spans="2:3" x14ac:dyDescent="0.35">
      <c r="B16" s="7" t="s">
        <v>88</v>
      </c>
      <c r="C16" t="s">
        <v>1799</v>
      </c>
    </row>
    <row r="17" spans="2:3" x14ac:dyDescent="0.35">
      <c r="B17" s="7" t="s">
        <v>252</v>
      </c>
      <c r="C17" t="s">
        <v>1800</v>
      </c>
    </row>
    <row r="18" spans="2:3" x14ac:dyDescent="0.35">
      <c r="B18" s="7" t="s">
        <v>127</v>
      </c>
      <c r="C18" t="s">
        <v>1798</v>
      </c>
    </row>
    <row r="19" spans="2:3" x14ac:dyDescent="0.35">
      <c r="B19" s="7" t="s">
        <v>124</v>
      </c>
      <c r="C19" t="s">
        <v>1801</v>
      </c>
    </row>
    <row r="20" spans="2:3" x14ac:dyDescent="0.35">
      <c r="B20" s="7" t="s">
        <v>281</v>
      </c>
      <c r="C20" t="s">
        <v>1798</v>
      </c>
    </row>
    <row r="21" spans="2:3" x14ac:dyDescent="0.35">
      <c r="B21" s="7" t="s">
        <v>413</v>
      </c>
      <c r="C21" t="s">
        <v>1798</v>
      </c>
    </row>
  </sheetData>
  <phoneticPr fontId="2" type="noConversion"/>
  <pageMargins left="0.7" right="0.7" top="0.75" bottom="0.75" header="0.3" footer="0.3"/>
  <pageSetup fitToHeight="0" orientation="landscape" r:id="rId1"/>
  <headerFooter>
    <oddFooter>&amp;R&amp;"Times New Roman,Bold"&amp;12Case  No. 2020-00349&amp;"-,Regular"&amp;11
&amp;"Times New Roman,Bold"&amp;12Attachment to Response to AG-KIUC-1 Question No. 244
Page &amp;P of  &amp;N
Bellar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Testimony</vt:lpstr>
      <vt:lpstr>Data</vt:lpstr>
      <vt:lpstr>Joiners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2021-01-22T15:51:23Z</dcterms:created>
  <dcterms:modified xsi:type="dcterms:W3CDTF">2021-01-22T15:51:31Z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62fcd2-3ff9-4261-9b26-9dd5808d0bb4_Enabled">
    <vt:lpwstr>true</vt:lpwstr>
  </property>
  <property fmtid="{D5CDD505-2E9C-101B-9397-08002B2CF9AE}" pid="3" name="MSIP_Label_d662fcd2-3ff9-4261-9b26-9dd5808d0bb4_SetDate">
    <vt:lpwstr>2021-01-22T15:51:31Z</vt:lpwstr>
  </property>
  <property fmtid="{D5CDD505-2E9C-101B-9397-08002B2CF9AE}" pid="4" name="MSIP_Label_d662fcd2-3ff9-4261-9b26-9dd5808d0bb4_Method">
    <vt:lpwstr>Privileged</vt:lpwstr>
  </property>
  <property fmtid="{D5CDD505-2E9C-101B-9397-08002B2CF9AE}" pid="5" name="MSIP_Label_d662fcd2-3ff9-4261-9b26-9dd5808d0bb4_Name">
    <vt:lpwstr>d662fcd2-3ff9-4261-9b26-9dd5808d0bb4</vt:lpwstr>
  </property>
  <property fmtid="{D5CDD505-2E9C-101B-9397-08002B2CF9AE}" pid="6" name="MSIP_Label_d662fcd2-3ff9-4261-9b26-9dd5808d0bb4_SiteId">
    <vt:lpwstr>5ee3b0ba-a559-45ee-a69e-6d3e963a3e72</vt:lpwstr>
  </property>
  <property fmtid="{D5CDD505-2E9C-101B-9397-08002B2CF9AE}" pid="7" name="MSIP_Label_d662fcd2-3ff9-4261-9b26-9dd5808d0bb4_ActionId">
    <vt:lpwstr>883cd6f7-2c13-4440-a38b-fbcc343bfb97</vt:lpwstr>
  </property>
  <property fmtid="{D5CDD505-2E9C-101B-9397-08002B2CF9AE}" pid="8" name="MSIP_Label_d662fcd2-3ff9-4261-9b26-9dd5808d0bb4_ContentBits">
    <vt:lpwstr>0</vt:lpwstr>
  </property>
</Properties>
</file>