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ate Case 2020\Cost of Service\Data Requests\Draft Responses from Seelye\KU PSC\"/>
    </mc:Choice>
  </mc:AlternateContent>
  <xr:revisionPtr revIDLastSave="0" documentId="13_ncr:1_{EFF157C4-A9A3-4997-B45C-D5D9B7042FDA}" xr6:coauthVersionLast="45" xr6:coauthVersionMax="45" xr10:uidLastSave="{00000000-0000-0000-0000-000000000000}"/>
  <bookViews>
    <workbookView xWindow="-110" yWindow="-110" windowWidth="19420" windowHeight="9800" xr2:uid="{86BE4EBD-8983-45C5-9479-D9E23803A1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F30" i="1"/>
  <c r="E30" i="1"/>
  <c r="D30" i="1"/>
  <c r="C30" i="1"/>
  <c r="B30" i="1"/>
  <c r="F28" i="1"/>
  <c r="I23" i="1"/>
  <c r="H23" i="1"/>
  <c r="F23" i="1"/>
  <c r="E20" i="1"/>
  <c r="B11" i="1"/>
  <c r="B10" i="1"/>
  <c r="E9" i="1"/>
  <c r="E8" i="1"/>
  <c r="E7" i="1"/>
  <c r="E11" i="1" s="1"/>
  <c r="B29" i="1" l="1"/>
  <c r="H29" i="1"/>
  <c r="D29" i="1"/>
  <c r="F29" i="1"/>
  <c r="E29" i="1"/>
  <c r="C29" i="1"/>
  <c r="D23" i="1"/>
  <c r="J23" i="1"/>
  <c r="F31" i="1" l="1"/>
  <c r="F33" i="1" s="1"/>
  <c r="E31" i="1"/>
  <c r="D31" i="1"/>
  <c r="D33" i="1" s="1"/>
  <c r="C31" i="1"/>
  <c r="C33" i="1" s="1"/>
  <c r="B31" i="1"/>
  <c r="B33" i="1" s="1"/>
  <c r="H31" i="1"/>
  <c r="H33" i="1" s="1"/>
  <c r="E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Hurst, Brian</author>
  </authors>
  <commentList>
    <comment ref="D5" authorId="0" shapeId="0" xr:uid="{F75DA057-D037-4E15-AC73-2945DE716681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(K)</t>
        </r>
      </text>
    </comment>
  </commentList>
</comments>
</file>

<file path=xl/sharedStrings.xml><?xml version="1.0" encoding="utf-8"?>
<sst xmlns="http://schemas.openxmlformats.org/spreadsheetml/2006/main" count="49" uniqueCount="43">
  <si>
    <t>Shared Data Across all LED Lighting options (KU)</t>
  </si>
  <si>
    <t>Weighted Average Cost of Capital (WACC)</t>
  </si>
  <si>
    <t>Capitalization</t>
  </si>
  <si>
    <t>Annual</t>
  </si>
  <si>
    <t>Weighted</t>
  </si>
  <si>
    <t xml:space="preserve">     Ratio</t>
  </si>
  <si>
    <t>R.O.E.</t>
  </si>
  <si>
    <t>Cost</t>
  </si>
  <si>
    <t>Common Equity</t>
  </si>
  <si>
    <t>Short Term Debt</t>
  </si>
  <si>
    <t>Long Term Debt</t>
  </si>
  <si>
    <t>Total Debt</t>
  </si>
  <si>
    <t>Total WACC</t>
  </si>
  <si>
    <t>Overall Cost of Capital</t>
  </si>
  <si>
    <t>Note:</t>
  </si>
  <si>
    <t>Carrying Charge Income Tax Calculation</t>
  </si>
  <si>
    <t>Corporate Tax Rate:</t>
  </si>
  <si>
    <t>Federal Tax Rate</t>
  </si>
  <si>
    <t>State Tax Rate</t>
  </si>
  <si>
    <t>State Tax Benefit</t>
  </si>
  <si>
    <t>TOTAL Corporate Tax Rate</t>
  </si>
  <si>
    <t xml:space="preserve">Carrying Charge: </t>
  </si>
  <si>
    <t xml:space="preserve">(Weighted Cost of Equity / (1- CORPORATE TAX RATE)) x CORPORATE TAX RATE </t>
  </si>
  <si>
    <t>(</t>
  </si>
  <si>
    <r>
      <t>/  (</t>
    </r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-</t>
    </r>
  </si>
  <si>
    <t>))           x</t>
  </si>
  <si>
    <t>Annual Carrying Charges</t>
  </si>
  <si>
    <t>Fixtures</t>
  </si>
  <si>
    <t>Poles</t>
  </si>
  <si>
    <t>Conversion Fee</t>
  </si>
  <si>
    <t>LED Fixtures</t>
  </si>
  <si>
    <t>LED Open Bottom</t>
  </si>
  <si>
    <t>HIDs</t>
  </si>
  <si>
    <t>New Pole</t>
  </si>
  <si>
    <t>Vintage Pole</t>
  </si>
  <si>
    <t>Weighted Avg. Pole</t>
  </si>
  <si>
    <t>Useful Life</t>
  </si>
  <si>
    <t>-</t>
  </si>
  <si>
    <t>Overall Rate of Return</t>
  </si>
  <si>
    <t>Straight Line Depreciation</t>
  </si>
  <si>
    <t>Income Taxes</t>
  </si>
  <si>
    <t>Property Taxes</t>
  </si>
  <si>
    <t>Total Carrying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</si>
</sst>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00_);\(&quot;$&quot;#,##0.00000\)"/>
    <numFmt numFmtId="165" formatCode="0.0%"/>
    <numFmt numFmtId="166" formatCode="0.0000%"/>
    <numFmt numFmtId="167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4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10" fontId="4" fillId="0" borderId="8" xfId="0" applyNumberFormat="1" applyFont="1" applyBorder="1" applyAlignment="1">
      <alignment horizontal="center"/>
    </xf>
    <xf numFmtId="0" fontId="2" fillId="0" borderId="0" xfId="0" applyFont="1"/>
    <xf numFmtId="0" fontId="4" fillId="0" borderId="9" xfId="0" applyFont="1" applyBorder="1"/>
    <xf numFmtId="10" fontId="4" fillId="0" borderId="10" xfId="0" applyNumberFormat="1" applyFont="1" applyBorder="1" applyAlignment="1">
      <alignment horizontal="center"/>
    </xf>
    <xf numFmtId="10" fontId="4" fillId="0" borderId="10" xfId="0" quotePrefix="1" applyNumberFormat="1" applyFont="1" applyBorder="1" applyAlignment="1">
      <alignment horizontal="center"/>
    </xf>
    <xf numFmtId="10" fontId="8" fillId="0" borderId="10" xfId="2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6" fillId="0" borderId="12" xfId="0" applyFont="1" applyBorder="1"/>
    <xf numFmtId="1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0" fontId="6" fillId="0" borderId="0" xfId="0" quotePrefix="1" applyFont="1"/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0" fontId="9" fillId="0" borderId="0" xfId="0" applyFont="1"/>
    <xf numFmtId="166" fontId="7" fillId="0" borderId="0" xfId="0" applyNumberFormat="1" applyFont="1" applyAlignment="1">
      <alignment horizontal="center"/>
    </xf>
    <xf numFmtId="10" fontId="4" fillId="0" borderId="0" xfId="2" applyNumberFormat="1" applyFont="1"/>
    <xf numFmtId="7" fontId="4" fillId="0" borderId="0" xfId="0" applyNumberFormat="1" applyFont="1"/>
    <xf numFmtId="0" fontId="4" fillId="0" borderId="0" xfId="0" quotePrefix="1" applyFont="1" applyAlignment="1">
      <alignment horizontal="right"/>
    </xf>
    <xf numFmtId="167" fontId="6" fillId="0" borderId="0" xfId="2" applyNumberFormat="1" applyFont="1" applyAlignment="1">
      <alignment horizontal="right"/>
    </xf>
    <xf numFmtId="0" fontId="4" fillId="0" borderId="0" xfId="0" quotePrefix="1" applyFont="1"/>
    <xf numFmtId="166" fontId="6" fillId="0" borderId="0" xfId="2" applyNumberFormat="1" applyFont="1"/>
    <xf numFmtId="0" fontId="4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10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10" fontId="0" fillId="0" borderId="16" xfId="2" applyNumberFormat="1" applyFont="1" applyBorder="1" applyAlignment="1">
      <alignment horizontal="center"/>
    </xf>
    <xf numFmtId="167" fontId="4" fillId="0" borderId="0" xfId="2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164" fontId="3" fillId="0" borderId="0" xfId="1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7" fillId="0" borderId="0" xfId="2" quotePrefix="1" applyNumberFormat="1" applyFont="1" applyFill="1" applyAlignment="1">
      <alignment horizontal="center"/>
    </xf>
    <xf numFmtId="10" fontId="4" fillId="0" borderId="0" xfId="0" quotePrefix="1" applyNumberFormat="1" applyFont="1" applyFill="1" applyAlignment="1">
      <alignment horizontal="center"/>
    </xf>
    <xf numFmtId="10" fontId="7" fillId="0" borderId="0" xfId="2" applyNumberFormat="1" applyFont="1" applyFill="1" applyAlignment="1">
      <alignment horizontal="center"/>
    </xf>
    <xf numFmtId="165" fontId="7" fillId="0" borderId="0" xfId="2" applyNumberFormat="1" applyFont="1" applyFill="1"/>
    <xf numFmtId="10" fontId="7" fillId="0" borderId="1" xfId="2" applyNumberFormat="1" applyFont="1" applyFill="1" applyBorder="1"/>
    <xf numFmtId="10" fontId="7" fillId="0" borderId="5" xfId="2" applyNumberFormat="1" applyFont="1" applyFill="1" applyBorder="1" applyAlignment="1">
      <alignment horizontal="center"/>
    </xf>
    <xf numFmtId="10" fontId="0" fillId="0" borderId="6" xfId="0" applyNumberFormat="1" applyFill="1" applyBorder="1" applyAlignment="1">
      <alignment horizontal="center"/>
    </xf>
    <xf numFmtId="10" fontId="7" fillId="0" borderId="17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729FA-8B65-4930-9ED1-8087463ADB9E}">
  <dimension ref="A1:Q34"/>
  <sheetViews>
    <sheetView tabSelected="1" zoomScaleNormal="100" workbookViewId="0"/>
  </sheetViews>
  <sheetFormatPr defaultColWidth="9.1796875" defaultRowHeight="14.5" x14ac:dyDescent="0.35"/>
  <cols>
    <col min="1" max="1" width="28" customWidth="1"/>
    <col min="2" max="2" width="15.26953125" bestFit="1" customWidth="1"/>
    <col min="3" max="3" width="18.453125" customWidth="1"/>
    <col min="4" max="4" width="9.54296875" bestFit="1" customWidth="1"/>
    <col min="5" max="5" width="12.26953125" bestFit="1" customWidth="1"/>
    <col min="6" max="6" width="26.453125" customWidth="1"/>
    <col min="7" max="7" width="13.26953125" customWidth="1"/>
    <col min="8" max="8" width="14.26953125" customWidth="1"/>
    <col min="9" max="9" width="3.7265625" customWidth="1"/>
    <col min="12" max="12" width="10" bestFit="1" customWidth="1"/>
  </cols>
  <sheetData>
    <row r="1" spans="1:17" ht="15.5" x14ac:dyDescent="0.35">
      <c r="A1" s="80" t="s">
        <v>0</v>
      </c>
      <c r="B1" s="1"/>
      <c r="C1" s="1"/>
      <c r="D1" s="1"/>
      <c r="E1" s="1"/>
      <c r="F1" s="1"/>
      <c r="G1" s="1"/>
      <c r="H1" s="1"/>
      <c r="I1" s="1"/>
      <c r="J1" s="1"/>
      <c r="L1" s="60"/>
      <c r="M1" s="61"/>
      <c r="N1" s="61"/>
      <c r="O1" s="61"/>
      <c r="P1" s="61"/>
      <c r="Q1" s="61"/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L2" s="60"/>
      <c r="M2" s="61"/>
      <c r="N2" s="61"/>
      <c r="O2" s="61"/>
      <c r="P2" s="61"/>
      <c r="Q2" s="61"/>
    </row>
    <row r="3" spans="1:17" x14ac:dyDescent="0.35">
      <c r="A3" s="2" t="s">
        <v>1</v>
      </c>
      <c r="B3" s="3"/>
      <c r="C3" s="3"/>
      <c r="D3" s="3"/>
      <c r="E3" s="1"/>
      <c r="F3" s="3"/>
      <c r="G3" s="3"/>
      <c r="H3" s="1"/>
      <c r="I3" s="1"/>
      <c r="J3" s="1"/>
      <c r="L3" s="60"/>
      <c r="M3" s="61"/>
      <c r="N3" s="61"/>
      <c r="O3" s="61"/>
      <c r="P3" s="61"/>
      <c r="Q3" s="61"/>
    </row>
    <row r="4" spans="1:17" x14ac:dyDescent="0.35">
      <c r="A4" s="1"/>
      <c r="B4" s="3"/>
      <c r="C4" s="3"/>
      <c r="D4" s="3"/>
      <c r="E4" s="1"/>
      <c r="F4" s="3"/>
      <c r="G4" s="3"/>
      <c r="H4" s="1"/>
      <c r="I4" s="1"/>
      <c r="J4" s="1"/>
      <c r="K4" s="4"/>
      <c r="L4" s="62"/>
      <c r="M4" s="61"/>
      <c r="N4" s="61"/>
      <c r="O4" s="61"/>
      <c r="P4" s="61"/>
      <c r="Q4" s="61"/>
    </row>
    <row r="5" spans="1:17" x14ac:dyDescent="0.35">
      <c r="A5" s="5"/>
      <c r="B5" s="6" t="s">
        <v>2</v>
      </c>
      <c r="C5" s="6" t="s">
        <v>3</v>
      </c>
      <c r="D5" s="6" t="s">
        <v>3</v>
      </c>
      <c r="E5" s="7" t="s">
        <v>4</v>
      </c>
      <c r="F5" s="8"/>
      <c r="G5" s="1"/>
      <c r="H5" s="1"/>
      <c r="I5" s="1"/>
      <c r="J5" s="1"/>
      <c r="K5" s="4"/>
      <c r="L5" s="63"/>
      <c r="M5" s="61"/>
      <c r="N5" s="61"/>
      <c r="O5" s="61"/>
      <c r="P5" s="61"/>
      <c r="Q5" s="61"/>
    </row>
    <row r="6" spans="1:17" x14ac:dyDescent="0.35">
      <c r="A6" s="10"/>
      <c r="B6" s="11" t="s">
        <v>5</v>
      </c>
      <c r="C6" s="11" t="s">
        <v>6</v>
      </c>
      <c r="D6" s="11" t="s">
        <v>7</v>
      </c>
      <c r="E6" s="12" t="s">
        <v>7</v>
      </c>
      <c r="F6" s="1"/>
      <c r="G6" s="1"/>
      <c r="H6" s="1"/>
      <c r="I6" s="1"/>
      <c r="J6" s="1"/>
      <c r="K6" s="4"/>
      <c r="L6" s="9"/>
    </row>
    <row r="7" spans="1:17" x14ac:dyDescent="0.35">
      <c r="A7" s="13" t="s">
        <v>8</v>
      </c>
      <c r="B7" s="64">
        <v>0.53231727204541945</v>
      </c>
      <c r="C7" s="64">
        <v>0.1</v>
      </c>
      <c r="D7" s="65"/>
      <c r="E7" s="14">
        <f>B7*C7</f>
        <v>5.3231727204541945E-2</v>
      </c>
      <c r="F7" s="1"/>
      <c r="G7" s="1"/>
      <c r="H7" s="1"/>
      <c r="I7" s="1"/>
      <c r="J7" s="1"/>
      <c r="K7" s="4"/>
      <c r="L7" s="9"/>
    </row>
    <row r="8" spans="1:17" x14ac:dyDescent="0.35">
      <c r="A8" s="13" t="s">
        <v>9</v>
      </c>
      <c r="B8" s="64">
        <v>1.7181755744303865E-2</v>
      </c>
      <c r="C8" s="66"/>
      <c r="D8" s="67">
        <v>4.5905495857983302E-3</v>
      </c>
      <c r="E8" s="14">
        <f>B8*D8</f>
        <v>7.8873701715302186E-5</v>
      </c>
      <c r="F8" s="15"/>
      <c r="G8" s="1"/>
      <c r="H8" s="1"/>
      <c r="I8" s="1"/>
      <c r="J8" s="1"/>
    </row>
    <row r="9" spans="1:17" x14ac:dyDescent="0.35">
      <c r="A9" s="13" t="s">
        <v>10</v>
      </c>
      <c r="B9" s="64">
        <v>0.45050097221027657</v>
      </c>
      <c r="C9" s="68"/>
      <c r="D9" s="69">
        <v>4.1618462004870925E-2</v>
      </c>
      <c r="E9" s="14">
        <f>B9*D9</f>
        <v>1.8749157595090809E-2</v>
      </c>
      <c r="F9" s="15"/>
      <c r="G9" s="1"/>
      <c r="H9" s="1"/>
      <c r="I9" s="1"/>
      <c r="J9" s="1"/>
    </row>
    <row r="10" spans="1:17" x14ac:dyDescent="0.35">
      <c r="A10" s="16" t="s">
        <v>11</v>
      </c>
      <c r="B10" s="17">
        <f>SUM(B8:B9)</f>
        <v>0.46768272795458044</v>
      </c>
      <c r="C10" s="18"/>
      <c r="D10" s="19"/>
      <c r="E10" s="20"/>
      <c r="F10" s="1"/>
      <c r="G10" s="1"/>
      <c r="H10" s="1"/>
      <c r="I10" s="1"/>
      <c r="J10" s="1"/>
    </row>
    <row r="11" spans="1:17" ht="15" thickBot="1" x14ac:dyDescent="0.4">
      <c r="A11" s="21" t="s">
        <v>12</v>
      </c>
      <c r="B11" s="22">
        <f>ROUNDUP(B7+B8+B9,1)</f>
        <v>1</v>
      </c>
      <c r="C11" s="23"/>
      <c r="D11" s="23"/>
      <c r="E11" s="24">
        <f>SUM(E7:E9)</f>
        <v>7.2059758501348062E-2</v>
      </c>
      <c r="F11" s="25" t="s">
        <v>13</v>
      </c>
      <c r="G11" s="1"/>
      <c r="H11" s="1"/>
      <c r="I11" s="1"/>
      <c r="J11" s="1"/>
    </row>
    <row r="12" spans="1:17" ht="15" thickTop="1" x14ac:dyDescent="0.35">
      <c r="A12" s="1"/>
      <c r="B12" s="2"/>
      <c r="C12" s="1"/>
      <c r="D12" s="26"/>
      <c r="E12" s="1"/>
      <c r="F12" s="27"/>
      <c r="G12" s="1"/>
      <c r="H12" s="1"/>
      <c r="I12" s="1"/>
      <c r="J12" s="28"/>
    </row>
    <row r="13" spans="1:17" x14ac:dyDescent="0.35">
      <c r="A13" s="1" t="s">
        <v>14</v>
      </c>
      <c r="B13" s="2"/>
      <c r="C13" s="1"/>
      <c r="D13" s="26"/>
      <c r="E13" s="1"/>
      <c r="F13" s="27"/>
      <c r="G13" s="1"/>
      <c r="H13" s="1"/>
      <c r="I13" s="1"/>
      <c r="J13" s="28"/>
    </row>
    <row r="14" spans="1:17" x14ac:dyDescent="0.35">
      <c r="A14" s="1"/>
      <c r="B14" s="2"/>
      <c r="C14" s="1"/>
      <c r="D14" s="26"/>
      <c r="E14" s="1"/>
      <c r="F14" s="27"/>
      <c r="G14" s="1"/>
      <c r="H14" s="1"/>
      <c r="I14" s="1"/>
      <c r="J14" s="28"/>
    </row>
    <row r="15" spans="1:17" x14ac:dyDescent="0.35">
      <c r="A15" s="2" t="s">
        <v>15</v>
      </c>
      <c r="B15" s="29"/>
      <c r="C15" s="2"/>
      <c r="D15" s="1"/>
      <c r="E15" s="1"/>
      <c r="F15" s="1"/>
      <c r="G15" s="1"/>
      <c r="H15" s="1"/>
      <c r="I15" s="1"/>
      <c r="J15" s="28"/>
    </row>
    <row r="16" spans="1:17" x14ac:dyDescent="0.35">
      <c r="A16" s="1"/>
      <c r="B16" s="1"/>
      <c r="C16" s="2"/>
      <c r="D16" s="1"/>
      <c r="E16" s="1"/>
      <c r="F16" s="1"/>
      <c r="G16" s="1"/>
      <c r="H16" s="1"/>
      <c r="I16" s="1"/>
      <c r="J16" s="28"/>
    </row>
    <row r="17" spans="1:10" x14ac:dyDescent="0.35">
      <c r="A17" s="1" t="s">
        <v>16</v>
      </c>
      <c r="B17" s="1"/>
      <c r="C17" s="1"/>
      <c r="D17" s="2"/>
      <c r="E17" s="70">
        <v>0.21</v>
      </c>
      <c r="F17" s="1" t="s">
        <v>17</v>
      </c>
      <c r="G17" s="1"/>
      <c r="H17" s="15"/>
      <c r="I17" s="15"/>
      <c r="J17" s="28"/>
    </row>
    <row r="18" spans="1:10" x14ac:dyDescent="0.35">
      <c r="A18" s="1"/>
      <c r="B18" s="1"/>
      <c r="C18" s="1"/>
      <c r="D18" s="2"/>
      <c r="E18" s="70">
        <v>4.9798500000000002E-2</v>
      </c>
      <c r="F18" s="1" t="s">
        <v>18</v>
      </c>
      <c r="G18" s="30"/>
      <c r="H18" s="15"/>
      <c r="I18" s="15"/>
      <c r="J18" s="28"/>
    </row>
    <row r="19" spans="1:10" x14ac:dyDescent="0.35">
      <c r="A19" s="1"/>
      <c r="B19" s="1"/>
      <c r="C19" s="1"/>
      <c r="D19" s="2"/>
      <c r="E19" s="71">
        <v>-1.03E-2</v>
      </c>
      <c r="F19" s="1" t="s">
        <v>19</v>
      </c>
      <c r="G19" s="30"/>
      <c r="H19" s="15"/>
      <c r="I19" s="15"/>
      <c r="J19" s="28"/>
    </row>
    <row r="20" spans="1:10" x14ac:dyDescent="0.35">
      <c r="A20" s="1"/>
      <c r="B20" s="1"/>
      <c r="C20" s="1"/>
      <c r="D20" s="2"/>
      <c r="E20" s="31">
        <f>SUM(E17:E19)</f>
        <v>0.24949849999999998</v>
      </c>
      <c r="F20" s="1" t="s">
        <v>20</v>
      </c>
      <c r="G20" s="1"/>
      <c r="H20" s="15"/>
      <c r="I20" s="15"/>
      <c r="J20" s="28"/>
    </row>
    <row r="21" spans="1:10" x14ac:dyDescent="0.35">
      <c r="A21" s="1"/>
      <c r="B21" s="1"/>
      <c r="C21" s="1"/>
      <c r="D21" s="2"/>
      <c r="E21" s="31"/>
      <c r="F21" s="1"/>
      <c r="G21" s="1"/>
      <c r="H21" s="15"/>
      <c r="I21" s="15"/>
      <c r="J21" s="28"/>
    </row>
    <row r="22" spans="1:10" x14ac:dyDescent="0.35">
      <c r="A22" s="1" t="s">
        <v>21</v>
      </c>
      <c r="B22" s="1"/>
      <c r="C22" s="1" t="s">
        <v>22</v>
      </c>
      <c r="D22" s="32"/>
      <c r="E22" s="32"/>
      <c r="F22" s="32"/>
      <c r="G22" s="1"/>
      <c r="H22" s="1"/>
      <c r="I22" s="1"/>
      <c r="J22" s="28"/>
    </row>
    <row r="23" spans="1:10" x14ac:dyDescent="0.35">
      <c r="A23" s="1"/>
      <c r="B23" s="1"/>
      <c r="C23" s="33" t="s">
        <v>23</v>
      </c>
      <c r="D23" s="34">
        <f>E7</f>
        <v>5.3231727204541945E-2</v>
      </c>
      <c r="E23" s="35" t="s">
        <v>24</v>
      </c>
      <c r="F23" s="36">
        <f>E20</f>
        <v>0.24949849999999998</v>
      </c>
      <c r="G23" s="35" t="s">
        <v>25</v>
      </c>
      <c r="H23" s="36">
        <f>E20</f>
        <v>0.24949849999999998</v>
      </c>
      <c r="I23" s="37" t="str">
        <f>"="</f>
        <v>=</v>
      </c>
      <c r="J23" s="38">
        <f>(E7/(1-E20))*E20</f>
        <v>1.7696481739133643E-2</v>
      </c>
    </row>
    <row r="25" spans="1:10" ht="15.5" x14ac:dyDescent="0.35">
      <c r="A25" s="39" t="s">
        <v>26</v>
      </c>
    </row>
    <row r="26" spans="1:10" ht="15.5" x14ac:dyDescent="0.35">
      <c r="A26" s="39"/>
      <c r="B26" s="75" t="s">
        <v>27</v>
      </c>
      <c r="C26" s="76"/>
      <c r="D26" s="77"/>
      <c r="E26" s="75" t="s">
        <v>28</v>
      </c>
      <c r="F26" s="76"/>
      <c r="G26" s="77"/>
      <c r="H26" s="78" t="s">
        <v>29</v>
      </c>
    </row>
    <row r="27" spans="1:10" ht="29" x14ac:dyDescent="0.35">
      <c r="A27" s="39"/>
      <c r="B27" s="40" t="s">
        <v>30</v>
      </c>
      <c r="C27" s="41" t="s">
        <v>31</v>
      </c>
      <c r="D27" s="42" t="s">
        <v>32</v>
      </c>
      <c r="E27" s="40" t="s">
        <v>33</v>
      </c>
      <c r="F27" s="41" t="s">
        <v>34</v>
      </c>
      <c r="G27" s="43" t="s">
        <v>35</v>
      </c>
      <c r="H27" s="79"/>
    </row>
    <row r="28" spans="1:10" x14ac:dyDescent="0.35">
      <c r="A28" s="44" t="s">
        <v>36</v>
      </c>
      <c r="B28" s="45">
        <v>25</v>
      </c>
      <c r="C28" s="46">
        <v>15</v>
      </c>
      <c r="D28" s="47">
        <v>25</v>
      </c>
      <c r="E28" s="45">
        <v>28</v>
      </c>
      <c r="F28" s="48">
        <f>28*0.647332</f>
        <v>18.125295999999999</v>
      </c>
      <c r="G28" s="49" t="s">
        <v>37</v>
      </c>
      <c r="H28" s="50">
        <v>5</v>
      </c>
    </row>
    <row r="29" spans="1:10" x14ac:dyDescent="0.35">
      <c r="A29" t="s">
        <v>38</v>
      </c>
      <c r="B29" s="51">
        <f>$E$11</f>
        <v>7.2059758501348062E-2</v>
      </c>
      <c r="C29" s="52">
        <f t="shared" ref="C29:H29" si="0">$E$11</f>
        <v>7.2059758501348062E-2</v>
      </c>
      <c r="D29" s="53">
        <f>$E$11</f>
        <v>7.2059758501348062E-2</v>
      </c>
      <c r="E29" s="51">
        <f t="shared" si="0"/>
        <v>7.2059758501348062E-2</v>
      </c>
      <c r="F29" s="52">
        <f t="shared" si="0"/>
        <v>7.2059758501348062E-2</v>
      </c>
      <c r="G29" s="53" t="s">
        <v>37</v>
      </c>
      <c r="H29" s="54">
        <f t="shared" si="0"/>
        <v>7.2059758501348062E-2</v>
      </c>
    </row>
    <row r="30" spans="1:10" x14ac:dyDescent="0.35">
      <c r="A30" t="s">
        <v>39</v>
      </c>
      <c r="B30" s="55">
        <f>1/B28</f>
        <v>0.04</v>
      </c>
      <c r="C30" s="56">
        <f t="shared" ref="C30:F30" si="1">1/C28</f>
        <v>6.6666666666666666E-2</v>
      </c>
      <c r="D30" s="57">
        <f>1/D28</f>
        <v>0.04</v>
      </c>
      <c r="E30" s="55">
        <f t="shared" si="1"/>
        <v>3.5714285714285712E-2</v>
      </c>
      <c r="F30" s="56">
        <f t="shared" si="1"/>
        <v>5.5171512785225689E-2</v>
      </c>
      <c r="G30" s="53" t="s">
        <v>37</v>
      </c>
      <c r="H30" s="58">
        <f>1/H28</f>
        <v>0.2</v>
      </c>
    </row>
    <row r="31" spans="1:10" x14ac:dyDescent="0.35">
      <c r="A31" t="s">
        <v>40</v>
      </c>
      <c r="B31" s="51">
        <f>$J$23</f>
        <v>1.7696481739133643E-2</v>
      </c>
      <c r="C31" s="52">
        <f t="shared" ref="C31:H31" si="2">$J$23</f>
        <v>1.7696481739133643E-2</v>
      </c>
      <c r="D31" s="53">
        <f>$J$23</f>
        <v>1.7696481739133643E-2</v>
      </c>
      <c r="E31" s="51">
        <f t="shared" si="2"/>
        <v>1.7696481739133643E-2</v>
      </c>
      <c r="F31" s="52">
        <f t="shared" si="2"/>
        <v>1.7696481739133643E-2</v>
      </c>
      <c r="G31" s="53" t="s">
        <v>37</v>
      </c>
      <c r="H31" s="54">
        <f t="shared" si="2"/>
        <v>1.7696481739133643E-2</v>
      </c>
    </row>
    <row r="32" spans="1:10" x14ac:dyDescent="0.35">
      <c r="A32" t="s">
        <v>41</v>
      </c>
      <c r="B32" s="72">
        <v>1.521E-2</v>
      </c>
      <c r="C32" s="72">
        <v>1.521E-2</v>
      </c>
      <c r="D32" s="72">
        <v>1.521E-2</v>
      </c>
      <c r="E32" s="72">
        <v>1.521E-2</v>
      </c>
      <c r="F32" s="72">
        <v>1.521E-2</v>
      </c>
      <c r="G32" s="73" t="s">
        <v>37</v>
      </c>
      <c r="H32" s="74">
        <v>1.511E-2</v>
      </c>
    </row>
    <row r="33" spans="1:8" x14ac:dyDescent="0.35">
      <c r="A33" t="s">
        <v>42</v>
      </c>
      <c r="B33" s="9">
        <f>SUM(B29:B32)</f>
        <v>0.14496624024048171</v>
      </c>
      <c r="C33" s="9">
        <f t="shared" ref="C33:F33" si="3">SUM(C29:C32)</f>
        <v>0.17163290690714839</v>
      </c>
      <c r="D33" s="9">
        <f>SUM(D29:D32)</f>
        <v>0.14496624024048171</v>
      </c>
      <c r="E33" s="9">
        <f t="shared" si="3"/>
        <v>0.14068052595476743</v>
      </c>
      <c r="F33" s="9">
        <f t="shared" si="3"/>
        <v>0.16013775302570737</v>
      </c>
      <c r="G33" s="27">
        <v>0.15992735418057913</v>
      </c>
      <c r="H33" s="9">
        <f>SUM(H29:H32)</f>
        <v>0.3048662402404817</v>
      </c>
    </row>
    <row r="34" spans="1:8" x14ac:dyDescent="0.35">
      <c r="G34" s="59"/>
    </row>
  </sheetData>
  <mergeCells count="3">
    <mergeCell ref="B26:D26"/>
    <mergeCell ref="E26:G26"/>
    <mergeCell ref="H26:H27"/>
  </mergeCells>
  <pageMargins left="1" right="1" top="1" bottom="1.75" header="0.5" footer="0.5"/>
  <pageSetup scale="76" orientation="landscape" r:id="rId1"/>
  <headerFooter scaleWithDoc="0">
    <oddFooter xml:space="preserve">&amp;R&amp;"Times New Roman,Bold"&amp;12 Case No. 2020-00349
Attachment to Response to PSC-2 Question No. 118b
Page &amp;P of &amp;N
Seelye
</oddFooter>
  </headerFooter>
  <rowBreaks count="1" manualBreakCount="1">
    <brk id="24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 xsi:nil="true"/>
    <Data_x0020_Request_x0020_Question_x0020_No_x002e_ xmlns="54fcda00-7b58-44a7-b108-8bd10a8a08ba">118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54E63241-75B4-40A0-840E-1DAE3D002226}"/>
</file>

<file path=customXml/itemProps2.xml><?xml version="1.0" encoding="utf-8"?>
<ds:datastoreItem xmlns:ds="http://schemas.openxmlformats.org/officeDocument/2006/customXml" ds:itemID="{E904A1F3-E2F8-457D-AFC9-57AAAD5B74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A0C716-F78E-48EF-9B36-7CA8B703180A}"/>
</file>

<file path=customXml/itemProps4.xml><?xml version="1.0" encoding="utf-8"?>
<ds:datastoreItem xmlns:ds="http://schemas.openxmlformats.org/officeDocument/2006/customXml" ds:itemID="{FC36B806-8FEF-4F82-8C1B-3D179C170569}"/>
</file>

<file path=customXml/itemProps5.xml><?xml version="1.0" encoding="utf-8"?>
<ds:datastoreItem xmlns:ds="http://schemas.openxmlformats.org/officeDocument/2006/customXml" ds:itemID="{FEB983DA-8730-42B2-A08B-54F767533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Feltner</dc:creator>
  <cp:lastModifiedBy>Fackler, Andrea</cp:lastModifiedBy>
  <cp:lastPrinted>2021-01-15T22:02:34Z</cp:lastPrinted>
  <dcterms:created xsi:type="dcterms:W3CDTF">2021-01-12T16:02:27Z</dcterms:created>
  <dcterms:modified xsi:type="dcterms:W3CDTF">2021-01-15T22:02:40Z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2021-01-15T21:03:06Z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11675ae6-efea-49ed-8a6c-e57c8ade03c4</vt:lpwstr>
  </property>
  <property fmtid="{D5CDD505-2E9C-101B-9397-08002B2CF9AE}" pid="9" name="MSIP_Label_d662fcd2-3ff9-4261-9b26-9dd5808d0bb4_ContentBits">
    <vt:lpwstr>0</vt:lpwstr>
  </property>
</Properties>
</file>