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"/>
    </mc:Choice>
  </mc:AlternateContent>
  <xr:revisionPtr revIDLastSave="0" documentId="13_ncr:1_{A23BE9E3-2C15-4C0B-9154-3975512C2DB2}" xr6:coauthVersionLast="41" xr6:coauthVersionMax="41" xr10:uidLastSave="{00000000-0000-0000-0000-000000000000}"/>
  <bookViews>
    <workbookView xWindow="-120" yWindow="-120" windowWidth="29040" windowHeight="15840" activeTab="1" xr2:uid="{00000000-000D-0000-FFFF-FFFF00000000}"/>
  </bookViews>
  <sheets>
    <sheet name="Impact Discussion" sheetId="1" r:id="rId1"/>
    <sheet name="Table 3. Fixed Assumptions" sheetId="2" r:id="rId2"/>
    <sheet name="Table 4. Environment Costs" sheetId="3" r:id="rId3"/>
    <sheet name="Table 5. VOS Data Table" sheetId="4" r:id="rId4"/>
  </sheets>
  <externalReferences>
    <externalReference r:id="rId5"/>
  </externalReferences>
  <definedNames>
    <definedName name="_xlnm.Print_Area" localSheetId="1">'Table 3. Fixed Assumptions'!$A$1:$K$26</definedName>
    <definedName name="_xlnm.Print_Area" localSheetId="2">'Table 4. Environment Costs'!$A$1:$T$45</definedName>
    <definedName name="_xlnm.Print_Area" localSheetId="3">'Table 5. VOS Data Table'!$A$1:$K$34</definedName>
    <definedName name="solver_adj" localSheetId="3" hidden="1">'Table 5. VOS Data Table'!$I$20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in" localSheetId="3" hidden="1">2</definedName>
    <definedName name="solver_neg" localSheetId="3" hidden="1">2</definedName>
    <definedName name="solver_num" localSheetId="3" hidden="1">0</definedName>
    <definedName name="solver_nwt" localSheetId="3" hidden="1">1</definedName>
    <definedName name="solver_opt" localSheetId="3" hidden="1">'Table 5. VOS Data Table'!#REF!</definedName>
    <definedName name="solver_pre" localSheetId="3" hidden="1">0.000001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3</definedName>
    <definedName name="solver_val" localSheetId="3" hidden="1">0.0028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1" i="4" l="1"/>
  <c r="I20" i="4"/>
  <c r="R35" i="3"/>
  <c r="R34" i="3"/>
  <c r="R33" i="3"/>
  <c r="R32" i="3"/>
  <c r="R31" i="3"/>
  <c r="R30" i="3"/>
  <c r="R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B11" i="3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C20" i="2"/>
  <c r="L18" i="2"/>
  <c r="L17" i="2"/>
  <c r="L16" i="2"/>
  <c r="L15" i="2"/>
  <c r="L14" i="2"/>
  <c r="L13" i="2"/>
  <c r="L12" i="2"/>
  <c r="L11" i="2"/>
  <c r="L10" i="2"/>
  <c r="H10" i="2"/>
  <c r="L9" i="2"/>
  <c r="L8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L7" i="2"/>
  <c r="B7" i="2"/>
</calcChain>
</file>

<file path=xl/sharedStrings.xml><?xml version="1.0" encoding="utf-8"?>
<sst xmlns="http://schemas.openxmlformats.org/spreadsheetml/2006/main" count="261" uniqueCount="148">
  <si>
    <t>Input/Parameter Description</t>
  </si>
  <si>
    <t>Update Reason</t>
  </si>
  <si>
    <t>Impact of Change</t>
  </si>
  <si>
    <t>Guaranteed NG Fuel Prices</t>
  </si>
  <si>
    <t>Fuel Price Escalation</t>
  </si>
  <si>
    <t>Environmental Discount Rate</t>
  </si>
  <si>
    <t>General Escalation Rate</t>
  </si>
  <si>
    <t xml:space="preserve">Treasury Yields </t>
  </si>
  <si>
    <t>Environmental costs by year.</t>
  </si>
  <si>
    <t>Discount Rate (After-tax WACC)</t>
  </si>
  <si>
    <t>Peak Load Reduction</t>
  </si>
  <si>
    <t>Loss Savings - PLR</t>
  </si>
  <si>
    <t>Loss Savings - ELCC</t>
  </si>
  <si>
    <t>PV Energy Production</t>
  </si>
  <si>
    <t>Capacity-related transmission capital cost</t>
  </si>
  <si>
    <t>Combustion Turbin Installed Cost</t>
  </si>
  <si>
    <t>Updated values to current market costs</t>
  </si>
  <si>
    <t>Combustion Turbin Heat Rate</t>
  </si>
  <si>
    <t>Updated based on current technology</t>
  </si>
  <si>
    <t>Combined Cycle Combustion Turbin Installed Cost</t>
  </si>
  <si>
    <t>Combined Cycle Combustion Turbin Heat Rate</t>
  </si>
  <si>
    <t>Solar weighted Heat Rate</t>
  </si>
  <si>
    <t>Fuel Price Overhead</t>
  </si>
  <si>
    <t>O&amp;M cost (first year) - Fixed</t>
  </si>
  <si>
    <t>O&amp;M cost escalation rate</t>
  </si>
  <si>
    <t>Reserve planning margin</t>
  </si>
  <si>
    <t>Capacity-related distribution capital costs -System</t>
  </si>
  <si>
    <t xml:space="preserve">Distribution capital cost escalation </t>
  </si>
  <si>
    <t>Peak Load (Weather Normalized)</t>
  </si>
  <si>
    <t xml:space="preserve">Peak Load Growth </t>
  </si>
  <si>
    <t>No change</t>
  </si>
  <si>
    <t>None</t>
  </si>
  <si>
    <t>Impact in cents per kWh</t>
  </si>
  <si>
    <t>0.03 cent increase to Avoided Fuel Component</t>
  </si>
  <si>
    <t>Updated to include trading day values from 2020</t>
  </si>
  <si>
    <t>Updated values to include data from 1995 to 2020</t>
  </si>
  <si>
    <t>0.08 increase to the Generation and Reserve Capacity Cost Components</t>
  </si>
  <si>
    <t>Current IRP Assumptions updated to reflect the passage of time</t>
  </si>
  <si>
    <t>0.02 cent decrease to the Transmission Capacity Cost Component</t>
  </si>
  <si>
    <t>offset by increase to the Generation and Reserve Capacity Cost Components</t>
  </si>
  <si>
    <t>Decrease of 0.56 cents to Avoided Fuel Component</t>
  </si>
  <si>
    <t>CC&amp;CT Cost 0.10 cent increase to the Generation and Reserve Capacity Cost Components</t>
  </si>
  <si>
    <t>Components</t>
  </si>
  <si>
    <t>ELCC (no loss)</t>
  </si>
  <si>
    <t>Loss Savings - Energy</t>
  </si>
  <si>
    <t>0.06 cent decrease.  Decrease to Avoided Fuel and Environmental Cost Components</t>
  </si>
  <si>
    <t>Updated to include passage of time and current escalation</t>
  </si>
  <si>
    <t>Updated to current year of IRP inputs</t>
  </si>
  <si>
    <t>0.06 cent decrease to Avoided Fuel  Cost Components</t>
  </si>
  <si>
    <t>No Change. Input is related to prior Avoided Distribution Cost Component methodology.</t>
  </si>
  <si>
    <t>Updated to to include 2018-19 Actuals and 2020-22 Forecast</t>
  </si>
  <si>
    <t>0.02 cent increase to the Reserve Capacity Cost Component</t>
  </si>
  <si>
    <t>0.12 Increase to the Distribution Capacity Cost Component</t>
  </si>
  <si>
    <t>Updated OATT 5-year average to include current year (2016-20)</t>
  </si>
  <si>
    <t>Updated model run to include most recent years data</t>
  </si>
  <si>
    <t>Updated values from 2010 to 2019</t>
  </si>
  <si>
    <t>0.05 decrease to the Distribution Capacity Cost Component</t>
  </si>
  <si>
    <t>No change to levelized rate</t>
  </si>
  <si>
    <t>No change.  Additional year of escalation to current year offset by lower out-year annual escalation rate</t>
  </si>
  <si>
    <t>Updated to 2020-21 MISO Reserve Margin value</t>
  </si>
  <si>
    <t>Changed input to current internal capital project escalation rate</t>
  </si>
  <si>
    <t xml:space="preserve">CC&amp;CT Heat Rate 0.02 cent decrease to the Generation and Reserve Capacity Cost </t>
  </si>
  <si>
    <t>Updated with 2017 to 2019 Data</t>
  </si>
  <si>
    <t>Table 3.  Fixed Assumptions to be used for the VOS calculations</t>
  </si>
  <si>
    <t>Fuel Prices</t>
  </si>
  <si>
    <t>Drives an increase in the VOS</t>
  </si>
  <si>
    <t>Input Data</t>
  </si>
  <si>
    <t>Drives an decrease in the VOS</t>
  </si>
  <si>
    <t>$/mmBtu</t>
  </si>
  <si>
    <t>No change in the VOS</t>
  </si>
  <si>
    <t>Environmental Externalities</t>
  </si>
  <si>
    <t>per year</t>
  </si>
  <si>
    <t>Environmental Costs</t>
  </si>
  <si>
    <t>separate table</t>
  </si>
  <si>
    <t>Economic Assumptions</t>
  </si>
  <si>
    <t xml:space="preserve">1 Year </t>
  </si>
  <si>
    <t>2 Year</t>
  </si>
  <si>
    <t xml:space="preserve">3 Year </t>
  </si>
  <si>
    <t xml:space="preserve">5 Year </t>
  </si>
  <si>
    <t xml:space="preserve">7 Year </t>
  </si>
  <si>
    <t>PV Assumptions</t>
  </si>
  <si>
    <t xml:space="preserve">10 Year </t>
  </si>
  <si>
    <t>PV Degradation Rate</t>
  </si>
  <si>
    <t>20 Year</t>
  </si>
  <si>
    <t>PV Life</t>
  </si>
  <si>
    <t>30 Year</t>
  </si>
  <si>
    <t>Table 4. Environmental costs by year.</t>
  </si>
  <si>
    <t>Year</t>
  </si>
  <si>
    <t>Analysis
Year</t>
  </si>
  <si>
    <t>CO2 Cost</t>
  </si>
  <si>
    <t>PM 2.5 Cost</t>
  </si>
  <si>
    <t>CO Cost</t>
  </si>
  <si>
    <t>NOx Cost</t>
  </si>
  <si>
    <t>Pb Cost</t>
  </si>
  <si>
    <t>SO2 Cost</t>
  </si>
  <si>
    <t>Total Cost</t>
  </si>
  <si>
    <t>Table 5. VOS Data table -- required format showing assumptions used in the VOS calculation.</t>
  </si>
  <si>
    <t>Units</t>
  </si>
  <si>
    <t>Power Generation - Continued</t>
  </si>
  <si>
    <t>Other</t>
  </si>
  <si>
    <t>BTU per kWh</t>
  </si>
  <si>
    <t>Economic Factors</t>
  </si>
  <si>
    <t>$ per MMBtu</t>
  </si>
  <si>
    <t>Start Year for VOS applicability</t>
  </si>
  <si>
    <t>Generation life</t>
  </si>
  <si>
    <t>years</t>
  </si>
  <si>
    <t>Percentage</t>
  </si>
  <si>
    <t>Heat Rate degradation</t>
  </si>
  <si>
    <t>pear year</t>
  </si>
  <si>
    <t>per kW-yr</t>
  </si>
  <si>
    <t xml:space="preserve">Load Match Analysis </t>
  </si>
  <si>
    <t>O&amp;M cost (first year) - Variable</t>
  </si>
  <si>
    <t>$ per kWh</t>
  </si>
  <si>
    <t>% of rating</t>
  </si>
  <si>
    <t>PLR (no loss)</t>
  </si>
  <si>
    <t>% of PV output</t>
  </si>
  <si>
    <t>Years until new Generation is needed</t>
  </si>
  <si>
    <t xml:space="preserve">Distribution </t>
  </si>
  <si>
    <t>$ per kW</t>
  </si>
  <si>
    <t>PV Energy</t>
  </si>
  <si>
    <t>Capacity-related distribution capital costs - Mpls</t>
  </si>
  <si>
    <t>N/A</t>
  </si>
  <si>
    <t>Actual- First year annual energy</t>
  </si>
  <si>
    <t>kWh per kW-AC</t>
  </si>
  <si>
    <t>Capacity-related distribution capital costs - Mtka</t>
  </si>
  <si>
    <t>Capacity-related distribution capital costs -Edina</t>
  </si>
  <si>
    <t>Transmission</t>
  </si>
  <si>
    <t>Capacity-related distribution capital costs - SE</t>
  </si>
  <si>
    <t>Capacity-related distribution capital costs -MG</t>
  </si>
  <si>
    <t>Capacity-related distribution capital costs - Newport</t>
  </si>
  <si>
    <t>Power Generation</t>
  </si>
  <si>
    <t>Capacity-related distribution capital costs - St. Paul</t>
  </si>
  <si>
    <t xml:space="preserve">Peaking CT, simple cycle </t>
  </si>
  <si>
    <t>Capacity-related distribution capital costs - NW</t>
  </si>
  <si>
    <t>Installed Cost</t>
  </si>
  <si>
    <t>$/kW</t>
  </si>
  <si>
    <t>Capacity-related distribution capital costs - WBL</t>
  </si>
  <si>
    <t>Heat Rate</t>
  </si>
  <si>
    <t>BTU/kWh</t>
  </si>
  <si>
    <t>Intermediate CCGT</t>
  </si>
  <si>
    <t>MW</t>
  </si>
  <si>
    <t>0.01 cent decrease to Fuel Component</t>
  </si>
  <si>
    <t>0.01 cent increase to Environmental Component</t>
  </si>
  <si>
    <t>Updated values to current year</t>
  </si>
  <si>
    <t>0.05 cent increase</t>
  </si>
  <si>
    <t>0.04 cent decrease to Distribution Capacity Components</t>
  </si>
  <si>
    <t>2021 VOS Input or Parameter changes list</t>
  </si>
  <si>
    <t>No measurable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</si>
</sst>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0.0%"/>
    <numFmt numFmtId="166" formatCode="&quot;$&quot;#,##0.00"/>
    <numFmt numFmtId="167" formatCode="&quot;$&quot;#,##0.0000"/>
    <numFmt numFmtId="168" formatCode="&quot;$&quot;#,##0"/>
  </numFmts>
  <fonts count="7" x14ac:knownFonts="1">
    <font>
      <sz val="14"/>
      <name val="Garamond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Garamond"/>
      <family val="1"/>
    </font>
    <font>
      <b/>
      <sz val="14"/>
      <name val="Garamond"/>
      <family val="1"/>
    </font>
    <font>
      <sz val="10"/>
      <name val="Arial"/>
      <family val="2"/>
    </font>
    <font>
      <b/>
      <sz val="2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47">
    <xf numFmtId="0" fontId="0" fillId="0" borderId="0" xfId="0"/>
    <xf numFmtId="0" fontId="0" fillId="2" borderId="0" xfId="0" applyFont="1" applyFill="1"/>
    <xf numFmtId="0" fontId="0" fillId="2" borderId="0" xfId="0" applyFill="1"/>
    <xf numFmtId="0" fontId="0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0" fillId="2" borderId="0" xfId="0" applyFill="1" applyBorder="1"/>
    <xf numFmtId="0" fontId="3" fillId="2" borderId="0" xfId="0" applyFont="1" applyFill="1" applyBorder="1"/>
    <xf numFmtId="0" fontId="3" fillId="2" borderId="0" xfId="0" applyFont="1" applyFill="1"/>
    <xf numFmtId="0" fontId="0" fillId="2" borderId="0" xfId="0" applyFill="1" applyAlignment="1">
      <alignment wrapText="1"/>
    </xf>
    <xf numFmtId="0" fontId="3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vertical="center" wrapText="1"/>
    </xf>
    <xf numFmtId="0" fontId="6" fillId="2" borderId="0" xfId="0" applyFont="1" applyFill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4" fillId="2" borderId="2" xfId="0" applyFont="1" applyFill="1" applyBorder="1"/>
    <xf numFmtId="0" fontId="4" fillId="2" borderId="0" xfId="0" applyFont="1" applyFill="1"/>
    <xf numFmtId="0" fontId="4" fillId="2" borderId="2" xfId="0" applyFont="1" applyFill="1" applyBorder="1" applyAlignment="1">
      <alignment wrapText="1"/>
    </xf>
    <xf numFmtId="0" fontId="6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4" fillId="0" borderId="6" xfId="0" applyFont="1" applyBorder="1"/>
    <xf numFmtId="0" fontId="4" fillId="0" borderId="0" xfId="0" applyFont="1" applyFill="1" applyBorder="1" applyAlignment="1">
      <alignment horizontal="center"/>
    </xf>
    <xf numFmtId="0" fontId="0" fillId="3" borderId="0" xfId="0" applyFill="1" applyBorder="1"/>
    <xf numFmtId="0" fontId="0" fillId="0" borderId="7" xfId="0" applyBorder="1" applyAlignment="1">
      <alignment horizontal="center"/>
    </xf>
    <xf numFmtId="0" fontId="3" fillId="0" borderId="6" xfId="0" applyFont="1" applyBorder="1"/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4" borderId="0" xfId="0" applyFill="1" applyBorder="1"/>
    <xf numFmtId="0" fontId="0" fillId="0" borderId="6" xfId="0" applyBorder="1" applyAlignment="1">
      <alignment horizontal="left" indent="2"/>
    </xf>
    <xf numFmtId="164" fontId="0" fillId="4" borderId="8" xfId="0" applyNumberFormat="1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5" borderId="0" xfId="0" applyFill="1" applyBorder="1"/>
    <xf numFmtId="165" fontId="0" fillId="2" borderId="0" xfId="7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 applyBorder="1"/>
    <xf numFmtId="0" fontId="0" fillId="0" borderId="7" xfId="0" applyFill="1" applyBorder="1" applyAlignment="1">
      <alignment horizontal="center"/>
    </xf>
    <xf numFmtId="10" fontId="0" fillId="3" borderId="8" xfId="0" applyNumberFormat="1" applyFill="1" applyBorder="1" applyAlignment="1">
      <alignment horizontal="center"/>
    </xf>
    <xf numFmtId="10" fontId="0" fillId="0" borderId="8" xfId="0" applyNumberFormat="1" applyFill="1" applyBorder="1" applyAlignment="1">
      <alignment horizontal="center"/>
    </xf>
    <xf numFmtId="10" fontId="3" fillId="5" borderId="8" xfId="0" applyNumberFormat="1" applyFont="1" applyFill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10" fontId="0" fillId="2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2"/>
    </xf>
    <xf numFmtId="0" fontId="0" fillId="0" borderId="6" xfId="0" applyBorder="1"/>
    <xf numFmtId="10" fontId="0" fillId="4" borderId="8" xfId="0" applyNumberFormat="1" applyFill="1" applyBorder="1" applyAlignment="1">
      <alignment horizontal="center"/>
    </xf>
    <xf numFmtId="10" fontId="0" fillId="2" borderId="8" xfId="0" applyNumberFormat="1" applyFill="1" applyBorder="1" applyAlignment="1">
      <alignment horizontal="center"/>
    </xf>
    <xf numFmtId="10" fontId="0" fillId="5" borderId="8" xfId="0" applyNumberFormat="1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/>
    <xf numFmtId="0" fontId="0" fillId="0" borderId="1" xfId="0" applyFill="1" applyBorder="1"/>
    <xf numFmtId="0" fontId="0" fillId="0" borderId="10" xfId="0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0" fillId="5" borderId="0" xfId="0" applyFill="1"/>
    <xf numFmtId="0" fontId="4" fillId="2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164" fontId="3" fillId="5" borderId="0" xfId="0" applyNumberFormat="1" applyFont="1" applyFill="1" applyBorder="1" applyAlignment="1">
      <alignment horizontal="center"/>
    </xf>
    <xf numFmtId="164" fontId="3" fillId="5" borderId="19" xfId="8" applyNumberFormat="1" applyFont="1" applyFill="1" applyBorder="1" applyAlignment="1">
      <alignment horizontal="center"/>
    </xf>
    <xf numFmtId="164" fontId="3" fillId="2" borderId="17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164" fontId="3" fillId="2" borderId="19" xfId="8" applyNumberFormat="1" applyFont="1" applyFill="1" applyBorder="1" applyAlignment="1">
      <alignment horizontal="center"/>
    </xf>
    <xf numFmtId="2" fontId="1" fillId="2" borderId="0" xfId="9" applyNumberFormat="1" applyFont="1" applyFill="1" applyBorder="1"/>
    <xf numFmtId="0" fontId="3" fillId="2" borderId="6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164" fontId="3" fillId="5" borderId="21" xfId="8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21" xfId="8" applyNumberFormat="1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164" fontId="3" fillId="5" borderId="23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4" fontId="3" fillId="5" borderId="24" xfId="8" applyNumberFormat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4" xfId="8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  <xf numFmtId="0" fontId="4" fillId="0" borderId="7" xfId="0" applyFont="1" applyBorder="1" applyAlignment="1">
      <alignment horizontal="center"/>
    </xf>
    <xf numFmtId="0" fontId="0" fillId="3" borderId="6" xfId="0" applyFill="1" applyBorder="1"/>
    <xf numFmtId="0" fontId="4" fillId="0" borderId="0" xfId="0" applyFont="1" applyBorder="1"/>
    <xf numFmtId="0" fontId="0" fillId="4" borderId="6" xfId="0" applyFill="1" applyBorder="1"/>
    <xf numFmtId="0" fontId="3" fillId="0" borderId="0" xfId="0" applyFont="1" applyFill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0" fillId="5" borderId="6" xfId="0" applyFill="1" applyBorder="1"/>
    <xf numFmtId="0" fontId="3" fillId="0" borderId="0" xfId="0" applyFont="1" applyFill="1" applyBorder="1" applyAlignment="1">
      <alignment horizontal="left" indent="2"/>
    </xf>
    <xf numFmtId="3" fontId="3" fillId="4" borderId="25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10" fontId="3" fillId="0" borderId="0" xfId="10" applyNumberFormat="1" applyFont="1" applyFill="1" applyBorder="1"/>
    <xf numFmtId="0" fontId="3" fillId="0" borderId="0" xfId="0" applyFont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9" fontId="3" fillId="0" borderId="0" xfId="0" applyNumberFormat="1" applyFont="1" applyFill="1" applyBorder="1"/>
    <xf numFmtId="0" fontId="3" fillId="0" borderId="6" xfId="0" applyFont="1" applyFill="1" applyBorder="1"/>
    <xf numFmtId="0" fontId="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3" fontId="3" fillId="5" borderId="26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166" fontId="3" fillId="3" borderId="15" xfId="0" applyNumberFormat="1" applyFont="1" applyFill="1" applyBorder="1" applyAlignment="1">
      <alignment horizontal="center"/>
    </xf>
    <xf numFmtId="166" fontId="3" fillId="0" borderId="15" xfId="0" applyNumberFormat="1" applyFont="1" applyFill="1" applyBorder="1" applyAlignment="1">
      <alignment horizontal="center"/>
    </xf>
    <xf numFmtId="0" fontId="4" fillId="0" borderId="6" xfId="0" applyFont="1" applyFill="1" applyBorder="1"/>
    <xf numFmtId="167" fontId="3" fillId="5" borderId="15" xfId="0" applyNumberFormat="1" applyFont="1" applyFill="1" applyBorder="1" applyAlignment="1">
      <alignment horizontal="center"/>
    </xf>
    <xf numFmtId="167" fontId="3" fillId="0" borderId="15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165" fontId="3" fillId="3" borderId="8" xfId="0" applyNumberFormat="1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165" fontId="0" fillId="4" borderId="8" xfId="0" applyNumberFormat="1" applyFont="1" applyFill="1" applyBorder="1" applyAlignment="1">
      <alignment horizontal="center"/>
    </xf>
    <xf numFmtId="165" fontId="0" fillId="5" borderId="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6" fontId="3" fillId="3" borderId="8" xfId="0" applyNumberFormat="1" applyFont="1" applyFill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68" fontId="3" fillId="0" borderId="8" xfId="0" applyNumberFormat="1" applyFont="1" applyFill="1" applyBorder="1" applyAlignment="1">
      <alignment horizontal="center"/>
    </xf>
    <xf numFmtId="3" fontId="3" fillId="3" borderId="8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center"/>
    </xf>
    <xf numFmtId="166" fontId="3" fillId="4" borderId="8" xfId="4" applyNumberFormat="1" applyFont="1" applyFill="1" applyBorder="1" applyAlignment="1">
      <alignment horizontal="center"/>
    </xf>
    <xf numFmtId="166" fontId="3" fillId="0" borderId="8" xfId="4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indent="2"/>
    </xf>
    <xf numFmtId="168" fontId="3" fillId="3" borderId="8" xfId="0" applyNumberFormat="1" applyFont="1" applyFill="1" applyBorder="1" applyAlignment="1">
      <alignment horizontal="center"/>
    </xf>
    <xf numFmtId="10" fontId="3" fillId="4" borderId="8" xfId="0" applyNumberFormat="1" applyFont="1" applyFill="1" applyBorder="1" applyAlignment="1">
      <alignment horizontal="center"/>
    </xf>
    <xf numFmtId="3" fontId="3" fillId="5" borderId="25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2"/>
    </xf>
    <xf numFmtId="3" fontId="3" fillId="3" borderId="27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10" fontId="3" fillId="5" borderId="27" xfId="0" applyNumberFormat="1" applyFont="1" applyFill="1" applyBorder="1" applyAlignment="1">
      <alignment horizontal="center"/>
    </xf>
    <xf numFmtId="10" fontId="3" fillId="0" borderId="27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2" borderId="0" xfId="0" applyFill="1" applyBorder="1" applyAlignment="1">
      <alignment wrapText="1"/>
    </xf>
  </cellXfs>
  <cellStyles count="11">
    <cellStyle name="Comma 2" xfId="1" xr:uid="{00000000-0005-0000-0000-000000000000}"/>
    <cellStyle name="Comma 2 2" xfId="9" xr:uid="{F1074C72-680D-4C4A-A41E-E9B2CB00F67A}"/>
    <cellStyle name="Comma 3" xfId="8" xr:uid="{E768756D-BAC7-4BB1-A6D2-E75CEC315B54}"/>
    <cellStyle name="Currency 2" xfId="2" xr:uid="{00000000-0005-0000-0000-000001000000}"/>
    <cellStyle name="Normal" xfId="0" builtinId="0"/>
    <cellStyle name="Normal 10 4" xfId="3" xr:uid="{00000000-0005-0000-0000-000003000000}"/>
    <cellStyle name="Normal 2" xfId="4" xr:uid="{00000000-0005-0000-0000-000004000000}"/>
    <cellStyle name="Normal 3" xfId="5" xr:uid="{00000000-0005-0000-0000-000005000000}"/>
    <cellStyle name="Percent" xfId="7" builtinId="5"/>
    <cellStyle name="Percent 2" xfId="6" xr:uid="{00000000-0005-0000-0000-000006000000}"/>
    <cellStyle name="Percent 3" xfId="10" xr:uid="{7F73C62F-D0C3-41D3-B5B8-F9764ECD89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'Table 3. Fixed Assumptions'!#REF!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F08-456B-9149-5FA6570520C0}"/>
            </c:ext>
          </c:extLst>
        </c:ser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'Table 3. Fixed Assumptions'!$D$7:$D$18</c:f>
              <c:numCache>
                <c:formatCode>"$"#,##0.000</c:formatCode>
                <c:ptCount val="12"/>
                <c:pt idx="0">
                  <c:v>2.6709999999999998</c:v>
                </c:pt>
                <c:pt idx="1">
                  <c:v>2.6387450396825396</c:v>
                </c:pt>
                <c:pt idx="2">
                  <c:v>2.6447876984126988</c:v>
                </c:pt>
                <c:pt idx="3">
                  <c:v>2.7197966269841269</c:v>
                </c:pt>
                <c:pt idx="4">
                  <c:v>2.8226775793650791</c:v>
                </c:pt>
                <c:pt idx="5">
                  <c:v>2.934511904761905</c:v>
                </c:pt>
                <c:pt idx="6">
                  <c:v>3.0465902777777778</c:v>
                </c:pt>
                <c:pt idx="7">
                  <c:v>3.1593343253968258</c:v>
                </c:pt>
                <c:pt idx="8">
                  <c:v>3.2711498015873013</c:v>
                </c:pt>
                <c:pt idx="9">
                  <c:v>3.3802351190476201</c:v>
                </c:pt>
                <c:pt idx="10">
                  <c:v>3.4898839285714285</c:v>
                </c:pt>
                <c:pt idx="11">
                  <c:v>3.5956904761904762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'Table 3. Fixed Assumptions'!#REF!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08-456B-9149-5FA657052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818176"/>
        <c:axId val="42819968"/>
      </c:lineChart>
      <c:catAx>
        <c:axId val="42818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42819968"/>
        <c:crosses val="autoZero"/>
        <c:auto val="1"/>
        <c:lblAlgn val="ctr"/>
        <c:lblOffset val="100"/>
        <c:tickLblSkip val="7"/>
        <c:tickMarkSkip val="1"/>
        <c:noMultiLvlLbl val="0"/>
      </c:catAx>
      <c:valAx>
        <c:axId val="42819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.00_);_(\$* \(#,##0.0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428181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Courier New"/>
              <a:ea typeface="Courier New"/>
              <a:cs typeface="Courier New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</xdr:row>
      <xdr:rowOff>161925</xdr:rowOff>
    </xdr:from>
    <xdr:to>
      <xdr:col>14</xdr:col>
      <xdr:colOff>0</xdr:colOff>
      <xdr:row>18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AF3349E-7518-4B26-8CCA-1C94B19FFE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xcelenergy.sharepoint.com/sites/SPSC58/mnregulatory/2013Dockets/13867SGardens/21VOS/Att%20A_2021%20VOS%20Model%20(20070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"/>
      <sheetName val="Index"/>
      <sheetName val="Fig. ES-1"/>
      <sheetName val="Fig. ES-2 "/>
      <sheetName val="Table 3. Fixed Assumptions"/>
      <sheetName val="Table 4. Enviroment Costs"/>
      <sheetName val="Table 5. VOS Data Table"/>
      <sheetName val="Table 6. Azimuth and Tilt"/>
      <sheetName val="Table 8. Avoided Fuel Costs"/>
      <sheetName val="Table 9. Avoided Fixed O&amp;M"/>
      <sheetName val="Table 10. Avoided Variable O&amp;M"/>
      <sheetName val="Table 11. Avoided Gen. Cap."/>
      <sheetName val="Table 12. Avoided Reserve Cap. "/>
      <sheetName val="Table 13. Avoided Trans. Cap."/>
      <sheetName val="Table 14 Dist. Deferrable Cost"/>
      <sheetName val="Table 15. Avoided Dist - System"/>
      <sheetName val="Table 17. Avoided Enviromental"/>
      <sheetName val="Table 18. Inflation Adj. VOS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C5">
            <v>2021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7"/>
  <sheetViews>
    <sheetView tabSelected="1" view="pageBreakPreview" zoomScale="70" zoomScaleNormal="100" zoomScaleSheetLayoutView="70" workbookViewId="0">
      <selection activeCell="K43" sqref="K43"/>
    </sheetView>
  </sheetViews>
  <sheetFormatPr defaultRowHeight="18.75" x14ac:dyDescent="0.3"/>
  <cols>
    <col min="1" max="1" width="8.88671875" style="2"/>
    <col min="2" max="2" width="2.77734375" style="2" customWidth="1"/>
    <col min="3" max="3" width="8.88671875" style="2"/>
    <col min="4" max="4" width="15" style="2" customWidth="1"/>
    <col min="5" max="5" width="21" style="2" customWidth="1"/>
    <col min="6" max="6" width="2.21875" style="2" customWidth="1"/>
    <col min="7" max="8" width="8.88671875" style="2"/>
    <col min="9" max="9" width="36.109375" style="2" customWidth="1"/>
    <col min="10" max="10" width="2.6640625" style="2" customWidth="1"/>
    <col min="11" max="11" width="80.44140625" style="8" customWidth="1"/>
    <col min="12" max="16384" width="8.88671875" style="2"/>
  </cols>
  <sheetData>
    <row r="1" spans="2:17" ht="26.25" x14ac:dyDescent="0.4">
      <c r="B1" s="12" t="s">
        <v>146</v>
      </c>
    </row>
    <row r="2" spans="2:17" ht="19.5" thickBot="1" x14ac:dyDescent="0.35">
      <c r="B2" s="13" t="s">
        <v>32</v>
      </c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  <c r="Q2" s="13"/>
    </row>
    <row r="4" spans="2:17" x14ac:dyDescent="0.3">
      <c r="C4" s="15" t="s">
        <v>0</v>
      </c>
      <c r="D4" s="15"/>
      <c r="E4" s="15"/>
      <c r="F4" s="16"/>
      <c r="G4" s="15" t="s">
        <v>1</v>
      </c>
      <c r="H4" s="15"/>
      <c r="I4" s="15"/>
      <c r="J4" s="16"/>
      <c r="K4" s="17" t="s">
        <v>2</v>
      </c>
      <c r="L4" s="16"/>
    </row>
    <row r="6" spans="2:17" x14ac:dyDescent="0.3">
      <c r="B6" s="5">
        <v>1</v>
      </c>
      <c r="C6" s="6" t="s">
        <v>3</v>
      </c>
      <c r="G6" s="1" t="s">
        <v>34</v>
      </c>
      <c r="K6" s="3" t="s">
        <v>40</v>
      </c>
    </row>
    <row r="7" spans="2:17" x14ac:dyDescent="0.3">
      <c r="B7" s="5">
        <v>2</v>
      </c>
      <c r="C7" s="6" t="s">
        <v>4</v>
      </c>
      <c r="G7" s="1" t="s">
        <v>35</v>
      </c>
      <c r="K7" s="3" t="s">
        <v>141</v>
      </c>
    </row>
    <row r="8" spans="2:17" x14ac:dyDescent="0.3">
      <c r="B8" s="5">
        <v>3</v>
      </c>
      <c r="C8" s="6" t="s">
        <v>5</v>
      </c>
      <c r="G8" s="1" t="s">
        <v>35</v>
      </c>
      <c r="K8" s="3" t="s">
        <v>142</v>
      </c>
    </row>
    <row r="9" spans="2:17" x14ac:dyDescent="0.3">
      <c r="B9" s="5">
        <v>4</v>
      </c>
      <c r="C9" s="5" t="s">
        <v>6</v>
      </c>
      <c r="G9" s="1" t="s">
        <v>35</v>
      </c>
      <c r="K9" s="3" t="s">
        <v>57</v>
      </c>
    </row>
    <row r="10" spans="2:17" x14ac:dyDescent="0.3">
      <c r="B10" s="5">
        <v>5</v>
      </c>
      <c r="C10" s="2" t="s">
        <v>7</v>
      </c>
      <c r="G10" s="1" t="s">
        <v>34</v>
      </c>
      <c r="K10" s="3" t="s">
        <v>33</v>
      </c>
    </row>
    <row r="11" spans="2:17" ht="37.5" x14ac:dyDescent="0.3">
      <c r="B11" s="5">
        <v>6</v>
      </c>
      <c r="C11" s="7" t="s">
        <v>8</v>
      </c>
      <c r="G11" s="1" t="s">
        <v>46</v>
      </c>
      <c r="K11" s="3" t="s">
        <v>58</v>
      </c>
    </row>
    <row r="12" spans="2:17" x14ac:dyDescent="0.3">
      <c r="B12" s="5">
        <v>7</v>
      </c>
      <c r="C12" s="2" t="s">
        <v>9</v>
      </c>
      <c r="G12" s="1" t="s">
        <v>30</v>
      </c>
      <c r="K12" s="3" t="s">
        <v>31</v>
      </c>
    </row>
    <row r="13" spans="2:17" x14ac:dyDescent="0.3">
      <c r="B13" s="5"/>
      <c r="G13" s="7"/>
      <c r="K13" s="4"/>
    </row>
    <row r="14" spans="2:17" x14ac:dyDescent="0.3">
      <c r="B14" s="5">
        <v>8</v>
      </c>
      <c r="C14" s="6" t="s">
        <v>43</v>
      </c>
      <c r="G14" s="7" t="s">
        <v>143</v>
      </c>
      <c r="K14" s="3" t="s">
        <v>147</v>
      </c>
    </row>
    <row r="15" spans="2:17" x14ac:dyDescent="0.3">
      <c r="B15" s="5">
        <v>9</v>
      </c>
      <c r="C15" s="7" t="s">
        <v>10</v>
      </c>
      <c r="G15" s="7" t="s">
        <v>143</v>
      </c>
      <c r="K15" s="3" t="s">
        <v>147</v>
      </c>
    </row>
    <row r="16" spans="2:17" x14ac:dyDescent="0.3">
      <c r="B16" s="5">
        <v>10</v>
      </c>
      <c r="C16" s="2" t="s">
        <v>44</v>
      </c>
      <c r="G16" s="7" t="s">
        <v>143</v>
      </c>
      <c r="K16" s="3" t="s">
        <v>147</v>
      </c>
    </row>
    <row r="17" spans="2:17" x14ac:dyDescent="0.3">
      <c r="B17" s="2">
        <v>11</v>
      </c>
      <c r="C17" s="2" t="s">
        <v>11</v>
      </c>
      <c r="G17" s="7" t="s">
        <v>143</v>
      </c>
      <c r="K17" s="3" t="s">
        <v>145</v>
      </c>
    </row>
    <row r="18" spans="2:17" x14ac:dyDescent="0.3">
      <c r="B18" s="2">
        <v>12</v>
      </c>
      <c r="C18" s="2" t="s">
        <v>12</v>
      </c>
      <c r="G18" s="7" t="s">
        <v>143</v>
      </c>
      <c r="K18" s="3" t="s">
        <v>147</v>
      </c>
    </row>
    <row r="19" spans="2:17" x14ac:dyDescent="0.3">
      <c r="B19" s="2">
        <v>13</v>
      </c>
      <c r="C19" s="7" t="s">
        <v>13</v>
      </c>
      <c r="G19" s="1" t="s">
        <v>62</v>
      </c>
      <c r="K19" s="3" t="s">
        <v>144</v>
      </c>
    </row>
    <row r="20" spans="2:17" x14ac:dyDescent="0.3">
      <c r="B20" s="5">
        <v>14</v>
      </c>
      <c r="C20" s="6" t="s">
        <v>14</v>
      </c>
      <c r="G20" s="1" t="s">
        <v>53</v>
      </c>
      <c r="K20" s="3" t="s">
        <v>38</v>
      </c>
    </row>
    <row r="21" spans="2:17" x14ac:dyDescent="0.3">
      <c r="B21" s="5"/>
      <c r="C21" s="6"/>
      <c r="G21" s="1"/>
      <c r="K21" s="3"/>
    </row>
    <row r="22" spans="2:17" x14ac:dyDescent="0.3">
      <c r="B22" s="2">
        <v>15</v>
      </c>
      <c r="C22" s="6" t="s">
        <v>15</v>
      </c>
      <c r="G22" s="1" t="s">
        <v>47</v>
      </c>
      <c r="K22" s="10" t="s">
        <v>41</v>
      </c>
      <c r="L22" s="5"/>
      <c r="M22" s="5"/>
      <c r="N22" s="5"/>
      <c r="O22" s="5"/>
      <c r="P22" s="5"/>
      <c r="Q22" s="5"/>
    </row>
    <row r="23" spans="2:17" x14ac:dyDescent="0.3">
      <c r="B23" s="5">
        <v>16</v>
      </c>
      <c r="C23" s="6" t="s">
        <v>17</v>
      </c>
      <c r="G23" s="7" t="s">
        <v>18</v>
      </c>
      <c r="K23" s="10" t="s">
        <v>61</v>
      </c>
      <c r="L23" s="5"/>
      <c r="M23" s="5"/>
      <c r="N23" s="5"/>
      <c r="O23" s="5"/>
      <c r="P23" s="5"/>
      <c r="Q23" s="5"/>
    </row>
    <row r="24" spans="2:17" x14ac:dyDescent="0.3">
      <c r="B24" s="2">
        <v>17</v>
      </c>
      <c r="C24" s="6" t="s">
        <v>19</v>
      </c>
      <c r="G24" s="1" t="s">
        <v>47</v>
      </c>
      <c r="K24" s="10" t="s">
        <v>42</v>
      </c>
      <c r="L24" s="5"/>
      <c r="M24" s="5"/>
      <c r="N24" s="5"/>
      <c r="O24" s="5"/>
      <c r="P24" s="5"/>
      <c r="Q24" s="5"/>
    </row>
    <row r="25" spans="2:17" x14ac:dyDescent="0.3">
      <c r="B25" s="5">
        <v>18</v>
      </c>
      <c r="C25" s="6" t="s">
        <v>20</v>
      </c>
      <c r="G25" s="7" t="s">
        <v>18</v>
      </c>
      <c r="K25" s="146"/>
      <c r="L25" s="5"/>
      <c r="M25" s="5"/>
      <c r="N25" s="5"/>
      <c r="O25" s="5"/>
      <c r="P25" s="5"/>
      <c r="Q25" s="5"/>
    </row>
    <row r="26" spans="2:17" x14ac:dyDescent="0.3">
      <c r="B26" s="5"/>
      <c r="C26" s="6"/>
      <c r="G26" s="7"/>
      <c r="L26" s="5"/>
      <c r="M26" s="5"/>
      <c r="N26" s="5"/>
      <c r="O26" s="5"/>
      <c r="P26" s="5"/>
      <c r="Q26" s="5"/>
    </row>
    <row r="27" spans="2:17" x14ac:dyDescent="0.3">
      <c r="B27" s="2">
        <v>19</v>
      </c>
      <c r="C27" s="2" t="s">
        <v>21</v>
      </c>
      <c r="G27" s="1" t="s">
        <v>54</v>
      </c>
      <c r="K27" s="3" t="s">
        <v>45</v>
      </c>
    </row>
    <row r="28" spans="2:17" x14ac:dyDescent="0.3">
      <c r="K28" s="3" t="s">
        <v>39</v>
      </c>
    </row>
    <row r="29" spans="2:17" x14ac:dyDescent="0.3">
      <c r="K29" s="3"/>
    </row>
    <row r="30" spans="2:17" x14ac:dyDescent="0.3">
      <c r="B30" s="5">
        <v>18</v>
      </c>
      <c r="C30" s="2" t="s">
        <v>22</v>
      </c>
      <c r="G30" s="7" t="s">
        <v>16</v>
      </c>
      <c r="K30" s="3" t="s">
        <v>48</v>
      </c>
    </row>
    <row r="31" spans="2:17" x14ac:dyDescent="0.3">
      <c r="B31" s="2">
        <v>19</v>
      </c>
      <c r="C31" s="9" t="s">
        <v>23</v>
      </c>
      <c r="G31" s="1" t="s">
        <v>37</v>
      </c>
      <c r="K31" s="10" t="s">
        <v>36</v>
      </c>
    </row>
    <row r="32" spans="2:17" x14ac:dyDescent="0.3">
      <c r="B32" s="5">
        <v>20</v>
      </c>
      <c r="C32" s="9" t="s">
        <v>24</v>
      </c>
      <c r="G32" s="1" t="s">
        <v>37</v>
      </c>
      <c r="K32" s="10" t="s">
        <v>30</v>
      </c>
    </row>
    <row r="33" spans="2:11" x14ac:dyDescent="0.3">
      <c r="B33" s="2">
        <v>21</v>
      </c>
      <c r="C33" s="2" t="s">
        <v>25</v>
      </c>
      <c r="G33" s="1" t="s">
        <v>59</v>
      </c>
      <c r="K33" s="3" t="s">
        <v>51</v>
      </c>
    </row>
    <row r="34" spans="2:11" x14ac:dyDescent="0.3">
      <c r="B34" s="5">
        <v>22</v>
      </c>
      <c r="C34" s="9" t="s">
        <v>26</v>
      </c>
      <c r="G34" s="1" t="s">
        <v>50</v>
      </c>
      <c r="K34" s="11" t="s">
        <v>52</v>
      </c>
    </row>
    <row r="35" spans="2:11" x14ac:dyDescent="0.3">
      <c r="B35" s="2">
        <v>23</v>
      </c>
      <c r="C35" s="9" t="s">
        <v>27</v>
      </c>
      <c r="G35" s="1" t="s">
        <v>60</v>
      </c>
      <c r="K35" s="11" t="s">
        <v>56</v>
      </c>
    </row>
    <row r="36" spans="2:11" x14ac:dyDescent="0.3">
      <c r="B36" s="5">
        <v>24</v>
      </c>
      <c r="C36" s="9" t="s">
        <v>28</v>
      </c>
      <c r="G36" s="1" t="s">
        <v>55</v>
      </c>
      <c r="K36" s="3" t="s">
        <v>49</v>
      </c>
    </row>
    <row r="37" spans="2:11" x14ac:dyDescent="0.3">
      <c r="B37" s="2">
        <v>25</v>
      </c>
      <c r="C37" s="9" t="s">
        <v>29</v>
      </c>
      <c r="G37" s="1" t="s">
        <v>55</v>
      </c>
      <c r="K37" s="3" t="s">
        <v>49</v>
      </c>
    </row>
  </sheetData>
  <pageMargins left="0.75" right="0.4" top="1" bottom="1" header="0.5" footer="0.5"/>
  <pageSetup scale="67" orientation="landscape" r:id="rId1"/>
  <headerFooter alignWithMargins="0">
    <oddHeader>&amp;R&amp;"-,Regular"&amp;11Docket No. E002/M-13-867
Attachment N - 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02F9B5-291A-4F40-B67F-1F1486B97542}">
  <sheetPr>
    <tabColor indexed="44"/>
  </sheetPr>
  <dimension ref="A2:R25"/>
  <sheetViews>
    <sheetView tabSelected="1" view="pageBreakPreview" zoomScale="60" zoomScaleNormal="50" workbookViewId="0">
      <selection activeCell="K43" sqref="K43"/>
    </sheetView>
  </sheetViews>
  <sheetFormatPr defaultRowHeight="18.75" x14ac:dyDescent="0.3"/>
  <cols>
    <col min="2" max="2" width="33" customWidth="1"/>
    <col min="3" max="4" width="12" customWidth="1"/>
    <col min="5" max="5" width="12.5546875" customWidth="1"/>
    <col min="6" max="6" width="3.21875" customWidth="1"/>
    <col min="7" max="7" width="27.109375" customWidth="1"/>
    <col min="8" max="9" width="12.109375" customWidth="1"/>
    <col min="10" max="10" width="10.44140625" style="19" customWidth="1"/>
    <col min="11" max="12" width="8.88671875" style="20"/>
  </cols>
  <sheetData>
    <row r="2" spans="1:18" ht="26.25" x14ac:dyDescent="0.4">
      <c r="B2" s="18" t="s">
        <v>63</v>
      </c>
    </row>
    <row r="3" spans="1:18" ht="19.5" thickBot="1" x14ac:dyDescent="0.35">
      <c r="B3" s="21"/>
      <c r="C3" s="21"/>
      <c r="D3" s="21"/>
      <c r="E3" s="21"/>
      <c r="F3" s="21"/>
      <c r="G3" s="21"/>
      <c r="H3" s="21"/>
      <c r="I3" s="21"/>
      <c r="J3" s="22"/>
      <c r="M3" s="20"/>
      <c r="N3" s="20"/>
      <c r="O3" s="20"/>
      <c r="P3" s="20"/>
      <c r="Q3" s="20"/>
      <c r="R3" s="20"/>
    </row>
    <row r="4" spans="1:18" x14ac:dyDescent="0.3">
      <c r="B4" s="23"/>
      <c r="C4" s="24"/>
      <c r="D4" s="24"/>
      <c r="E4" s="24"/>
      <c r="F4" s="24"/>
      <c r="G4" s="24"/>
      <c r="H4" s="24"/>
      <c r="I4" s="24"/>
      <c r="J4" s="25"/>
      <c r="O4" s="20"/>
      <c r="P4" s="20"/>
      <c r="Q4" s="20"/>
      <c r="R4" s="20"/>
    </row>
    <row r="5" spans="1:18" x14ac:dyDescent="0.3">
      <c r="B5" s="26" t="s">
        <v>64</v>
      </c>
      <c r="C5" s="27">
        <v>2021</v>
      </c>
      <c r="D5" s="27">
        <v>2020</v>
      </c>
      <c r="E5" s="20"/>
      <c r="F5" s="20"/>
      <c r="G5" s="28" t="s">
        <v>65</v>
      </c>
      <c r="H5" s="20"/>
      <c r="I5" s="20"/>
      <c r="J5" s="29"/>
      <c r="O5" s="20"/>
      <c r="P5" s="20"/>
      <c r="Q5" s="20"/>
      <c r="R5" s="20"/>
    </row>
    <row r="6" spans="1:18" x14ac:dyDescent="0.3">
      <c r="B6" s="30" t="s">
        <v>3</v>
      </c>
      <c r="C6" s="31" t="s">
        <v>66</v>
      </c>
      <c r="D6" s="31" t="s">
        <v>66</v>
      </c>
      <c r="E6" s="32"/>
      <c r="F6" s="32"/>
      <c r="G6" s="33" t="s">
        <v>67</v>
      </c>
      <c r="H6" s="20"/>
      <c r="I6" s="20"/>
      <c r="J6" s="29"/>
      <c r="O6" s="20"/>
      <c r="P6" s="20"/>
      <c r="Q6" s="20"/>
      <c r="R6" s="20"/>
    </row>
    <row r="7" spans="1:18" x14ac:dyDescent="0.3">
      <c r="B7" s="34">
        <f>'[1]Table 5. VOS Data Table'!C5</f>
        <v>2021</v>
      </c>
      <c r="C7" s="35">
        <v>2.579359803921569</v>
      </c>
      <c r="D7" s="36">
        <v>2.6709999999999998</v>
      </c>
      <c r="E7" s="37" t="s">
        <v>68</v>
      </c>
      <c r="F7" s="32"/>
      <c r="G7" s="38" t="s">
        <v>69</v>
      </c>
      <c r="H7" s="20"/>
      <c r="I7" s="20"/>
      <c r="J7" s="29"/>
      <c r="L7" s="39">
        <f>(D7-C7)/D7</f>
        <v>3.4309320882976703E-2</v>
      </c>
      <c r="M7" s="20"/>
      <c r="N7" s="20"/>
      <c r="O7" s="20"/>
      <c r="P7" s="20"/>
      <c r="Q7" s="20"/>
      <c r="R7" s="20"/>
    </row>
    <row r="8" spans="1:18" x14ac:dyDescent="0.3">
      <c r="A8" s="40"/>
      <c r="B8" s="34">
        <f>B7+1</f>
        <v>2022</v>
      </c>
      <c r="C8" s="35">
        <v>2.445879411764706</v>
      </c>
      <c r="D8" s="36">
        <v>2.6387450396825396</v>
      </c>
      <c r="E8" s="37" t="s">
        <v>68</v>
      </c>
      <c r="F8" s="32"/>
      <c r="G8" s="20"/>
      <c r="H8" s="27">
        <v>2021</v>
      </c>
      <c r="I8" s="27">
        <v>2020</v>
      </c>
      <c r="J8" s="29"/>
      <c r="L8" s="39">
        <f t="shared" ref="L8:L18" si="0">(D8-C8)/D8</f>
        <v>7.3089906382557038E-2</v>
      </c>
      <c r="M8" s="20"/>
      <c r="N8" s="20"/>
      <c r="O8" s="20"/>
      <c r="P8" s="20"/>
      <c r="Q8" s="20"/>
      <c r="R8" s="20"/>
    </row>
    <row r="9" spans="1:18" x14ac:dyDescent="0.3">
      <c r="A9" s="40"/>
      <c r="B9" s="34">
        <f t="shared" ref="B9:B18" si="1">B8+1</f>
        <v>2023</v>
      </c>
      <c r="C9" s="35">
        <v>2.4135196078431376</v>
      </c>
      <c r="D9" s="36">
        <v>2.6447876984126988</v>
      </c>
      <c r="E9" s="37" t="s">
        <v>68</v>
      </c>
      <c r="F9" s="32"/>
      <c r="G9" s="41" t="s">
        <v>70</v>
      </c>
      <c r="H9" s="31" t="s">
        <v>66</v>
      </c>
      <c r="I9" s="31" t="s">
        <v>66</v>
      </c>
      <c r="J9" s="42"/>
      <c r="L9" s="39">
        <f t="shared" si="0"/>
        <v>8.7442969697854978E-2</v>
      </c>
      <c r="M9" s="20"/>
      <c r="N9" s="20"/>
      <c r="O9" s="20"/>
      <c r="P9" s="20"/>
      <c r="Q9" s="20"/>
      <c r="R9" s="20"/>
    </row>
    <row r="10" spans="1:18" x14ac:dyDescent="0.3">
      <c r="B10" s="34">
        <f t="shared" si="1"/>
        <v>2024</v>
      </c>
      <c r="C10" s="35">
        <v>2.4188911764705883</v>
      </c>
      <c r="D10" s="36">
        <v>2.7197966269841269</v>
      </c>
      <c r="E10" s="37" t="s">
        <v>68</v>
      </c>
      <c r="F10" s="32"/>
      <c r="G10" s="32" t="s">
        <v>5</v>
      </c>
      <c r="H10" s="43">
        <f>1.03*(1+H14)-1</f>
        <v>5.1733000000000029E-2</v>
      </c>
      <c r="I10" s="44">
        <v>5.2969000000000044E-2</v>
      </c>
      <c r="J10" s="42" t="s">
        <v>71</v>
      </c>
      <c r="L10" s="39">
        <f t="shared" si="0"/>
        <v>0.11063527600855974</v>
      </c>
      <c r="M10" s="20"/>
      <c r="N10" s="20"/>
      <c r="O10" s="20"/>
      <c r="P10" s="20"/>
      <c r="Q10" s="20"/>
      <c r="R10" s="20"/>
    </row>
    <row r="11" spans="1:18" x14ac:dyDescent="0.3">
      <c r="B11" s="34">
        <f t="shared" si="1"/>
        <v>2025</v>
      </c>
      <c r="C11" s="35">
        <v>2.4316049019607844</v>
      </c>
      <c r="D11" s="36">
        <v>2.8226775793650791</v>
      </c>
      <c r="E11" s="37" t="s">
        <v>68</v>
      </c>
      <c r="F11" s="32"/>
      <c r="G11" s="32" t="s">
        <v>72</v>
      </c>
      <c r="H11" s="32" t="s">
        <v>73</v>
      </c>
      <c r="I11" s="32" t="s">
        <v>73</v>
      </c>
      <c r="J11" s="42"/>
      <c r="L11" s="39">
        <f t="shared" si="0"/>
        <v>0.13854670482494885</v>
      </c>
      <c r="M11" s="20"/>
      <c r="N11" s="20"/>
      <c r="O11" s="20"/>
      <c r="P11" s="20"/>
      <c r="Q11" s="20"/>
      <c r="R11" s="20"/>
    </row>
    <row r="12" spans="1:18" x14ac:dyDescent="0.3">
      <c r="B12" s="34">
        <f t="shared" si="1"/>
        <v>2026</v>
      </c>
      <c r="C12" s="35">
        <v>2.4568392156862746</v>
      </c>
      <c r="D12" s="36">
        <v>2.934511904761905</v>
      </c>
      <c r="E12" s="37" t="s">
        <v>68</v>
      </c>
      <c r="F12" s="32"/>
      <c r="G12" s="32"/>
      <c r="H12" s="32"/>
      <c r="I12" s="32"/>
      <c r="J12" s="42"/>
      <c r="L12" s="39">
        <f t="shared" si="0"/>
        <v>0.16277756048646425</v>
      </c>
      <c r="M12" s="20"/>
      <c r="N12" s="20"/>
      <c r="O12" s="20"/>
      <c r="P12" s="20"/>
      <c r="Q12" s="20"/>
      <c r="R12" s="20"/>
    </row>
    <row r="13" spans="1:18" x14ac:dyDescent="0.3">
      <c r="A13" s="40"/>
      <c r="B13" s="34">
        <f t="shared" si="1"/>
        <v>2027</v>
      </c>
      <c r="C13" s="35">
        <v>2.4823264705882351</v>
      </c>
      <c r="D13" s="36">
        <v>3.0465902777777778</v>
      </c>
      <c r="E13" s="37" t="s">
        <v>68</v>
      </c>
      <c r="F13" s="32"/>
      <c r="G13" s="41" t="s">
        <v>74</v>
      </c>
      <c r="H13" s="32"/>
      <c r="I13" s="32"/>
      <c r="J13" s="42"/>
      <c r="L13" s="39">
        <f t="shared" si="0"/>
        <v>0.18521158270127613</v>
      </c>
      <c r="M13" s="20"/>
      <c r="N13" s="20"/>
      <c r="O13" s="20"/>
      <c r="P13" s="20"/>
      <c r="Q13" s="20"/>
      <c r="R13" s="20"/>
    </row>
    <row r="14" spans="1:18" x14ac:dyDescent="0.3">
      <c r="A14" s="40"/>
      <c r="B14" s="34">
        <f t="shared" si="1"/>
        <v>2028</v>
      </c>
      <c r="C14" s="35">
        <v>2.5156598039215683</v>
      </c>
      <c r="D14" s="36">
        <v>3.1593343253968258</v>
      </c>
      <c r="E14" s="37" t="s">
        <v>68</v>
      </c>
      <c r="F14" s="32"/>
      <c r="G14" s="32" t="s">
        <v>6</v>
      </c>
      <c r="H14" s="45">
        <v>2.1100000000000001E-2</v>
      </c>
      <c r="I14" s="46">
        <v>2.23E-2</v>
      </c>
      <c r="J14" s="42" t="s">
        <v>71</v>
      </c>
      <c r="K14" s="47"/>
      <c r="L14" s="39">
        <f t="shared" si="0"/>
        <v>0.20373738743031231</v>
      </c>
      <c r="M14" s="20"/>
      <c r="N14" s="20"/>
      <c r="O14" s="20"/>
      <c r="P14" s="20"/>
      <c r="Q14" s="20"/>
      <c r="R14" s="20"/>
    </row>
    <row r="15" spans="1:18" x14ac:dyDescent="0.3">
      <c r="B15" s="34">
        <f t="shared" si="1"/>
        <v>2029</v>
      </c>
      <c r="C15" s="35">
        <v>2.552198039215686</v>
      </c>
      <c r="D15" s="36">
        <v>3.2711498015873013</v>
      </c>
      <c r="E15" s="37" t="s">
        <v>68</v>
      </c>
      <c r="F15" s="32"/>
      <c r="G15" s="32"/>
      <c r="H15" s="32"/>
      <c r="I15" s="32"/>
      <c r="J15" s="42"/>
      <c r="K15" s="47"/>
      <c r="L15" s="39">
        <f t="shared" si="0"/>
        <v>0.21978564296344644</v>
      </c>
      <c r="M15" s="20"/>
      <c r="N15" s="20"/>
      <c r="O15" s="20"/>
      <c r="P15" s="20"/>
      <c r="Q15" s="20"/>
      <c r="R15" s="20"/>
    </row>
    <row r="16" spans="1:18" x14ac:dyDescent="0.3">
      <c r="B16" s="34">
        <f t="shared" si="1"/>
        <v>2030</v>
      </c>
      <c r="C16" s="35">
        <v>2.6144921568627448</v>
      </c>
      <c r="D16" s="36">
        <v>3.3802351190476201</v>
      </c>
      <c r="E16" s="37" t="s">
        <v>68</v>
      </c>
      <c r="F16" s="32"/>
      <c r="G16" s="41" t="s">
        <v>7</v>
      </c>
      <c r="H16" s="32"/>
      <c r="I16" s="32"/>
      <c r="J16" s="42"/>
      <c r="K16" s="47"/>
      <c r="L16" s="39">
        <f t="shared" si="0"/>
        <v>0.22653541402191663</v>
      </c>
      <c r="M16" s="20"/>
      <c r="N16" s="20"/>
      <c r="O16" s="20"/>
      <c r="P16" s="20"/>
      <c r="Q16" s="20"/>
      <c r="R16" s="20"/>
    </row>
    <row r="17" spans="1:18" x14ac:dyDescent="0.3">
      <c r="B17" s="34">
        <f t="shared" si="1"/>
        <v>2031</v>
      </c>
      <c r="C17" s="35">
        <v>2.7207539215686278</v>
      </c>
      <c r="D17" s="36">
        <v>3.4898839285714285</v>
      </c>
      <c r="E17" s="37" t="s">
        <v>68</v>
      </c>
      <c r="F17" s="32"/>
      <c r="G17" s="48" t="s">
        <v>75</v>
      </c>
      <c r="H17" s="43">
        <v>2.1494252873563231E-3</v>
      </c>
      <c r="I17" s="44">
        <v>2.1724444444444446E-2</v>
      </c>
      <c r="J17" s="42"/>
      <c r="K17" s="47"/>
      <c r="L17" s="39">
        <f t="shared" si="0"/>
        <v>0.22038842057352931</v>
      </c>
      <c r="M17" s="20"/>
      <c r="N17" s="20"/>
      <c r="O17" s="20"/>
      <c r="P17" s="20"/>
      <c r="Q17" s="20"/>
      <c r="R17" s="20"/>
    </row>
    <row r="18" spans="1:18" x14ac:dyDescent="0.3">
      <c r="B18" s="34">
        <f t="shared" si="1"/>
        <v>2032</v>
      </c>
      <c r="C18" s="35">
        <v>2.8258362745098045</v>
      </c>
      <c r="D18" s="36">
        <v>3.5956904761904762</v>
      </c>
      <c r="E18" s="37" t="s">
        <v>68</v>
      </c>
      <c r="F18" s="32"/>
      <c r="G18" s="48" t="s">
        <v>76</v>
      </c>
      <c r="H18" s="43">
        <v>2.5816091954023023E-3</v>
      </c>
      <c r="I18" s="44">
        <v>2.0486666666666684E-2</v>
      </c>
      <c r="J18" s="42"/>
      <c r="K18" s="47"/>
      <c r="L18" s="39">
        <f t="shared" si="0"/>
        <v>0.21410469193007645</v>
      </c>
      <c r="M18" s="20"/>
      <c r="N18" s="20"/>
      <c r="O18" s="20"/>
      <c r="P18" s="20"/>
      <c r="Q18" s="20"/>
      <c r="R18" s="20"/>
    </row>
    <row r="19" spans="1:18" x14ac:dyDescent="0.3">
      <c r="B19" s="49"/>
      <c r="C19" s="32"/>
      <c r="D19" s="32"/>
      <c r="E19" s="32"/>
      <c r="F19" s="32"/>
      <c r="G19" s="48" t="s">
        <v>77</v>
      </c>
      <c r="H19" s="43">
        <v>3.0747126436781584E-3</v>
      </c>
      <c r="I19" s="44">
        <v>2.0081111111111119E-2</v>
      </c>
      <c r="J19" s="42"/>
      <c r="K19" s="47"/>
      <c r="M19" s="20"/>
      <c r="N19" s="20"/>
      <c r="O19" s="20"/>
      <c r="P19" s="20"/>
      <c r="Q19" s="20"/>
      <c r="R19" s="20"/>
    </row>
    <row r="20" spans="1:18" x14ac:dyDescent="0.3">
      <c r="B20" s="30" t="s">
        <v>4</v>
      </c>
      <c r="C20" s="50">
        <f>H14</f>
        <v>2.1100000000000001E-2</v>
      </c>
      <c r="D20" s="51">
        <v>2.23E-2</v>
      </c>
      <c r="E20" s="32"/>
      <c r="F20" s="32"/>
      <c r="G20" s="48" t="s">
        <v>78</v>
      </c>
      <c r="H20" s="43">
        <v>4.1712643678160919E-3</v>
      </c>
      <c r="I20" s="44">
        <v>2.0365555555555567E-2</v>
      </c>
      <c r="J20" s="42"/>
      <c r="K20" s="47"/>
      <c r="M20" s="20"/>
      <c r="N20" s="20"/>
      <c r="O20" s="20"/>
      <c r="P20" s="20"/>
      <c r="Q20" s="20"/>
      <c r="R20" s="20"/>
    </row>
    <row r="21" spans="1:18" x14ac:dyDescent="0.3">
      <c r="B21" s="49"/>
      <c r="C21" s="5"/>
      <c r="D21" s="5"/>
      <c r="E21" s="32"/>
      <c r="F21" s="32"/>
      <c r="G21" s="48" t="s">
        <v>79</v>
      </c>
      <c r="H21" s="43">
        <v>6.026436781609198E-3</v>
      </c>
      <c r="I21" s="44">
        <v>2.1352222222222227E-2</v>
      </c>
      <c r="J21" s="42"/>
      <c r="K21" s="47"/>
      <c r="M21" s="20"/>
      <c r="N21" s="20"/>
      <c r="O21" s="20"/>
      <c r="P21" s="20"/>
      <c r="Q21" s="20"/>
      <c r="R21" s="20"/>
    </row>
    <row r="22" spans="1:18" x14ac:dyDescent="0.3">
      <c r="A22" s="40"/>
      <c r="B22" s="26" t="s">
        <v>80</v>
      </c>
      <c r="C22" s="5"/>
      <c r="D22" s="5"/>
      <c r="E22" s="32"/>
      <c r="F22" s="32"/>
      <c r="G22" s="48" t="s">
        <v>81</v>
      </c>
      <c r="H22" s="43">
        <v>7.339080459770113E-3</v>
      </c>
      <c r="I22" s="44">
        <v>2.2454444444444447E-2</v>
      </c>
      <c r="J22" s="42"/>
    </row>
    <row r="23" spans="1:18" x14ac:dyDescent="0.3">
      <c r="B23" s="49" t="s">
        <v>82</v>
      </c>
      <c r="C23" s="52">
        <v>5.0000000000000001E-3</v>
      </c>
      <c r="D23" s="51">
        <v>5.0000000000000001E-3</v>
      </c>
      <c r="E23" s="32"/>
      <c r="F23" s="32"/>
      <c r="G23" s="48" t="s">
        <v>83</v>
      </c>
      <c r="H23" s="43">
        <v>1.1796551724137927E-2</v>
      </c>
      <c r="I23" s="44">
        <v>2.4913333333333326E-2</v>
      </c>
      <c r="J23" s="42"/>
    </row>
    <row r="24" spans="1:18" x14ac:dyDescent="0.3">
      <c r="B24" s="49" t="s">
        <v>84</v>
      </c>
      <c r="C24" s="53">
        <v>25</v>
      </c>
      <c r="D24" s="54">
        <v>25</v>
      </c>
      <c r="E24" s="32"/>
      <c r="F24" s="32"/>
      <c r="G24" s="48" t="s">
        <v>85</v>
      </c>
      <c r="H24" s="43">
        <v>1.3990804597701155E-2</v>
      </c>
      <c r="I24" s="44">
        <v>2.6785555555555556E-2</v>
      </c>
      <c r="J24" s="42"/>
    </row>
    <row r="25" spans="1:18" ht="19.5" thickBot="1" x14ac:dyDescent="0.35">
      <c r="B25" s="55"/>
      <c r="C25" s="56"/>
      <c r="D25" s="56"/>
      <c r="E25" s="56"/>
      <c r="F25" s="56"/>
      <c r="G25" s="21"/>
      <c r="H25" s="56"/>
      <c r="I25" s="56"/>
      <c r="J25" s="57"/>
    </row>
  </sheetData>
  <pageMargins left="0.75" right="0.4" top="1" bottom="1" header="0.5" footer="0.5"/>
  <pageSetup scale="67" orientation="landscape" r:id="rId1"/>
  <headerFooter alignWithMargins="0">
    <oddHeader>&amp;R&amp;"-,Regular"&amp;11Docket No. E002/M-13-867
Attachment N - 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26066-41B7-448E-8AFE-6ABF647588A8}">
  <sheetPr>
    <tabColor indexed="44"/>
  </sheetPr>
  <dimension ref="A2:T35"/>
  <sheetViews>
    <sheetView tabSelected="1" view="pageBreakPreview" zoomScale="60" zoomScaleNormal="55" workbookViewId="0">
      <selection activeCell="K43" sqref="K43"/>
    </sheetView>
  </sheetViews>
  <sheetFormatPr defaultRowHeight="18.75" x14ac:dyDescent="0.3"/>
  <cols>
    <col min="1" max="2" width="8.88671875" style="2"/>
    <col min="3" max="3" width="12.5546875" style="2" customWidth="1"/>
    <col min="4" max="10" width="11.5546875" style="2" customWidth="1"/>
    <col min="11" max="11" width="8.88671875" style="2"/>
    <col min="12" max="15" width="11.44140625" style="2" customWidth="1"/>
    <col min="16" max="18" width="11.44140625" style="5" customWidth="1"/>
    <col min="19" max="20" width="8.88671875" style="5"/>
    <col min="21" max="16384" width="8.88671875" style="2"/>
  </cols>
  <sheetData>
    <row r="2" spans="1:20" ht="26.25" x14ac:dyDescent="0.4">
      <c r="B2" s="12" t="s">
        <v>86</v>
      </c>
    </row>
    <row r="3" spans="1:20" ht="26.25" x14ac:dyDescent="0.4">
      <c r="B3" s="12"/>
    </row>
    <row r="4" spans="1:20" x14ac:dyDescent="0.3">
      <c r="B4" s="58" t="s">
        <v>65</v>
      </c>
      <c r="C4" s="58"/>
      <c r="D4" s="58"/>
    </row>
    <row r="5" spans="1:20" x14ac:dyDescent="0.3">
      <c r="B5" s="59" t="s">
        <v>67</v>
      </c>
      <c r="C5" s="59"/>
      <c r="D5" s="59"/>
    </row>
    <row r="6" spans="1:20" x14ac:dyDescent="0.3">
      <c r="B6" s="60" t="s">
        <v>69</v>
      </c>
      <c r="C6" s="60"/>
      <c r="D6" s="60"/>
    </row>
    <row r="7" spans="1:20" ht="26.25" x14ac:dyDescent="0.4">
      <c r="B7" s="12"/>
    </row>
    <row r="8" spans="1:20" ht="19.5" thickBot="1" x14ac:dyDescent="0.35">
      <c r="D8" s="61">
        <v>2021</v>
      </c>
      <c r="E8" s="61">
        <v>2021</v>
      </c>
      <c r="F8" s="61">
        <v>2021</v>
      </c>
      <c r="G8" s="61">
        <v>2021</v>
      </c>
      <c r="H8" s="61">
        <v>2021</v>
      </c>
      <c r="I8" s="61">
        <v>2021</v>
      </c>
      <c r="J8" s="61">
        <v>2021</v>
      </c>
      <c r="L8" s="61">
        <v>2020</v>
      </c>
      <c r="M8" s="61">
        <v>2020</v>
      </c>
      <c r="N8" s="61">
        <v>2020</v>
      </c>
      <c r="O8" s="61">
        <v>2020</v>
      </c>
      <c r="P8" s="61">
        <v>2020</v>
      </c>
      <c r="Q8" s="61">
        <v>2020</v>
      </c>
      <c r="R8" s="61">
        <v>2020</v>
      </c>
    </row>
    <row r="9" spans="1:20" ht="37.5" x14ac:dyDescent="0.3">
      <c r="B9" s="62" t="s">
        <v>87</v>
      </c>
      <c r="C9" s="63" t="s">
        <v>88</v>
      </c>
      <c r="D9" s="63" t="s">
        <v>89</v>
      </c>
      <c r="E9" s="63" t="s">
        <v>90</v>
      </c>
      <c r="F9" s="63" t="s">
        <v>91</v>
      </c>
      <c r="G9" s="63" t="s">
        <v>92</v>
      </c>
      <c r="H9" s="63" t="s">
        <v>93</v>
      </c>
      <c r="I9" s="63" t="s">
        <v>94</v>
      </c>
      <c r="J9" s="64" t="s">
        <v>95</v>
      </c>
      <c r="L9" s="62" t="s">
        <v>89</v>
      </c>
      <c r="M9" s="63" t="s">
        <v>90</v>
      </c>
      <c r="N9" s="63" t="s">
        <v>91</v>
      </c>
      <c r="O9" s="63" t="s">
        <v>92</v>
      </c>
      <c r="P9" s="63" t="s">
        <v>93</v>
      </c>
      <c r="Q9" s="63" t="s">
        <v>94</v>
      </c>
      <c r="R9" s="64" t="s">
        <v>95</v>
      </c>
    </row>
    <row r="10" spans="1:20" x14ac:dyDescent="0.3">
      <c r="B10" s="65"/>
      <c r="C10" s="66"/>
      <c r="D10" s="66" t="s">
        <v>68</v>
      </c>
      <c r="E10" s="66" t="s">
        <v>68</v>
      </c>
      <c r="F10" s="66" t="s">
        <v>68</v>
      </c>
      <c r="G10" s="66" t="s">
        <v>68</v>
      </c>
      <c r="H10" s="66" t="s">
        <v>68</v>
      </c>
      <c r="I10" s="66" t="s">
        <v>68</v>
      </c>
      <c r="J10" s="67" t="s">
        <v>68</v>
      </c>
      <c r="L10" s="65" t="s">
        <v>68</v>
      </c>
      <c r="M10" s="66" t="s">
        <v>68</v>
      </c>
      <c r="N10" s="66" t="s">
        <v>68</v>
      </c>
      <c r="O10" s="66" t="s">
        <v>68</v>
      </c>
      <c r="P10" s="66" t="s">
        <v>68</v>
      </c>
      <c r="Q10" s="66" t="s">
        <v>68</v>
      </c>
      <c r="R10" s="67" t="s">
        <v>68</v>
      </c>
    </row>
    <row r="11" spans="1:20" x14ac:dyDescent="0.3">
      <c r="B11" s="68">
        <f>'[1]Table 5. VOS Data Table'!C5</f>
        <v>2021</v>
      </c>
      <c r="C11" s="69">
        <v>0</v>
      </c>
      <c r="D11" s="70">
        <v>2.8604696115630186</v>
      </c>
      <c r="E11" s="70">
        <v>2.0369979932725969E-2</v>
      </c>
      <c r="F11" s="70">
        <v>5.264678496395058E-5</v>
      </c>
      <c r="G11" s="70">
        <v>0.28358137006457868</v>
      </c>
      <c r="H11" s="70">
        <v>0</v>
      </c>
      <c r="I11" s="70">
        <v>3.4955927211258861E-3</v>
      </c>
      <c r="J11" s="71">
        <v>3.1679692010664136</v>
      </c>
      <c r="L11" s="72">
        <v>2.8069915054699068</v>
      </c>
      <c r="M11" s="73">
        <v>2.0538143945879678E-2</v>
      </c>
      <c r="N11" s="73">
        <v>5.4283748774597598E-5</v>
      </c>
      <c r="O11" s="73">
        <v>0.28592247110656205</v>
      </c>
      <c r="P11" s="73">
        <v>0</v>
      </c>
      <c r="Q11" s="73">
        <v>3.5244505257126749E-3</v>
      </c>
      <c r="R11" s="74">
        <f>SUM(L11:Q11)</f>
        <v>3.1170308547968362</v>
      </c>
      <c r="S11" s="75"/>
      <c r="T11" s="75"/>
    </row>
    <row r="12" spans="1:20" x14ac:dyDescent="0.3">
      <c r="A12" s="7"/>
      <c r="B12" s="76">
        <f>B11+1</f>
        <v>2022</v>
      </c>
      <c r="C12" s="77">
        <v>1</v>
      </c>
      <c r="D12" s="70">
        <v>2.9754203899065681</v>
      </c>
      <c r="E12" s="70">
        <v>2.0799786509306487E-2</v>
      </c>
      <c r="F12" s="70">
        <v>5.3757632126689948E-5</v>
      </c>
      <c r="G12" s="70">
        <v>0.28956493697294128</v>
      </c>
      <c r="H12" s="70">
        <v>0</v>
      </c>
      <c r="I12" s="70">
        <v>3.5693497275416418E-3</v>
      </c>
      <c r="J12" s="78">
        <v>3.2894082207484843</v>
      </c>
      <c r="L12" s="79">
        <v>2.9242462239664935</v>
      </c>
      <c r="M12" s="73">
        <v>2.0996144555872794E-2</v>
      </c>
      <c r="N12" s="73">
        <v>5.5494276372271125E-5</v>
      </c>
      <c r="O12" s="73">
        <v>0.29229854221223839</v>
      </c>
      <c r="P12" s="73">
        <v>0</v>
      </c>
      <c r="Q12" s="73">
        <v>3.6030457724360678E-3</v>
      </c>
      <c r="R12" s="80">
        <f t="shared" ref="R12:R35" si="0">SUM(L12:Q12)</f>
        <v>3.2411994507834132</v>
      </c>
      <c r="S12" s="75"/>
      <c r="T12" s="75"/>
    </row>
    <row r="13" spans="1:20" x14ac:dyDescent="0.3">
      <c r="A13" s="7"/>
      <c r="B13" s="76">
        <f t="shared" ref="B13:B35" si="1">B12+1</f>
        <v>2023</v>
      </c>
      <c r="C13" s="77">
        <v>2</v>
      </c>
      <c r="D13" s="70">
        <v>3.0939485814204515</v>
      </c>
      <c r="E13" s="70">
        <v>2.1238662004652849E-2</v>
      </c>
      <c r="F13" s="70">
        <v>5.4891918164563097E-5</v>
      </c>
      <c r="G13" s="70">
        <v>0.29567475714307023</v>
      </c>
      <c r="H13" s="70">
        <v>0</v>
      </c>
      <c r="I13" s="70">
        <v>3.6446630067927701E-3</v>
      </c>
      <c r="J13" s="78">
        <v>3.4145615554931319</v>
      </c>
      <c r="L13" s="79">
        <v>3.0453346141022721</v>
      </c>
      <c r="M13" s="73">
        <v>2.1464358579468757E-2</v>
      </c>
      <c r="N13" s="73">
        <v>5.6731798735372767E-5</v>
      </c>
      <c r="O13" s="73">
        <v>0.29881679970357128</v>
      </c>
      <c r="P13" s="73">
        <v>0</v>
      </c>
      <c r="Q13" s="73">
        <v>3.6833936931613917E-3</v>
      </c>
      <c r="R13" s="80">
        <f t="shared" si="0"/>
        <v>3.3693558978772087</v>
      </c>
      <c r="S13" s="75"/>
      <c r="T13" s="75"/>
    </row>
    <row r="14" spans="1:20" x14ac:dyDescent="0.3">
      <c r="B14" s="76">
        <f t="shared" si="1"/>
        <v>2024</v>
      </c>
      <c r="C14" s="77">
        <v>3</v>
      </c>
      <c r="D14" s="70">
        <v>3.2161539757044308</v>
      </c>
      <c r="E14" s="70">
        <v>2.1686797772951027E-2</v>
      </c>
      <c r="F14" s="70">
        <v>5.6050137637835381E-5</v>
      </c>
      <c r="G14" s="70">
        <v>0.30191349451878907</v>
      </c>
      <c r="H14" s="70">
        <v>0</v>
      </c>
      <c r="I14" s="70">
        <v>3.7215653962360978E-3</v>
      </c>
      <c r="J14" s="78">
        <v>3.5435318835300449</v>
      </c>
      <c r="L14" s="79">
        <v>3.1703693480333905</v>
      </c>
      <c r="M14" s="73">
        <v>2.1943013775790911E-2</v>
      </c>
      <c r="N14" s="73">
        <v>5.7996917847171583E-5</v>
      </c>
      <c r="O14" s="73">
        <v>0.30548041433696099</v>
      </c>
      <c r="P14" s="73">
        <v>0</v>
      </c>
      <c r="Q14" s="73">
        <v>3.7655333725188913E-3</v>
      </c>
      <c r="R14" s="80">
        <f t="shared" si="0"/>
        <v>3.5016163064365089</v>
      </c>
      <c r="S14" s="75"/>
      <c r="T14" s="75"/>
    </row>
    <row r="15" spans="1:20" x14ac:dyDescent="0.3">
      <c r="B15" s="76">
        <f t="shared" si="1"/>
        <v>2025</v>
      </c>
      <c r="C15" s="77">
        <v>4</v>
      </c>
      <c r="D15" s="70">
        <v>3.3421389807792594</v>
      </c>
      <c r="E15" s="70">
        <v>2.2144389205960291E-2</v>
      </c>
      <c r="F15" s="70">
        <v>5.7232795541993701E-5</v>
      </c>
      <c r="G15" s="70">
        <v>0.3082838692531355</v>
      </c>
      <c r="H15" s="70">
        <v>0</v>
      </c>
      <c r="I15" s="70">
        <v>3.8000904260966787E-3</v>
      </c>
      <c r="J15" s="78">
        <v>3.676424562459994</v>
      </c>
      <c r="L15" s="79">
        <v>3.2994662166475894</v>
      </c>
      <c r="M15" s="73">
        <v>2.2432342982991047E-2</v>
      </c>
      <c r="N15" s="73">
        <v>5.9290249115163512E-5</v>
      </c>
      <c r="O15" s="73">
        <v>0.31229262757667514</v>
      </c>
      <c r="P15" s="73">
        <v>0</v>
      </c>
      <c r="Q15" s="73">
        <v>3.8495047667260621E-3</v>
      </c>
      <c r="R15" s="80">
        <f t="shared" si="0"/>
        <v>3.6380999822230971</v>
      </c>
      <c r="S15" s="75"/>
      <c r="T15" s="75"/>
    </row>
    <row r="16" spans="1:20" x14ac:dyDescent="0.3">
      <c r="B16" s="76">
        <f t="shared" si="1"/>
        <v>2026</v>
      </c>
      <c r="C16" s="77">
        <v>5</v>
      </c>
      <c r="D16" s="70">
        <v>3.4720086891567226</v>
      </c>
      <c r="E16" s="70">
        <v>2.2611635818206053E-2</v>
      </c>
      <c r="F16" s="70">
        <v>5.8440407527929774E-5</v>
      </c>
      <c r="G16" s="70">
        <v>0.31478865889437668</v>
      </c>
      <c r="H16" s="70">
        <v>0</v>
      </c>
      <c r="I16" s="70">
        <v>3.8802723340873187E-3</v>
      </c>
      <c r="J16" s="78">
        <v>3.8133476966109203</v>
      </c>
      <c r="L16" s="79">
        <v>3.4327442126288994</v>
      </c>
      <c r="M16" s="73">
        <v>2.2932584231511746E-2</v>
      </c>
      <c r="N16" s="73">
        <v>6.0612421670431653E-5</v>
      </c>
      <c r="O16" s="73">
        <v>0.31925675317163504</v>
      </c>
      <c r="P16" s="73">
        <v>0</v>
      </c>
      <c r="Q16" s="73">
        <v>3.9353487230240538E-3</v>
      </c>
      <c r="R16" s="80">
        <f t="shared" si="0"/>
        <v>3.7789295111767403</v>
      </c>
      <c r="S16" s="75"/>
      <c r="T16" s="75"/>
    </row>
    <row r="17" spans="1:20" x14ac:dyDescent="0.3">
      <c r="A17" s="7"/>
      <c r="B17" s="76">
        <f t="shared" si="1"/>
        <v>2027</v>
      </c>
      <c r="C17" s="77">
        <v>6</v>
      </c>
      <c r="D17" s="70">
        <v>3.6058709455320814</v>
      </c>
      <c r="E17" s="70">
        <v>2.3088741333970198E-2</v>
      </c>
      <c r="F17" s="70">
        <v>5.9673500126769083E-5</v>
      </c>
      <c r="G17" s="70">
        <v>0.32143069959704795</v>
      </c>
      <c r="H17" s="70">
        <v>0</v>
      </c>
      <c r="I17" s="70">
        <v>3.9621460803365609E-3</v>
      </c>
      <c r="J17" s="78">
        <v>3.9544122060435631</v>
      </c>
      <c r="L17" s="79">
        <v>3.5703256156760981</v>
      </c>
      <c r="M17" s="73">
        <v>2.3443980859874463E-2</v>
      </c>
      <c r="N17" s="73">
        <v>6.1964078673682293E-5</v>
      </c>
      <c r="O17" s="73">
        <v>0.32637617876736252</v>
      </c>
      <c r="P17" s="73">
        <v>0</v>
      </c>
      <c r="Q17" s="73">
        <v>4.0231069995474893E-3</v>
      </c>
      <c r="R17" s="80">
        <f t="shared" si="0"/>
        <v>3.9242308463815565</v>
      </c>
      <c r="S17" s="75"/>
      <c r="T17" s="75"/>
    </row>
    <row r="18" spans="1:20" x14ac:dyDescent="0.3">
      <c r="A18" s="7"/>
      <c r="B18" s="76">
        <f t="shared" si="1"/>
        <v>2028</v>
      </c>
      <c r="C18" s="77">
        <v>7</v>
      </c>
      <c r="D18" s="70">
        <v>3.7438364161379827</v>
      </c>
      <c r="E18" s="70">
        <v>2.3575913776116973E-2</v>
      </c>
      <c r="F18" s="70">
        <v>6.0932610979443923E-5</v>
      </c>
      <c r="G18" s="70">
        <v>0.32821288735854576</v>
      </c>
      <c r="H18" s="70">
        <v>0</v>
      </c>
      <c r="I18" s="70">
        <v>4.0457473626316631E-3</v>
      </c>
      <c r="J18" s="78">
        <v>4.0997318972462571</v>
      </c>
      <c r="L18" s="79">
        <v>3.7123360799297029</v>
      </c>
      <c r="M18" s="73">
        <v>2.3966781633049661E-2</v>
      </c>
      <c r="N18" s="73">
        <v>6.3345877628105386E-5</v>
      </c>
      <c r="O18" s="73">
        <v>0.33365436755387468</v>
      </c>
      <c r="P18" s="73">
        <v>0</v>
      </c>
      <c r="Q18" s="73">
        <v>4.1128222856373986E-3</v>
      </c>
      <c r="R18" s="80">
        <f t="shared" si="0"/>
        <v>4.0741333972798923</v>
      </c>
      <c r="S18" s="75"/>
      <c r="T18" s="75"/>
    </row>
    <row r="19" spans="1:20" x14ac:dyDescent="0.3">
      <c r="B19" s="76">
        <f t="shared" si="1"/>
        <v>2029</v>
      </c>
      <c r="C19" s="77">
        <v>8</v>
      </c>
      <c r="D19" s="70">
        <v>3.8860186597997908</v>
      </c>
      <c r="E19" s="70">
        <v>2.4073365556793038E-2</v>
      </c>
      <c r="F19" s="70">
        <v>6.2218289071110181E-5</v>
      </c>
      <c r="G19" s="70">
        <v>0.335138179281811</v>
      </c>
      <c r="H19" s="70">
        <v>0</v>
      </c>
      <c r="I19" s="70">
        <v>4.1311126319831908E-3</v>
      </c>
      <c r="J19" s="78">
        <v>4.2494235355594485</v>
      </c>
      <c r="L19" s="79">
        <v>3.8589047236635996</v>
      </c>
      <c r="M19" s="73">
        <v>2.450124086346667E-2</v>
      </c>
      <c r="N19" s="73">
        <v>6.4758490699212158E-5</v>
      </c>
      <c r="O19" s="73">
        <v>0.34109485995032607</v>
      </c>
      <c r="P19" s="73">
        <v>0</v>
      </c>
      <c r="Q19" s="73">
        <v>4.2045382226071132E-3</v>
      </c>
      <c r="R19" s="80">
        <f t="shared" si="0"/>
        <v>4.2287701211906992</v>
      </c>
      <c r="S19" s="75"/>
      <c r="T19" s="75"/>
    </row>
    <row r="20" spans="1:20" x14ac:dyDescent="0.3">
      <c r="B20" s="76">
        <f t="shared" si="1"/>
        <v>2030</v>
      </c>
      <c r="C20" s="77">
        <v>9</v>
      </c>
      <c r="D20" s="70">
        <v>4.0325342007332994</v>
      </c>
      <c r="E20" s="70">
        <v>2.4581313570041372E-2</v>
      </c>
      <c r="F20" s="70">
        <v>6.3531094970510608E-5</v>
      </c>
      <c r="G20" s="70">
        <v>0.34220959486465719</v>
      </c>
      <c r="H20" s="70">
        <v>0</v>
      </c>
      <c r="I20" s="70">
        <v>4.2182791085180358E-3</v>
      </c>
      <c r="J20" s="78">
        <v>4.4036069193714873</v>
      </c>
      <c r="L20" s="79">
        <v>4.0101642212988402</v>
      </c>
      <c r="M20" s="73">
        <v>2.5047618534721972E-2</v>
      </c>
      <c r="N20" s="73">
        <v>6.6202605041804568E-5</v>
      </c>
      <c r="O20" s="73">
        <v>0.34870127532721834</v>
      </c>
      <c r="P20" s="73">
        <v>0</v>
      </c>
      <c r="Q20" s="73">
        <v>4.2982994249712511E-3</v>
      </c>
      <c r="R20" s="80">
        <f t="shared" si="0"/>
        <v>4.3882776171907931</v>
      </c>
      <c r="S20" s="75"/>
      <c r="T20" s="75"/>
    </row>
    <row r="21" spans="1:20" x14ac:dyDescent="0.3">
      <c r="B21" s="76">
        <f t="shared" si="1"/>
        <v>2031</v>
      </c>
      <c r="C21" s="77">
        <v>10</v>
      </c>
      <c r="D21" s="70">
        <v>4.1999730858161479</v>
      </c>
      <c r="E21" s="70">
        <v>2.5099979286369242E-2</v>
      </c>
      <c r="F21" s="70">
        <v>6.4871601074388365E-5</v>
      </c>
      <c r="G21" s="70">
        <v>0.34943021731630142</v>
      </c>
      <c r="H21" s="70">
        <v>0</v>
      </c>
      <c r="I21" s="70">
        <v>4.3072847977077659E-3</v>
      </c>
      <c r="J21" s="78">
        <v>4.578875438817601</v>
      </c>
      <c r="L21" s="79">
        <v>4.1662508977985819</v>
      </c>
      <c r="M21" s="73">
        <v>2.5606180428046275E-2</v>
      </c>
      <c r="N21" s="73">
        <v>6.7678923134236829E-5</v>
      </c>
      <c r="O21" s="73">
        <v>0.35647731376701536</v>
      </c>
      <c r="P21" s="73">
        <v>0</v>
      </c>
      <c r="Q21" s="73">
        <v>4.3941515021481102E-3</v>
      </c>
      <c r="R21" s="80">
        <f t="shared" si="0"/>
        <v>4.5527962224189258</v>
      </c>
      <c r="S21" s="75"/>
      <c r="T21" s="75"/>
    </row>
    <row r="22" spans="1:20" x14ac:dyDescent="0.3">
      <c r="B22" s="76">
        <f t="shared" si="1"/>
        <v>2032</v>
      </c>
      <c r="C22" s="77">
        <v>11</v>
      </c>
      <c r="D22" s="70">
        <v>4.372682567297983</v>
      </c>
      <c r="E22" s="70">
        <v>2.5629588849311633E-2</v>
      </c>
      <c r="F22" s="70">
        <v>6.6240391857057967E-5</v>
      </c>
      <c r="G22" s="70">
        <v>0.35680319490167545</v>
      </c>
      <c r="H22" s="70">
        <v>0</v>
      </c>
      <c r="I22" s="70">
        <v>4.3981685069394002E-3</v>
      </c>
      <c r="J22" s="78">
        <v>4.7595797599477665</v>
      </c>
      <c r="L22" s="79">
        <v>4.3443414586758795</v>
      </c>
      <c r="M22" s="73">
        <v>2.6177198251591705E-2</v>
      </c>
      <c r="N22" s="73">
        <v>6.9188163120130307E-5</v>
      </c>
      <c r="O22" s="73">
        <v>0.36442675786401979</v>
      </c>
      <c r="P22" s="73">
        <v>0</v>
      </c>
      <c r="Q22" s="73">
        <v>4.4921410806460131E-3</v>
      </c>
      <c r="R22" s="80">
        <f t="shared" si="0"/>
        <v>4.739506744035257</v>
      </c>
      <c r="S22" s="75"/>
      <c r="T22" s="75"/>
    </row>
    <row r="23" spans="1:20" x14ac:dyDescent="0.3">
      <c r="B23" s="76">
        <f t="shared" si="1"/>
        <v>2033</v>
      </c>
      <c r="C23" s="77">
        <v>12</v>
      </c>
      <c r="D23" s="70">
        <v>4.550810518880815</v>
      </c>
      <c r="E23" s="70">
        <v>2.6170373174032105E-2</v>
      </c>
      <c r="F23" s="70">
        <v>6.7638064125241879E-5</v>
      </c>
      <c r="G23" s="70">
        <v>0.3643317423141007</v>
      </c>
      <c r="H23" s="70">
        <v>0</v>
      </c>
      <c r="I23" s="70">
        <v>4.4909698624358216E-3</v>
      </c>
      <c r="J23" s="78">
        <v>4.9458712422955093</v>
      </c>
      <c r="L23" s="79">
        <v>4.5283030236593405</v>
      </c>
      <c r="M23" s="73">
        <v>2.67609497726022E-2</v>
      </c>
      <c r="N23" s="73">
        <v>7.0731059157709206E-5</v>
      </c>
      <c r="O23" s="73">
        <v>0.37255347456438742</v>
      </c>
      <c r="P23" s="73">
        <v>0</v>
      </c>
      <c r="Q23" s="73">
        <v>4.5923158267444199E-3</v>
      </c>
      <c r="R23" s="80">
        <f t="shared" si="0"/>
        <v>4.9322804948822325</v>
      </c>
      <c r="S23" s="75"/>
      <c r="T23" s="75"/>
    </row>
    <row r="24" spans="1:20" x14ac:dyDescent="0.3">
      <c r="B24" s="76">
        <f t="shared" si="1"/>
        <v>2034</v>
      </c>
      <c r="C24" s="77">
        <v>13</v>
      </c>
      <c r="D24" s="70">
        <v>4.7345087080146566</v>
      </c>
      <c r="E24" s="70">
        <v>2.6722568048004186E-2</v>
      </c>
      <c r="F24" s="70">
        <v>6.9065227278284494E-5</v>
      </c>
      <c r="G24" s="70">
        <v>0.37201914207692827</v>
      </c>
      <c r="H24" s="70">
        <v>0</v>
      </c>
      <c r="I24" s="70">
        <v>4.5857293265332173E-3</v>
      </c>
      <c r="J24" s="78">
        <v>5.1379052126934006</v>
      </c>
      <c r="L24" s="79">
        <v>4.7183088768770771</v>
      </c>
      <c r="M24" s="73">
        <v>2.7357718952531231E-2</v>
      </c>
      <c r="N24" s="73">
        <v>7.2308361776926111E-5</v>
      </c>
      <c r="O24" s="73">
        <v>0.38086141704717325</v>
      </c>
      <c r="P24" s="73">
        <v>0</v>
      </c>
      <c r="Q24" s="73">
        <v>4.6947244696808194E-3</v>
      </c>
      <c r="R24" s="80">
        <f t="shared" si="0"/>
        <v>5.1312950457082396</v>
      </c>
      <c r="S24" s="75"/>
      <c r="T24" s="75"/>
    </row>
    <row r="25" spans="1:20" x14ac:dyDescent="0.3">
      <c r="B25" s="76">
        <f t="shared" si="1"/>
        <v>2035</v>
      </c>
      <c r="C25" s="77">
        <v>14</v>
      </c>
      <c r="D25" s="70">
        <v>4.9239328943788356</v>
      </c>
      <c r="E25" s="70">
        <v>2.7286414233817075E-2</v>
      </c>
      <c r="F25" s="70">
        <v>7.052250357385628E-5</v>
      </c>
      <c r="G25" s="70">
        <v>0.37986874597475145</v>
      </c>
      <c r="H25" s="70">
        <v>0</v>
      </c>
      <c r="I25" s="70">
        <v>4.6824882153230678E-3</v>
      </c>
      <c r="J25" s="78">
        <v>5.3358410653063011</v>
      </c>
      <c r="L25" s="79">
        <v>4.9145371113376886</v>
      </c>
      <c r="M25" s="73">
        <v>2.7967796085172681E-2</v>
      </c>
      <c r="N25" s="73">
        <v>7.3920838244551581E-5</v>
      </c>
      <c r="O25" s="73">
        <v>0.38935462664732523</v>
      </c>
      <c r="P25" s="73">
        <v>0</v>
      </c>
      <c r="Q25" s="73">
        <v>4.799416825354702E-3</v>
      </c>
      <c r="R25" s="80">
        <f t="shared" si="0"/>
        <v>5.3367328717337852</v>
      </c>
      <c r="S25" s="75"/>
      <c r="T25" s="75"/>
    </row>
    <row r="26" spans="1:20" x14ac:dyDescent="0.3">
      <c r="A26" s="7"/>
      <c r="B26" s="76">
        <f t="shared" si="1"/>
        <v>2036</v>
      </c>
      <c r="C26" s="77">
        <v>15</v>
      </c>
      <c r="D26" s="70">
        <v>5.1192429307856893</v>
      </c>
      <c r="E26" s="70">
        <v>2.7862157574150618E-2</v>
      </c>
      <c r="F26" s="70">
        <v>7.2010528399264675E-5</v>
      </c>
      <c r="G26" s="70">
        <v>0.38788397651481871</v>
      </c>
      <c r="H26" s="70">
        <v>0</v>
      </c>
      <c r="I26" s="70">
        <v>4.7812887166663849E-3</v>
      </c>
      <c r="J26" s="78">
        <v>5.5398423641197239</v>
      </c>
      <c r="L26" s="79">
        <v>5.1171707572338621</v>
      </c>
      <c r="M26" s="73">
        <v>2.8591477937872031E-2</v>
      </c>
      <c r="N26" s="73">
        <v>7.556927293740508E-5</v>
      </c>
      <c r="O26" s="73">
        <v>0.39803723482156056</v>
      </c>
      <c r="P26" s="73">
        <v>0</v>
      </c>
      <c r="Q26" s="73">
        <v>4.9064438205601111E-3</v>
      </c>
      <c r="R26" s="80">
        <f t="shared" si="0"/>
        <v>5.5487814830867919</v>
      </c>
      <c r="S26" s="75"/>
      <c r="T26" s="75"/>
    </row>
    <row r="27" spans="1:20" x14ac:dyDescent="0.3">
      <c r="B27" s="76">
        <f t="shared" si="1"/>
        <v>2037</v>
      </c>
      <c r="C27" s="77">
        <v>16</v>
      </c>
      <c r="D27" s="70">
        <v>5.3206028665650047</v>
      </c>
      <c r="E27" s="70">
        <v>2.8450049098965192E-2</v>
      </c>
      <c r="F27" s="70">
        <v>7.3529950548489143E-5</v>
      </c>
      <c r="G27" s="70">
        <v>0.39606832841928141</v>
      </c>
      <c r="H27" s="70">
        <v>0</v>
      </c>
      <c r="I27" s="70">
        <v>4.8821739085880451E-3</v>
      </c>
      <c r="J27" s="78">
        <v>5.7500769479423885</v>
      </c>
      <c r="L27" s="79">
        <v>5.3263979135769084</v>
      </c>
      <c r="M27" s="73">
        <v>2.9229067895886574E-2</v>
      </c>
      <c r="N27" s="73">
        <v>7.7254467723909207E-5</v>
      </c>
      <c r="O27" s="73">
        <v>0.4069134651580813</v>
      </c>
      <c r="P27" s="73">
        <v>0</v>
      </c>
      <c r="Q27" s="73">
        <v>5.0158575177586019E-3</v>
      </c>
      <c r="R27" s="80">
        <f t="shared" si="0"/>
        <v>5.7676335586163585</v>
      </c>
      <c r="S27" s="75"/>
      <c r="T27" s="75"/>
    </row>
    <row r="28" spans="1:20" x14ac:dyDescent="0.3">
      <c r="B28" s="76">
        <f t="shared" si="1"/>
        <v>2038</v>
      </c>
      <c r="C28" s="77">
        <v>17</v>
      </c>
      <c r="D28" s="70">
        <v>5.528181053488991</v>
      </c>
      <c r="E28" s="70">
        <v>2.9050345134953359E-2</v>
      </c>
      <c r="F28" s="70">
        <v>7.5081432505062263E-5</v>
      </c>
      <c r="G28" s="70">
        <v>0.40442537014892826</v>
      </c>
      <c r="H28" s="70">
        <v>0</v>
      </c>
      <c r="I28" s="70">
        <v>4.9851877780592527E-3</v>
      </c>
      <c r="J28" s="78">
        <v>5.9667170379834369</v>
      </c>
      <c r="L28" s="79">
        <v>5.5424118832469871</v>
      </c>
      <c r="M28" s="73">
        <v>2.9880876109964843E-2</v>
      </c>
      <c r="N28" s="73">
        <v>7.8977242354152385E-5</v>
      </c>
      <c r="O28" s="73">
        <v>0.41598763543110651</v>
      </c>
      <c r="P28" s="73">
        <v>0</v>
      </c>
      <c r="Q28" s="73">
        <v>5.1277111404046186E-3</v>
      </c>
      <c r="R28" s="80">
        <f t="shared" si="0"/>
        <v>5.993487083170816</v>
      </c>
      <c r="S28" s="75"/>
      <c r="T28" s="75"/>
    </row>
    <row r="29" spans="1:20" x14ac:dyDescent="0.3">
      <c r="B29" s="76">
        <f t="shared" si="1"/>
        <v>2039</v>
      </c>
      <c r="C29" s="77">
        <v>18</v>
      </c>
      <c r="D29" s="70">
        <v>5.742150254298946</v>
      </c>
      <c r="E29" s="70">
        <v>2.9663307417300867E-2</v>
      </c>
      <c r="F29" s="70">
        <v>7.6665650730919072E-5</v>
      </c>
      <c r="G29" s="70">
        <v>0.41295874545907058</v>
      </c>
      <c r="H29" s="70">
        <v>0</v>
      </c>
      <c r="I29" s="70">
        <v>5.0903752401763027E-3</v>
      </c>
      <c r="J29" s="78">
        <v>6.1899393480662237</v>
      </c>
      <c r="L29" s="79">
        <v>5.7654113115459111</v>
      </c>
      <c r="M29" s="73">
        <v>3.0547219647217058E-2</v>
      </c>
      <c r="N29" s="73">
        <v>8.0738434858649983E-5</v>
      </c>
      <c r="O29" s="73">
        <v>0.42526415970122017</v>
      </c>
      <c r="P29" s="73">
        <v>0</v>
      </c>
      <c r="Q29" s="73">
        <v>5.2420590988356414E-3</v>
      </c>
      <c r="R29" s="80">
        <f t="shared" si="0"/>
        <v>6.2265454884280436</v>
      </c>
      <c r="S29" s="75"/>
      <c r="T29" s="75"/>
    </row>
    <row r="30" spans="1:20" x14ac:dyDescent="0.3">
      <c r="B30" s="76">
        <f t="shared" si="1"/>
        <v>2040</v>
      </c>
      <c r="C30" s="77">
        <v>19</v>
      </c>
      <c r="D30" s="70">
        <v>5.9626877538962573</v>
      </c>
      <c r="E30" s="70">
        <v>3.0289203203805921E-2</v>
      </c>
      <c r="F30" s="70">
        <v>7.8283295961341476E-5</v>
      </c>
      <c r="G30" s="70">
        <v>0.42167217498825693</v>
      </c>
      <c r="H30" s="70">
        <v>0</v>
      </c>
      <c r="I30" s="70">
        <v>5.1977821577440233E-3</v>
      </c>
      <c r="J30" s="78">
        <v>6.4199251975420246</v>
      </c>
      <c r="L30" s="79">
        <v>5.9956003283415473</v>
      </c>
      <c r="M30" s="73">
        <v>3.1228422645349998E-2</v>
      </c>
      <c r="N30" s="73">
        <v>8.2538901955997888E-5</v>
      </c>
      <c r="O30" s="73">
        <v>0.43474755046255742</v>
      </c>
      <c r="P30" s="73">
        <v>0</v>
      </c>
      <c r="Q30" s="73">
        <v>5.3589570167396766E-3</v>
      </c>
      <c r="R30" s="80">
        <f t="shared" si="0"/>
        <v>6.4670177973681504</v>
      </c>
      <c r="S30" s="75"/>
      <c r="T30" s="75"/>
    </row>
    <row r="31" spans="1:20" x14ac:dyDescent="0.3">
      <c r="B31" s="76">
        <f t="shared" si="1"/>
        <v>2041</v>
      </c>
      <c r="C31" s="77">
        <v>20</v>
      </c>
      <c r="D31" s="70">
        <v>6.1696804717101799</v>
      </c>
      <c r="E31" s="70">
        <v>3.092830539140622E-2</v>
      </c>
      <c r="F31" s="70">
        <v>7.993507350612576E-5</v>
      </c>
      <c r="G31" s="70">
        <v>0.43056945788050915</v>
      </c>
      <c r="H31" s="70">
        <v>0</v>
      </c>
      <c r="I31" s="70">
        <v>5.3074553612724208E-3</v>
      </c>
      <c r="J31" s="78">
        <v>6.636565625416873</v>
      </c>
      <c r="L31" s="79">
        <v>6.2331886938951495</v>
      </c>
      <c r="M31" s="73">
        <v>3.1924816470341302E-2</v>
      </c>
      <c r="N31" s="73">
        <v>8.4379519469616614E-5</v>
      </c>
      <c r="O31" s="73">
        <v>0.44444242083787244</v>
      </c>
      <c r="P31" s="73">
        <v>0</v>
      </c>
      <c r="Q31" s="73">
        <v>5.4784617582129711E-3</v>
      </c>
      <c r="R31" s="80">
        <f t="shared" si="0"/>
        <v>6.7151187724810457</v>
      </c>
      <c r="S31" s="75"/>
      <c r="T31" s="75"/>
    </row>
    <row r="32" spans="1:20" x14ac:dyDescent="0.3">
      <c r="B32" s="76">
        <f t="shared" si="1"/>
        <v>2042</v>
      </c>
      <c r="C32" s="77">
        <v>21</v>
      </c>
      <c r="D32" s="70">
        <v>6.3827536340009416</v>
      </c>
      <c r="E32" s="70">
        <v>3.1580892635164892E-2</v>
      </c>
      <c r="F32" s="70">
        <v>8.1621703557105014E-5</v>
      </c>
      <c r="G32" s="70">
        <v>0.43965447344178787</v>
      </c>
      <c r="H32" s="70">
        <v>0</v>
      </c>
      <c r="I32" s="70">
        <v>5.4194426693952693E-3</v>
      </c>
      <c r="J32" s="78">
        <v>6.8594900644508465</v>
      </c>
      <c r="L32" s="79">
        <v>6.4571513191259315</v>
      </c>
      <c r="M32" s="73">
        <v>3.2636739877629918E-2</v>
      </c>
      <c r="N32" s="73">
        <v>8.6261182753789078E-5</v>
      </c>
      <c r="O32" s="73">
        <v>0.45435348682255711</v>
      </c>
      <c r="P32" s="73">
        <v>0</v>
      </c>
      <c r="Q32" s="73">
        <v>5.6006314554211218E-3</v>
      </c>
      <c r="R32" s="80">
        <f t="shared" si="0"/>
        <v>6.9498284384642934</v>
      </c>
      <c r="S32" s="75"/>
      <c r="T32" s="75"/>
    </row>
    <row r="33" spans="2:20" x14ac:dyDescent="0.3">
      <c r="B33" s="76">
        <f t="shared" si="1"/>
        <v>2043</v>
      </c>
      <c r="C33" s="77">
        <v>22</v>
      </c>
      <c r="D33" s="70">
        <v>6.6020716802975574</v>
      </c>
      <c r="E33" s="70">
        <v>3.2247249469766863E-2</v>
      </c>
      <c r="F33" s="70">
        <v>8.3343921502159916E-5</v>
      </c>
      <c r="G33" s="70">
        <v>0.44893118283140948</v>
      </c>
      <c r="H33" s="70">
        <v>0</v>
      </c>
      <c r="I33" s="70">
        <v>5.533792909719509E-3</v>
      </c>
      <c r="J33" s="78">
        <v>7.0888672494299554</v>
      </c>
      <c r="L33" s="79">
        <v>6.6880029750364196</v>
      </c>
      <c r="M33" s="73">
        <v>3.3364539176901062E-2</v>
      </c>
      <c r="N33" s="73">
        <v>8.8184807129198568E-5</v>
      </c>
      <c r="O33" s="73">
        <v>0.46448556957870007</v>
      </c>
      <c r="P33" s="73">
        <v>0</v>
      </c>
      <c r="Q33" s="73">
        <v>5.725525536877012E-3</v>
      </c>
      <c r="R33" s="80">
        <f t="shared" si="0"/>
        <v>7.1916667941360277</v>
      </c>
      <c r="S33" s="75"/>
      <c r="T33" s="75"/>
    </row>
    <row r="34" spans="2:20" x14ac:dyDescent="0.3">
      <c r="B34" s="76">
        <f t="shared" si="1"/>
        <v>2044</v>
      </c>
      <c r="C34" s="77">
        <v>23</v>
      </c>
      <c r="D34" s="70">
        <v>6.8278032824025026</v>
      </c>
      <c r="E34" s="70">
        <v>3.2927666433578959E-2</v>
      </c>
      <c r="F34" s="70">
        <v>8.5102478245855515E-5</v>
      </c>
      <c r="G34" s="70">
        <v>0.45840363078915242</v>
      </c>
      <c r="H34" s="70">
        <v>0</v>
      </c>
      <c r="I34" s="70">
        <v>5.6505559401145928E-3</v>
      </c>
      <c r="J34" s="78">
        <v>7.3248702380435944</v>
      </c>
      <c r="L34" s="79">
        <v>6.9259395380210256</v>
      </c>
      <c r="M34" s="73">
        <v>3.4108568400545956E-2</v>
      </c>
      <c r="N34" s="73">
        <v>9.0151328328179719E-5</v>
      </c>
      <c r="O34" s="73">
        <v>0.47484359778030505</v>
      </c>
      <c r="P34" s="73">
        <v>0</v>
      </c>
      <c r="Q34" s="73">
        <v>5.8532047563493693E-3</v>
      </c>
      <c r="R34" s="80">
        <f t="shared" si="0"/>
        <v>7.4408350602865543</v>
      </c>
      <c r="S34" s="75"/>
      <c r="T34" s="75"/>
    </row>
    <row r="35" spans="2:20" ht="19.5" thickBot="1" x14ac:dyDescent="0.35">
      <c r="B35" s="81">
        <f t="shared" si="1"/>
        <v>2045</v>
      </c>
      <c r="C35" s="82">
        <v>24</v>
      </c>
      <c r="D35" s="83">
        <v>7.060121449783491</v>
      </c>
      <c r="E35" s="84">
        <v>3.3622440195327473E-2</v>
      </c>
      <c r="F35" s="84">
        <v>8.6898140536843075E-5</v>
      </c>
      <c r="G35" s="84">
        <v>0.46807594739880348</v>
      </c>
      <c r="H35" s="84">
        <v>0</v>
      </c>
      <c r="I35" s="84">
        <v>5.76978267045101E-3</v>
      </c>
      <c r="J35" s="85">
        <v>7.5676765181886099</v>
      </c>
      <c r="L35" s="86">
        <v>7.1711621947152917</v>
      </c>
      <c r="M35" s="87">
        <v>3.4869189475878137E-2</v>
      </c>
      <c r="N35" s="87">
        <v>9.2161702949898093E-5</v>
      </c>
      <c r="O35" s="87">
        <v>0.48543261001080595</v>
      </c>
      <c r="P35" s="87">
        <v>0</v>
      </c>
      <c r="Q35" s="87">
        <v>5.9837312224159606E-3</v>
      </c>
      <c r="R35" s="88">
        <f t="shared" si="0"/>
        <v>7.6975398871273413</v>
      </c>
      <c r="S35" s="75"/>
      <c r="T35" s="75"/>
    </row>
  </sheetData>
  <pageMargins left="0.75" right="0.4" top="1" bottom="1" header="0.5" footer="0.5"/>
  <pageSetup scale="67" orientation="landscape" r:id="rId1"/>
  <headerFooter alignWithMargins="0">
    <oddHeader>&amp;R&amp;"-,Regular"&amp;11Docket No. E002/M-13-867
Attachment N - 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D3C39-EDC7-487C-8A1E-AD61629748F8}">
  <sheetPr>
    <tabColor indexed="44"/>
  </sheetPr>
  <dimension ref="A2:M33"/>
  <sheetViews>
    <sheetView tabSelected="1" view="pageBreakPreview" zoomScale="60" zoomScaleNormal="60" workbookViewId="0">
      <selection activeCell="K43" sqref="K43"/>
    </sheetView>
  </sheetViews>
  <sheetFormatPr defaultRowHeight="18.75" x14ac:dyDescent="0.3"/>
  <cols>
    <col min="2" max="2" width="34.88671875" customWidth="1"/>
    <col min="3" max="4" width="13.77734375" customWidth="1"/>
    <col min="5" max="5" width="15.109375" style="19" customWidth="1"/>
    <col min="6" max="6" width="3.109375" customWidth="1"/>
    <col min="7" max="7" width="43.77734375" customWidth="1"/>
    <col min="8" max="9" width="12.109375" customWidth="1"/>
    <col min="10" max="10" width="13.44140625" style="19" customWidth="1"/>
    <col min="11" max="11" width="21.33203125" customWidth="1"/>
    <col min="13" max="13" width="2.77734375" customWidth="1"/>
  </cols>
  <sheetData>
    <row r="2" spans="1:13" ht="26.25" x14ac:dyDescent="0.4">
      <c r="B2" s="18" t="s">
        <v>96</v>
      </c>
    </row>
    <row r="3" spans="1:13" ht="19.5" thickBot="1" x14ac:dyDescent="0.35">
      <c r="B3" s="21"/>
      <c r="C3" s="21"/>
      <c r="D3" s="21"/>
      <c r="E3" s="22"/>
      <c r="F3" s="21"/>
      <c r="G3" s="21"/>
      <c r="H3" s="21"/>
      <c r="I3" s="21"/>
      <c r="J3" s="22"/>
    </row>
    <row r="4" spans="1:13" s="20" customFormat="1" x14ac:dyDescent="0.3">
      <c r="B4" s="23"/>
      <c r="C4" s="24"/>
      <c r="D4" s="24"/>
      <c r="E4" s="89"/>
      <c r="F4" s="24"/>
      <c r="G4" s="24"/>
      <c r="H4" s="24"/>
      <c r="I4" s="24"/>
      <c r="J4" s="25"/>
    </row>
    <row r="5" spans="1:13" x14ac:dyDescent="0.3">
      <c r="B5" s="30"/>
      <c r="C5" s="27">
        <v>2021</v>
      </c>
      <c r="D5" s="27">
        <v>2020</v>
      </c>
      <c r="E5" s="90"/>
      <c r="F5" s="91"/>
      <c r="G5" s="91"/>
      <c r="H5" s="27">
        <v>2021</v>
      </c>
      <c r="I5" s="27">
        <v>2020</v>
      </c>
      <c r="J5" s="29"/>
      <c r="K5" s="92"/>
      <c r="L5" s="92"/>
      <c r="M5" s="92"/>
    </row>
    <row r="6" spans="1:13" x14ac:dyDescent="0.3">
      <c r="B6" s="30"/>
      <c r="C6" s="31" t="s">
        <v>66</v>
      </c>
      <c r="D6" s="31" t="s">
        <v>66</v>
      </c>
      <c r="E6" s="31" t="s">
        <v>97</v>
      </c>
      <c r="F6" s="91"/>
      <c r="G6" s="91"/>
      <c r="H6" s="31" t="s">
        <v>66</v>
      </c>
      <c r="I6" s="31" t="s">
        <v>66</v>
      </c>
      <c r="J6" s="93" t="s">
        <v>97</v>
      </c>
      <c r="K6" s="92"/>
      <c r="L6" s="92"/>
      <c r="M6" s="92"/>
    </row>
    <row r="7" spans="1:13" x14ac:dyDescent="0.3">
      <c r="B7" s="94" t="s">
        <v>65</v>
      </c>
      <c r="C7" s="20"/>
      <c r="D7" s="20"/>
      <c r="E7" s="90"/>
      <c r="F7" s="91"/>
      <c r="G7" s="95" t="s">
        <v>98</v>
      </c>
      <c r="H7" s="20"/>
      <c r="I7" s="20"/>
      <c r="J7" s="29"/>
      <c r="K7" s="92"/>
      <c r="L7" s="92"/>
      <c r="M7" s="92"/>
    </row>
    <row r="8" spans="1:13" x14ac:dyDescent="0.3">
      <c r="B8" s="96" t="s">
        <v>67</v>
      </c>
      <c r="C8" s="20"/>
      <c r="D8" s="20"/>
      <c r="E8" s="90"/>
      <c r="F8" s="92"/>
      <c r="G8" s="97" t="s">
        <v>99</v>
      </c>
      <c r="H8" s="92"/>
      <c r="I8" s="92"/>
      <c r="J8" s="98"/>
      <c r="K8" s="92"/>
      <c r="L8" s="92"/>
      <c r="M8" s="92"/>
    </row>
    <row r="9" spans="1:13" x14ac:dyDescent="0.3">
      <c r="B9" s="99" t="s">
        <v>69</v>
      </c>
      <c r="C9" s="20"/>
      <c r="D9" s="20"/>
      <c r="E9" s="90"/>
      <c r="F9" s="92"/>
      <c r="G9" s="100" t="s">
        <v>21</v>
      </c>
      <c r="H9" s="101">
        <v>7578.879381763064</v>
      </c>
      <c r="I9" s="102">
        <v>7742</v>
      </c>
      <c r="J9" s="98" t="s">
        <v>100</v>
      </c>
      <c r="K9" s="92"/>
      <c r="L9" s="103"/>
      <c r="M9" s="92"/>
    </row>
    <row r="10" spans="1:13" x14ac:dyDescent="0.3">
      <c r="A10" s="40"/>
      <c r="B10" s="26" t="s">
        <v>101</v>
      </c>
      <c r="C10" s="91"/>
      <c r="D10" s="91"/>
      <c r="E10" s="104"/>
      <c r="F10" s="92"/>
      <c r="G10" s="100" t="s">
        <v>22</v>
      </c>
      <c r="H10" s="105">
        <v>-5.1259998472649393E-2</v>
      </c>
      <c r="I10" s="106">
        <v>3.7295502768111E-3</v>
      </c>
      <c r="J10" s="98" t="s">
        <v>102</v>
      </c>
      <c r="K10" s="107"/>
      <c r="L10" s="92"/>
      <c r="M10" s="92"/>
    </row>
    <row r="11" spans="1:13" x14ac:dyDescent="0.3">
      <c r="A11" s="40"/>
      <c r="B11" s="108" t="s">
        <v>103</v>
      </c>
      <c r="C11" s="109">
        <v>2021</v>
      </c>
      <c r="D11" s="109">
        <v>2020</v>
      </c>
      <c r="E11" s="110" t="s">
        <v>87</v>
      </c>
      <c r="F11" s="92"/>
      <c r="G11" s="100" t="s">
        <v>104</v>
      </c>
      <c r="H11" s="111">
        <v>40</v>
      </c>
      <c r="I11" s="112">
        <v>40</v>
      </c>
      <c r="J11" s="98" t="s">
        <v>105</v>
      </c>
      <c r="K11" s="92"/>
      <c r="L11" s="92"/>
      <c r="M11" s="92"/>
    </row>
    <row r="12" spans="1:13" x14ac:dyDescent="0.3">
      <c r="B12" s="108" t="s">
        <v>9</v>
      </c>
      <c r="C12" s="45">
        <v>6.3600000000000004E-2</v>
      </c>
      <c r="D12" s="46">
        <v>6.3600000000000004E-2</v>
      </c>
      <c r="E12" s="110" t="s">
        <v>106</v>
      </c>
      <c r="F12" s="92"/>
      <c r="G12" s="100" t="s">
        <v>107</v>
      </c>
      <c r="H12" s="45">
        <v>1E-3</v>
      </c>
      <c r="I12" s="46">
        <v>1E-3</v>
      </c>
      <c r="J12" s="98" t="s">
        <v>108</v>
      </c>
      <c r="K12" s="92"/>
      <c r="L12" s="103"/>
      <c r="M12" s="92"/>
    </row>
    <row r="13" spans="1:13" x14ac:dyDescent="0.3">
      <c r="B13" s="108"/>
      <c r="C13" s="92"/>
      <c r="D13" s="92"/>
      <c r="E13" s="110"/>
      <c r="F13" s="92"/>
      <c r="G13" s="100" t="s">
        <v>23</v>
      </c>
      <c r="H13" s="113">
        <v>3.5538486929342779</v>
      </c>
      <c r="I13" s="114">
        <v>3.4242205943842294</v>
      </c>
      <c r="J13" s="98" t="s">
        <v>109</v>
      </c>
      <c r="K13" s="92"/>
      <c r="L13" s="92"/>
      <c r="M13" s="92"/>
    </row>
    <row r="14" spans="1:13" x14ac:dyDescent="0.3">
      <c r="B14" s="115" t="s">
        <v>110</v>
      </c>
      <c r="C14" s="92"/>
      <c r="D14" s="92"/>
      <c r="E14" s="110"/>
      <c r="F14" s="92"/>
      <c r="G14" s="100" t="s">
        <v>111</v>
      </c>
      <c r="H14" s="116">
        <v>1E-3</v>
      </c>
      <c r="I14" s="117">
        <v>1.030666E-3</v>
      </c>
      <c r="J14" s="98" t="s">
        <v>112</v>
      </c>
      <c r="K14" s="92"/>
      <c r="L14" s="92"/>
      <c r="M14" s="92"/>
    </row>
    <row r="15" spans="1:13" x14ac:dyDescent="0.3">
      <c r="A15" s="40"/>
      <c r="B15" s="108" t="s">
        <v>43</v>
      </c>
      <c r="C15" s="122">
        <v>0.48679868375271623</v>
      </c>
      <c r="D15" s="118">
        <v>0.48559582668407014</v>
      </c>
      <c r="E15" s="110" t="s">
        <v>113</v>
      </c>
      <c r="F15" s="92"/>
      <c r="G15" s="100" t="s">
        <v>24</v>
      </c>
      <c r="H15" s="45">
        <v>0.02</v>
      </c>
      <c r="I15" s="46">
        <v>0.02</v>
      </c>
      <c r="J15" s="98" t="s">
        <v>71</v>
      </c>
      <c r="K15" s="92"/>
      <c r="L15" s="92"/>
      <c r="M15" s="92"/>
    </row>
    <row r="16" spans="1:13" x14ac:dyDescent="0.3">
      <c r="A16" s="40"/>
      <c r="B16" s="108" t="s">
        <v>114</v>
      </c>
      <c r="C16" s="122">
        <v>0.54536579951205566</v>
      </c>
      <c r="D16" s="118">
        <v>0.54640823151014428</v>
      </c>
      <c r="E16" s="110" t="s">
        <v>113</v>
      </c>
      <c r="F16" s="92"/>
      <c r="G16" s="100" t="s">
        <v>25</v>
      </c>
      <c r="H16" s="119">
        <v>8.8999999999999996E-2</v>
      </c>
      <c r="I16" s="118">
        <v>7.9000000000000001E-2</v>
      </c>
      <c r="J16" s="98"/>
      <c r="K16" s="40"/>
      <c r="L16" s="40"/>
      <c r="M16" s="40"/>
    </row>
    <row r="17" spans="1:13" x14ac:dyDescent="0.3">
      <c r="B17" s="108" t="s">
        <v>44</v>
      </c>
      <c r="C17" s="122">
        <v>9.8298934978443331E-2</v>
      </c>
      <c r="D17" s="118">
        <v>9.7506226123503348E-2</v>
      </c>
      <c r="E17" s="110" t="s">
        <v>115</v>
      </c>
      <c r="F17" s="92"/>
      <c r="G17" s="100" t="s">
        <v>116</v>
      </c>
      <c r="H17" s="120">
        <v>0</v>
      </c>
      <c r="I17" s="109">
        <v>0</v>
      </c>
      <c r="J17" s="98"/>
      <c r="K17" s="40"/>
      <c r="L17" s="40"/>
      <c r="M17" s="40"/>
    </row>
    <row r="18" spans="1:13" x14ac:dyDescent="0.3">
      <c r="B18" s="108" t="s">
        <v>11</v>
      </c>
      <c r="C18" s="121">
        <v>3.1E-2</v>
      </c>
      <c r="D18" s="118">
        <v>0.1237420111935974</v>
      </c>
      <c r="E18" s="110" t="s">
        <v>115</v>
      </c>
      <c r="F18" s="92"/>
      <c r="G18" s="32"/>
      <c r="H18" s="32"/>
      <c r="I18" s="32"/>
      <c r="J18" s="29"/>
      <c r="K18" s="40"/>
      <c r="L18" s="40"/>
      <c r="M18" s="40"/>
    </row>
    <row r="19" spans="1:13" x14ac:dyDescent="0.3">
      <c r="B19" s="108" t="s">
        <v>12</v>
      </c>
      <c r="C19" s="122">
        <v>0.10641630238537347</v>
      </c>
      <c r="D19" s="118">
        <v>0.10764676892607916</v>
      </c>
      <c r="E19" s="110" t="s">
        <v>115</v>
      </c>
      <c r="F19" s="92"/>
      <c r="G19" s="123" t="s">
        <v>117</v>
      </c>
      <c r="H19" s="92"/>
      <c r="I19" s="92"/>
      <c r="J19" s="98"/>
      <c r="K19" s="40"/>
      <c r="L19" s="40"/>
      <c r="M19" s="40"/>
    </row>
    <row r="20" spans="1:13" x14ac:dyDescent="0.3">
      <c r="B20" s="49"/>
      <c r="C20" s="20"/>
      <c r="D20" s="20"/>
      <c r="E20" s="90"/>
      <c r="F20" s="92"/>
      <c r="G20" s="97" t="s">
        <v>26</v>
      </c>
      <c r="H20" s="124">
        <v>248.3</v>
      </c>
      <c r="I20" s="125">
        <f>191.431487889273</f>
        <v>191.431487889273</v>
      </c>
      <c r="J20" s="126" t="s">
        <v>118</v>
      </c>
      <c r="K20" s="127"/>
      <c r="L20" s="40"/>
      <c r="M20" s="40"/>
    </row>
    <row r="21" spans="1:13" x14ac:dyDescent="0.3">
      <c r="B21" s="115" t="s">
        <v>119</v>
      </c>
      <c r="C21" s="128"/>
      <c r="D21" s="128"/>
      <c r="E21" s="110"/>
      <c r="F21" s="92"/>
      <c r="G21" s="97" t="s">
        <v>120</v>
      </c>
      <c r="H21" s="124">
        <v>248.3</v>
      </c>
      <c r="I21" s="129" t="s">
        <v>121</v>
      </c>
      <c r="J21" s="126" t="s">
        <v>118</v>
      </c>
      <c r="K21" s="40"/>
      <c r="L21" s="40"/>
      <c r="M21" s="40"/>
    </row>
    <row r="22" spans="1:13" x14ac:dyDescent="0.3">
      <c r="B22" s="108" t="s">
        <v>122</v>
      </c>
      <c r="C22" s="130">
        <v>1550</v>
      </c>
      <c r="D22" s="131">
        <v>1563</v>
      </c>
      <c r="E22" s="110" t="s">
        <v>123</v>
      </c>
      <c r="F22" s="92"/>
      <c r="G22" s="97" t="s">
        <v>124</v>
      </c>
      <c r="H22" s="124">
        <v>248.3</v>
      </c>
      <c r="I22" s="129" t="s">
        <v>121</v>
      </c>
      <c r="J22" s="126" t="s">
        <v>118</v>
      </c>
      <c r="K22" s="40"/>
      <c r="L22" s="40"/>
      <c r="M22" s="40"/>
    </row>
    <row r="23" spans="1:13" x14ac:dyDescent="0.3">
      <c r="B23" s="49"/>
      <c r="C23" s="20"/>
      <c r="D23" s="20"/>
      <c r="E23" s="110"/>
      <c r="F23" s="92"/>
      <c r="G23" s="97" t="s">
        <v>125</v>
      </c>
      <c r="H23" s="124">
        <v>248.3</v>
      </c>
      <c r="I23" s="129" t="s">
        <v>121</v>
      </c>
      <c r="J23" s="126" t="s">
        <v>118</v>
      </c>
      <c r="K23" s="40"/>
      <c r="L23" s="40"/>
      <c r="M23" s="40"/>
    </row>
    <row r="24" spans="1:13" x14ac:dyDescent="0.3">
      <c r="B24" s="115" t="s">
        <v>126</v>
      </c>
      <c r="C24" s="92"/>
      <c r="D24" s="92"/>
      <c r="E24" s="110"/>
      <c r="F24" s="92"/>
      <c r="G24" s="97" t="s">
        <v>127</v>
      </c>
      <c r="H24" s="124">
        <v>248.3</v>
      </c>
      <c r="I24" s="129" t="s">
        <v>121</v>
      </c>
      <c r="J24" s="126" t="s">
        <v>118</v>
      </c>
      <c r="K24" s="40"/>
      <c r="L24" s="40"/>
      <c r="M24" s="40"/>
    </row>
    <row r="25" spans="1:13" x14ac:dyDescent="0.3">
      <c r="B25" s="108" t="s">
        <v>14</v>
      </c>
      <c r="C25" s="132">
        <v>49.978618920000002</v>
      </c>
      <c r="D25" s="133">
        <v>50.33</v>
      </c>
      <c r="E25" s="110" t="s">
        <v>118</v>
      </c>
      <c r="F25" s="92"/>
      <c r="G25" s="97" t="s">
        <v>128</v>
      </c>
      <c r="H25" s="124">
        <v>248.3</v>
      </c>
      <c r="I25" s="129" t="s">
        <v>121</v>
      </c>
      <c r="J25" s="126" t="s">
        <v>118</v>
      </c>
      <c r="K25" s="40"/>
      <c r="L25" s="40"/>
      <c r="M25" s="40"/>
    </row>
    <row r="26" spans="1:13" x14ac:dyDescent="0.3">
      <c r="A26" s="40"/>
      <c r="B26" s="108"/>
      <c r="C26" s="110"/>
      <c r="D26" s="110"/>
      <c r="E26" s="110"/>
      <c r="F26" s="92"/>
      <c r="G26" s="97" t="s">
        <v>129</v>
      </c>
      <c r="H26" s="124">
        <v>248.3</v>
      </c>
      <c r="I26" s="129" t="s">
        <v>121</v>
      </c>
      <c r="J26" s="126" t="s">
        <v>118</v>
      </c>
      <c r="K26" s="40"/>
      <c r="L26" s="40"/>
      <c r="M26" s="40"/>
    </row>
    <row r="27" spans="1:13" x14ac:dyDescent="0.3">
      <c r="B27" s="115" t="s">
        <v>130</v>
      </c>
      <c r="C27" s="92"/>
      <c r="D27" s="92"/>
      <c r="E27" s="110"/>
      <c r="F27" s="92"/>
      <c r="G27" s="97" t="s">
        <v>131</v>
      </c>
      <c r="H27" s="124">
        <v>248.3</v>
      </c>
      <c r="I27" s="129" t="s">
        <v>121</v>
      </c>
      <c r="J27" s="126" t="s">
        <v>118</v>
      </c>
      <c r="K27" s="40"/>
      <c r="L27" s="40"/>
      <c r="M27" s="40"/>
    </row>
    <row r="28" spans="1:13" x14ac:dyDescent="0.3">
      <c r="B28" s="108" t="s">
        <v>132</v>
      </c>
      <c r="C28" s="92"/>
      <c r="D28" s="92"/>
      <c r="E28" s="110"/>
      <c r="F28" s="92"/>
      <c r="G28" s="97" t="s">
        <v>133</v>
      </c>
      <c r="H28" s="124">
        <v>248.3</v>
      </c>
      <c r="I28" s="129" t="s">
        <v>121</v>
      </c>
      <c r="J28" s="126" t="s">
        <v>118</v>
      </c>
      <c r="K28" s="40"/>
      <c r="L28" s="40"/>
      <c r="M28" s="40"/>
    </row>
    <row r="29" spans="1:13" x14ac:dyDescent="0.3">
      <c r="B29" s="134" t="s">
        <v>134</v>
      </c>
      <c r="C29" s="135">
        <v>495.678674258402</v>
      </c>
      <c r="D29" s="129">
        <v>476</v>
      </c>
      <c r="E29" s="110" t="s">
        <v>135</v>
      </c>
      <c r="F29" s="92"/>
      <c r="G29" s="97" t="s">
        <v>136</v>
      </c>
      <c r="H29" s="124">
        <v>248.3</v>
      </c>
      <c r="I29" s="129" t="s">
        <v>121</v>
      </c>
      <c r="J29" s="126" t="s">
        <v>118</v>
      </c>
      <c r="K29" s="40"/>
      <c r="L29" s="40"/>
      <c r="M29" s="40"/>
    </row>
    <row r="30" spans="1:13" x14ac:dyDescent="0.3">
      <c r="B30" s="134" t="s">
        <v>137</v>
      </c>
      <c r="C30" s="130">
        <v>9746.1164758355426</v>
      </c>
      <c r="D30" s="131">
        <v>9738.7612973164596</v>
      </c>
      <c r="E30" s="110" t="s">
        <v>138</v>
      </c>
      <c r="F30" s="92"/>
      <c r="G30" s="32"/>
      <c r="H30" s="32"/>
      <c r="I30" s="32"/>
      <c r="J30" s="29"/>
      <c r="K30" s="40"/>
      <c r="L30" s="40"/>
      <c r="M30" s="40"/>
    </row>
    <row r="31" spans="1:13" x14ac:dyDescent="0.3">
      <c r="B31" s="108" t="s">
        <v>139</v>
      </c>
      <c r="C31" s="92"/>
      <c r="D31" s="92"/>
      <c r="E31" s="110"/>
      <c r="F31" s="32"/>
      <c r="G31" s="97" t="s">
        <v>27</v>
      </c>
      <c r="H31" s="136">
        <v>2.6499999999999999E-2</v>
      </c>
      <c r="I31" s="46">
        <f>I15</f>
        <v>0.02</v>
      </c>
      <c r="J31" s="98" t="s">
        <v>71</v>
      </c>
    </row>
    <row r="32" spans="1:13" x14ac:dyDescent="0.3">
      <c r="B32" s="134" t="s">
        <v>134</v>
      </c>
      <c r="C32" s="135">
        <v>1067.3588153848809</v>
      </c>
      <c r="D32" s="129">
        <v>1023</v>
      </c>
      <c r="E32" s="110" t="s">
        <v>135</v>
      </c>
      <c r="F32" s="32"/>
      <c r="G32" s="97" t="s">
        <v>28</v>
      </c>
      <c r="H32" s="137">
        <v>6682.5957040417543</v>
      </c>
      <c r="I32" s="102">
        <v>6419.8108447037685</v>
      </c>
      <c r="J32" s="98" t="s">
        <v>140</v>
      </c>
    </row>
    <row r="33" spans="2:10" ht="19.5" thickBot="1" x14ac:dyDescent="0.35">
      <c r="B33" s="138" t="s">
        <v>137</v>
      </c>
      <c r="C33" s="139">
        <v>6471.7466887167748</v>
      </c>
      <c r="D33" s="140">
        <v>6547.5</v>
      </c>
      <c r="E33" s="141" t="s">
        <v>138</v>
      </c>
      <c r="F33" s="56"/>
      <c r="G33" s="142" t="s">
        <v>29</v>
      </c>
      <c r="H33" s="143">
        <v>-7.4932595548515835E-4</v>
      </c>
      <c r="I33" s="144">
        <v>4.2780471254679764E-3</v>
      </c>
      <c r="J33" s="145" t="s">
        <v>71</v>
      </c>
    </row>
  </sheetData>
  <pageMargins left="0.75" right="0.4" top="1" bottom="1" header="0.5" footer="0.5"/>
  <pageSetup scale="67" orientation="landscape" r:id="rId1"/>
  <headerFooter alignWithMargins="0">
    <oddHeader>&amp;R&amp;"-,Regular"&amp;11Docket No. E002/M-13-867
Attachment N - &amp;A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2AEBFC-E19B-4467-9C4C-B8F16F8C8497}">
  <ds:schemaRefs>
    <ds:schemaRef ds:uri="http://schemas.microsoft.com/office/2006/documentManagement/types"/>
    <ds:schemaRef ds:uri="e7d7c51e-ddc1-4230-917e-759a9b5dd38f"/>
    <ds:schemaRef ds:uri="http://schemas.microsoft.com/office/2006/metadata/properties"/>
    <ds:schemaRef ds:uri="http://purl.org/dc/terms/"/>
    <ds:schemaRef ds:uri="http://purl.org/dc/elements/1.1/"/>
    <ds:schemaRef ds:uri="99fe2214-dda8-4fa0-af82-a361850c033e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ABA7C15-78C9-4D6C-A091-67CBFA8FB6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8A938C-2373-4B58-B890-A34D5AD623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Impact Discussion</vt:lpstr>
      <vt:lpstr>Table 3. Fixed Assumptions</vt:lpstr>
      <vt:lpstr>Table 4. Environment Costs</vt:lpstr>
      <vt:lpstr>Table 5. VOS Data Table</vt:lpstr>
      <vt:lpstr>'Table 3. Fixed Assumptions'!Print_Area</vt:lpstr>
      <vt:lpstr>'Table 4. Environment Costs'!Print_Area</vt:lpstr>
      <vt:lpstr>'Table 5. VOS Data Table'!Print_Area</vt:lpstr>
    </vt:vector>
  </TitlesOfParts>
  <Company>Xcel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Paluck</dc:creator>
  <cp:lastModifiedBy>Al Krug</cp:lastModifiedBy>
  <cp:lastPrinted>2020-09-01T16:53:09Z</cp:lastPrinted>
  <dcterms:created xsi:type="dcterms:W3CDTF">2019-08-26T20:04:56Z</dcterms:created>
  <dcterms:modified xsi:type="dcterms:W3CDTF">2020-09-01T16:53:35Z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0x010100C179B32B8C66554D9FA1059C3FEBDF98</vt:lpwstr>
  </property>
</Properties>
</file>