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F4A66BE2-ED25-4AFC-8B4C-6F140B613153}" xr6:coauthVersionLast="44" xr6:coauthVersionMax="44" xr10:uidLastSave="{00000000-0000-0000-0000-000000000000}"/>
  <bookViews>
    <workbookView xWindow="1584" yWindow="1584" windowWidth="17280" windowHeight="8868" xr2:uid="{00000000-000D-0000-FFFF-FFFF00000000}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III'!$A$1:$J$70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FACTOR'!$A$3:$H$43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FACTOR'!$A$1:$H$42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FACTOR'!$A$1:$H$43</definedName>
    <definedName name="_xlnm.Print_Area" localSheetId="1">'SCH II'!$A$1:$J$54</definedName>
    <definedName name="_xlnm.Print_Area" localSheetId="2">'SCH III'!$A$1:$J$71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III'!$A$2:$J$70</definedName>
    <definedName name="SCHIII2Q">'SCH III'!$A$74:$J$141</definedName>
    <definedName name="SCHIII3Q">'SCH III'!$A$145:$J$215</definedName>
    <definedName name="SCHIII4Q">'SCH III'!$A$219:$J$287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III'!$A$1:$J$70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FACTOR'!$A$3:$H$43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III'!$A$1:$J$70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FACTOR'!$A$3:$H$43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III'!$A$219:$J$287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III'!$A$219:$J$287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III'!$A$219:$J$287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III'!$A$219:$J$287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III'!$A$219:$J$287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III'!$A$219:$J$287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III'!$A$219:$J$287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III'!$A$219:$J$287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FACTOR'!$A$1:$H$42</definedName>
    <definedName name="Z_F5789320_F102_11D3_B1D4_009027AE2FC3_.wvu.PrintArea" localSheetId="1" hidden="1">'SCH II'!$A$171:$K$221</definedName>
    <definedName name="Z_F5789320_F102_11D3_B1D4_009027AE2FC3_.wvu.PrintArea" localSheetId="2" hidden="1">'SCH III'!$A$219:$J$287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III'!$A$219:$J$287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III'!$A$219:$J$287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III'!$A$219:$J$287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III'!$A$219:$J$287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III'!$A$219:$J$287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III'!$A$219:$J$287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III'!$A$219:$J$287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III'!$A$2:$J$70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III'!$A$74:$J$141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III'!$A$145:$J$215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III'!$A$219:$J$287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III'!$A$219:$J$287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III'!$A$219:$J$287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III'!$A$219:$J$287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III'!$A$219:$J$287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III'!$A$219:$J$287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III'!$A$219:$J$287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III'!$A$219:$J$287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III'!$A$219:$J$287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III'!$A$219:$J$287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III'!$A$219:$J$287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III'!$A$219:$J$287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III'!$A$219:$J$287</definedName>
    <definedName name="Z_F578933F_F102_11D3_B1D4_009027AE2FC3_.wvu.PrintArea" localSheetId="3" hidden="1">'SCH IV'!$A$180:$J$236</definedName>
  </definedNames>
  <calcPr calcId="191029"/>
  <customWorkbookViews>
    <customWorkbookView name="SCHII1Q" guid="{F5789314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4Q" guid="{F578933F-F102-11D3-B1D4-009027AE2FC3}" maximized="1" windowWidth="636" windowHeight="318" tabRatio="574" activeSheetId="14" showComments="commNone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0" l="1"/>
  <c r="F53" i="11" l="1"/>
  <c r="H17" i="15" l="1"/>
  <c r="H16" i="15"/>
  <c r="C32" i="15" l="1"/>
  <c r="J55" i="12" l="1"/>
  <c r="G7" i="12" l="1"/>
  <c r="C48" i="12" l="1"/>
  <c r="C22" i="12"/>
  <c r="C30" i="15"/>
  <c r="C34" i="15"/>
  <c r="C36" i="15" l="1"/>
  <c r="C38" i="15" l="1"/>
  <c r="C40" i="15" s="1"/>
  <c r="E44" i="12"/>
  <c r="E31" i="12" l="1"/>
  <c r="F14" i="10" l="1"/>
  <c r="D55" i="12" l="1"/>
  <c r="A1" i="11"/>
  <c r="A2" i="12" s="1"/>
  <c r="A1" i="15" s="1"/>
  <c r="C35" i="12" l="1"/>
  <c r="B65" i="11"/>
  <c r="F6" i="11"/>
  <c r="J51" i="10"/>
  <c r="J14" i="10" s="1"/>
  <c r="AC35" i="15"/>
  <c r="AC36" i="15"/>
  <c r="AC39" i="15"/>
  <c r="H10" i="11"/>
  <c r="J10" i="11"/>
  <c r="H39" i="10"/>
  <c r="I14" i="9"/>
  <c r="AC38" i="15" l="1"/>
  <c r="AC41" i="15" s="1"/>
  <c r="C11" i="15"/>
  <c r="C18" i="10"/>
  <c r="C18" i="15" l="1"/>
  <c r="C13" i="15" s="1"/>
  <c r="C15" i="15" l="1"/>
  <c r="J16" i="10" s="1"/>
  <c r="E18" i="10" l="1"/>
  <c r="J18" i="10"/>
  <c r="J65" i="11" l="1"/>
  <c r="J22" i="10"/>
  <c r="I32" i="9" s="1"/>
  <c r="J53" i="11" l="1"/>
  <c r="J45" i="11"/>
  <c r="H53" i="11"/>
  <c r="H45" i="11"/>
  <c r="F45" i="11"/>
  <c r="I36" i="9" l="1"/>
  <c r="I15" i="9" s="1"/>
  <c r="J37" i="12" l="1"/>
  <c r="F20" i="11" l="1"/>
  <c r="J24" i="12" l="1"/>
  <c r="J51" i="12"/>
  <c r="J53" i="12" l="1"/>
  <c r="J57" i="12" s="1"/>
  <c r="I54" i="9" s="1"/>
  <c r="I58" i="9" l="1"/>
  <c r="I17" i="9" s="1"/>
  <c r="J37" i="11" l="1"/>
  <c r="J48" i="11" s="1"/>
  <c r="J52" i="11" s="1"/>
  <c r="J55" i="11" s="1"/>
  <c r="J20" i="11" l="1"/>
  <c r="H37" i="11"/>
  <c r="H48" i="11" s="1"/>
  <c r="H52" i="11" s="1"/>
  <c r="H55" i="11" s="1"/>
  <c r="H20" i="11" l="1"/>
  <c r="F37" i="11"/>
  <c r="F48" i="11" s="1"/>
  <c r="F52" i="11" s="1"/>
  <c r="F55" i="11" s="1"/>
  <c r="J58" i="11" s="1"/>
  <c r="J62" i="11" s="1"/>
  <c r="J68" i="11" s="1"/>
  <c r="I43" i="9" s="1"/>
  <c r="I47" i="9" l="1"/>
  <c r="I16" i="9" s="1"/>
  <c r="I1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t27726</author>
  </authors>
  <commentList>
    <comment ref="I2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EGC from Jeff Kern. NOTE - The adjustment for Net Charge Off amount no longer needed since it has added it to schedules.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  <author>t27726</author>
  </authors>
  <commentList>
    <comment ref="F2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This date is the heading plus 15 months</t>
        </r>
      </text>
    </comment>
    <comment ref="J20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t27726:</t>
        </r>
        <r>
          <rPr>
            <sz val="8"/>
            <color indexed="81"/>
            <rFont val="Tahoma"/>
            <family val="2"/>
          </rPr>
          <t xml:space="preserve">
From Budgeted MCF spreadsheet
Update Quarterly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6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account 0191400 balance on PGA spreadsheet net of pending adjustments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t49881</author>
  </authors>
  <commentList>
    <comment ref="J2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191400 - AA worksheet</t>
        </r>
      </text>
    </comment>
    <comment ref="J37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RA worksheet</t>
        </r>
      </text>
    </comment>
    <comment ref="J5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t49881:</t>
        </r>
        <r>
          <rPr>
            <sz val="8"/>
            <color indexed="81"/>
            <rFont val="Tahoma"/>
            <family val="2"/>
          </rPr>
          <t xml:space="preserve">
ties to prior yr / same qtr balance on the PGA 253130 - BA worksheet</t>
        </r>
      </text>
    </comment>
  </commentList>
</comments>
</file>

<file path=xl/sharedStrings.xml><?xml version="1.0" encoding="utf-8"?>
<sst xmlns="http://schemas.openxmlformats.org/spreadsheetml/2006/main" count="274" uniqueCount="160">
  <si>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</si>
  <si>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</si>
  <si>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</si>
  <si>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</si>
  <si>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</si>
  <si>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</si>
  <si>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</si>
  <si>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</si>
  <si>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</si>
  <si>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</si>
  <si>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</si>
  <si>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</si>
  <si>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</si>
  <si>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</si>
  <si>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</si>
  <si>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</si>
  <si>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BLOOMBERG REPORT (90-DAY COMMERCIAL PAPER RATES)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</si>
  <si>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</si>
  <si>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</si>
  <si>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</si>
  <si>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</si>
  <si>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</si>
  <si>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</si>
  <si>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</si>
  <si>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</si>
  <si>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</si>
  <si>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</si>
  <si>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</si>
  <si>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</si>
  <si>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</si>
  <si>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</si>
  <si>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</si>
  <si>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</si>
  <si>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</si>
  <si>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</si>
  <si>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</si>
  <si>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</si>
  <si>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</si>
  <si>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</si>
  <si>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</si>
  <si>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</si>
  <si>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</si>
  <si>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</si>
  <si>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</si>
  <si>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</si>
  <si>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>INCLUDABLE PROPANE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</si>
  <si>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</si>
  <si>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</si>
  <si>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</si>
  <si>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</si>
  <si>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</si>
  <si>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</si>
  <si>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</si>
  <si>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</si>
  <si>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</si>
  <si>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</si>
  <si>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</si>
  <si>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</si>
  <si>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</si>
  <si>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SPECIAL PURCHASES CREDIT</t>
  </si>
  <si>
    <t>OTHER COSTS (SPECIFY):</t>
  </si>
  <si>
    <t>RECONCILIATION OF A PREVIOUS SUPPLIER REFUND</t>
  </si>
  <si>
    <t>TOTAL EXPECTED GAS COST COMPONENT (EGC)</t>
  </si>
  <si>
    <t>PRIOR ANNUAL TOTAL</t>
  </si>
  <si>
    <t>SUPPLIER REFUND AMOUNT TO BE DISTRIBUTED TO CUSTOMERS WHICH</t>
  </si>
  <si>
    <t xml:space="preserve">   WAS USED TO COMPUTE THE  "RA"   EFFECTIVE </t>
  </si>
  <si>
    <t>SUPPLIER REFUND ADJUSTMENT CALCULATION</t>
  </si>
  <si>
    <t>PLUS CURRENT MONTHLY RATE</t>
  </si>
  <si>
    <t>LESS:  AMOUNT  DISTRIBUTED BY THE  "RA"  OF $</t>
  </si>
  <si>
    <t>LESS YEAR AGO RATE</t>
  </si>
  <si>
    <t xml:space="preserve">  APPLIED  TO  TOTAL  SALES  OF </t>
  </si>
  <si>
    <t>CURRENT QUARTER SUPPLIER REFUND ADJ.</t>
  </si>
  <si>
    <t>NEW ANNUAL TOTAL</t>
  </si>
  <si>
    <t>GAS SALES VOLUMES (18A)</t>
  </si>
  <si>
    <t xml:space="preserve">     TOTAL SUPPLY COSTS</t>
  </si>
  <si>
    <t>PREVIOUS QUARTER REPORTED SUPPLIER REFUND ADJ.</t>
  </si>
  <si>
    <t xml:space="preserve">  LESS: JURISDICTIONAL</t>
  </si>
  <si>
    <t>BALANCE ADJUSTMENT FOR THE "RA"</t>
  </si>
  <si>
    <t>SECOND PREVIOUS QUARTER REPORTED SUPPLIER REFUND ADJ.</t>
  </si>
  <si>
    <t>AVERAGE ANNUAL RATE</t>
  </si>
  <si>
    <t>-</t>
  </si>
  <si>
    <t>SALES VOLUMES</t>
  </si>
  <si>
    <t>THIRD PREVIOUS QUARTER REPORTED SUPPLIER REFUND ADJ.</t>
  </si>
  <si>
    <t>RATE IT SALES (AGENCY)</t>
  </si>
  <si>
    <t xml:space="preserve">DETAILS OF SUPPLIER REFUNDS RECEIVED DURING THE THREE MONTHS ENDED </t>
  </si>
  <si>
    <t xml:space="preserve">  PLUS: FT &amp; IT NON-PURCH TRANSP</t>
  </si>
  <si>
    <t>LESS 0.5% (ADMINISTRATIVE)</t>
  </si>
  <si>
    <t>NON-JURISDICTIONAL</t>
  </si>
  <si>
    <t>RECONCILIATION OF A PREVIOUS BALANCE ADJUSTMENT</t>
  </si>
  <si>
    <t>TOTAL IT &amp; FT TRANSP VOLUMES</t>
  </si>
  <si>
    <t>OTHER VOLUMES (SPECIFY):</t>
  </si>
  <si>
    <t>ACTUAL ADJUSTMENT CALCULATION</t>
  </si>
  <si>
    <t>=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</si>
  <si>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</si>
  <si>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</si>
  <si>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</si>
  <si>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</si>
  <si>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</si>
  <si>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</si>
  <si>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</si>
  <si>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</si>
  <si>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</si>
  <si>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</si>
  <si>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</si>
  <si>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</si>
  <si>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</si>
  <si>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</si>
  <si>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</si>
  <si>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</si>
  <si>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</si>
  <si>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</si>
  <si>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</si>
  <si>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</si>
  <si>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</si>
  <si>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</si>
  <si>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</si>
  <si>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</si>
  <si>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</si>
  <si>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</si>
  <si>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</si>
  <si>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</si>
  <si>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</si>
  <si>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</si>
  <si>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</si>
  <si>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</si>
  <si>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</si>
  <si>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</si>
  <si>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</si>
  <si>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</si>
  <si>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</si>
  <si>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</si>
  <si>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DUKE ENERGY Kentucky, Inc.</t>
  </si>
  <si>
    <t>Rates &amp; Regulatory Strategy - OH/KY</t>
  </si>
  <si>
    <t>PRIOR PERIOD ADJUSTMENT - none</t>
  </si>
  <si>
    <t>JUNE</t>
  </si>
  <si>
    <t>JULY</t>
  </si>
  <si>
    <t>AUGUST</t>
  </si>
  <si>
    <t>SEPTEMBER</t>
  </si>
  <si>
    <t>FEBRUARY</t>
  </si>
  <si>
    <t>OCTOBER</t>
  </si>
  <si>
    <t>NOVEMBER</t>
  </si>
  <si>
    <t>ENDED</t>
  </si>
  <si>
    <t xml:space="preserve">   X-5 TARIFF ($)</t>
  </si>
  <si>
    <t xml:space="preserve">   GAS COST UNCOLLECTIBLE</t>
  </si>
  <si>
    <t xml:space="preserve">  MANAGEMENT FEES</t>
  </si>
  <si>
    <t xml:space="preserve">  TRANSPORTATION SERVICE "UNACCOUNTED FOR"($)</t>
  </si>
  <si>
    <t xml:space="preserve">  GAS COST CREDIT ($)</t>
  </si>
  <si>
    <t xml:space="preserve">  LOSSES - DAMAGED LINES ($)</t>
  </si>
  <si>
    <t xml:space="preserve">  TRANSPORTATION TAKE-OR-PAY RECOVERY ($)</t>
  </si>
  <si>
    <t xml:space="preserve">  SALES TO REMARKETERS ($)</t>
  </si>
  <si>
    <t>MARCH</t>
  </si>
  <si>
    <t xml:space="preserve">APRIL </t>
  </si>
  <si>
    <t>MAY</t>
  </si>
  <si>
    <t>DECEMBER</t>
  </si>
  <si>
    <t xml:space="preserve">JANUARY </t>
  </si>
  <si>
    <t>SARAH LAWLER</t>
  </si>
  <si>
    <t>Vice President</t>
  </si>
  <si>
    <t>November 30, 2021</t>
  </si>
  <si>
    <t>4th Quarter</t>
  </si>
  <si>
    <t>August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</si>
</sst>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6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0" fontId="9" fillId="0" borderId="0" xfId="0" applyFont="1"/>
    <xf numFmtId="166" fontId="13" fillId="0" borderId="0" xfId="0" applyNumberFormat="1" applyFont="1" applyFill="1" applyBorder="1" applyAlignment="1" applyProtection="1">
      <alignment horizontal="right"/>
    </xf>
    <xf numFmtId="166" fontId="13" fillId="0" borderId="6" xfId="0" applyNumberFormat="1" applyFont="1" applyFill="1" applyBorder="1" applyAlignment="1" applyProtection="1">
      <alignment horizontal="right"/>
    </xf>
    <xf numFmtId="39" fontId="10" fillId="0" borderId="0" xfId="0" applyNumberFormat="1" applyFont="1" applyFill="1" applyAlignment="1" applyProtection="1">
      <alignment horizontal="left"/>
    </xf>
    <xf numFmtId="0" fontId="13" fillId="0" borderId="0" xfId="0" applyFont="1" applyFill="1" applyProtection="1"/>
    <xf numFmtId="39" fontId="13" fillId="0" borderId="0" xfId="0" applyNumberFormat="1" applyFont="1" applyFill="1" applyBorder="1" applyProtection="1"/>
    <xf numFmtId="39" fontId="13" fillId="0" borderId="0" xfId="0" applyNumberFormat="1" applyFont="1" applyFill="1" applyProtection="1"/>
    <xf numFmtId="0" fontId="13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10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39" fontId="2" fillId="0" borderId="0" xfId="0" applyNumberFormat="1" applyFont="1" applyFill="1" applyAlignment="1" applyProtection="1">
      <alignment horizontal="left"/>
    </xf>
    <xf numFmtId="49" fontId="13" fillId="0" borderId="0" xfId="0" quotePrefix="1" applyNumberFormat="1" applyFont="1" applyFill="1" applyProtection="1"/>
    <xf numFmtId="170" fontId="13" fillId="0" borderId="0" xfId="0" applyNumberFormat="1" applyFont="1" applyFill="1"/>
    <xf numFmtId="170" fontId="12" fillId="0" borderId="0" xfId="0" quotePrefix="1" applyNumberFormat="1" applyFont="1" applyFill="1" applyBorder="1" applyProtection="1"/>
    <xf numFmtId="37" fontId="3" fillId="0" borderId="0" xfId="0" applyNumberFormat="1" applyFont="1" applyFill="1" applyBorder="1"/>
    <xf numFmtId="37" fontId="14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/>
    <xf numFmtId="170" fontId="11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right"/>
    </xf>
    <xf numFmtId="17" fontId="2" fillId="0" borderId="0" xfId="0" applyNumberFormat="1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39" fontId="15" fillId="0" borderId="2" xfId="0" applyNumberFormat="1" applyFont="1" applyBorder="1" applyProtection="1"/>
    <xf numFmtId="39" fontId="3" fillId="0" borderId="0" xfId="0" applyNumberFormat="1" applyFont="1" applyFill="1" applyAlignment="1" applyProtection="1">
      <alignment horizontal="left"/>
    </xf>
    <xf numFmtId="37" fontId="13" fillId="0" borderId="0" xfId="0" applyNumberFormat="1" applyFont="1" applyFill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11" fillId="0" borderId="0" xfId="0" quotePrefix="1" applyNumberFormat="1" applyFont="1" applyFill="1" applyBorder="1" applyAlignment="1" applyProtection="1">
      <alignment horizontal="left"/>
    </xf>
    <xf numFmtId="170" fontId="1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34" Type="http://schemas.openxmlformats.org/officeDocument/2006/relationships/vmlDrawing" Target="../drawings/vmlDrawing2.vml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Relationship Id="rId35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34" Type="http://schemas.openxmlformats.org/officeDocument/2006/relationships/vmlDrawing" Target="../drawings/vmlDrawing3.vml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Relationship Id="rId35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34" Type="http://schemas.openxmlformats.org/officeDocument/2006/relationships/vmlDrawing" Target="../drawings/vmlDrawing4.vml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Relationship Id="rId35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3">
    <pageSetUpPr autoPageBreaks="0" fitToPage="1"/>
  </sheetPr>
  <dimension ref="A1:I69"/>
  <sheetViews>
    <sheetView tabSelected="1" view="pageBreakPreview" zoomScale="90" zoomScaleNormal="100" zoomScaleSheetLayoutView="90" workbookViewId="0"/>
  </sheetViews>
  <sheetFormatPr defaultColWidth="12.81640625" defaultRowHeight="11.6" x14ac:dyDescent="0.3"/>
  <cols>
    <col min="1" max="1" width="12.81640625" style="1" customWidth="1"/>
    <col min="2" max="2" width="18.36328125" style="1" bestFit="1" customWidth="1"/>
    <col min="3" max="3" width="31.36328125" style="1" customWidth="1"/>
    <col min="4" max="4" width="21.453125" style="1" customWidth="1"/>
    <col min="5" max="5" width="13.6328125" style="1" customWidth="1"/>
    <col min="6" max="6" width="8.6328125" style="1" customWidth="1"/>
    <col min="7" max="7" width="12.81640625" style="1"/>
    <col min="8" max="8" width="5.1796875" style="1" customWidth="1"/>
    <col min="9" max="9" width="17.1796875" style="1" customWidth="1"/>
    <col min="10" max="10" width="6.453125" style="1" customWidth="1"/>
    <col min="11" max="16384" width="12.81640625" style="1"/>
  </cols>
  <sheetData>
    <row r="1" spans="1:9" x14ac:dyDescent="0.3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3">
      <c r="A2" s="170" t="s">
        <v>158</v>
      </c>
      <c r="B2" s="53"/>
      <c r="C2" s="53"/>
      <c r="D2" s="53"/>
      <c r="E2" s="53"/>
      <c r="F2" s="53"/>
      <c r="G2" s="53"/>
      <c r="H2" s="53"/>
      <c r="I2" s="53"/>
    </row>
    <row r="3" spans="1:9" x14ac:dyDescent="0.3">
      <c r="A3" s="209" t="s">
        <v>130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3">
      <c r="A4" s="211" t="s">
        <v>3</v>
      </c>
      <c r="B4" s="211"/>
      <c r="C4" s="211"/>
      <c r="D4" s="211"/>
      <c r="E4" s="211"/>
      <c r="F4" s="211"/>
      <c r="G4" s="211"/>
      <c r="H4" s="211"/>
      <c r="I4" s="211"/>
    </row>
    <row r="5" spans="1:9" x14ac:dyDescent="0.3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3">
      <c r="A6" s="211" t="s">
        <v>6</v>
      </c>
      <c r="B6" s="211"/>
      <c r="C6" s="211"/>
      <c r="D6" s="211"/>
      <c r="E6" s="211"/>
      <c r="F6" s="211"/>
      <c r="G6" s="211"/>
      <c r="H6" s="211"/>
      <c r="I6" s="211"/>
    </row>
    <row r="7" spans="1:9" x14ac:dyDescent="0.3">
      <c r="A7" s="189"/>
      <c r="B7" s="189"/>
      <c r="C7" s="88"/>
      <c r="D7" s="101"/>
      <c r="E7" s="88"/>
      <c r="F7" s="88"/>
      <c r="G7" s="88"/>
      <c r="H7" s="88"/>
      <c r="I7" s="88"/>
    </row>
    <row r="8" spans="1:9" x14ac:dyDescent="0.3">
      <c r="A8" s="64" t="s">
        <v>13</v>
      </c>
      <c r="B8" s="90"/>
      <c r="C8" s="190"/>
      <c r="D8" s="202">
        <v>44166</v>
      </c>
      <c r="E8" s="102" t="s">
        <v>14</v>
      </c>
      <c r="F8" s="212">
        <v>44257</v>
      </c>
      <c r="G8" s="213"/>
      <c r="H8" s="190"/>
      <c r="I8" s="190"/>
    </row>
    <row r="9" spans="1:9" s="2" customFormat="1" x14ac:dyDescent="0.3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3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3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3">
      <c r="A12" s="106" t="s">
        <v>22</v>
      </c>
      <c r="B12" s="91"/>
      <c r="C12" s="51"/>
      <c r="D12" s="51"/>
      <c r="E12" s="51"/>
      <c r="F12" s="51"/>
      <c r="G12" s="100" t="s">
        <v>18</v>
      </c>
      <c r="H12" s="51"/>
      <c r="I12" s="107" t="s">
        <v>19</v>
      </c>
    </row>
    <row r="13" spans="1:9" x14ac:dyDescent="0.3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3">
      <c r="A14" s="95" t="s">
        <v>25</v>
      </c>
      <c r="B14" s="95"/>
      <c r="C14" s="51"/>
      <c r="D14" s="51"/>
      <c r="E14" s="51"/>
      <c r="F14" s="51"/>
      <c r="G14" s="111" t="s">
        <v>26</v>
      </c>
      <c r="H14" s="51"/>
      <c r="I14" s="68">
        <f>I25</f>
        <v>4.1710000000000003</v>
      </c>
    </row>
    <row r="15" spans="1:9" x14ac:dyDescent="0.3">
      <c r="A15" s="95" t="s">
        <v>29</v>
      </c>
      <c r="B15" s="95"/>
      <c r="C15" s="51"/>
      <c r="D15" s="51"/>
      <c r="E15" s="51"/>
      <c r="F15" s="51"/>
      <c r="G15" s="111" t="s">
        <v>26</v>
      </c>
      <c r="H15" s="51"/>
      <c r="I15" s="68">
        <f>I36</f>
        <v>0</v>
      </c>
    </row>
    <row r="16" spans="1:9" x14ac:dyDescent="0.3">
      <c r="A16" s="95" t="s">
        <v>32</v>
      </c>
      <c r="B16" s="95"/>
      <c r="C16" s="51"/>
      <c r="D16" s="51"/>
      <c r="E16" s="51"/>
      <c r="F16" s="51"/>
      <c r="G16" s="111" t="s">
        <v>26</v>
      </c>
      <c r="H16" s="51"/>
      <c r="I16" s="68">
        <f>I47</f>
        <v>-0.29199999999999993</v>
      </c>
    </row>
    <row r="17" spans="1:9" x14ac:dyDescent="0.3">
      <c r="A17" s="95" t="s">
        <v>37</v>
      </c>
      <c r="B17" s="95"/>
      <c r="C17" s="51"/>
      <c r="D17" s="51"/>
      <c r="E17" s="51"/>
      <c r="F17" s="51"/>
      <c r="G17" s="111" t="s">
        <v>26</v>
      </c>
      <c r="H17" s="51"/>
      <c r="I17" s="83">
        <f>I58</f>
        <v>-1.2E-2</v>
      </c>
    </row>
    <row r="18" spans="1:9" x14ac:dyDescent="0.3">
      <c r="A18" s="95" t="s">
        <v>40</v>
      </c>
      <c r="B18" s="95"/>
      <c r="C18" s="51"/>
      <c r="D18" s="51"/>
      <c r="E18" s="51"/>
      <c r="F18" s="51"/>
      <c r="G18" s="111" t="s">
        <v>26</v>
      </c>
      <c r="H18" s="51"/>
      <c r="I18" s="68">
        <f>SUM(I14:I17)</f>
        <v>3.8670000000000004</v>
      </c>
    </row>
    <row r="19" spans="1:9" x14ac:dyDescent="0.3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3">
      <c r="A20" s="51"/>
      <c r="B20" s="51"/>
      <c r="C20" s="51"/>
      <c r="D20" s="51"/>
      <c r="E20" s="51"/>
      <c r="F20" s="51"/>
      <c r="G20" s="51"/>
      <c r="H20" s="51"/>
      <c r="I20" s="51"/>
    </row>
    <row r="21" spans="1:9" x14ac:dyDescent="0.3">
      <c r="A21" s="87" t="s">
        <v>51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3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x14ac:dyDescent="0.3">
      <c r="A23" s="106" t="s">
        <v>22</v>
      </c>
      <c r="B23" s="91"/>
      <c r="C23" s="51"/>
      <c r="D23" s="51"/>
      <c r="E23" s="51"/>
      <c r="F23" s="51"/>
      <c r="G23" s="100" t="s">
        <v>18</v>
      </c>
      <c r="H23" s="51"/>
      <c r="I23" s="107" t="s">
        <v>19</v>
      </c>
    </row>
    <row r="24" spans="1:9" x14ac:dyDescent="0.3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3">
      <c r="A25" s="95" t="s">
        <v>62</v>
      </c>
      <c r="B25" s="95"/>
      <c r="C25" s="51"/>
      <c r="D25" s="51"/>
      <c r="E25" s="51"/>
      <c r="F25" s="51"/>
      <c r="G25" s="111" t="s">
        <v>26</v>
      </c>
      <c r="H25" s="51"/>
      <c r="I25" s="180">
        <v>4.1710000000000003</v>
      </c>
    </row>
    <row r="26" spans="1:9" x14ac:dyDescent="0.3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3">
      <c r="A27" s="87"/>
      <c r="B27" s="87"/>
      <c r="C27" s="88"/>
      <c r="D27" s="88"/>
      <c r="E27" s="88"/>
      <c r="F27" s="88"/>
      <c r="G27" s="88"/>
      <c r="H27" s="88"/>
      <c r="I27" s="88"/>
    </row>
    <row r="28" spans="1:9" x14ac:dyDescent="0.3">
      <c r="A28" s="87" t="s">
        <v>66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3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x14ac:dyDescent="0.3">
      <c r="A30" s="106" t="s">
        <v>22</v>
      </c>
      <c r="B30" s="91"/>
      <c r="C30" s="51"/>
      <c r="D30" s="51"/>
      <c r="E30" s="51"/>
      <c r="F30" s="51"/>
      <c r="G30" s="100" t="s">
        <v>18</v>
      </c>
      <c r="H30" s="51"/>
      <c r="I30" s="107" t="s">
        <v>19</v>
      </c>
    </row>
    <row r="31" spans="1:9" x14ac:dyDescent="0.3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3">
      <c r="A32" s="95" t="s">
        <v>71</v>
      </c>
      <c r="B32" s="95"/>
      <c r="C32" s="51"/>
      <c r="D32" s="51"/>
      <c r="E32" s="51"/>
      <c r="F32" s="51"/>
      <c r="G32" s="111" t="s">
        <v>26</v>
      </c>
      <c r="H32" s="51"/>
      <c r="I32" s="203">
        <f>'SCH II'!J22</f>
        <v>0</v>
      </c>
    </row>
    <row r="33" spans="1:9" x14ac:dyDescent="0.3">
      <c r="A33" s="95" t="s">
        <v>75</v>
      </c>
      <c r="B33" s="95"/>
      <c r="C33" s="51"/>
      <c r="D33" s="51"/>
      <c r="E33" s="51"/>
      <c r="F33" s="51"/>
      <c r="G33" s="111" t="s">
        <v>26</v>
      </c>
      <c r="H33" s="51"/>
      <c r="I33" s="180">
        <v>0</v>
      </c>
    </row>
    <row r="34" spans="1:9" x14ac:dyDescent="0.3">
      <c r="A34" s="95" t="s">
        <v>78</v>
      </c>
      <c r="B34" s="95"/>
      <c r="C34" s="51"/>
      <c r="D34" s="51"/>
      <c r="E34" s="51"/>
      <c r="F34" s="51"/>
      <c r="G34" s="111" t="s">
        <v>26</v>
      </c>
      <c r="H34" s="51"/>
      <c r="I34" s="180">
        <v>0</v>
      </c>
    </row>
    <row r="35" spans="1:9" x14ac:dyDescent="0.3">
      <c r="A35" s="95" t="s">
        <v>82</v>
      </c>
      <c r="B35" s="95"/>
      <c r="C35" s="51"/>
      <c r="D35" s="51"/>
      <c r="E35" s="51"/>
      <c r="F35" s="51"/>
      <c r="G35" s="111" t="s">
        <v>26</v>
      </c>
      <c r="H35" s="51"/>
      <c r="I35" s="181">
        <v>0</v>
      </c>
    </row>
    <row r="36" spans="1:9" x14ac:dyDescent="0.3">
      <c r="A36" s="95" t="s">
        <v>29</v>
      </c>
      <c r="B36" s="95"/>
      <c r="C36" s="51"/>
      <c r="D36" s="51"/>
      <c r="E36" s="51"/>
      <c r="F36" s="51"/>
      <c r="G36" s="111" t="s">
        <v>26</v>
      </c>
      <c r="H36" s="51"/>
      <c r="I36" s="68">
        <f>SUM(I32:I35)</f>
        <v>0</v>
      </c>
    </row>
    <row r="37" spans="1:9" x14ac:dyDescent="0.3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3">
      <c r="A38" s="51"/>
      <c r="B38" s="51"/>
      <c r="C38" s="51"/>
      <c r="D38" s="51"/>
      <c r="E38" s="51"/>
      <c r="F38" s="51"/>
      <c r="G38" s="51"/>
      <c r="H38" s="51"/>
      <c r="I38" s="51"/>
    </row>
    <row r="39" spans="1:9" x14ac:dyDescent="0.3">
      <c r="A39" s="87" t="s">
        <v>91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3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x14ac:dyDescent="0.3">
      <c r="A41" s="106" t="s">
        <v>22</v>
      </c>
      <c r="B41" s="91"/>
      <c r="C41" s="51"/>
      <c r="D41" s="51"/>
      <c r="E41" s="51"/>
      <c r="F41" s="51"/>
      <c r="G41" s="100" t="s">
        <v>18</v>
      </c>
      <c r="H41" s="51"/>
      <c r="I41" s="107" t="s">
        <v>19</v>
      </c>
    </row>
    <row r="42" spans="1:9" x14ac:dyDescent="0.3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3">
      <c r="A43" s="95" t="s">
        <v>98</v>
      </c>
      <c r="B43" s="95"/>
      <c r="C43" s="51"/>
      <c r="D43" s="51"/>
      <c r="E43" s="51"/>
      <c r="F43" s="51"/>
      <c r="G43" s="111" t="s">
        <v>26</v>
      </c>
      <c r="H43" s="51"/>
      <c r="I43" s="68">
        <f>'SCH III'!J68</f>
        <v>0.09</v>
      </c>
    </row>
    <row r="44" spans="1:9" x14ac:dyDescent="0.3">
      <c r="A44" s="95" t="s">
        <v>101</v>
      </c>
      <c r="B44" s="95"/>
      <c r="C44" s="51"/>
      <c r="D44" s="51"/>
      <c r="E44" s="51"/>
      <c r="F44" s="51"/>
      <c r="G44" s="111" t="s">
        <v>26</v>
      </c>
      <c r="H44" s="51"/>
      <c r="I44" s="177">
        <v>-0.215</v>
      </c>
    </row>
    <row r="45" spans="1:9" x14ac:dyDescent="0.3">
      <c r="A45" s="95" t="s">
        <v>103</v>
      </c>
      <c r="B45" s="95"/>
      <c r="C45" s="51"/>
      <c r="D45" s="51"/>
      <c r="E45" s="51"/>
      <c r="F45" s="51"/>
      <c r="G45" s="111" t="s">
        <v>26</v>
      </c>
      <c r="H45" s="51"/>
      <c r="I45" s="180">
        <v>-0.41599999999999998</v>
      </c>
    </row>
    <row r="46" spans="1:9" x14ac:dyDescent="0.3">
      <c r="A46" s="95" t="s">
        <v>104</v>
      </c>
      <c r="B46" s="95"/>
      <c r="C46" s="51"/>
      <c r="D46" s="51"/>
      <c r="E46" s="51"/>
      <c r="F46" s="51"/>
      <c r="G46" s="111" t="s">
        <v>26</v>
      </c>
      <c r="H46" s="51"/>
      <c r="I46" s="181">
        <v>0.249</v>
      </c>
    </row>
    <row r="47" spans="1:9" x14ac:dyDescent="0.3">
      <c r="A47" s="95" t="s">
        <v>32</v>
      </c>
      <c r="B47" s="95"/>
      <c r="C47" s="51"/>
      <c r="D47" s="51"/>
      <c r="E47" s="51"/>
      <c r="F47" s="51"/>
      <c r="G47" s="111" t="s">
        <v>26</v>
      </c>
      <c r="H47" s="51"/>
      <c r="I47" s="68">
        <f>SUM(I40:I46)</f>
        <v>-0.29199999999999993</v>
      </c>
    </row>
    <row r="48" spans="1:9" x14ac:dyDescent="0.3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3">
      <c r="A49" s="51"/>
      <c r="B49" s="51"/>
      <c r="C49" s="51"/>
      <c r="D49" s="51"/>
      <c r="E49" s="51"/>
      <c r="F49" s="51"/>
      <c r="G49" s="51"/>
      <c r="H49" s="51"/>
      <c r="I49" s="51"/>
    </row>
    <row r="50" spans="1:9" x14ac:dyDescent="0.3">
      <c r="A50" s="87" t="s">
        <v>111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3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x14ac:dyDescent="0.3">
      <c r="A52" s="106" t="s">
        <v>22</v>
      </c>
      <c r="B52" s="91"/>
      <c r="C52" s="51"/>
      <c r="D52" s="51"/>
      <c r="E52" s="51"/>
      <c r="F52" s="51"/>
      <c r="G52" s="100" t="s">
        <v>18</v>
      </c>
      <c r="H52" s="51"/>
      <c r="I52" s="107" t="s">
        <v>19</v>
      </c>
    </row>
    <row r="53" spans="1:9" x14ac:dyDescent="0.3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3">
      <c r="A54" s="95" t="s">
        <v>114</v>
      </c>
      <c r="B54" s="95"/>
      <c r="C54" s="51"/>
      <c r="D54" s="51"/>
      <c r="E54" s="51"/>
      <c r="F54" s="51"/>
      <c r="G54" s="111" t="s">
        <v>26</v>
      </c>
      <c r="H54" s="51"/>
      <c r="I54" s="177">
        <f>'SCH IV'!J57</f>
        <v>2E-3</v>
      </c>
    </row>
    <row r="55" spans="1:9" x14ac:dyDescent="0.3">
      <c r="A55" s="95" t="s">
        <v>115</v>
      </c>
      <c r="B55" s="95"/>
      <c r="C55" s="51"/>
      <c r="D55" s="51"/>
      <c r="E55" s="51"/>
      <c r="F55" s="51"/>
      <c r="G55" s="111" t="s">
        <v>26</v>
      </c>
      <c r="H55" s="51"/>
      <c r="I55" s="180">
        <v>1E-3</v>
      </c>
    </row>
    <row r="56" spans="1:9" x14ac:dyDescent="0.3">
      <c r="A56" s="95" t="s">
        <v>116</v>
      </c>
      <c r="B56" s="95"/>
      <c r="C56" s="51"/>
      <c r="D56" s="51"/>
      <c r="E56" s="51"/>
      <c r="F56" s="51"/>
      <c r="G56" s="111" t="s">
        <v>26</v>
      </c>
      <c r="H56" s="51"/>
      <c r="I56" s="180">
        <v>-5.0000000000000001E-3</v>
      </c>
    </row>
    <row r="57" spans="1:9" x14ac:dyDescent="0.3">
      <c r="A57" s="95" t="s">
        <v>117</v>
      </c>
      <c r="B57" s="95"/>
      <c r="C57" s="51"/>
      <c r="D57" s="51"/>
      <c r="E57" s="51"/>
      <c r="F57" s="51"/>
      <c r="G57" s="111" t="s">
        <v>26</v>
      </c>
      <c r="H57" s="51"/>
      <c r="I57" s="181">
        <v>-0.01</v>
      </c>
    </row>
    <row r="58" spans="1:9" x14ac:dyDescent="0.3">
      <c r="A58" s="95" t="s">
        <v>37</v>
      </c>
      <c r="B58" s="95"/>
      <c r="C58" s="51"/>
      <c r="D58" s="51"/>
      <c r="E58" s="51"/>
      <c r="F58" s="51"/>
      <c r="G58" s="111" t="s">
        <v>26</v>
      </c>
      <c r="H58" s="51"/>
      <c r="I58" s="60">
        <f>SUM(I54:I57)</f>
        <v>-1.2E-2</v>
      </c>
    </row>
    <row r="59" spans="1:9" x14ac:dyDescent="0.3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3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3">
      <c r="A61" s="90" t="s">
        <v>119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3">
      <c r="A62" s="95" t="s">
        <v>120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3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3">
      <c r="A64" s="95" t="s">
        <v>121</v>
      </c>
      <c r="B64" s="197">
        <v>44133</v>
      </c>
      <c r="C64" s="51"/>
      <c r="D64" s="51"/>
      <c r="E64" s="51"/>
      <c r="F64" s="81" t="s">
        <v>122</v>
      </c>
      <c r="G64" s="92" t="s">
        <v>155</v>
      </c>
      <c r="H64" s="113"/>
      <c r="I64" s="113"/>
    </row>
    <row r="65" spans="1:9" x14ac:dyDescent="0.3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3">
      <c r="A66" s="51"/>
      <c r="B66" s="51"/>
      <c r="C66" s="51"/>
      <c r="D66" s="51"/>
      <c r="E66" s="51"/>
      <c r="F66" s="81" t="s">
        <v>125</v>
      </c>
      <c r="G66" s="190" t="s">
        <v>156</v>
      </c>
      <c r="H66" s="189"/>
      <c r="I66" s="189"/>
    </row>
    <row r="67" spans="1:9" x14ac:dyDescent="0.3">
      <c r="A67" s="51"/>
      <c r="B67" s="51"/>
      <c r="C67" s="51"/>
      <c r="D67" s="51"/>
      <c r="E67" s="51"/>
      <c r="F67" s="81"/>
      <c r="G67" s="190" t="s">
        <v>132</v>
      </c>
      <c r="H67" s="189"/>
      <c r="I67" s="189"/>
    </row>
    <row r="68" spans="1:9" x14ac:dyDescent="0.3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3">
      <c r="A69" s="34"/>
    </row>
  </sheetData>
  <customSheetViews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0" pageOrder="overThenDown" orientation="portrait" r:id="rId33"/>
  <headerFooter alignWithMargins="0"/>
  <legacy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4">
    <pageSetUpPr autoPageBreaks="0" fitToPage="1"/>
  </sheetPr>
  <dimension ref="A1:AI231"/>
  <sheetViews>
    <sheetView zoomScaleNormal="100" zoomScaleSheetLayoutView="90" workbookViewId="0">
      <selection activeCell="A2" sqref="A2"/>
    </sheetView>
  </sheetViews>
  <sheetFormatPr defaultColWidth="9.36328125" defaultRowHeight="11.6" x14ac:dyDescent="0.3"/>
  <cols>
    <col min="1" max="1" width="16.453125" style="1" customWidth="1"/>
    <col min="2" max="2" width="19.81640625" style="1" customWidth="1"/>
    <col min="3" max="3" width="16" style="1" customWidth="1"/>
    <col min="4" max="4" width="1.6328125" style="1" customWidth="1"/>
    <col min="5" max="5" width="8.453125" style="1" customWidth="1"/>
    <col min="6" max="6" width="17" style="1" customWidth="1"/>
    <col min="7" max="7" width="18.6328125" style="1" customWidth="1"/>
    <col min="8" max="8" width="17.36328125" style="1" customWidth="1"/>
    <col min="9" max="9" width="9.36328125" style="1" customWidth="1"/>
    <col min="10" max="10" width="12.6328125" style="1" customWidth="1"/>
    <col min="11" max="11" width="4.1796875" style="1" customWidth="1"/>
    <col min="12" max="15" width="12.81640625" style="1"/>
    <col min="16" max="16" width="14.81640625" style="1" customWidth="1"/>
    <col min="17" max="17" width="12.81640625" style="1"/>
    <col min="18" max="21" width="14.81640625" style="1" customWidth="1"/>
    <col min="22" max="16384" width="9.36328125" style="1"/>
  </cols>
  <sheetData>
    <row r="1" spans="1:35" x14ac:dyDescent="0.3">
      <c r="A1" s="170" t="str">
        <f>COVER!A2</f>
        <v>4th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3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x14ac:dyDescent="0.3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x14ac:dyDescent="0.3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3">
      <c r="A5" s="215" t="s">
        <v>130</v>
      </c>
      <c r="B5" s="210"/>
      <c r="C5" s="210"/>
      <c r="D5" s="210"/>
      <c r="E5" s="210"/>
      <c r="F5" s="210"/>
      <c r="G5" s="210"/>
      <c r="H5" s="210"/>
      <c r="I5" s="210"/>
      <c r="J5" s="210"/>
      <c r="K5" s="16"/>
    </row>
    <row r="6" spans="1:35" x14ac:dyDescent="0.3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x14ac:dyDescent="0.3">
      <c r="A7" s="53"/>
      <c r="B7" s="65" t="s">
        <v>11</v>
      </c>
      <c r="C7" s="53"/>
      <c r="D7" s="53"/>
      <c r="E7" s="53"/>
      <c r="F7" s="53"/>
      <c r="G7" s="53"/>
      <c r="H7" s="182" t="s">
        <v>159</v>
      </c>
      <c r="I7" s="119"/>
      <c r="J7" s="53"/>
    </row>
    <row r="8" spans="1:35" s="2" customFormat="1" x14ac:dyDescent="0.3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3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3">
      <c r="A10" s="121"/>
      <c r="B10" s="100" t="s">
        <v>17</v>
      </c>
      <c r="C10" s="51"/>
      <c r="D10" s="51"/>
      <c r="E10" s="51"/>
      <c r="F10" s="51"/>
      <c r="G10" s="51"/>
      <c r="H10" s="100" t="s">
        <v>18</v>
      </c>
      <c r="I10" s="122"/>
      <c r="J10" s="107" t="s">
        <v>19</v>
      </c>
      <c r="K10" s="6"/>
    </row>
    <row r="11" spans="1:35" ht="15" customHeight="1" x14ac:dyDescent="0.3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3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3">
      <c r="A13" s="125" t="s">
        <v>24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3">
      <c r="A14" s="183"/>
      <c r="B14" s="127"/>
      <c r="C14" s="125" t="s">
        <v>141</v>
      </c>
      <c r="D14" s="53"/>
      <c r="F14" s="125" t="str">
        <f>H7</f>
        <v>August 31, 2020</v>
      </c>
      <c r="G14" s="125"/>
      <c r="H14" s="127" t="s">
        <v>27</v>
      </c>
      <c r="I14" s="122"/>
      <c r="J14" s="71">
        <f>J51</f>
        <v>0</v>
      </c>
      <c r="K14"/>
      <c r="AE14" s="13"/>
      <c r="AG14" s="13"/>
      <c r="AI14" s="13"/>
    </row>
    <row r="15" spans="1:35" x14ac:dyDescent="0.3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3">
      <c r="A16" s="125" t="s">
        <v>33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1.0028999999999999</v>
      </c>
      <c r="K16" s="19" t="s">
        <v>34</v>
      </c>
      <c r="AE16" s="13"/>
      <c r="AG16" s="13"/>
      <c r="AI16" s="13"/>
    </row>
    <row r="17" spans="1:35" x14ac:dyDescent="0.3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3">
      <c r="A18" s="125" t="s">
        <v>42</v>
      </c>
      <c r="B18" s="53"/>
      <c r="C18" s="128">
        <f>J51</f>
        <v>0</v>
      </c>
      <c r="D18" s="125" t="s">
        <v>43</v>
      </c>
      <c r="E18" s="73">
        <f>J16</f>
        <v>1.0028999999999999</v>
      </c>
      <c r="F18" s="125" t="s">
        <v>44</v>
      </c>
      <c r="G18" s="53"/>
      <c r="H18" s="127" t="s">
        <v>27</v>
      </c>
      <c r="I18" s="122"/>
      <c r="J18" s="71">
        <f>ROUND(J14*J16,2)</f>
        <v>0</v>
      </c>
      <c r="K18" s="18"/>
      <c r="AE18" s="13"/>
      <c r="AG18" s="13"/>
      <c r="AI18" s="13"/>
    </row>
    <row r="19" spans="1:35" x14ac:dyDescent="0.3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3">
      <c r="A20" s="125" t="s">
        <v>48</v>
      </c>
      <c r="B20" s="169"/>
      <c r="C20" s="169"/>
      <c r="D20" s="169"/>
      <c r="E20" s="169"/>
      <c r="F20" s="205" t="s">
        <v>157</v>
      </c>
      <c r="G20" s="125"/>
      <c r="H20" s="127" t="s">
        <v>36</v>
      </c>
      <c r="I20" s="122"/>
      <c r="J20" s="208">
        <v>9786840</v>
      </c>
      <c r="K20" s="9"/>
      <c r="AE20" s="13"/>
      <c r="AG20" s="13"/>
      <c r="AI20" s="13"/>
    </row>
    <row r="21" spans="1:35" x14ac:dyDescent="0.3">
      <c r="A21" s="53"/>
      <c r="B21" s="53"/>
      <c r="C21" s="53"/>
      <c r="D21" s="53"/>
      <c r="E21" s="53"/>
      <c r="F21" s="53"/>
      <c r="G21" s="53"/>
      <c r="H21" s="53"/>
      <c r="I21" s="122"/>
      <c r="J21" s="71"/>
      <c r="K21" s="18"/>
      <c r="AE21" s="13"/>
      <c r="AG21" s="13"/>
      <c r="AI21" s="13"/>
    </row>
    <row r="22" spans="1:35" ht="12" thickBot="1" x14ac:dyDescent="0.35">
      <c r="A22" s="125" t="s">
        <v>55</v>
      </c>
      <c r="B22" s="53"/>
      <c r="C22" s="53"/>
      <c r="D22" s="53"/>
      <c r="E22" s="53"/>
      <c r="F22" s="53"/>
      <c r="G22" s="53"/>
      <c r="H22" s="127" t="s">
        <v>26</v>
      </c>
      <c r="I22" s="122"/>
      <c r="J22" s="129">
        <f>ROUND(J18/J20*-1,3)</f>
        <v>0</v>
      </c>
      <c r="K22" s="38"/>
      <c r="AE22" s="13"/>
      <c r="AG22" s="13"/>
      <c r="AI22" s="13"/>
    </row>
    <row r="23" spans="1:35" ht="12" thickTop="1" x14ac:dyDescent="0.3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x14ac:dyDescent="0.3">
      <c r="A39" s="65" t="s">
        <v>84</v>
      </c>
      <c r="B39" s="53"/>
      <c r="C39" s="53"/>
      <c r="D39" s="53"/>
      <c r="E39" s="53"/>
      <c r="F39" s="53"/>
      <c r="G39" s="53"/>
      <c r="H39" s="55" t="str">
        <f>H7</f>
        <v>August 31, 2020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3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3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x14ac:dyDescent="0.3">
      <c r="A42" s="121"/>
      <c r="B42" s="100" t="s">
        <v>17</v>
      </c>
      <c r="C42" s="51"/>
      <c r="D42" s="51"/>
      <c r="E42" s="51"/>
      <c r="F42" s="51"/>
      <c r="G42" s="51"/>
      <c r="H42" s="100" t="s">
        <v>18</v>
      </c>
      <c r="I42" s="122"/>
      <c r="J42" s="107" t="s">
        <v>19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3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3">
      <c r="A45" s="98" t="s">
        <v>96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3">
      <c r="B46" s="53"/>
      <c r="C46" s="53"/>
      <c r="D46" s="53"/>
      <c r="E46" s="53"/>
      <c r="F46" s="53"/>
      <c r="G46" s="53"/>
      <c r="H46" s="53"/>
      <c r="I46" s="53"/>
      <c r="J46" s="53"/>
      <c r="O46" s="13"/>
      <c r="P46" s="23"/>
      <c r="Q46" s="18"/>
      <c r="R46" s="18"/>
      <c r="S46" s="18"/>
    </row>
    <row r="47" spans="1:35" x14ac:dyDescent="0.3">
      <c r="A47" s="195"/>
      <c r="B47" s="53"/>
      <c r="C47" s="53"/>
      <c r="D47" s="53"/>
      <c r="E47" s="53"/>
      <c r="F47" s="53"/>
      <c r="G47" s="53"/>
      <c r="H47" s="127"/>
      <c r="I47" s="53"/>
      <c r="J47" s="184"/>
      <c r="K47" s="18"/>
      <c r="O47" s="13"/>
      <c r="P47" s="23"/>
      <c r="Q47" s="18"/>
      <c r="R47" s="18"/>
      <c r="S47" s="18"/>
    </row>
    <row r="48" spans="1:35" x14ac:dyDescent="0.3">
      <c r="A48" s="195"/>
      <c r="B48" s="53"/>
      <c r="C48" s="53"/>
      <c r="D48" s="53"/>
      <c r="E48" s="53"/>
      <c r="F48" s="53"/>
      <c r="G48" s="53"/>
      <c r="H48" s="122"/>
      <c r="I48" s="122"/>
      <c r="J48" s="184"/>
      <c r="K48" s="18"/>
      <c r="O48" s="13"/>
      <c r="Q48" s="18"/>
      <c r="R48" s="18"/>
      <c r="S48" s="18"/>
    </row>
    <row r="49" spans="1:19" x14ac:dyDescent="0.3">
      <c r="A49" s="186"/>
      <c r="B49" s="122"/>
      <c r="C49" s="122"/>
      <c r="D49" s="122"/>
      <c r="E49" s="122"/>
      <c r="F49" s="122"/>
      <c r="G49" s="122"/>
      <c r="H49" s="122"/>
      <c r="I49" s="122"/>
      <c r="J49" s="184"/>
      <c r="K49" s="18"/>
      <c r="O49" s="13"/>
      <c r="Q49" s="18"/>
      <c r="R49" s="18"/>
      <c r="S49" s="18"/>
    </row>
    <row r="50" spans="1:19" x14ac:dyDescent="0.3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" thickBot="1" x14ac:dyDescent="0.35">
      <c r="A51" s="131" t="s">
        <v>105</v>
      </c>
      <c r="B51" s="53"/>
      <c r="C51" s="53"/>
      <c r="D51" s="53"/>
      <c r="E51" s="53"/>
      <c r="F51" s="53"/>
      <c r="G51" s="53"/>
      <c r="H51" s="127" t="s">
        <v>27</v>
      </c>
      <c r="I51" s="122"/>
      <c r="J51" s="132">
        <f>SUM(J47:J49)</f>
        <v>0</v>
      </c>
      <c r="K51" s="18"/>
      <c r="O51" s="13"/>
      <c r="Q51" s="18"/>
      <c r="R51" s="18"/>
      <c r="S51" s="18"/>
    </row>
    <row r="52" spans="1:19" ht="12" thickTop="1" x14ac:dyDescent="0.3">
      <c r="A52" s="133"/>
      <c r="B52" s="122"/>
      <c r="C52" s="53" t="s">
        <v>34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3">
      <c r="A53" s="134" t="s">
        <v>123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3">
      <c r="A54" s="135" t="s">
        <v>34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3">
      <c r="A55"/>
      <c r="H55"/>
      <c r="I55"/>
      <c r="J55"/>
      <c r="K55" s="18"/>
      <c r="Q55" s="18"/>
      <c r="R55" s="18"/>
      <c r="S55" s="18"/>
    </row>
    <row r="56" spans="1:19" x14ac:dyDescent="0.3">
      <c r="A56"/>
      <c r="H56"/>
      <c r="I56"/>
      <c r="J56"/>
      <c r="K56" s="18"/>
      <c r="Q56" s="18"/>
      <c r="R56" s="18"/>
      <c r="S56" s="18"/>
    </row>
    <row r="57" spans="1:19" x14ac:dyDescent="0.3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x14ac:dyDescent="0.3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x14ac:dyDescent="0.3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x14ac:dyDescent="0.3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x14ac:dyDescent="0.3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x14ac:dyDescent="0.3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x14ac:dyDescent="0.3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3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3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3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3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3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3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3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3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3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3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3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3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3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3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x14ac:dyDescent="0.3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3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3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3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3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3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3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3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3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3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3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3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3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x14ac:dyDescent="0.3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x14ac:dyDescent="0.3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x14ac:dyDescent="0.3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x14ac:dyDescent="0.3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x14ac:dyDescent="0.3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3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3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3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3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3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3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3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3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3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3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3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3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x14ac:dyDescent="0.3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3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x14ac:dyDescent="0.3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3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3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3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3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3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3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3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3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3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3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3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3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x14ac:dyDescent="0.3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x14ac:dyDescent="0.3">
      <c r="A173" s="214"/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</row>
    <row r="174" spans="1:11" x14ac:dyDescent="0.3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x14ac:dyDescent="0.3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x14ac:dyDescent="0.3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3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3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3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3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3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3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3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3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3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3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3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3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3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x14ac:dyDescent="0.3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3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3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3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3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3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3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3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3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3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3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scale="95" pageOrder="overThenDown" orientation="portrait" r:id="rId33"/>
  <headerFooter alignWithMargins="0"/>
  <legacy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 codeName="Sheet5">
    <pageSetUpPr autoPageBreaks="0" fitToPage="1"/>
  </sheetPr>
  <dimension ref="A1:Y292"/>
  <sheetViews>
    <sheetView zoomScaleNormal="100" zoomScaleSheetLayoutView="80" workbookViewId="0">
      <selection activeCell="B65" sqref="B65"/>
    </sheetView>
  </sheetViews>
  <sheetFormatPr defaultColWidth="9.36328125" defaultRowHeight="11.6" x14ac:dyDescent="0.3"/>
  <cols>
    <col min="1" max="1" width="53" style="1" customWidth="1"/>
    <col min="2" max="2" width="17.453125" style="1" customWidth="1"/>
    <col min="3" max="3" width="6.1796875" style="1" customWidth="1"/>
    <col min="4" max="4" width="10" style="1" customWidth="1"/>
    <col min="5" max="5" width="5.36328125" style="1" customWidth="1"/>
    <col min="6" max="6" width="16.453125" style="1" customWidth="1"/>
    <col min="7" max="7" width="1.81640625" style="1" customWidth="1"/>
    <col min="8" max="8" width="15.453125" style="1" customWidth="1"/>
    <col min="9" max="9" width="1.81640625" style="1" customWidth="1"/>
    <col min="10" max="10" width="16.81640625" style="1" customWidth="1"/>
    <col min="11" max="13" width="9.36328125" style="1"/>
    <col min="14" max="14" width="11.6328125" style="1" bestFit="1" customWidth="1"/>
    <col min="15" max="16384" width="9.36328125" style="1"/>
  </cols>
  <sheetData>
    <row r="1" spans="1:25" x14ac:dyDescent="0.3">
      <c r="A1" s="170" t="str">
        <f>'SCH II'!A1</f>
        <v>4th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25" x14ac:dyDescent="0.3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25" x14ac:dyDescent="0.3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25" ht="15" customHeight="1" x14ac:dyDescent="0.3">
      <c r="A4" s="215" t="s">
        <v>130</v>
      </c>
      <c r="B4" s="210"/>
      <c r="C4" s="210"/>
      <c r="D4" s="210"/>
      <c r="E4" s="210"/>
      <c r="F4" s="210"/>
      <c r="G4" s="210"/>
      <c r="H4" s="210"/>
      <c r="I4" s="210"/>
      <c r="J4" s="210"/>
    </row>
    <row r="5" spans="1:25" x14ac:dyDescent="0.3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25" x14ac:dyDescent="0.3">
      <c r="A6" s="65" t="s">
        <v>12</v>
      </c>
      <c r="B6" s="53"/>
      <c r="C6" s="53"/>
      <c r="D6" s="53"/>
      <c r="E6" s="53"/>
      <c r="F6" s="55" t="str">
        <f>'SCH II'!H7</f>
        <v>August 31, 2020</v>
      </c>
      <c r="G6" s="119"/>
      <c r="H6" s="55"/>
      <c r="I6" s="119"/>
      <c r="J6" s="53"/>
    </row>
    <row r="7" spans="1:25" s="2" customFormat="1" x14ac:dyDescent="0.3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25" x14ac:dyDescent="0.3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25" ht="15" customHeight="1" x14ac:dyDescent="0.3">
      <c r="A9" s="103"/>
      <c r="B9" s="104"/>
      <c r="C9" s="104"/>
      <c r="D9" s="104"/>
      <c r="E9" s="104"/>
      <c r="F9" s="104"/>
      <c r="G9" s="104"/>
      <c r="H9" s="104"/>
      <c r="I9" s="104"/>
      <c r="J9" s="105"/>
      <c r="Y9" s="1" t="s">
        <v>34</v>
      </c>
    </row>
    <row r="10" spans="1:25" ht="15" customHeight="1" x14ac:dyDescent="0.3">
      <c r="A10" s="150" t="s">
        <v>17</v>
      </c>
      <c r="B10" s="51"/>
      <c r="C10" s="51"/>
      <c r="D10" s="100" t="s">
        <v>18</v>
      </c>
      <c r="E10" s="51"/>
      <c r="F10" s="187" t="s">
        <v>134</v>
      </c>
      <c r="G10" s="102"/>
      <c r="H10" s="100" t="str">
        <f>IF(F10="JUNE","    JULY",IF(F10="SEPTEMBER","   OCTOBER",IF(F10="DECEMBER","   JANUARY",IF(F10="MARCH","    APRIL","ERROR"))))</f>
        <v xml:space="preserve">    JULY</v>
      </c>
      <c r="I10" s="100"/>
      <c r="J10" s="107" t="str">
        <f>IF(F10="JUNE","   AUGUST",IF(F10="SEPTEMBER","   NOVEMBER",IF(F10="DECEMBER","  FEBRUARY",IF(F10="MARCH","    MAY","ERROR"))))</f>
        <v xml:space="preserve">   AUGUST</v>
      </c>
    </row>
    <row r="11" spans="1:25" x14ac:dyDescent="0.3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25" ht="15" customHeigh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25" x14ac:dyDescent="0.3">
      <c r="A13" s="151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25" x14ac:dyDescent="0.3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25" x14ac:dyDescent="0.3">
      <c r="A15" s="125" t="s">
        <v>35</v>
      </c>
      <c r="B15" s="53"/>
      <c r="C15" s="53"/>
      <c r="D15" s="127" t="s">
        <v>36</v>
      </c>
      <c r="E15" s="53"/>
      <c r="F15" s="74">
        <v>287415</v>
      </c>
      <c r="G15" s="174"/>
      <c r="H15" s="174">
        <v>210720</v>
      </c>
      <c r="I15" s="174"/>
      <c r="J15" s="174">
        <v>232283</v>
      </c>
      <c r="L15" s="13"/>
    </row>
    <row r="16" spans="1:25" x14ac:dyDescent="0.3">
      <c r="A16" s="125" t="s">
        <v>38</v>
      </c>
      <c r="B16" s="53"/>
      <c r="C16" s="53"/>
      <c r="D16" s="127" t="s">
        <v>36</v>
      </c>
      <c r="E16" s="53"/>
      <c r="F16" s="174">
        <v>0</v>
      </c>
      <c r="G16" s="174"/>
      <c r="H16" s="174">
        <v>0</v>
      </c>
      <c r="I16" s="174"/>
      <c r="J16" s="174">
        <v>0</v>
      </c>
      <c r="L16" s="13"/>
    </row>
    <row r="17" spans="1:12" x14ac:dyDescent="0.3">
      <c r="A17" s="125" t="s">
        <v>45</v>
      </c>
      <c r="B17" s="53"/>
      <c r="C17" s="53"/>
      <c r="D17" s="127" t="s">
        <v>36</v>
      </c>
      <c r="E17" s="53"/>
      <c r="F17" s="174">
        <v>0</v>
      </c>
      <c r="G17" s="174"/>
      <c r="H17" s="174">
        <v>0</v>
      </c>
      <c r="I17" s="174"/>
      <c r="J17" s="174">
        <v>0</v>
      </c>
      <c r="L17" s="13"/>
    </row>
    <row r="18" spans="1:12" x14ac:dyDescent="0.3">
      <c r="A18" s="125" t="s">
        <v>47</v>
      </c>
      <c r="B18" s="53"/>
      <c r="C18" s="53"/>
      <c r="D18" s="127" t="s">
        <v>36</v>
      </c>
      <c r="E18" s="53"/>
      <c r="F18" s="175">
        <v>-5078</v>
      </c>
      <c r="G18" s="175"/>
      <c r="H18" s="175">
        <v>-64574</v>
      </c>
      <c r="I18" s="175"/>
      <c r="J18" s="175">
        <v>7625</v>
      </c>
      <c r="L18" s="13"/>
    </row>
    <row r="19" spans="1:12" x14ac:dyDescent="0.3">
      <c r="A19" s="53"/>
      <c r="B19" s="53"/>
      <c r="C19" s="53"/>
      <c r="D19" s="53"/>
      <c r="E19" s="53"/>
      <c r="F19" s="75"/>
      <c r="G19" s="75"/>
      <c r="H19" s="75"/>
      <c r="I19" s="75"/>
      <c r="J19" s="75"/>
      <c r="L19" s="13"/>
    </row>
    <row r="20" spans="1:12" x14ac:dyDescent="0.3">
      <c r="A20" s="125" t="s">
        <v>52</v>
      </c>
      <c r="B20" s="53"/>
      <c r="C20" s="53"/>
      <c r="D20" s="127" t="s">
        <v>36</v>
      </c>
      <c r="E20" s="53"/>
      <c r="F20" s="77">
        <f>SUM(F15:F19)</f>
        <v>282337</v>
      </c>
      <c r="G20" s="77"/>
      <c r="H20" s="77">
        <f>SUM(H15:H19)</f>
        <v>146146</v>
      </c>
      <c r="I20" s="77"/>
      <c r="J20" s="77">
        <f>SUM(J15:J19)</f>
        <v>239908</v>
      </c>
      <c r="L20" s="13"/>
    </row>
    <row r="21" spans="1:12" x14ac:dyDescent="0.3">
      <c r="A21" s="53"/>
      <c r="B21" s="53"/>
      <c r="C21" s="53"/>
      <c r="D21" s="53"/>
      <c r="E21" s="53"/>
      <c r="F21" s="75"/>
      <c r="G21" s="75"/>
      <c r="H21" s="75"/>
      <c r="I21" s="75"/>
      <c r="J21" s="75"/>
      <c r="L21" s="13"/>
    </row>
    <row r="22" spans="1:12" x14ac:dyDescent="0.3">
      <c r="A22" s="151" t="s">
        <v>57</v>
      </c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3">
      <c r="A23" s="125"/>
      <c r="B23" s="53"/>
      <c r="C23" s="53"/>
      <c r="D23" s="53"/>
      <c r="E23" s="53"/>
      <c r="F23" s="62"/>
      <c r="G23" s="62"/>
      <c r="H23" s="62"/>
      <c r="I23" s="62"/>
      <c r="J23" s="62"/>
      <c r="L23" s="13"/>
    </row>
    <row r="24" spans="1:12" x14ac:dyDescent="0.3">
      <c r="A24" s="95" t="s">
        <v>35</v>
      </c>
      <c r="B24" s="189"/>
      <c r="C24" s="189"/>
      <c r="D24" s="111" t="s">
        <v>27</v>
      </c>
      <c r="E24" s="189"/>
      <c r="F24" s="198">
        <v>1376598</v>
      </c>
      <c r="G24" s="199"/>
      <c r="H24" s="198">
        <v>591748</v>
      </c>
      <c r="I24" s="199"/>
      <c r="J24" s="198">
        <v>1013639</v>
      </c>
      <c r="L24" s="13"/>
    </row>
    <row r="25" spans="1:12" x14ac:dyDescent="0.3">
      <c r="A25" s="95" t="s">
        <v>59</v>
      </c>
      <c r="B25" s="189"/>
      <c r="C25" s="189"/>
      <c r="D25" s="111" t="s">
        <v>27</v>
      </c>
      <c r="E25" s="189"/>
      <c r="F25" s="200">
        <v>0</v>
      </c>
      <c r="G25" s="200"/>
      <c r="H25" s="200">
        <v>0</v>
      </c>
      <c r="I25" s="200"/>
      <c r="J25" s="200">
        <v>0</v>
      </c>
      <c r="L25" s="13"/>
    </row>
    <row r="26" spans="1:12" x14ac:dyDescent="0.3">
      <c r="A26" s="95" t="s">
        <v>45</v>
      </c>
      <c r="B26" s="189"/>
      <c r="C26" s="189"/>
      <c r="D26" s="111" t="s">
        <v>27</v>
      </c>
      <c r="E26" s="189"/>
      <c r="F26" s="198">
        <v>0</v>
      </c>
      <c r="G26" s="199"/>
      <c r="H26" s="198">
        <v>0</v>
      </c>
      <c r="I26" s="199"/>
      <c r="J26" s="198">
        <v>0</v>
      </c>
      <c r="L26" s="13"/>
    </row>
    <row r="27" spans="1:12" x14ac:dyDescent="0.3">
      <c r="A27" s="95" t="s">
        <v>60</v>
      </c>
      <c r="B27" s="189"/>
      <c r="C27" s="189"/>
      <c r="D27" s="189"/>
      <c r="E27" s="189"/>
      <c r="F27" s="200"/>
      <c r="G27" s="200"/>
      <c r="H27" s="200"/>
      <c r="I27" s="200"/>
      <c r="J27" s="200"/>
      <c r="L27" s="13"/>
    </row>
    <row r="28" spans="1:12" s="168" customFormat="1" x14ac:dyDescent="0.3">
      <c r="A28" s="90" t="s">
        <v>142</v>
      </c>
      <c r="B28" s="189"/>
      <c r="C28" s="189"/>
      <c r="D28" s="111" t="s">
        <v>27</v>
      </c>
      <c r="E28" s="189"/>
      <c r="F28" s="198">
        <v>0</v>
      </c>
      <c r="G28" s="199"/>
      <c r="H28" s="198">
        <v>0</v>
      </c>
      <c r="I28" s="199"/>
      <c r="J28" s="198">
        <v>0</v>
      </c>
      <c r="L28" s="13"/>
    </row>
    <row r="29" spans="1:12" x14ac:dyDescent="0.3">
      <c r="A29" s="95" t="s">
        <v>143</v>
      </c>
      <c r="B29" s="189"/>
      <c r="C29" s="189"/>
      <c r="D29" s="111" t="s">
        <v>27</v>
      </c>
      <c r="E29" s="189"/>
      <c r="F29" s="198">
        <v>6896</v>
      </c>
      <c r="G29" s="199"/>
      <c r="H29" s="198">
        <v>2297</v>
      </c>
      <c r="I29" s="199"/>
      <c r="J29" s="198">
        <v>951</v>
      </c>
      <c r="L29" s="13"/>
    </row>
    <row r="30" spans="1:12" x14ac:dyDescent="0.3">
      <c r="A30" s="95" t="s">
        <v>144</v>
      </c>
      <c r="B30" s="189"/>
      <c r="C30" s="189"/>
      <c r="D30" s="111" t="s">
        <v>27</v>
      </c>
      <c r="E30" s="189"/>
      <c r="F30" s="198">
        <v>-129812</v>
      </c>
      <c r="G30" s="199"/>
      <c r="H30" s="198">
        <v>-129812</v>
      </c>
      <c r="I30" s="199"/>
      <c r="J30" s="198">
        <v>-129812</v>
      </c>
      <c r="K30" s="13"/>
      <c r="L30" s="13"/>
    </row>
    <row r="31" spans="1:12" x14ac:dyDescent="0.3">
      <c r="A31" s="90" t="s">
        <v>145</v>
      </c>
      <c r="B31" s="189"/>
      <c r="C31" s="189"/>
      <c r="D31" s="111" t="s">
        <v>27</v>
      </c>
      <c r="E31" s="189"/>
      <c r="F31" s="198">
        <v>0</v>
      </c>
      <c r="G31" s="199"/>
      <c r="H31" s="198">
        <v>0</v>
      </c>
      <c r="I31" s="199"/>
      <c r="J31" s="198">
        <v>0</v>
      </c>
      <c r="K31" s="13"/>
      <c r="L31" s="13"/>
    </row>
    <row r="32" spans="1:12" x14ac:dyDescent="0.3">
      <c r="A32" s="90" t="s">
        <v>146</v>
      </c>
      <c r="B32" s="189"/>
      <c r="C32" s="189"/>
      <c r="D32" s="111" t="s">
        <v>27</v>
      </c>
      <c r="E32" s="189"/>
      <c r="F32" s="198">
        <v>0</v>
      </c>
      <c r="G32" s="199"/>
      <c r="H32" s="198">
        <v>0</v>
      </c>
      <c r="I32" s="199"/>
      <c r="J32" s="198">
        <v>0</v>
      </c>
      <c r="K32" s="13"/>
      <c r="L32" s="13"/>
    </row>
    <row r="33" spans="1:12" x14ac:dyDescent="0.3">
      <c r="A33" s="90" t="s">
        <v>147</v>
      </c>
      <c r="B33" s="189"/>
      <c r="C33" s="189"/>
      <c r="D33" s="111" t="s">
        <v>27</v>
      </c>
      <c r="E33" s="189"/>
      <c r="F33" s="198">
        <v>-331</v>
      </c>
      <c r="G33" s="199"/>
      <c r="H33" s="198">
        <v>1808</v>
      </c>
      <c r="I33" s="199"/>
      <c r="J33" s="198">
        <v>14</v>
      </c>
      <c r="K33" s="13"/>
      <c r="L33" s="13"/>
    </row>
    <row r="34" spans="1:12" x14ac:dyDescent="0.3">
      <c r="A34" s="90" t="s">
        <v>148</v>
      </c>
      <c r="B34" s="189"/>
      <c r="C34" s="189"/>
      <c r="D34" s="111" t="s">
        <v>27</v>
      </c>
      <c r="E34" s="189"/>
      <c r="F34" s="198">
        <v>0</v>
      </c>
      <c r="G34" s="199"/>
      <c r="H34" s="198">
        <v>0</v>
      </c>
      <c r="I34" s="199"/>
      <c r="J34" s="198">
        <v>0</v>
      </c>
    </row>
    <row r="35" spans="1:12" x14ac:dyDescent="0.3">
      <c r="A35" s="90" t="s">
        <v>149</v>
      </c>
      <c r="B35" s="189"/>
      <c r="C35" s="189"/>
      <c r="D35" s="111" t="s">
        <v>27</v>
      </c>
      <c r="E35" s="189"/>
      <c r="F35" s="201">
        <v>0</v>
      </c>
      <c r="G35" s="199"/>
      <c r="H35" s="201">
        <v>0</v>
      </c>
      <c r="I35" s="199"/>
      <c r="J35" s="201">
        <v>0</v>
      </c>
      <c r="K35" s="13"/>
      <c r="L35" s="13"/>
    </row>
    <row r="36" spans="1:12" x14ac:dyDescent="0.3">
      <c r="A36" s="53"/>
      <c r="B36" s="53"/>
      <c r="C36" s="53"/>
      <c r="D36" s="53"/>
      <c r="E36" s="53"/>
      <c r="F36" s="62"/>
      <c r="G36" s="76"/>
      <c r="H36" s="62"/>
      <c r="I36" s="52"/>
      <c r="J36" s="62"/>
      <c r="K36" s="13"/>
      <c r="L36" s="13"/>
    </row>
    <row r="37" spans="1:12" x14ac:dyDescent="0.3">
      <c r="A37" s="125" t="s">
        <v>74</v>
      </c>
      <c r="B37" s="53"/>
      <c r="C37" s="53"/>
      <c r="D37" s="127" t="s">
        <v>27</v>
      </c>
      <c r="E37" s="53"/>
      <c r="F37" s="77">
        <f>SUM(F24:F36)</f>
        <v>1253351</v>
      </c>
      <c r="G37" s="76"/>
      <c r="H37" s="77">
        <f>SUM(H24:H36)</f>
        <v>466041</v>
      </c>
      <c r="I37" s="52"/>
      <c r="J37" s="77">
        <f>SUM(J24:J36)</f>
        <v>884792</v>
      </c>
      <c r="K37" s="13"/>
      <c r="L37" s="13"/>
    </row>
    <row r="38" spans="1:12" x14ac:dyDescent="0.3">
      <c r="A38" s="53"/>
      <c r="B38" s="53"/>
      <c r="C38" s="53"/>
      <c r="D38" s="53"/>
      <c r="E38" s="53"/>
      <c r="F38" s="62"/>
      <c r="G38" s="76"/>
      <c r="H38" s="62"/>
      <c r="I38" s="52"/>
      <c r="J38" s="62"/>
      <c r="K38" s="13"/>
      <c r="L38" s="13"/>
    </row>
    <row r="39" spans="1:12" x14ac:dyDescent="0.3">
      <c r="A39" s="151" t="s">
        <v>81</v>
      </c>
      <c r="B39" s="53"/>
      <c r="C39" s="53"/>
      <c r="D39" s="53"/>
      <c r="E39" s="53"/>
      <c r="F39" s="78"/>
      <c r="G39" s="78"/>
      <c r="H39" s="78"/>
      <c r="I39" s="79"/>
      <c r="J39" s="78"/>
      <c r="K39" s="13"/>
      <c r="L39" s="13"/>
    </row>
    <row r="40" spans="1:12" x14ac:dyDescent="0.3">
      <c r="A40" s="125"/>
      <c r="B40" s="53"/>
      <c r="C40" s="53"/>
      <c r="D40" s="53"/>
      <c r="E40" s="53"/>
      <c r="F40" s="78"/>
      <c r="G40" s="78"/>
      <c r="H40" s="78"/>
      <c r="I40" s="79"/>
      <c r="J40" s="78"/>
      <c r="K40" s="13"/>
      <c r="L40" s="13"/>
    </row>
    <row r="41" spans="1:12" x14ac:dyDescent="0.3">
      <c r="A41" s="125" t="s">
        <v>20</v>
      </c>
      <c r="B41" s="53"/>
      <c r="C41" s="53"/>
      <c r="D41" s="127" t="s">
        <v>36</v>
      </c>
      <c r="E41" s="53"/>
      <c r="F41" s="173">
        <v>257742.19999999998</v>
      </c>
      <c r="G41" s="78"/>
      <c r="H41" s="173">
        <v>173136.6</v>
      </c>
      <c r="I41" s="167"/>
      <c r="J41" s="173">
        <v>163451.90000000002</v>
      </c>
      <c r="K41" s="13"/>
      <c r="L41" s="13"/>
    </row>
    <row r="42" spans="1:12" x14ac:dyDescent="0.3">
      <c r="A42" s="125" t="s">
        <v>87</v>
      </c>
      <c r="B42" s="53"/>
      <c r="C42" s="53"/>
      <c r="D42" s="127" t="s">
        <v>36</v>
      </c>
      <c r="E42" s="53"/>
      <c r="F42" s="173">
        <v>0</v>
      </c>
      <c r="G42" s="78"/>
      <c r="H42" s="173">
        <v>0</v>
      </c>
      <c r="I42" s="167"/>
      <c r="J42" s="173">
        <v>0</v>
      </c>
      <c r="K42" s="13"/>
      <c r="L42" s="13"/>
    </row>
    <row r="43" spans="1:12" x14ac:dyDescent="0.3">
      <c r="A43" s="125" t="s">
        <v>90</v>
      </c>
      <c r="B43" s="53"/>
      <c r="C43" s="53"/>
      <c r="D43" s="127" t="s">
        <v>36</v>
      </c>
      <c r="E43" s="53"/>
      <c r="F43" s="176">
        <v>0</v>
      </c>
      <c r="G43" s="78"/>
      <c r="H43" s="176">
        <v>0</v>
      </c>
      <c r="I43" s="167"/>
      <c r="J43" s="176">
        <v>0</v>
      </c>
    </row>
    <row r="44" spans="1:12" x14ac:dyDescent="0.3">
      <c r="A44" s="53"/>
      <c r="B44" s="53"/>
      <c r="C44" s="53"/>
      <c r="D44" s="53"/>
      <c r="E44" s="53"/>
      <c r="F44" s="80"/>
      <c r="G44" s="78"/>
      <c r="H44" s="80"/>
      <c r="I44" s="81"/>
      <c r="J44" s="80"/>
    </row>
    <row r="45" spans="1:12" x14ac:dyDescent="0.3">
      <c r="A45" s="125" t="s">
        <v>94</v>
      </c>
      <c r="B45" s="53"/>
      <c r="C45" s="53"/>
      <c r="D45" s="127" t="s">
        <v>36</v>
      </c>
      <c r="E45" s="53"/>
      <c r="F45" s="176">
        <f>SUM(F41:F44)</f>
        <v>257742.19999999998</v>
      </c>
      <c r="G45" s="78"/>
      <c r="H45" s="176">
        <f>SUM(H41:H44)</f>
        <v>173136.6</v>
      </c>
      <c r="I45" s="167"/>
      <c r="J45" s="176">
        <f>SUM(J41:J44)</f>
        <v>163451.90000000002</v>
      </c>
    </row>
    <row r="46" spans="1:12" x14ac:dyDescent="0.3">
      <c r="A46" s="53"/>
      <c r="B46" s="53"/>
      <c r="C46" s="53"/>
      <c r="D46" s="53"/>
      <c r="E46" s="53"/>
      <c r="F46" s="80"/>
      <c r="G46" s="78"/>
      <c r="H46" s="80"/>
      <c r="I46" s="81"/>
      <c r="J46" s="80"/>
    </row>
    <row r="47" spans="1:12" x14ac:dyDescent="0.3">
      <c r="A47" s="53"/>
      <c r="B47" s="53"/>
      <c r="C47" s="53"/>
      <c r="D47" s="53"/>
      <c r="E47" s="53"/>
      <c r="F47" s="78"/>
      <c r="G47" s="78"/>
      <c r="H47" s="78"/>
      <c r="I47" s="79"/>
      <c r="J47" s="78"/>
    </row>
    <row r="48" spans="1:12" x14ac:dyDescent="0.3">
      <c r="A48" s="125" t="s">
        <v>99</v>
      </c>
      <c r="B48" s="53"/>
      <c r="C48" s="53"/>
      <c r="D48" s="127" t="s">
        <v>26</v>
      </c>
      <c r="E48" s="53"/>
      <c r="F48" s="82">
        <f>ROUND(+F37/F45,3)</f>
        <v>4.8630000000000004</v>
      </c>
      <c r="G48" s="78"/>
      <c r="H48" s="82">
        <f>ROUND(+H37/H45,3)</f>
        <v>2.6920000000000002</v>
      </c>
      <c r="I48" s="177"/>
      <c r="J48" s="82">
        <f>ROUND(+J37/J45,3)</f>
        <v>5.4130000000000003</v>
      </c>
    </row>
    <row r="49" spans="1:14" x14ac:dyDescent="0.3">
      <c r="A49" s="125" t="s">
        <v>102</v>
      </c>
      <c r="B49" s="53"/>
      <c r="C49" s="53"/>
      <c r="D49" s="127" t="s">
        <v>26</v>
      </c>
      <c r="E49" s="166"/>
      <c r="F49" s="178">
        <v>2.899</v>
      </c>
      <c r="G49" s="78"/>
      <c r="H49" s="178">
        <v>2.899</v>
      </c>
      <c r="I49" s="177"/>
      <c r="J49" s="178">
        <v>2.8969999999999998</v>
      </c>
      <c r="K49" s="166"/>
    </row>
    <row r="50" spans="1:14" x14ac:dyDescent="0.3">
      <c r="A50" s="53"/>
      <c r="B50" s="53"/>
      <c r="C50" s="53"/>
      <c r="D50" s="53"/>
      <c r="E50" s="53"/>
      <c r="F50" s="82"/>
      <c r="G50" s="78"/>
      <c r="H50" s="82"/>
      <c r="I50" s="177"/>
      <c r="J50" s="82"/>
    </row>
    <row r="51" spans="1:14" x14ac:dyDescent="0.3">
      <c r="A51" s="53"/>
      <c r="B51" s="53"/>
      <c r="C51" s="53"/>
      <c r="D51" s="53"/>
      <c r="E51" s="53"/>
      <c r="F51" s="82"/>
      <c r="G51" s="78"/>
      <c r="H51" s="82"/>
      <c r="I51" s="177"/>
      <c r="J51" s="82"/>
    </row>
    <row r="52" spans="1:14" x14ac:dyDescent="0.3">
      <c r="A52" s="125" t="s">
        <v>106</v>
      </c>
      <c r="B52" s="53"/>
      <c r="C52" s="53"/>
      <c r="D52" s="127" t="s">
        <v>26</v>
      </c>
      <c r="E52" s="53"/>
      <c r="F52" s="82">
        <f>SUM(F48-F49)</f>
        <v>1.9640000000000004</v>
      </c>
      <c r="G52" s="78"/>
      <c r="H52" s="82">
        <f>SUM(H48-H49)</f>
        <v>-0.20699999999999985</v>
      </c>
      <c r="I52" s="177"/>
      <c r="J52" s="82">
        <f>SUM(J48-J49)</f>
        <v>2.5160000000000005</v>
      </c>
    </row>
    <row r="53" spans="1:14" x14ac:dyDescent="0.3">
      <c r="A53" s="125" t="s">
        <v>108</v>
      </c>
      <c r="B53" s="53"/>
      <c r="C53" s="53"/>
      <c r="D53" s="127" t="s">
        <v>36</v>
      </c>
      <c r="E53" s="53"/>
      <c r="F53" s="176">
        <f>F41</f>
        <v>257742.19999999998</v>
      </c>
      <c r="G53" s="78"/>
      <c r="H53" s="176">
        <f>H41</f>
        <v>173136.6</v>
      </c>
      <c r="I53" s="167"/>
      <c r="J53" s="176">
        <f>J41</f>
        <v>163451.90000000002</v>
      </c>
    </row>
    <row r="54" spans="1:14" x14ac:dyDescent="0.3">
      <c r="A54" s="53"/>
      <c r="B54" s="53"/>
      <c r="C54" s="53"/>
      <c r="D54" s="53"/>
      <c r="E54" s="53"/>
      <c r="F54" s="80"/>
      <c r="G54" s="78"/>
      <c r="H54" s="80"/>
      <c r="I54" s="81"/>
      <c r="J54" s="80"/>
    </row>
    <row r="55" spans="1:14" ht="12" thickBot="1" x14ac:dyDescent="0.35">
      <c r="A55" s="125" t="s">
        <v>110</v>
      </c>
      <c r="B55" s="53"/>
      <c r="C55" s="53"/>
      <c r="D55" s="127" t="s">
        <v>27</v>
      </c>
      <c r="E55" s="53"/>
      <c r="F55" s="84">
        <f>ROUND(F53*F52,2)</f>
        <v>506205.68</v>
      </c>
      <c r="G55" s="85"/>
      <c r="H55" s="84">
        <f>ROUND(H53*H52,2)</f>
        <v>-35839.279999999999</v>
      </c>
      <c r="I55" s="86"/>
      <c r="J55" s="84">
        <f>ROUND(J53*J52,2)</f>
        <v>411244.98</v>
      </c>
    </row>
    <row r="56" spans="1:14" ht="12" thickTop="1" x14ac:dyDescent="0.3">
      <c r="A56" s="53"/>
      <c r="B56" s="53"/>
      <c r="C56" s="53"/>
      <c r="D56" s="53"/>
      <c r="E56" s="53"/>
      <c r="F56" s="85"/>
      <c r="G56" s="85"/>
      <c r="H56" s="85"/>
      <c r="I56" s="152"/>
      <c r="J56" s="85"/>
    </row>
    <row r="57" spans="1:14" x14ac:dyDescent="0.3">
      <c r="A57" s="53"/>
      <c r="B57" s="53"/>
      <c r="C57" s="53"/>
      <c r="D57" s="53"/>
      <c r="E57" s="53"/>
      <c r="F57" s="85"/>
      <c r="G57" s="85"/>
      <c r="H57" s="85"/>
      <c r="I57" s="152"/>
      <c r="J57" s="85"/>
    </row>
    <row r="58" spans="1:14" x14ac:dyDescent="0.3">
      <c r="A58" s="125" t="s">
        <v>113</v>
      </c>
      <c r="B58" s="53"/>
      <c r="C58" s="53"/>
      <c r="D58" s="127" t="s">
        <v>27</v>
      </c>
      <c r="E58" s="53"/>
      <c r="F58" s="85"/>
      <c r="G58" s="85"/>
      <c r="H58" s="85"/>
      <c r="I58" s="152"/>
      <c r="J58" s="153">
        <f>SUM(F55:J55)</f>
        <v>881611.38</v>
      </c>
    </row>
    <row r="59" spans="1:14" x14ac:dyDescent="0.3">
      <c r="A59" s="125"/>
      <c r="B59" s="53"/>
      <c r="C59" s="53"/>
      <c r="D59" s="127"/>
      <c r="E59" s="53"/>
      <c r="F59" s="85"/>
      <c r="G59" s="85"/>
      <c r="H59" s="85"/>
      <c r="I59" s="152"/>
      <c r="J59" s="154"/>
    </row>
    <row r="60" spans="1:14" s="168" customFormat="1" x14ac:dyDescent="0.3">
      <c r="A60" s="125" t="s">
        <v>133</v>
      </c>
      <c r="B60" s="169"/>
      <c r="C60" s="169"/>
      <c r="D60" s="127" t="s">
        <v>27</v>
      </c>
      <c r="E60" s="169"/>
      <c r="F60" s="85"/>
      <c r="G60" s="85"/>
      <c r="H60" s="85"/>
      <c r="I60" s="152"/>
      <c r="J60" s="61">
        <v>0</v>
      </c>
    </row>
    <row r="61" spans="1:14" s="168" customFormat="1" x14ac:dyDescent="0.3">
      <c r="A61" s="125"/>
      <c r="B61" s="169"/>
      <c r="C61" s="169"/>
      <c r="D61" s="127"/>
      <c r="E61" s="169"/>
      <c r="F61" s="85"/>
      <c r="G61" s="85"/>
      <c r="H61" s="85"/>
      <c r="I61" s="152"/>
      <c r="J61" s="61"/>
    </row>
    <row r="62" spans="1:14" x14ac:dyDescent="0.3">
      <c r="A62" s="53" t="s">
        <v>126</v>
      </c>
      <c r="B62" s="53"/>
      <c r="C62" s="53"/>
      <c r="D62" s="127" t="s">
        <v>27</v>
      </c>
      <c r="E62" s="53"/>
      <c r="F62" s="85"/>
      <c r="G62" s="85"/>
      <c r="H62" s="85"/>
      <c r="I62" s="152"/>
      <c r="J62" s="153">
        <f>J58+J60</f>
        <v>881611.38</v>
      </c>
      <c r="N62" s="191"/>
    </row>
    <row r="63" spans="1:14" x14ac:dyDescent="0.3">
      <c r="A63" s="125"/>
      <c r="B63" s="53"/>
      <c r="C63" s="53"/>
      <c r="D63" s="127"/>
      <c r="E63" s="53"/>
      <c r="F63" s="85"/>
      <c r="G63" s="85"/>
      <c r="H63" s="85"/>
      <c r="I63" s="152"/>
      <c r="J63" s="61"/>
    </row>
    <row r="64" spans="1:14" x14ac:dyDescent="0.3">
      <c r="A64" s="53"/>
      <c r="B64" s="53"/>
      <c r="C64" s="53"/>
      <c r="D64" s="53"/>
      <c r="E64" s="53"/>
      <c r="F64" s="78"/>
      <c r="G64" s="78"/>
      <c r="H64" s="78"/>
      <c r="I64" s="79"/>
      <c r="J64" s="78"/>
    </row>
    <row r="65" spans="1:11" x14ac:dyDescent="0.3">
      <c r="A65" s="125" t="s">
        <v>127</v>
      </c>
      <c r="B65" s="155" t="str">
        <f>'SCH II'!F20</f>
        <v>November 30, 2021</v>
      </c>
      <c r="C65" s="155"/>
      <c r="D65" s="127" t="s">
        <v>36</v>
      </c>
      <c r="E65" s="53"/>
      <c r="F65" s="78"/>
      <c r="G65" s="78"/>
      <c r="H65" s="78"/>
      <c r="I65" s="79"/>
      <c r="J65" s="52">
        <f>'SCH II'!J20</f>
        <v>9786840</v>
      </c>
    </row>
    <row r="66" spans="1:11" x14ac:dyDescent="0.3">
      <c r="A66" s="53"/>
      <c r="B66" s="124"/>
      <c r="C66" s="124"/>
      <c r="D66" s="53"/>
      <c r="E66" s="53"/>
      <c r="F66" s="78"/>
      <c r="G66" s="78"/>
      <c r="H66" s="78"/>
      <c r="I66" s="79"/>
      <c r="J66" s="80"/>
    </row>
    <row r="67" spans="1:11" x14ac:dyDescent="0.3">
      <c r="A67" s="53"/>
      <c r="B67" s="53"/>
      <c r="C67" s="53"/>
      <c r="D67" s="53"/>
      <c r="E67" s="53"/>
      <c r="F67" s="78"/>
      <c r="G67" s="78"/>
      <c r="H67" s="78"/>
      <c r="I67" s="79"/>
      <c r="J67" s="154"/>
    </row>
    <row r="68" spans="1:11" ht="12" thickBot="1" x14ac:dyDescent="0.35">
      <c r="A68" s="125" t="s">
        <v>118</v>
      </c>
      <c r="B68" s="53"/>
      <c r="C68" s="53"/>
      <c r="D68" s="127" t="s">
        <v>26</v>
      </c>
      <c r="E68" s="53"/>
      <c r="F68" s="78"/>
      <c r="G68" s="78"/>
      <c r="H68" s="78"/>
      <c r="I68" s="79"/>
      <c r="J68" s="156">
        <f>ROUND(+J62/J65,3)</f>
        <v>0.09</v>
      </c>
    </row>
    <row r="69" spans="1:11" ht="12" thickTop="1" x14ac:dyDescent="0.3">
      <c r="A69" s="53"/>
      <c r="B69" s="53"/>
      <c r="C69" s="53"/>
      <c r="D69" s="53"/>
      <c r="E69" s="53"/>
      <c r="F69" s="78"/>
      <c r="G69" s="78"/>
      <c r="H69" s="78"/>
      <c r="I69" s="79"/>
      <c r="J69" s="80"/>
    </row>
    <row r="70" spans="1:11" x14ac:dyDescent="0.3">
      <c r="A70" s="125" t="s">
        <v>124</v>
      </c>
      <c r="B70" s="53"/>
      <c r="C70" s="53"/>
      <c r="D70" s="53"/>
      <c r="E70" s="53"/>
      <c r="F70" s="78"/>
      <c r="G70" s="78"/>
      <c r="H70" s="78"/>
      <c r="I70" s="79"/>
      <c r="J70" s="78"/>
    </row>
    <row r="71" spans="1:11" x14ac:dyDescent="0.3">
      <c r="A71" s="99"/>
      <c r="B71" s="99"/>
      <c r="C71" s="99"/>
      <c r="D71" s="99"/>
      <c r="E71" s="99"/>
      <c r="F71" s="157"/>
      <c r="G71" s="157"/>
      <c r="H71" s="157"/>
      <c r="I71" s="157"/>
      <c r="J71" s="157"/>
    </row>
    <row r="72" spans="1:11" x14ac:dyDescent="0.3">
      <c r="A72" s="7"/>
      <c r="F72" s="24"/>
      <c r="G72" s="24"/>
      <c r="H72" s="24"/>
      <c r="I72" s="28"/>
      <c r="J72" s="24"/>
    </row>
    <row r="73" spans="1:11" x14ac:dyDescent="0.3">
      <c r="A73" s="44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3">
      <c r="A74" s="5"/>
      <c r="B74" s="5"/>
      <c r="C74" s="5"/>
      <c r="D74" s="5"/>
      <c r="E74" s="5"/>
      <c r="F74" s="5"/>
      <c r="G74" s="5"/>
      <c r="H74" s="5"/>
      <c r="I74" s="5"/>
      <c r="J74" s="136"/>
      <c r="K74" s="5"/>
    </row>
    <row r="75" spans="1:11" x14ac:dyDescent="0.3">
      <c r="A75" s="56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x14ac:dyDescent="0.3">
      <c r="A76" s="67"/>
      <c r="B76" s="22"/>
      <c r="C76" s="22"/>
      <c r="D76" s="22"/>
      <c r="E76" s="22"/>
      <c r="F76" s="22"/>
      <c r="G76" s="22"/>
      <c r="H76" s="22"/>
      <c r="I76" s="22"/>
      <c r="J76" s="22"/>
      <c r="K76" s="5"/>
    </row>
    <row r="77" spans="1:11" x14ac:dyDescent="0.3">
      <c r="A77" s="56"/>
      <c r="B77" s="22"/>
      <c r="C77" s="22"/>
      <c r="D77" s="22"/>
      <c r="E77" s="22"/>
      <c r="F77" s="22"/>
      <c r="G77" s="22"/>
      <c r="H77" s="22"/>
      <c r="I77" s="22"/>
      <c r="J77" s="22"/>
      <c r="K77" s="5"/>
    </row>
    <row r="78" spans="1:11" x14ac:dyDescent="0.3">
      <c r="A78" s="49"/>
      <c r="B78" s="5"/>
      <c r="C78" s="5"/>
      <c r="D78" s="5"/>
      <c r="E78" s="5"/>
      <c r="F78" s="6"/>
      <c r="G78" s="50"/>
      <c r="H78" s="4"/>
      <c r="I78" s="50"/>
      <c r="J78" s="5"/>
      <c r="K78" s="5"/>
    </row>
    <row r="79" spans="1:11" x14ac:dyDescent="0.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5"/>
    </row>
    <row r="80" spans="1:11" x14ac:dyDescent="0.3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5"/>
    </row>
    <row r="81" spans="1:1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3">
      <c r="A82" s="6"/>
      <c r="B82" s="5"/>
      <c r="C82" s="5"/>
      <c r="D82" s="6"/>
      <c r="E82" s="5"/>
      <c r="F82" s="6"/>
      <c r="G82" s="21"/>
      <c r="H82" s="6"/>
      <c r="I82" s="6"/>
      <c r="J82" s="6"/>
      <c r="K82" s="5"/>
    </row>
    <row r="83" spans="1:11" x14ac:dyDescent="0.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5"/>
    </row>
    <row r="84" spans="1:1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3">
      <c r="A85" s="158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3">
      <c r="A86" s="10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3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3">
      <c r="A88" s="10"/>
      <c r="B88" s="5"/>
      <c r="C88" s="5"/>
      <c r="D88" s="11"/>
      <c r="E88" s="5"/>
      <c r="F88" s="59"/>
      <c r="G88" s="59"/>
      <c r="H88" s="59"/>
      <c r="I88" s="59"/>
      <c r="J88" s="59"/>
      <c r="K88" s="5"/>
    </row>
    <row r="89" spans="1:11" x14ac:dyDescent="0.3">
      <c r="A89" s="10"/>
      <c r="B89" s="5"/>
      <c r="C89" s="5"/>
      <c r="D89" s="11"/>
      <c r="E89" s="5"/>
      <c r="F89" s="59"/>
      <c r="G89" s="59"/>
      <c r="H89" s="59"/>
      <c r="I89" s="59"/>
      <c r="J89" s="59"/>
      <c r="K89" s="5"/>
    </row>
    <row r="90" spans="1:11" x14ac:dyDescent="0.3">
      <c r="A90" s="10"/>
      <c r="B90" s="5"/>
      <c r="C90" s="5"/>
      <c r="D90" s="11"/>
      <c r="E90" s="5"/>
      <c r="F90" s="59"/>
      <c r="G90" s="59"/>
      <c r="H90" s="59"/>
      <c r="I90" s="58"/>
      <c r="J90" s="59"/>
      <c r="K90" s="5"/>
    </row>
    <row r="91" spans="1:11" x14ac:dyDescent="0.3">
      <c r="A91" s="5"/>
      <c r="B91" s="5"/>
      <c r="C91" s="5"/>
      <c r="D91" s="5"/>
      <c r="E91" s="5"/>
      <c r="F91" s="40"/>
      <c r="G91" s="159"/>
      <c r="H91" s="40"/>
      <c r="I91" s="40"/>
      <c r="J91" s="40"/>
      <c r="K91" s="5"/>
    </row>
    <row r="92" spans="1:11" x14ac:dyDescent="0.3">
      <c r="A92" s="10"/>
      <c r="B92" s="5"/>
      <c r="C92" s="5"/>
      <c r="D92" s="11"/>
      <c r="E92" s="5"/>
      <c r="F92" s="26"/>
      <c r="G92" s="159"/>
      <c r="H92" s="26"/>
      <c r="I92" s="26"/>
      <c r="J92" s="26"/>
      <c r="K92" s="5"/>
    </row>
    <row r="93" spans="1:11" x14ac:dyDescent="0.3">
      <c r="A93" s="5"/>
      <c r="B93" s="5"/>
      <c r="C93" s="5"/>
      <c r="D93" s="5"/>
      <c r="E93" s="5"/>
      <c r="F93" s="40"/>
      <c r="G93" s="159"/>
      <c r="H93" s="40"/>
      <c r="I93" s="40"/>
      <c r="J93" s="40"/>
      <c r="K93" s="5"/>
    </row>
    <row r="94" spans="1:11" x14ac:dyDescent="0.3">
      <c r="A94" s="158"/>
      <c r="B94" s="5"/>
      <c r="C94" s="5"/>
      <c r="D94" s="5"/>
      <c r="E94" s="5"/>
      <c r="F94" s="26"/>
      <c r="G94" s="159"/>
      <c r="H94" s="26"/>
      <c r="I94" s="59"/>
      <c r="J94" s="26"/>
      <c r="K94" s="5"/>
    </row>
    <row r="95" spans="1:11" x14ac:dyDescent="0.3">
      <c r="A95" s="10"/>
      <c r="B95" s="5"/>
      <c r="C95" s="5"/>
      <c r="D95" s="5"/>
      <c r="E95" s="5"/>
      <c r="F95" s="26"/>
      <c r="G95" s="159"/>
      <c r="H95" s="26"/>
      <c r="I95" s="26"/>
      <c r="J95" s="26"/>
      <c r="K95" s="5"/>
    </row>
    <row r="96" spans="1:11" x14ac:dyDescent="0.3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3">
      <c r="A97" s="10"/>
      <c r="B97" s="5"/>
      <c r="C97" s="5"/>
      <c r="D97" s="11"/>
      <c r="E97" s="5"/>
      <c r="F97" s="59"/>
      <c r="G97" s="59"/>
      <c r="H97" s="59"/>
      <c r="I97" s="59"/>
      <c r="J97" s="59"/>
      <c r="K97" s="5"/>
    </row>
    <row r="98" spans="1:11" x14ac:dyDescent="0.3">
      <c r="A98" s="10"/>
      <c r="B98" s="5"/>
      <c r="C98" s="5"/>
      <c r="D98" s="11"/>
      <c r="E98" s="5"/>
      <c r="F98" s="59"/>
      <c r="G98" s="59"/>
      <c r="H98" s="59"/>
      <c r="I98" s="59"/>
      <c r="J98" s="59"/>
      <c r="K98" s="5"/>
    </row>
    <row r="99" spans="1:11" x14ac:dyDescent="0.3">
      <c r="A99" s="10"/>
      <c r="B99" s="5"/>
      <c r="C99" s="5"/>
      <c r="D99" s="5"/>
      <c r="E99" s="5"/>
      <c r="F99" s="59"/>
      <c r="G99" s="59"/>
      <c r="H99" s="59"/>
      <c r="I99" s="59"/>
      <c r="J99" s="59"/>
      <c r="K99" s="5"/>
    </row>
    <row r="100" spans="1:11" x14ac:dyDescent="0.3">
      <c r="A100" s="45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3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3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3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3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3">
      <c r="A105" s="10"/>
      <c r="B105" s="5"/>
      <c r="C105" s="5"/>
      <c r="D105" s="11"/>
      <c r="E105" s="5"/>
      <c r="F105" s="59"/>
      <c r="G105" s="59"/>
      <c r="H105" s="59"/>
      <c r="I105" s="59"/>
      <c r="J105" s="59"/>
      <c r="K105" s="5"/>
    </row>
    <row r="106" spans="1:11" x14ac:dyDescent="0.3">
      <c r="A106" s="10"/>
      <c r="B106" s="5"/>
      <c r="C106" s="5"/>
      <c r="D106" s="11"/>
      <c r="E106" s="5"/>
      <c r="F106" s="59"/>
      <c r="G106" s="59"/>
      <c r="H106" s="59"/>
      <c r="I106" s="59"/>
      <c r="J106" s="59"/>
      <c r="K106" s="5"/>
    </row>
    <row r="107" spans="1:11" x14ac:dyDescent="0.3">
      <c r="A107" s="5"/>
      <c r="B107" s="5"/>
      <c r="C107" s="5"/>
      <c r="D107" s="5"/>
      <c r="E107" s="5"/>
      <c r="F107" s="26"/>
      <c r="G107" s="159"/>
      <c r="H107" s="58"/>
      <c r="I107" s="26"/>
      <c r="J107" s="26"/>
      <c r="K107" s="5"/>
    </row>
    <row r="108" spans="1:11" x14ac:dyDescent="0.3">
      <c r="A108" s="10"/>
      <c r="B108" s="5"/>
      <c r="C108" s="5"/>
      <c r="D108" s="11"/>
      <c r="E108" s="5"/>
      <c r="F108" s="26"/>
      <c r="G108" s="159"/>
      <c r="H108" s="26"/>
      <c r="I108" s="26"/>
      <c r="J108" s="26"/>
      <c r="K108" s="5"/>
    </row>
    <row r="109" spans="1:11" x14ac:dyDescent="0.3">
      <c r="A109" s="5"/>
      <c r="B109" s="5"/>
      <c r="C109" s="5"/>
      <c r="D109" s="5"/>
      <c r="E109" s="5"/>
      <c r="F109" s="26"/>
      <c r="G109" s="159"/>
      <c r="H109" s="26"/>
      <c r="I109" s="26"/>
      <c r="J109" s="26"/>
      <c r="K109" s="5"/>
    </row>
    <row r="110" spans="1:11" x14ac:dyDescent="0.3">
      <c r="A110" s="158"/>
      <c r="B110" s="5"/>
      <c r="C110" s="5"/>
      <c r="D110" s="5"/>
      <c r="E110" s="5"/>
      <c r="F110" s="28"/>
      <c r="G110" s="28"/>
      <c r="H110" s="28"/>
      <c r="I110" s="28"/>
      <c r="J110" s="28"/>
      <c r="K110" s="5"/>
    </row>
    <row r="111" spans="1:11" x14ac:dyDescent="0.3">
      <c r="A111" s="10"/>
      <c r="B111" s="5"/>
      <c r="C111" s="5"/>
      <c r="D111" s="5"/>
      <c r="E111" s="5"/>
      <c r="F111" s="28"/>
      <c r="G111" s="28"/>
      <c r="H111" s="28"/>
      <c r="I111" s="28"/>
      <c r="J111" s="28"/>
      <c r="K111" s="5"/>
    </row>
    <row r="112" spans="1:11" x14ac:dyDescent="0.3">
      <c r="A112" s="10"/>
      <c r="B112" s="5"/>
      <c r="C112" s="5"/>
      <c r="D112" s="11"/>
      <c r="E112" s="5"/>
      <c r="F112" s="29"/>
      <c r="G112" s="28"/>
      <c r="H112" s="29"/>
      <c r="I112" s="29"/>
      <c r="J112" s="29"/>
      <c r="K112" s="5"/>
    </row>
    <row r="113" spans="1:11" x14ac:dyDescent="0.3">
      <c r="A113" s="10"/>
      <c r="B113" s="5"/>
      <c r="C113" s="5"/>
      <c r="D113" s="11"/>
      <c r="E113" s="5"/>
      <c r="F113" s="59"/>
      <c r="G113" s="28"/>
      <c r="H113" s="59"/>
      <c r="I113" s="59"/>
      <c r="J113" s="59"/>
      <c r="K113" s="5"/>
    </row>
    <row r="114" spans="1:11" x14ac:dyDescent="0.3">
      <c r="A114" s="10"/>
      <c r="B114" s="5"/>
      <c r="C114" s="5"/>
      <c r="D114" s="11"/>
      <c r="E114" s="5"/>
      <c r="F114" s="59"/>
      <c r="G114" s="28"/>
      <c r="H114" s="59"/>
      <c r="I114" s="59"/>
      <c r="J114" s="59"/>
      <c r="K114" s="5"/>
    </row>
    <row r="115" spans="1:11" x14ac:dyDescent="0.3">
      <c r="A115" s="5"/>
      <c r="B115" s="5"/>
      <c r="C115" s="5"/>
      <c r="D115" s="5"/>
      <c r="E115" s="5"/>
      <c r="F115" s="12"/>
      <c r="G115" s="28"/>
      <c r="H115" s="12"/>
      <c r="I115" s="12"/>
      <c r="J115" s="12"/>
      <c r="K115" s="5"/>
    </row>
    <row r="116" spans="1:11" x14ac:dyDescent="0.3">
      <c r="A116" s="10"/>
      <c r="B116" s="5"/>
      <c r="C116" s="5"/>
      <c r="D116" s="11"/>
      <c r="E116" s="5"/>
      <c r="F116" s="29"/>
      <c r="G116" s="28"/>
      <c r="H116" s="29"/>
      <c r="I116" s="29"/>
      <c r="J116" s="29"/>
      <c r="K116" s="5"/>
    </row>
    <row r="117" spans="1:11" x14ac:dyDescent="0.3">
      <c r="A117" s="5"/>
      <c r="B117" s="5"/>
      <c r="C117" s="5"/>
      <c r="D117" s="5"/>
      <c r="E117" s="5"/>
      <c r="F117" s="12"/>
      <c r="G117" s="28"/>
      <c r="H117" s="12"/>
      <c r="I117" s="12"/>
      <c r="J117" s="12"/>
      <c r="K117" s="5"/>
    </row>
    <row r="118" spans="1:11" x14ac:dyDescent="0.3">
      <c r="A118" s="5"/>
      <c r="B118" s="5"/>
      <c r="C118" s="5"/>
      <c r="D118" s="5"/>
      <c r="E118" s="5"/>
      <c r="F118" s="28"/>
      <c r="G118" s="28"/>
      <c r="H118" s="28"/>
      <c r="I118" s="28"/>
      <c r="J118" s="28"/>
      <c r="K118" s="5"/>
    </row>
    <row r="119" spans="1:11" x14ac:dyDescent="0.3">
      <c r="A119" s="10"/>
      <c r="B119" s="5"/>
      <c r="C119" s="5"/>
      <c r="D119" s="11"/>
      <c r="E119" s="5"/>
      <c r="F119" s="30"/>
      <c r="G119" s="28"/>
      <c r="H119" s="30"/>
      <c r="I119" s="30"/>
      <c r="J119" s="30"/>
      <c r="K119" s="5"/>
    </row>
    <row r="120" spans="1:11" x14ac:dyDescent="0.3">
      <c r="A120" s="10"/>
      <c r="B120" s="5"/>
      <c r="C120" s="5"/>
      <c r="D120" s="11"/>
      <c r="E120" s="5"/>
      <c r="F120" s="30"/>
      <c r="G120" s="28"/>
      <c r="H120" s="30"/>
      <c r="I120" s="30"/>
      <c r="J120" s="30"/>
      <c r="K120" s="5"/>
    </row>
    <row r="121" spans="1:11" x14ac:dyDescent="0.3">
      <c r="A121" s="5"/>
      <c r="B121" s="5"/>
      <c r="C121" s="5"/>
      <c r="D121" s="5"/>
      <c r="E121" s="5"/>
      <c r="F121" s="30"/>
      <c r="G121" s="28"/>
      <c r="H121" s="30"/>
      <c r="I121" s="30"/>
      <c r="J121" s="30"/>
      <c r="K121" s="5"/>
    </row>
    <row r="122" spans="1:11" x14ac:dyDescent="0.3">
      <c r="A122" s="5"/>
      <c r="B122" s="5"/>
      <c r="C122" s="5"/>
      <c r="D122" s="5"/>
      <c r="E122" s="5"/>
      <c r="F122" s="30"/>
      <c r="G122" s="28"/>
      <c r="H122" s="30"/>
      <c r="I122" s="30"/>
      <c r="J122" s="30"/>
      <c r="K122" s="5"/>
    </row>
    <row r="123" spans="1:11" x14ac:dyDescent="0.3">
      <c r="A123" s="10"/>
      <c r="B123" s="5"/>
      <c r="C123" s="5"/>
      <c r="D123" s="11"/>
      <c r="E123" s="5"/>
      <c r="F123" s="30"/>
      <c r="G123" s="28"/>
      <c r="H123" s="30"/>
      <c r="I123" s="30"/>
      <c r="J123" s="30"/>
      <c r="K123" s="5"/>
    </row>
    <row r="124" spans="1:11" x14ac:dyDescent="0.3">
      <c r="A124" s="10"/>
      <c r="B124" s="5"/>
      <c r="C124" s="5"/>
      <c r="D124" s="11"/>
      <c r="E124" s="5"/>
      <c r="F124" s="29"/>
      <c r="G124" s="28"/>
      <c r="H124" s="29"/>
      <c r="I124" s="29"/>
      <c r="J124" s="29"/>
      <c r="K124" s="5"/>
    </row>
    <row r="125" spans="1:11" x14ac:dyDescent="0.3">
      <c r="A125" s="5"/>
      <c r="B125" s="5"/>
      <c r="C125" s="5"/>
      <c r="D125" s="5"/>
      <c r="E125" s="5"/>
      <c r="F125" s="12"/>
      <c r="G125" s="28"/>
      <c r="H125" s="12"/>
      <c r="I125" s="12"/>
      <c r="J125" s="12"/>
      <c r="K125" s="5"/>
    </row>
    <row r="126" spans="1:11" x14ac:dyDescent="0.3">
      <c r="A126" s="10"/>
      <c r="B126" s="5"/>
      <c r="C126" s="5"/>
      <c r="D126" s="11"/>
      <c r="E126" s="5"/>
      <c r="F126" s="41"/>
      <c r="G126" s="42"/>
      <c r="H126" s="41"/>
      <c r="I126" s="41"/>
      <c r="J126" s="41"/>
      <c r="K126" s="5"/>
    </row>
    <row r="127" spans="1:11" x14ac:dyDescent="0.3">
      <c r="A127" s="5"/>
      <c r="B127" s="5"/>
      <c r="C127" s="5"/>
      <c r="D127" s="5"/>
      <c r="E127" s="5"/>
      <c r="F127" s="41"/>
      <c r="G127" s="42"/>
      <c r="H127" s="41"/>
      <c r="I127" s="41"/>
      <c r="J127" s="41"/>
      <c r="K127" s="5"/>
    </row>
    <row r="128" spans="1:11" x14ac:dyDescent="0.3">
      <c r="A128" s="10"/>
      <c r="B128" s="5"/>
      <c r="C128" s="5"/>
      <c r="D128" s="11"/>
      <c r="E128" s="5"/>
      <c r="F128" s="42"/>
      <c r="G128" s="42"/>
      <c r="H128" s="42"/>
      <c r="I128" s="42"/>
      <c r="J128" s="41"/>
      <c r="K128" s="5"/>
    </row>
    <row r="129" spans="1:11" x14ac:dyDescent="0.3">
      <c r="A129" s="10"/>
      <c r="B129" s="5"/>
      <c r="C129" s="5"/>
      <c r="D129" s="11"/>
      <c r="E129" s="5"/>
      <c r="F129" s="42"/>
      <c r="G129" s="42"/>
      <c r="H129" s="42"/>
      <c r="I129" s="42"/>
      <c r="J129" s="41"/>
      <c r="K129" s="5"/>
    </row>
    <row r="130" spans="1:11" x14ac:dyDescent="0.3">
      <c r="A130" s="10"/>
      <c r="B130" s="5"/>
      <c r="C130" s="5"/>
      <c r="D130" s="11"/>
      <c r="E130" s="5"/>
      <c r="F130" s="42"/>
      <c r="G130" s="42"/>
      <c r="H130" s="42"/>
      <c r="I130" s="42"/>
      <c r="J130" s="46"/>
      <c r="K130" s="5"/>
    </row>
    <row r="131" spans="1:11" x14ac:dyDescent="0.3">
      <c r="A131" s="5"/>
      <c r="B131" s="5"/>
      <c r="C131" s="5"/>
      <c r="D131" s="11"/>
      <c r="E131" s="5"/>
      <c r="F131" s="42"/>
      <c r="G131" s="42"/>
      <c r="H131" s="42"/>
      <c r="I131" s="42"/>
      <c r="J131" s="41"/>
      <c r="K131" s="5"/>
    </row>
    <row r="132" spans="1:11" x14ac:dyDescent="0.3">
      <c r="A132" s="10"/>
      <c r="B132" s="5"/>
      <c r="C132" s="5"/>
      <c r="D132" s="11"/>
      <c r="E132" s="5"/>
      <c r="F132" s="42"/>
      <c r="G132" s="42"/>
      <c r="H132" s="42"/>
      <c r="I132" s="42"/>
      <c r="J132" s="46"/>
      <c r="K132" s="5"/>
    </row>
    <row r="133" spans="1:11" x14ac:dyDescent="0.3">
      <c r="A133" s="5"/>
      <c r="B133" s="5"/>
      <c r="C133" s="5"/>
      <c r="D133" s="5"/>
      <c r="E133" s="5"/>
      <c r="F133" s="28"/>
      <c r="G133" s="28"/>
      <c r="H133" s="28"/>
      <c r="I133" s="28"/>
      <c r="J133" s="28"/>
      <c r="K133" s="5"/>
    </row>
    <row r="134" spans="1:11" x14ac:dyDescent="0.3">
      <c r="A134" s="10"/>
      <c r="B134" s="66"/>
      <c r="C134" s="66"/>
      <c r="D134" s="11"/>
      <c r="E134" s="5"/>
      <c r="F134" s="28"/>
      <c r="G134" s="28"/>
      <c r="H134" s="28"/>
      <c r="I134" s="28"/>
      <c r="J134" s="26"/>
      <c r="K134" s="5"/>
    </row>
    <row r="135" spans="1:11" x14ac:dyDescent="0.3">
      <c r="A135" s="5"/>
      <c r="B135" s="37"/>
      <c r="C135" s="37"/>
      <c r="D135" s="5"/>
      <c r="E135" s="5"/>
      <c r="F135" s="28"/>
      <c r="G135" s="28"/>
      <c r="H135" s="28"/>
      <c r="I135" s="28"/>
      <c r="J135" s="12"/>
      <c r="K135" s="5"/>
    </row>
    <row r="136" spans="1:11" x14ac:dyDescent="0.3">
      <c r="A136" s="5"/>
      <c r="B136" s="5"/>
      <c r="C136" s="5"/>
      <c r="D136" s="5"/>
      <c r="E136" s="5"/>
      <c r="F136" s="28"/>
      <c r="G136" s="28"/>
      <c r="H136" s="28"/>
      <c r="I136" s="28"/>
      <c r="J136" s="41"/>
      <c r="K136" s="5"/>
    </row>
    <row r="137" spans="1:11" x14ac:dyDescent="0.3">
      <c r="A137" s="10"/>
      <c r="B137" s="5"/>
      <c r="C137" s="5"/>
      <c r="D137" s="11"/>
      <c r="E137" s="5"/>
      <c r="F137" s="28"/>
      <c r="G137" s="28"/>
      <c r="H137" s="28"/>
      <c r="I137" s="28"/>
      <c r="J137" s="30"/>
      <c r="K137" s="5"/>
    </row>
    <row r="138" spans="1:11" x14ac:dyDescent="0.3">
      <c r="A138" s="5"/>
      <c r="B138" s="5"/>
      <c r="C138" s="5"/>
      <c r="D138" s="5"/>
      <c r="E138" s="5"/>
      <c r="F138" s="28"/>
      <c r="G138" s="28"/>
      <c r="H138" s="28"/>
      <c r="I138" s="28"/>
      <c r="J138" s="41"/>
      <c r="K138" s="5"/>
    </row>
    <row r="139" spans="1:11" x14ac:dyDescent="0.3">
      <c r="A139" s="5"/>
      <c r="B139" s="5"/>
      <c r="C139" s="5"/>
      <c r="D139" s="5"/>
      <c r="E139" s="5"/>
      <c r="F139" s="28"/>
      <c r="G139" s="28"/>
      <c r="H139" s="28"/>
      <c r="I139" s="28"/>
      <c r="J139" s="41"/>
      <c r="K139" s="5"/>
    </row>
    <row r="140" spans="1:11" x14ac:dyDescent="0.3">
      <c r="A140" s="5"/>
      <c r="B140" s="5"/>
      <c r="C140" s="5"/>
      <c r="D140" s="5"/>
      <c r="E140" s="5"/>
      <c r="F140" s="28"/>
      <c r="G140" s="28"/>
      <c r="H140" s="28"/>
      <c r="I140" s="28"/>
      <c r="J140" s="28"/>
      <c r="K140" s="5"/>
    </row>
    <row r="141" spans="1:11" x14ac:dyDescent="0.3">
      <c r="A141" s="10"/>
      <c r="B141" s="5"/>
      <c r="C141" s="5"/>
      <c r="D141" s="5"/>
      <c r="E141" s="5"/>
      <c r="F141" s="28"/>
      <c r="G141" s="28"/>
      <c r="H141" s="28"/>
      <c r="I141" s="28"/>
      <c r="J141" s="28"/>
      <c r="K141" s="5"/>
    </row>
    <row r="142" spans="1:1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3">
      <c r="A144" s="44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136"/>
      <c r="K145" s="5"/>
    </row>
    <row r="146" spans="1:11" x14ac:dyDescent="0.3">
      <c r="A146" s="56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x14ac:dyDescent="0.3">
      <c r="A147" s="67"/>
      <c r="B147" s="22"/>
      <c r="C147" s="22"/>
      <c r="D147" s="22"/>
      <c r="E147" s="22"/>
      <c r="F147" s="22"/>
      <c r="G147" s="22"/>
      <c r="H147" s="22"/>
      <c r="I147" s="22"/>
      <c r="J147" s="22"/>
      <c r="K147" s="5"/>
    </row>
    <row r="148" spans="1:11" x14ac:dyDescent="0.3">
      <c r="A148" s="56"/>
      <c r="B148" s="22"/>
      <c r="C148" s="22"/>
      <c r="D148" s="22"/>
      <c r="E148" s="22"/>
      <c r="F148" s="22"/>
      <c r="G148" s="22"/>
      <c r="H148" s="22"/>
      <c r="I148" s="22"/>
      <c r="J148" s="22"/>
      <c r="K148" s="5"/>
    </row>
    <row r="149" spans="1:11" x14ac:dyDescent="0.3">
      <c r="A149" s="49"/>
      <c r="B149" s="5"/>
      <c r="C149" s="5"/>
      <c r="D149" s="5"/>
      <c r="E149" s="5"/>
      <c r="F149" s="6"/>
      <c r="G149" s="50"/>
      <c r="H149" s="4"/>
      <c r="I149" s="50"/>
      <c r="J149" s="5"/>
      <c r="K149" s="5"/>
    </row>
    <row r="150" spans="1:11" x14ac:dyDescent="0.3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5"/>
    </row>
    <row r="151" spans="1:11" x14ac:dyDescent="0.3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5"/>
    </row>
    <row r="152" spans="1:1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3">
      <c r="A153" s="6"/>
      <c r="B153" s="5"/>
      <c r="C153" s="5"/>
      <c r="D153" s="6"/>
      <c r="E153" s="5"/>
      <c r="F153" s="6"/>
      <c r="G153" s="21"/>
      <c r="H153" s="6"/>
      <c r="I153" s="6"/>
      <c r="J153" s="6"/>
      <c r="K153" s="5"/>
    </row>
    <row r="154" spans="1:11" x14ac:dyDescent="0.3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5"/>
    </row>
    <row r="155" spans="1:1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3">
      <c r="A156" s="158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3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3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3">
      <c r="A159" s="10"/>
      <c r="B159" s="5"/>
      <c r="C159" s="5"/>
      <c r="D159" s="11"/>
      <c r="E159" s="5"/>
      <c r="F159" s="59"/>
      <c r="G159" s="59"/>
      <c r="H159" s="59"/>
      <c r="I159" s="59"/>
      <c r="J159" s="59"/>
      <c r="K159" s="5"/>
    </row>
    <row r="160" spans="1:11" x14ac:dyDescent="0.3">
      <c r="A160" s="10"/>
      <c r="B160" s="5"/>
      <c r="C160" s="5"/>
      <c r="D160" s="11"/>
      <c r="E160" s="5"/>
      <c r="F160" s="59"/>
      <c r="G160" s="59"/>
      <c r="H160" s="59"/>
      <c r="I160" s="59"/>
      <c r="J160" s="59"/>
      <c r="K160" s="5"/>
    </row>
    <row r="161" spans="1:11" x14ac:dyDescent="0.3">
      <c r="A161" s="10"/>
      <c r="B161" s="5"/>
      <c r="C161" s="5"/>
      <c r="D161" s="11"/>
      <c r="E161" s="5"/>
      <c r="F161" s="59"/>
      <c r="G161" s="59"/>
      <c r="H161" s="59"/>
      <c r="I161" s="58"/>
      <c r="J161" s="59"/>
      <c r="K161" s="5"/>
    </row>
    <row r="162" spans="1:11" x14ac:dyDescent="0.3">
      <c r="A162" s="5"/>
      <c r="B162" s="5"/>
      <c r="C162" s="5"/>
      <c r="D162" s="5"/>
      <c r="E162" s="5"/>
      <c r="F162" s="40"/>
      <c r="G162" s="159"/>
      <c r="H162" s="40"/>
      <c r="I162" s="40"/>
      <c r="J162" s="40"/>
      <c r="K162" s="5"/>
    </row>
    <row r="163" spans="1:11" x14ac:dyDescent="0.3">
      <c r="A163" s="10"/>
      <c r="B163" s="5"/>
      <c r="C163" s="5"/>
      <c r="D163" s="11"/>
      <c r="E163" s="5"/>
      <c r="F163" s="26"/>
      <c r="G163" s="159"/>
      <c r="H163" s="26"/>
      <c r="I163" s="26"/>
      <c r="J163" s="26"/>
      <c r="K163" s="5"/>
    </row>
    <row r="164" spans="1:11" x14ac:dyDescent="0.3">
      <c r="A164" s="5"/>
      <c r="B164" s="5"/>
      <c r="C164" s="5"/>
      <c r="D164" s="5"/>
      <c r="E164" s="5"/>
      <c r="F164" s="40"/>
      <c r="G164" s="159"/>
      <c r="H164" s="40"/>
      <c r="I164" s="40"/>
      <c r="J164" s="40"/>
      <c r="K164" s="5"/>
    </row>
    <row r="165" spans="1:11" x14ac:dyDescent="0.3">
      <c r="A165" s="158"/>
      <c r="B165" s="5"/>
      <c r="C165" s="5"/>
      <c r="D165" s="5"/>
      <c r="E165" s="5"/>
      <c r="F165" s="26"/>
      <c r="G165" s="159"/>
      <c r="H165" s="26"/>
      <c r="I165" s="59"/>
      <c r="J165" s="26"/>
      <c r="K165" s="5"/>
    </row>
    <row r="166" spans="1:11" x14ac:dyDescent="0.3">
      <c r="A166" s="10"/>
      <c r="B166" s="5"/>
      <c r="C166" s="5"/>
      <c r="D166" s="5"/>
      <c r="E166" s="5"/>
      <c r="F166" s="26"/>
      <c r="G166" s="159"/>
      <c r="H166" s="26"/>
      <c r="I166" s="26"/>
      <c r="J166" s="26"/>
      <c r="K166" s="5"/>
    </row>
    <row r="167" spans="1:11" x14ac:dyDescent="0.3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3">
      <c r="A168" s="10"/>
      <c r="B168" s="5"/>
      <c r="C168" s="5"/>
      <c r="D168" s="11"/>
      <c r="E168" s="5"/>
      <c r="F168" s="59"/>
      <c r="G168" s="59"/>
      <c r="H168" s="59"/>
      <c r="I168" s="59"/>
      <c r="J168" s="59"/>
      <c r="K168" s="5"/>
    </row>
    <row r="169" spans="1:11" x14ac:dyDescent="0.3">
      <c r="A169" s="10"/>
      <c r="B169" s="5"/>
      <c r="C169" s="5"/>
      <c r="D169" s="11"/>
      <c r="E169" s="5"/>
      <c r="F169" s="59"/>
      <c r="G169" s="59"/>
      <c r="H169" s="59"/>
      <c r="I169" s="59"/>
      <c r="J169" s="59"/>
      <c r="K169" s="5"/>
    </row>
    <row r="170" spans="1:11" x14ac:dyDescent="0.3">
      <c r="A170" s="10"/>
      <c r="B170" s="5"/>
      <c r="C170" s="5"/>
      <c r="D170" s="5"/>
      <c r="E170" s="5"/>
      <c r="F170" s="59"/>
      <c r="G170" s="59"/>
      <c r="H170" s="59"/>
      <c r="I170" s="59"/>
      <c r="J170" s="59"/>
      <c r="K170" s="5"/>
    </row>
    <row r="171" spans="1:11" x14ac:dyDescent="0.3">
      <c r="A171" s="45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3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3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3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3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3">
      <c r="A176" s="10"/>
      <c r="B176" s="5"/>
      <c r="C176" s="5"/>
      <c r="D176" s="11"/>
      <c r="E176" s="5"/>
      <c r="F176" s="59"/>
      <c r="G176" s="59"/>
      <c r="H176" s="59"/>
      <c r="I176" s="59"/>
      <c r="J176" s="59"/>
      <c r="K176" s="5"/>
    </row>
    <row r="177" spans="1:11" x14ac:dyDescent="0.3">
      <c r="A177" s="10"/>
      <c r="B177" s="5"/>
      <c r="C177" s="5"/>
      <c r="D177" s="11"/>
      <c r="E177" s="5"/>
      <c r="F177" s="59"/>
      <c r="G177" s="59"/>
      <c r="H177" s="59"/>
      <c r="I177" s="59"/>
      <c r="J177" s="59"/>
      <c r="K177" s="5"/>
    </row>
    <row r="178" spans="1:11" x14ac:dyDescent="0.3">
      <c r="A178" s="5"/>
      <c r="B178" s="5"/>
      <c r="C178" s="5"/>
      <c r="D178" s="5"/>
      <c r="E178" s="5"/>
      <c r="F178" s="26"/>
      <c r="G178" s="159"/>
      <c r="H178" s="58"/>
      <c r="I178" s="26"/>
      <c r="J178" s="26"/>
      <c r="K178" s="5"/>
    </row>
    <row r="179" spans="1:11" x14ac:dyDescent="0.3">
      <c r="A179" s="10"/>
      <c r="B179" s="5"/>
      <c r="C179" s="5"/>
      <c r="D179" s="11"/>
      <c r="E179" s="5"/>
      <c r="F179" s="26"/>
      <c r="G179" s="159"/>
      <c r="H179" s="26"/>
      <c r="I179" s="26"/>
      <c r="J179" s="26"/>
      <c r="K179" s="5"/>
    </row>
    <row r="180" spans="1:11" x14ac:dyDescent="0.3">
      <c r="A180" s="5"/>
      <c r="B180" s="5"/>
      <c r="C180" s="5"/>
      <c r="D180" s="5"/>
      <c r="E180" s="5"/>
      <c r="F180" s="26"/>
      <c r="G180" s="159"/>
      <c r="H180" s="26"/>
      <c r="I180" s="26"/>
      <c r="J180" s="26"/>
      <c r="K180" s="5"/>
    </row>
    <row r="181" spans="1:11" x14ac:dyDescent="0.3">
      <c r="A181" s="158"/>
      <c r="B181" s="5"/>
      <c r="C181" s="5"/>
      <c r="D181" s="5"/>
      <c r="E181" s="5"/>
      <c r="F181" s="28"/>
      <c r="G181" s="28"/>
      <c r="H181" s="28"/>
      <c r="I181" s="28"/>
      <c r="J181" s="28"/>
      <c r="K181" s="5"/>
    </row>
    <row r="182" spans="1:11" x14ac:dyDescent="0.3">
      <c r="A182" s="10"/>
      <c r="B182" s="5"/>
      <c r="C182" s="5"/>
      <c r="D182" s="5"/>
      <c r="E182" s="5"/>
      <c r="F182" s="28"/>
      <c r="G182" s="28"/>
      <c r="H182" s="28"/>
      <c r="I182" s="28"/>
      <c r="J182" s="28"/>
      <c r="K182" s="5"/>
    </row>
    <row r="183" spans="1:11" x14ac:dyDescent="0.3">
      <c r="A183" s="10"/>
      <c r="B183" s="5"/>
      <c r="C183" s="5"/>
      <c r="D183" s="11"/>
      <c r="E183" s="5"/>
      <c r="F183" s="29"/>
      <c r="G183" s="28"/>
      <c r="H183" s="29"/>
      <c r="I183" s="29"/>
      <c r="J183" s="29"/>
      <c r="K183" s="5"/>
    </row>
    <row r="184" spans="1:11" x14ac:dyDescent="0.3">
      <c r="A184" s="10"/>
      <c r="B184" s="5"/>
      <c r="C184" s="5"/>
      <c r="D184" s="11"/>
      <c r="E184" s="5"/>
      <c r="F184" s="59"/>
      <c r="G184" s="28"/>
      <c r="H184" s="59"/>
      <c r="I184" s="59"/>
      <c r="J184" s="59"/>
      <c r="K184" s="5"/>
    </row>
    <row r="185" spans="1:11" x14ac:dyDescent="0.3">
      <c r="A185" s="10"/>
      <c r="B185" s="5"/>
      <c r="C185" s="5"/>
      <c r="D185" s="11"/>
      <c r="E185" s="5"/>
      <c r="F185" s="59"/>
      <c r="G185" s="28"/>
      <c r="H185" s="59"/>
      <c r="I185" s="59"/>
      <c r="J185" s="59"/>
      <c r="K185" s="5"/>
    </row>
    <row r="186" spans="1:11" x14ac:dyDescent="0.3">
      <c r="A186" s="5"/>
      <c r="B186" s="5"/>
      <c r="C186" s="5"/>
      <c r="D186" s="5"/>
      <c r="E186" s="5"/>
      <c r="F186" s="12"/>
      <c r="G186" s="28"/>
      <c r="H186" s="12"/>
      <c r="I186" s="12"/>
      <c r="J186" s="12"/>
      <c r="K186" s="5"/>
    </row>
    <row r="187" spans="1:11" x14ac:dyDescent="0.3">
      <c r="A187" s="10"/>
      <c r="B187" s="5"/>
      <c r="C187" s="5"/>
      <c r="D187" s="11"/>
      <c r="E187" s="5"/>
      <c r="F187" s="29"/>
      <c r="G187" s="28"/>
      <c r="H187" s="29"/>
      <c r="I187" s="29"/>
      <c r="J187" s="29"/>
      <c r="K187" s="5"/>
    </row>
    <row r="188" spans="1:11" x14ac:dyDescent="0.3">
      <c r="A188" s="5"/>
      <c r="B188" s="5"/>
      <c r="C188" s="5"/>
      <c r="D188" s="5"/>
      <c r="E188" s="5"/>
      <c r="F188" s="12"/>
      <c r="G188" s="28"/>
      <c r="H188" s="12"/>
      <c r="I188" s="12"/>
      <c r="J188" s="12"/>
      <c r="K188" s="5"/>
    </row>
    <row r="189" spans="1:11" x14ac:dyDescent="0.3">
      <c r="A189" s="5"/>
      <c r="B189" s="5"/>
      <c r="C189" s="5"/>
      <c r="D189" s="5"/>
      <c r="E189" s="5"/>
      <c r="F189" s="28"/>
      <c r="G189" s="28"/>
      <c r="H189" s="28"/>
      <c r="I189" s="28"/>
      <c r="J189" s="28"/>
      <c r="K189" s="5"/>
    </row>
    <row r="190" spans="1:11" x14ac:dyDescent="0.3">
      <c r="A190" s="10"/>
      <c r="B190" s="5"/>
      <c r="C190" s="5"/>
      <c r="D190" s="11"/>
      <c r="E190" s="5"/>
      <c r="F190" s="30"/>
      <c r="G190" s="28"/>
      <c r="H190" s="30"/>
      <c r="I190" s="30"/>
      <c r="J190" s="30"/>
      <c r="K190" s="5"/>
    </row>
    <row r="191" spans="1:11" x14ac:dyDescent="0.3">
      <c r="A191" s="10"/>
      <c r="B191" s="5"/>
      <c r="C191" s="5"/>
      <c r="D191" s="11"/>
      <c r="E191" s="5"/>
      <c r="F191" s="30"/>
      <c r="G191" s="28"/>
      <c r="H191" s="30"/>
      <c r="I191" s="30"/>
      <c r="J191" s="30"/>
      <c r="K191" s="5"/>
    </row>
    <row r="192" spans="1:11" x14ac:dyDescent="0.3">
      <c r="A192" s="5"/>
      <c r="B192" s="5"/>
      <c r="C192" s="5"/>
      <c r="D192" s="5"/>
      <c r="E192" s="5"/>
      <c r="F192" s="30"/>
      <c r="G192" s="28"/>
      <c r="H192" s="30"/>
      <c r="I192" s="30"/>
      <c r="J192" s="30"/>
      <c r="K192" s="5"/>
    </row>
    <row r="193" spans="1:11" x14ac:dyDescent="0.3">
      <c r="A193" s="5"/>
      <c r="B193" s="5"/>
      <c r="C193" s="5"/>
      <c r="D193" s="5"/>
      <c r="E193" s="5"/>
      <c r="F193" s="30"/>
      <c r="G193" s="28"/>
      <c r="H193" s="30"/>
      <c r="I193" s="30"/>
      <c r="J193" s="30"/>
      <c r="K193" s="5"/>
    </row>
    <row r="194" spans="1:11" x14ac:dyDescent="0.3">
      <c r="A194" s="10"/>
      <c r="B194" s="5"/>
      <c r="C194" s="5"/>
      <c r="D194" s="11"/>
      <c r="E194" s="5"/>
      <c r="F194" s="30"/>
      <c r="G194" s="28"/>
      <c r="H194" s="30"/>
      <c r="I194" s="30"/>
      <c r="J194" s="30"/>
      <c r="K194" s="5"/>
    </row>
    <row r="195" spans="1:11" x14ac:dyDescent="0.3">
      <c r="A195" s="10"/>
      <c r="B195" s="5"/>
      <c r="C195" s="5"/>
      <c r="D195" s="11"/>
      <c r="E195" s="5"/>
      <c r="F195" s="29"/>
      <c r="G195" s="28"/>
      <c r="H195" s="29"/>
      <c r="I195" s="29"/>
      <c r="J195" s="29"/>
      <c r="K195" s="5"/>
    </row>
    <row r="196" spans="1:11" x14ac:dyDescent="0.3">
      <c r="A196" s="5"/>
      <c r="B196" s="5"/>
      <c r="C196" s="5"/>
      <c r="D196" s="5"/>
      <c r="E196" s="5"/>
      <c r="F196" s="12"/>
      <c r="G196" s="28"/>
      <c r="H196" s="12"/>
      <c r="I196" s="12"/>
      <c r="J196" s="12"/>
      <c r="K196" s="5"/>
    </row>
    <row r="197" spans="1:11" x14ac:dyDescent="0.3">
      <c r="A197" s="10"/>
      <c r="B197" s="5"/>
      <c r="C197" s="5"/>
      <c r="D197" s="11"/>
      <c r="E197" s="5"/>
      <c r="F197" s="41"/>
      <c r="G197" s="42"/>
      <c r="H197" s="41"/>
      <c r="I197" s="41"/>
      <c r="J197" s="41"/>
      <c r="K197" s="5"/>
    </row>
    <row r="198" spans="1:11" x14ac:dyDescent="0.3">
      <c r="A198" s="5"/>
      <c r="B198" s="5"/>
      <c r="C198" s="5"/>
      <c r="D198" s="5"/>
      <c r="E198" s="5"/>
      <c r="F198" s="41"/>
      <c r="G198" s="42"/>
      <c r="H198" s="41"/>
      <c r="I198" s="41"/>
      <c r="J198" s="41"/>
      <c r="K198" s="5"/>
    </row>
    <row r="199" spans="1:11" x14ac:dyDescent="0.3">
      <c r="A199" s="5"/>
      <c r="B199" s="5"/>
      <c r="C199" s="5"/>
      <c r="D199" s="5"/>
      <c r="E199" s="5"/>
      <c r="F199" s="42"/>
      <c r="G199" s="42"/>
      <c r="H199" s="42"/>
      <c r="I199" s="42"/>
      <c r="J199" s="42"/>
      <c r="K199" s="5"/>
    </row>
    <row r="200" spans="1:11" x14ac:dyDescent="0.3">
      <c r="A200" s="5"/>
      <c r="B200" s="5"/>
      <c r="C200" s="5"/>
      <c r="D200" s="5"/>
      <c r="E200" s="5"/>
      <c r="F200" s="42"/>
      <c r="G200" s="42"/>
      <c r="H200" s="42"/>
      <c r="I200" s="42"/>
      <c r="J200" s="42"/>
      <c r="K200" s="5"/>
    </row>
    <row r="201" spans="1:11" x14ac:dyDescent="0.3">
      <c r="A201" s="10"/>
      <c r="B201" s="5"/>
      <c r="C201" s="5"/>
      <c r="D201" s="11"/>
      <c r="E201" s="5"/>
      <c r="F201" s="42"/>
      <c r="G201" s="42"/>
      <c r="H201" s="42"/>
      <c r="I201" s="42"/>
      <c r="J201" s="41"/>
      <c r="K201" s="5"/>
    </row>
    <row r="202" spans="1:11" x14ac:dyDescent="0.3">
      <c r="A202" s="10"/>
      <c r="B202" s="5"/>
      <c r="C202" s="5"/>
      <c r="D202" s="11"/>
      <c r="E202" s="5"/>
      <c r="F202" s="42"/>
      <c r="G202" s="42"/>
      <c r="H202" s="42"/>
      <c r="I202" s="42"/>
      <c r="J202" s="41"/>
      <c r="K202" s="5"/>
    </row>
    <row r="203" spans="1:11" x14ac:dyDescent="0.3">
      <c r="A203" s="5"/>
      <c r="B203" s="5"/>
      <c r="C203" s="5"/>
      <c r="D203" s="11"/>
      <c r="E203" s="5"/>
      <c r="F203" s="28"/>
      <c r="G203" s="28"/>
      <c r="H203" s="28"/>
      <c r="I203" s="28"/>
      <c r="J203" s="42"/>
      <c r="K203" s="5"/>
    </row>
    <row r="204" spans="1:11" x14ac:dyDescent="0.3">
      <c r="A204" s="5"/>
      <c r="B204" s="5"/>
      <c r="C204" s="5"/>
      <c r="D204" s="5"/>
      <c r="E204" s="5"/>
      <c r="F204" s="28"/>
      <c r="G204" s="28"/>
      <c r="H204" s="28"/>
      <c r="I204" s="28"/>
      <c r="J204" s="28"/>
      <c r="K204" s="5"/>
    </row>
    <row r="205" spans="1:11" x14ac:dyDescent="0.3">
      <c r="A205" s="10"/>
      <c r="B205" s="66"/>
      <c r="C205" s="66"/>
      <c r="D205" s="11"/>
      <c r="E205" s="5"/>
      <c r="F205" s="28"/>
      <c r="G205" s="28"/>
      <c r="H205" s="28"/>
      <c r="I205" s="28"/>
      <c r="J205" s="26"/>
      <c r="K205" s="5"/>
    </row>
    <row r="206" spans="1:11" x14ac:dyDescent="0.3">
      <c r="A206" s="5"/>
      <c r="B206" s="37"/>
      <c r="C206" s="37"/>
      <c r="D206" s="5"/>
      <c r="E206" s="5"/>
      <c r="F206" s="28"/>
      <c r="G206" s="28"/>
      <c r="H206" s="28"/>
      <c r="I206" s="28"/>
      <c r="J206" s="12"/>
      <c r="K206" s="5"/>
    </row>
    <row r="207" spans="1:11" x14ac:dyDescent="0.3">
      <c r="A207" s="5"/>
      <c r="B207" s="5"/>
      <c r="C207" s="5"/>
      <c r="D207" s="5"/>
      <c r="E207" s="5"/>
      <c r="F207" s="28"/>
      <c r="G207" s="28"/>
      <c r="H207" s="28"/>
      <c r="I207" s="28"/>
      <c r="J207" s="41"/>
      <c r="K207" s="5"/>
    </row>
    <row r="208" spans="1:11" x14ac:dyDescent="0.3">
      <c r="A208" s="10"/>
      <c r="B208" s="5"/>
      <c r="C208" s="5"/>
      <c r="D208" s="11"/>
      <c r="E208" s="5"/>
      <c r="F208" s="28"/>
      <c r="G208" s="28"/>
      <c r="H208" s="28"/>
      <c r="I208" s="28"/>
      <c r="J208" s="30"/>
      <c r="K208" s="5"/>
    </row>
    <row r="209" spans="1:11" x14ac:dyDescent="0.3">
      <c r="A209" s="5"/>
      <c r="B209" s="5"/>
      <c r="C209" s="5"/>
      <c r="D209" s="5"/>
      <c r="E209" s="5"/>
      <c r="F209" s="28"/>
      <c r="G209" s="28"/>
      <c r="H209" s="28"/>
      <c r="I209" s="28"/>
      <c r="J209" s="12"/>
      <c r="K209" s="5"/>
    </row>
    <row r="210" spans="1:11" x14ac:dyDescent="0.3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3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3">
      <c r="A212" s="5"/>
      <c r="B212" s="5"/>
      <c r="C212" s="5"/>
      <c r="D212" s="5"/>
      <c r="E212" s="5"/>
      <c r="F212" s="28"/>
      <c r="G212" s="28"/>
      <c r="H212" s="28"/>
      <c r="I212" s="28"/>
      <c r="J212" s="41"/>
      <c r="K212" s="5"/>
    </row>
    <row r="213" spans="1:11" x14ac:dyDescent="0.3">
      <c r="A213" s="5"/>
      <c r="B213" s="5"/>
      <c r="C213" s="5"/>
      <c r="D213" s="5"/>
      <c r="E213" s="5"/>
      <c r="F213" s="28"/>
      <c r="G213" s="28"/>
      <c r="H213" s="28"/>
      <c r="I213" s="28"/>
      <c r="J213" s="41"/>
      <c r="K213" s="5"/>
    </row>
    <row r="214" spans="1:11" x14ac:dyDescent="0.3">
      <c r="A214" s="5"/>
      <c r="B214" s="5"/>
      <c r="C214" s="5"/>
      <c r="D214" s="5"/>
      <c r="E214" s="5"/>
      <c r="F214" s="28"/>
      <c r="G214" s="28"/>
      <c r="H214" s="28"/>
      <c r="I214" s="28"/>
      <c r="J214" s="28"/>
      <c r="K214" s="5"/>
    </row>
    <row r="215" spans="1:11" x14ac:dyDescent="0.3">
      <c r="A215" s="10"/>
      <c r="B215" s="5"/>
      <c r="C215" s="5"/>
      <c r="D215" s="5"/>
      <c r="E215" s="5"/>
      <c r="F215" s="28"/>
      <c r="G215" s="28"/>
      <c r="H215" s="28"/>
      <c r="I215" s="28"/>
      <c r="J215" s="28"/>
      <c r="K215" s="5"/>
    </row>
    <row r="216" spans="1:1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3">
      <c r="A218" s="44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136"/>
      <c r="K219" s="5"/>
    </row>
    <row r="220" spans="1:11" x14ac:dyDescent="0.3">
      <c r="A220" s="56"/>
      <c r="B220" s="22"/>
      <c r="C220" s="22"/>
      <c r="D220" s="22"/>
      <c r="E220" s="22"/>
      <c r="F220" s="22"/>
      <c r="G220" s="22"/>
      <c r="H220" s="22"/>
      <c r="I220" s="22"/>
      <c r="J220" s="22"/>
      <c r="K220" s="5"/>
    </row>
    <row r="221" spans="1:11" x14ac:dyDescent="0.3">
      <c r="A221" s="214"/>
      <c r="B221" s="214"/>
      <c r="C221" s="214"/>
      <c r="D221" s="214"/>
      <c r="E221" s="214"/>
      <c r="F221" s="214"/>
      <c r="G221" s="214"/>
      <c r="H221" s="214"/>
      <c r="I221" s="214"/>
      <c r="J221" s="214"/>
      <c r="K221" s="69"/>
    </row>
    <row r="222" spans="1:11" x14ac:dyDescent="0.3">
      <c r="A222" s="56"/>
      <c r="B222" s="22"/>
      <c r="C222" s="22"/>
      <c r="D222" s="22"/>
      <c r="E222" s="22"/>
      <c r="F222" s="22"/>
      <c r="G222" s="22"/>
      <c r="H222" s="22"/>
      <c r="I222" s="22"/>
      <c r="J222" s="22"/>
      <c r="K222" s="5"/>
    </row>
    <row r="223" spans="1:11" x14ac:dyDescent="0.3">
      <c r="A223" s="49"/>
      <c r="B223" s="5"/>
      <c r="C223" s="5"/>
      <c r="D223" s="5"/>
      <c r="E223" s="5"/>
      <c r="F223" s="6"/>
      <c r="G223" s="50"/>
      <c r="H223" s="4"/>
      <c r="I223" s="50"/>
      <c r="J223" s="5"/>
      <c r="K223" s="5"/>
    </row>
    <row r="224" spans="1:11" x14ac:dyDescent="0.3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5"/>
    </row>
    <row r="225" spans="1:11" x14ac:dyDescent="0.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5"/>
    </row>
    <row r="226" spans="1:1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3">
      <c r="A227" s="6"/>
      <c r="B227" s="5"/>
      <c r="C227" s="5"/>
      <c r="D227" s="6"/>
      <c r="E227" s="5"/>
      <c r="F227" s="6"/>
      <c r="G227" s="21"/>
      <c r="H227" s="6"/>
      <c r="I227" s="6"/>
      <c r="J227" s="6"/>
      <c r="K227" s="5"/>
    </row>
    <row r="228" spans="1:11" x14ac:dyDescent="0.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5"/>
    </row>
    <row r="229" spans="1:1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3">
      <c r="A230" s="158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3">
      <c r="A231" s="10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3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3">
      <c r="A233" s="10"/>
      <c r="B233" s="5"/>
      <c r="C233" s="5"/>
      <c r="D233" s="11"/>
      <c r="E233" s="5"/>
      <c r="F233" s="59"/>
      <c r="G233" s="59"/>
      <c r="H233" s="59"/>
      <c r="I233" s="59"/>
      <c r="J233" s="59"/>
      <c r="K233" s="5"/>
    </row>
    <row r="234" spans="1:11" x14ac:dyDescent="0.3">
      <c r="A234" s="10"/>
      <c r="B234" s="5"/>
      <c r="C234" s="5"/>
      <c r="D234" s="11"/>
      <c r="E234" s="5"/>
      <c r="F234" s="59"/>
      <c r="G234" s="59"/>
      <c r="H234" s="59"/>
      <c r="I234" s="59"/>
      <c r="J234" s="59"/>
      <c r="K234" s="5"/>
    </row>
    <row r="235" spans="1:11" x14ac:dyDescent="0.3">
      <c r="A235" s="10"/>
      <c r="B235" s="5"/>
      <c r="C235" s="5"/>
      <c r="D235" s="11"/>
      <c r="E235" s="5"/>
      <c r="F235" s="59"/>
      <c r="G235" s="59"/>
      <c r="H235" s="59"/>
      <c r="I235" s="58"/>
      <c r="J235" s="59"/>
      <c r="K235" s="5"/>
    </row>
    <row r="236" spans="1:11" x14ac:dyDescent="0.3">
      <c r="A236" s="5"/>
      <c r="B236" s="5"/>
      <c r="C236" s="5"/>
      <c r="D236" s="5"/>
      <c r="E236" s="5"/>
      <c r="F236" s="40"/>
      <c r="G236" s="159"/>
      <c r="H236" s="40"/>
      <c r="I236" s="40"/>
      <c r="J236" s="40"/>
      <c r="K236" s="5"/>
    </row>
    <row r="237" spans="1:11" x14ac:dyDescent="0.3">
      <c r="A237" s="10"/>
      <c r="B237" s="5"/>
      <c r="C237" s="5"/>
      <c r="D237" s="11"/>
      <c r="E237" s="5"/>
      <c r="F237" s="26"/>
      <c r="G237" s="159"/>
      <c r="H237" s="26"/>
      <c r="I237" s="26"/>
      <c r="J237" s="26"/>
      <c r="K237" s="5"/>
    </row>
    <row r="238" spans="1:11" x14ac:dyDescent="0.3">
      <c r="A238" s="5"/>
      <c r="B238" s="5"/>
      <c r="C238" s="5"/>
      <c r="D238" s="5"/>
      <c r="E238" s="5"/>
      <c r="F238" s="40"/>
      <c r="G238" s="159"/>
      <c r="H238" s="40"/>
      <c r="I238" s="40"/>
      <c r="J238" s="40"/>
      <c r="K238" s="5"/>
    </row>
    <row r="239" spans="1:11" x14ac:dyDescent="0.3">
      <c r="A239" s="158"/>
      <c r="B239" s="5"/>
      <c r="C239" s="5"/>
      <c r="D239" s="5"/>
      <c r="E239" s="5"/>
      <c r="F239" s="26"/>
      <c r="G239" s="159"/>
      <c r="H239" s="26"/>
      <c r="I239" s="59"/>
      <c r="J239" s="26"/>
      <c r="K239" s="5"/>
    </row>
    <row r="240" spans="1:11" x14ac:dyDescent="0.3">
      <c r="A240" s="10"/>
      <c r="B240" s="5"/>
      <c r="C240" s="5"/>
      <c r="D240" s="5"/>
      <c r="E240" s="5"/>
      <c r="F240" s="26"/>
      <c r="G240" s="159"/>
      <c r="H240" s="26"/>
      <c r="I240" s="26"/>
      <c r="J240" s="26"/>
      <c r="K240" s="5"/>
    </row>
    <row r="241" spans="1:11" x14ac:dyDescent="0.3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3">
      <c r="A242" s="10"/>
      <c r="B242" s="5"/>
      <c r="C242" s="5"/>
      <c r="D242" s="11"/>
      <c r="E242" s="5"/>
      <c r="F242" s="59"/>
      <c r="G242" s="59"/>
      <c r="H242" s="59"/>
      <c r="I242" s="59"/>
      <c r="J242" s="59"/>
      <c r="K242" s="5"/>
    </row>
    <row r="243" spans="1:11" x14ac:dyDescent="0.3">
      <c r="A243" s="10"/>
      <c r="B243" s="5"/>
      <c r="C243" s="5"/>
      <c r="D243" s="11"/>
      <c r="E243" s="5"/>
      <c r="F243" s="59"/>
      <c r="G243" s="59"/>
      <c r="H243" s="59"/>
      <c r="I243" s="59"/>
      <c r="J243" s="59"/>
      <c r="K243" s="5"/>
    </row>
    <row r="244" spans="1:11" x14ac:dyDescent="0.3">
      <c r="A244" s="10"/>
      <c r="B244" s="5"/>
      <c r="C244" s="5"/>
      <c r="D244" s="5"/>
      <c r="E244" s="5"/>
      <c r="F244" s="59"/>
      <c r="G244" s="59"/>
      <c r="H244" s="59"/>
      <c r="I244" s="59"/>
      <c r="J244" s="59"/>
      <c r="K244" s="5"/>
    </row>
    <row r="245" spans="1:11" x14ac:dyDescent="0.3">
      <c r="A245" s="45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3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3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3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3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3">
      <c r="A250" s="10"/>
      <c r="B250" s="5"/>
      <c r="C250" s="5"/>
      <c r="D250" s="11"/>
      <c r="E250" s="5"/>
      <c r="F250" s="59"/>
      <c r="G250" s="59"/>
      <c r="H250" s="59"/>
      <c r="I250" s="59"/>
      <c r="J250" s="59"/>
      <c r="K250" s="5"/>
    </row>
    <row r="251" spans="1:11" x14ac:dyDescent="0.3">
      <c r="A251" s="10"/>
      <c r="B251" s="5"/>
      <c r="C251" s="5"/>
      <c r="D251" s="11"/>
      <c r="E251" s="5"/>
      <c r="F251" s="59"/>
      <c r="G251" s="59"/>
      <c r="H251" s="59"/>
      <c r="I251" s="59"/>
      <c r="J251" s="59"/>
      <c r="K251" s="5"/>
    </row>
    <row r="252" spans="1:11" x14ac:dyDescent="0.3">
      <c r="A252" s="5"/>
      <c r="B252" s="5"/>
      <c r="C252" s="5"/>
      <c r="D252" s="5"/>
      <c r="E252" s="5"/>
      <c r="F252" s="26"/>
      <c r="G252" s="159"/>
      <c r="H252" s="58"/>
      <c r="I252" s="26"/>
      <c r="J252" s="26"/>
      <c r="K252" s="5"/>
    </row>
    <row r="253" spans="1:11" x14ac:dyDescent="0.3">
      <c r="A253" s="10"/>
      <c r="B253" s="5"/>
      <c r="C253" s="5"/>
      <c r="D253" s="11"/>
      <c r="E253" s="5"/>
      <c r="F253" s="26"/>
      <c r="G253" s="159"/>
      <c r="H253" s="26"/>
      <c r="I253" s="26"/>
      <c r="J253" s="26"/>
      <c r="K253" s="5"/>
    </row>
    <row r="254" spans="1:11" x14ac:dyDescent="0.3">
      <c r="A254" s="5"/>
      <c r="B254" s="5"/>
      <c r="C254" s="5"/>
      <c r="D254" s="5"/>
      <c r="E254" s="5"/>
      <c r="F254" s="26"/>
      <c r="G254" s="159"/>
      <c r="H254" s="26"/>
      <c r="I254" s="26"/>
      <c r="J254" s="26"/>
      <c r="K254" s="5"/>
    </row>
    <row r="255" spans="1:11" x14ac:dyDescent="0.3">
      <c r="A255" s="158"/>
      <c r="B255" s="5"/>
      <c r="C255" s="5"/>
      <c r="D255" s="5"/>
      <c r="E255" s="5"/>
      <c r="F255" s="28"/>
      <c r="G255" s="28"/>
      <c r="H255" s="28"/>
      <c r="I255" s="28"/>
      <c r="J255" s="28"/>
      <c r="K255" s="5"/>
    </row>
    <row r="256" spans="1:11" x14ac:dyDescent="0.3">
      <c r="A256" s="10"/>
      <c r="B256" s="5"/>
      <c r="C256" s="5"/>
      <c r="D256" s="5"/>
      <c r="E256" s="5"/>
      <c r="F256" s="28"/>
      <c r="G256" s="28"/>
      <c r="H256" s="28"/>
      <c r="I256" s="28"/>
      <c r="J256" s="28"/>
      <c r="K256" s="5"/>
    </row>
    <row r="257" spans="1:11" x14ac:dyDescent="0.3">
      <c r="A257" s="10"/>
      <c r="B257" s="5"/>
      <c r="C257" s="5"/>
      <c r="D257" s="11"/>
      <c r="E257" s="5"/>
      <c r="F257" s="29"/>
      <c r="G257" s="28"/>
      <c r="H257" s="29"/>
      <c r="I257" s="29"/>
      <c r="J257" s="29"/>
      <c r="K257" s="5"/>
    </row>
    <row r="258" spans="1:11" x14ac:dyDescent="0.3">
      <c r="A258" s="10"/>
      <c r="B258" s="5"/>
      <c r="C258" s="5"/>
      <c r="D258" s="11"/>
      <c r="E258" s="5"/>
      <c r="F258" s="59"/>
      <c r="G258" s="28"/>
      <c r="H258" s="59"/>
      <c r="I258" s="59"/>
      <c r="J258" s="59"/>
      <c r="K258" s="5"/>
    </row>
    <row r="259" spans="1:11" x14ac:dyDescent="0.3">
      <c r="A259" s="10"/>
      <c r="B259" s="5"/>
      <c r="C259" s="5"/>
      <c r="D259" s="11"/>
      <c r="E259" s="5"/>
      <c r="F259" s="59"/>
      <c r="G259" s="28"/>
      <c r="H259" s="59"/>
      <c r="I259" s="59"/>
      <c r="J259" s="59"/>
      <c r="K259" s="5"/>
    </row>
    <row r="260" spans="1:11" x14ac:dyDescent="0.3">
      <c r="A260" s="5"/>
      <c r="B260" s="5"/>
      <c r="C260" s="5"/>
      <c r="D260" s="5"/>
      <c r="E260" s="5"/>
      <c r="F260" s="12"/>
      <c r="G260" s="28"/>
      <c r="H260" s="12"/>
      <c r="I260" s="12"/>
      <c r="J260" s="12"/>
      <c r="K260" s="5"/>
    </row>
    <row r="261" spans="1:11" x14ac:dyDescent="0.3">
      <c r="A261" s="10"/>
      <c r="B261" s="5"/>
      <c r="C261" s="5"/>
      <c r="D261" s="11"/>
      <c r="E261" s="5"/>
      <c r="F261" s="29"/>
      <c r="G261" s="28"/>
      <c r="H261" s="29"/>
      <c r="I261" s="29"/>
      <c r="J261" s="29"/>
      <c r="K261" s="5"/>
    </row>
    <row r="262" spans="1:11" x14ac:dyDescent="0.3">
      <c r="A262" s="5"/>
      <c r="B262" s="5"/>
      <c r="C262" s="5"/>
      <c r="D262" s="5"/>
      <c r="E262" s="5"/>
      <c r="F262" s="12"/>
      <c r="G262" s="28"/>
      <c r="H262" s="12"/>
      <c r="I262" s="12"/>
      <c r="J262" s="12"/>
      <c r="K262" s="5"/>
    </row>
    <row r="263" spans="1:11" x14ac:dyDescent="0.3">
      <c r="A263" s="5"/>
      <c r="B263" s="5"/>
      <c r="C263" s="5"/>
      <c r="D263" s="5"/>
      <c r="E263" s="5"/>
      <c r="F263" s="28"/>
      <c r="G263" s="28"/>
      <c r="H263" s="28"/>
      <c r="I263" s="28"/>
      <c r="J263" s="28"/>
      <c r="K263" s="5"/>
    </row>
    <row r="264" spans="1:11" x14ac:dyDescent="0.3">
      <c r="A264" s="10"/>
      <c r="B264" s="5"/>
      <c r="C264" s="5"/>
      <c r="D264" s="11"/>
      <c r="E264" s="5"/>
      <c r="F264" s="30"/>
      <c r="G264" s="28"/>
      <c r="H264" s="30"/>
      <c r="I264" s="30"/>
      <c r="J264" s="30"/>
      <c r="K264" s="5"/>
    </row>
    <row r="265" spans="1:11" x14ac:dyDescent="0.3">
      <c r="A265" s="10"/>
      <c r="B265" s="5"/>
      <c r="C265" s="5"/>
      <c r="D265" s="11"/>
      <c r="E265" s="5"/>
      <c r="F265" s="30"/>
      <c r="G265" s="28"/>
      <c r="H265" s="30"/>
      <c r="I265" s="30"/>
      <c r="J265" s="30"/>
      <c r="K265" s="5"/>
    </row>
    <row r="266" spans="1:11" x14ac:dyDescent="0.3">
      <c r="A266" s="5"/>
      <c r="B266" s="5"/>
      <c r="C266" s="5"/>
      <c r="D266" s="5"/>
      <c r="E266" s="5"/>
      <c r="F266" s="30"/>
      <c r="G266" s="28"/>
      <c r="H266" s="30"/>
      <c r="I266" s="30"/>
      <c r="J266" s="30"/>
      <c r="K266" s="5"/>
    </row>
    <row r="267" spans="1:11" x14ac:dyDescent="0.3">
      <c r="A267" s="5"/>
      <c r="B267" s="5"/>
      <c r="C267" s="5"/>
      <c r="D267" s="5"/>
      <c r="E267" s="5"/>
      <c r="F267" s="30"/>
      <c r="G267" s="28"/>
      <c r="H267" s="30"/>
      <c r="I267" s="30"/>
      <c r="J267" s="30"/>
      <c r="K267" s="5"/>
    </row>
    <row r="268" spans="1:11" x14ac:dyDescent="0.3">
      <c r="A268" s="10"/>
      <c r="B268" s="5"/>
      <c r="C268" s="5"/>
      <c r="D268" s="11"/>
      <c r="E268" s="5"/>
      <c r="F268" s="30"/>
      <c r="G268" s="28"/>
      <c r="H268" s="30"/>
      <c r="I268" s="30"/>
      <c r="J268" s="30"/>
      <c r="K268" s="5"/>
    </row>
    <row r="269" spans="1:11" x14ac:dyDescent="0.3">
      <c r="A269" s="10"/>
      <c r="B269" s="5"/>
      <c r="C269" s="5"/>
      <c r="D269" s="11"/>
      <c r="E269" s="5"/>
      <c r="F269" s="29"/>
      <c r="G269" s="28"/>
      <c r="H269" s="29"/>
      <c r="I269" s="29"/>
      <c r="J269" s="29"/>
      <c r="K269" s="5"/>
    </row>
    <row r="270" spans="1:11" x14ac:dyDescent="0.3">
      <c r="A270" s="5"/>
      <c r="B270" s="5"/>
      <c r="C270" s="5"/>
      <c r="D270" s="5"/>
      <c r="E270" s="5"/>
      <c r="F270" s="12"/>
      <c r="G270" s="28"/>
      <c r="H270" s="12"/>
      <c r="I270" s="12"/>
      <c r="J270" s="12"/>
      <c r="K270" s="5"/>
    </row>
    <row r="271" spans="1:11" x14ac:dyDescent="0.3">
      <c r="A271" s="10"/>
      <c r="B271" s="5"/>
      <c r="C271" s="5"/>
      <c r="D271" s="11"/>
      <c r="E271" s="5"/>
      <c r="F271" s="41"/>
      <c r="G271" s="42"/>
      <c r="H271" s="41"/>
      <c r="I271" s="41"/>
      <c r="J271" s="41"/>
      <c r="K271" s="5"/>
    </row>
    <row r="272" spans="1:11" x14ac:dyDescent="0.3">
      <c r="A272" s="5"/>
      <c r="B272" s="5"/>
      <c r="C272" s="5"/>
      <c r="D272" s="5"/>
      <c r="E272" s="5"/>
      <c r="F272" s="41"/>
      <c r="G272" s="42"/>
      <c r="H272" s="41"/>
      <c r="I272" s="41"/>
      <c r="J272" s="41"/>
      <c r="K272" s="5"/>
    </row>
    <row r="273" spans="1:11" x14ac:dyDescent="0.3">
      <c r="A273" s="5"/>
      <c r="B273" s="5"/>
      <c r="C273" s="5"/>
      <c r="D273" s="5"/>
      <c r="E273" s="5"/>
      <c r="F273" s="42"/>
      <c r="G273" s="42"/>
      <c r="H273" s="42"/>
      <c r="I273" s="42"/>
      <c r="J273" s="42"/>
      <c r="K273" s="5"/>
    </row>
    <row r="274" spans="1:11" x14ac:dyDescent="0.3">
      <c r="A274" s="5"/>
      <c r="B274" s="5"/>
      <c r="C274" s="5"/>
      <c r="D274" s="5"/>
      <c r="E274" s="5"/>
      <c r="F274" s="42"/>
      <c r="G274" s="42"/>
      <c r="H274" s="42"/>
      <c r="I274" s="42"/>
      <c r="J274" s="42"/>
      <c r="K274" s="5"/>
    </row>
    <row r="275" spans="1:11" x14ac:dyDescent="0.3">
      <c r="A275" s="10"/>
      <c r="B275" s="5"/>
      <c r="C275" s="5"/>
      <c r="D275" s="11"/>
      <c r="E275" s="5"/>
      <c r="F275" s="42"/>
      <c r="G275" s="42"/>
      <c r="H275" s="42"/>
      <c r="I275" s="42"/>
      <c r="J275" s="41"/>
      <c r="K275" s="5"/>
    </row>
    <row r="276" spans="1:11" x14ac:dyDescent="0.3">
      <c r="A276" s="5"/>
      <c r="B276" s="5"/>
      <c r="C276" s="5"/>
      <c r="D276" s="5"/>
      <c r="E276" s="5"/>
      <c r="F276" s="28"/>
      <c r="G276" s="28"/>
      <c r="H276" s="28"/>
      <c r="I276" s="28"/>
      <c r="J276" s="28"/>
      <c r="K276" s="5"/>
    </row>
    <row r="277" spans="1:11" x14ac:dyDescent="0.3">
      <c r="A277" s="10"/>
      <c r="B277" s="5"/>
      <c r="C277" s="5"/>
      <c r="D277" s="11"/>
      <c r="E277" s="5"/>
      <c r="F277" s="42"/>
      <c r="G277" s="42"/>
      <c r="H277" s="42"/>
      <c r="I277" s="42"/>
      <c r="J277" s="46"/>
      <c r="K277" s="5"/>
    </row>
    <row r="278" spans="1:11" x14ac:dyDescent="0.3">
      <c r="A278" s="10"/>
      <c r="B278" s="5"/>
      <c r="C278" s="5"/>
      <c r="D278" s="11"/>
      <c r="E278" s="5"/>
      <c r="F278" s="42"/>
      <c r="G278" s="42"/>
      <c r="H278" s="42"/>
      <c r="I278" s="42"/>
      <c r="J278" s="46"/>
      <c r="K278" s="5"/>
    </row>
    <row r="279" spans="1:11" x14ac:dyDescent="0.3">
      <c r="A279" s="5"/>
      <c r="B279" s="5"/>
      <c r="C279" s="5"/>
      <c r="D279" s="11"/>
      <c r="E279" s="5"/>
      <c r="F279" s="42"/>
      <c r="G279" s="42"/>
      <c r="H279" s="42"/>
      <c r="I279" s="42"/>
      <c r="J279" s="41"/>
      <c r="K279" s="5"/>
    </row>
    <row r="280" spans="1:11" x14ac:dyDescent="0.3">
      <c r="A280" s="10"/>
      <c r="B280" s="5"/>
      <c r="C280" s="5"/>
      <c r="D280" s="11"/>
      <c r="E280" s="5"/>
      <c r="F280" s="42"/>
      <c r="G280" s="42"/>
      <c r="H280" s="42"/>
      <c r="I280" s="42"/>
      <c r="J280" s="46"/>
      <c r="K280" s="5"/>
    </row>
    <row r="281" spans="1:11" x14ac:dyDescent="0.3">
      <c r="A281" s="5"/>
      <c r="B281" s="5"/>
      <c r="C281" s="5"/>
      <c r="D281" s="5"/>
      <c r="E281" s="5"/>
      <c r="F281" s="28"/>
      <c r="G281" s="28"/>
      <c r="H281" s="28"/>
      <c r="I281" s="28"/>
      <c r="J281" s="28"/>
      <c r="K281" s="5"/>
    </row>
    <row r="282" spans="1:11" x14ac:dyDescent="0.3">
      <c r="A282" s="10"/>
      <c r="B282" s="11"/>
      <c r="C282" s="66"/>
      <c r="D282" s="11"/>
      <c r="E282" s="5"/>
      <c r="F282" s="28"/>
      <c r="G282" s="28"/>
      <c r="H282" s="28"/>
      <c r="I282" s="28"/>
      <c r="J282" s="26"/>
      <c r="K282" s="5"/>
    </row>
    <row r="283" spans="1:11" x14ac:dyDescent="0.3">
      <c r="A283" s="5"/>
      <c r="B283" s="37"/>
      <c r="C283" s="37"/>
      <c r="D283" s="5"/>
      <c r="E283" s="5"/>
      <c r="F283" s="28"/>
      <c r="G283" s="28"/>
      <c r="H283" s="28"/>
      <c r="I283" s="28"/>
      <c r="J283" s="12"/>
      <c r="K283" s="5"/>
    </row>
    <row r="284" spans="1:11" x14ac:dyDescent="0.3">
      <c r="A284" s="5"/>
      <c r="B284" s="5"/>
      <c r="C284" s="5"/>
      <c r="D284" s="5"/>
      <c r="E284" s="5"/>
      <c r="F284" s="28"/>
      <c r="G284" s="28"/>
      <c r="H284" s="28"/>
      <c r="I284" s="28"/>
      <c r="J284" s="41"/>
      <c r="K284" s="5"/>
    </row>
    <row r="285" spans="1:11" x14ac:dyDescent="0.3">
      <c r="A285" s="10"/>
      <c r="B285" s="5"/>
      <c r="C285" s="5"/>
      <c r="D285" s="11"/>
      <c r="E285" s="5"/>
      <c r="F285" s="28"/>
      <c r="G285" s="28"/>
      <c r="H285" s="28"/>
      <c r="I285" s="28"/>
      <c r="J285" s="30"/>
      <c r="K285" s="5"/>
    </row>
    <row r="286" spans="1:11" x14ac:dyDescent="0.3">
      <c r="A286" s="5"/>
      <c r="B286" s="5"/>
      <c r="C286" s="5"/>
      <c r="D286" s="5"/>
      <c r="E286" s="5"/>
      <c r="F286" s="28"/>
      <c r="G286" s="28"/>
      <c r="H286" s="28"/>
      <c r="I286" s="28"/>
      <c r="J286" s="12"/>
      <c r="K286" s="5"/>
    </row>
    <row r="287" spans="1:11" x14ac:dyDescent="0.3">
      <c r="A287" s="10"/>
      <c r="B287" s="5"/>
      <c r="C287" s="5"/>
      <c r="D287" s="5"/>
      <c r="E287" s="5"/>
      <c r="F287" s="28"/>
      <c r="G287" s="28"/>
      <c r="H287" s="28"/>
      <c r="I287" s="28"/>
      <c r="J287" s="28"/>
      <c r="K287" s="5"/>
    </row>
    <row r="288" spans="1:1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</sheetData>
  <customSheetViews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21:J221"/>
    <mergeCell ref="A4:J4"/>
  </mergeCells>
  <phoneticPr fontId="6" type="noConversion"/>
  <printOptions horizontalCentered="1"/>
  <pageMargins left="0.25" right="0" top="0.5" bottom="0" header="0.25" footer="0.25"/>
  <pageSetup scale="90" pageOrder="overThenDown" orientation="portrait" r:id="rId33"/>
  <headerFooter alignWithMargins="0"/>
  <ignoredErrors>
    <ignoredError sqref="G36:G37 G19:G23 F19:F23 H19:J23" unlockedFormula="1"/>
  </ignoredErrors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transitionEntry="1" codeName="Sheet6">
    <pageSetUpPr autoPageBreaks="0" fitToPage="1"/>
  </sheetPr>
  <dimension ref="A1:Q238"/>
  <sheetViews>
    <sheetView view="pageBreakPreview" zoomScale="110" zoomScaleNormal="80" zoomScaleSheetLayoutView="110" workbookViewId="0">
      <selection activeCell="O55" sqref="O55"/>
    </sheetView>
  </sheetViews>
  <sheetFormatPr defaultColWidth="9.36328125" defaultRowHeight="11.6" x14ac:dyDescent="0.3"/>
  <cols>
    <col min="1" max="1" width="14.6328125" style="1" customWidth="1"/>
    <col min="2" max="2" width="20.453125" style="1" customWidth="1"/>
    <col min="3" max="3" width="19.81640625" style="1" customWidth="1"/>
    <col min="4" max="4" width="10.81640625" style="1" customWidth="1"/>
    <col min="5" max="5" width="19.1796875" style="1" customWidth="1"/>
    <col min="6" max="6" width="6" style="1" customWidth="1"/>
    <col min="7" max="7" width="17.36328125" style="1" customWidth="1"/>
    <col min="8" max="8" width="6.453125" style="1" customWidth="1"/>
    <col min="9" max="9" width="8.6328125" style="1" customWidth="1"/>
    <col min="10" max="10" width="15.6328125" style="1" customWidth="1"/>
    <col min="11" max="11" width="9.36328125" style="1"/>
    <col min="12" max="12" width="10.453125" style="1" bestFit="1" customWidth="1"/>
    <col min="13" max="16384" width="9.36328125" style="1"/>
  </cols>
  <sheetData>
    <row r="1" spans="1:17" x14ac:dyDescent="0.3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x14ac:dyDescent="0.3">
      <c r="A2" s="170" t="str">
        <f>'SCH III'!A1</f>
        <v>4th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x14ac:dyDescent="0.3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x14ac:dyDescent="0.3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3">
      <c r="A5" s="215" t="s">
        <v>130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7" x14ac:dyDescent="0.3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x14ac:dyDescent="0.3">
      <c r="A7" s="53"/>
      <c r="B7" s="53"/>
      <c r="C7" s="65" t="s">
        <v>129</v>
      </c>
      <c r="D7" s="53"/>
      <c r="E7" s="53"/>
      <c r="F7" s="53"/>
      <c r="G7" s="194" t="str">
        <f>'SCH II'!H7</f>
        <v>August 31, 2020</v>
      </c>
      <c r="H7" s="116"/>
      <c r="I7" s="53"/>
      <c r="J7" s="53"/>
    </row>
    <row r="8" spans="1:17" s="2" customFormat="1" x14ac:dyDescent="0.3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3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3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3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x14ac:dyDescent="0.3">
      <c r="A12" s="121"/>
      <c r="B12" s="51"/>
      <c r="C12" s="91" t="s">
        <v>22</v>
      </c>
      <c r="D12" s="51"/>
      <c r="E12" s="51"/>
      <c r="F12" s="51"/>
      <c r="G12" s="51"/>
      <c r="H12" s="100" t="s">
        <v>18</v>
      </c>
      <c r="I12" s="100"/>
      <c r="J12" s="107" t="s">
        <v>19</v>
      </c>
      <c r="M12" s="13"/>
      <c r="O12" s="13"/>
      <c r="Q12" s="13"/>
    </row>
    <row r="13" spans="1:17" ht="15" customHeight="1" x14ac:dyDescent="0.3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x14ac:dyDescent="0.3">
      <c r="A15" s="151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3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3">
      <c r="A17" s="125" t="s">
        <v>39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3">
      <c r="A18" s="125" t="s">
        <v>46</v>
      </c>
      <c r="B18" s="53"/>
      <c r="C18" s="53"/>
      <c r="D18" s="126"/>
      <c r="E18" s="196">
        <v>43706</v>
      </c>
      <c r="F18" s="172"/>
      <c r="G18" s="169"/>
      <c r="H18" s="127" t="s">
        <v>27</v>
      </c>
      <c r="I18" s="127"/>
      <c r="J18" s="185">
        <v>-4174925.73</v>
      </c>
      <c r="M18" s="13"/>
      <c r="O18" s="13"/>
      <c r="Q18" s="13"/>
    </row>
    <row r="19" spans="1:17" x14ac:dyDescent="0.3">
      <c r="A19" s="53"/>
      <c r="B19" s="53"/>
      <c r="C19" s="53"/>
      <c r="D19" s="53"/>
      <c r="E19" s="169"/>
      <c r="F19" s="169"/>
      <c r="G19" s="169"/>
      <c r="H19" s="169"/>
      <c r="I19" s="169"/>
      <c r="J19" s="61"/>
      <c r="M19" s="13"/>
      <c r="O19" s="13"/>
      <c r="Q19" s="13"/>
    </row>
    <row r="20" spans="1:17" x14ac:dyDescent="0.3">
      <c r="A20" s="131" t="s">
        <v>49</v>
      </c>
      <c r="B20" s="53"/>
      <c r="C20" s="53"/>
      <c r="D20" s="53"/>
      <c r="E20" s="160">
        <v>-0.45</v>
      </c>
      <c r="F20" s="125" t="s">
        <v>50</v>
      </c>
      <c r="G20" s="169"/>
      <c r="H20" s="169"/>
      <c r="I20" s="169"/>
      <c r="J20" s="61"/>
      <c r="M20" s="179"/>
      <c r="O20" s="13"/>
      <c r="Q20" s="13"/>
    </row>
    <row r="21" spans="1:17" x14ac:dyDescent="0.3">
      <c r="A21" s="131" t="s">
        <v>53</v>
      </c>
      <c r="B21" s="53"/>
      <c r="C21" s="161">
        <v>9320728.5000000019</v>
      </c>
      <c r="D21" s="131" t="s">
        <v>54</v>
      </c>
      <c r="E21" s="169"/>
      <c r="F21" s="169"/>
      <c r="G21" s="169"/>
      <c r="H21" s="169"/>
      <c r="I21" s="169"/>
      <c r="J21" s="171"/>
      <c r="M21" s="13"/>
      <c r="O21" s="13"/>
      <c r="Q21" s="13"/>
    </row>
    <row r="22" spans="1:17" x14ac:dyDescent="0.3">
      <c r="A22" s="53" t="s">
        <v>56</v>
      </c>
      <c r="B22" s="53"/>
      <c r="C22" s="207" t="str">
        <f>G7</f>
        <v>August 31, 2020</v>
      </c>
      <c r="D22" s="125"/>
      <c r="E22" s="125" t="s">
        <v>44</v>
      </c>
      <c r="F22" s="169"/>
      <c r="G22" s="169"/>
      <c r="H22" s="127" t="s">
        <v>27</v>
      </c>
      <c r="I22" s="127"/>
      <c r="J22" s="94">
        <v>-4194327.8499999996</v>
      </c>
      <c r="M22" s="13"/>
      <c r="O22" s="13"/>
      <c r="Q22" s="13"/>
    </row>
    <row r="23" spans="1:17" x14ac:dyDescent="0.3">
      <c r="A23" s="53"/>
      <c r="B23" s="70"/>
      <c r="C23" s="53"/>
      <c r="D23" s="53"/>
      <c r="E23" s="169"/>
      <c r="F23" s="169"/>
      <c r="G23" s="169"/>
      <c r="H23" s="169"/>
      <c r="I23" s="169"/>
      <c r="J23" s="162"/>
      <c r="M23" s="13"/>
      <c r="O23" s="13"/>
      <c r="Q23" s="13"/>
    </row>
    <row r="24" spans="1:17" ht="12.45" x14ac:dyDescent="0.3">
      <c r="A24" s="125" t="s">
        <v>58</v>
      </c>
      <c r="B24" s="53"/>
      <c r="C24" s="53"/>
      <c r="D24" s="53"/>
      <c r="E24" s="169"/>
      <c r="F24" s="169"/>
      <c r="G24" s="169"/>
      <c r="H24" s="127" t="s">
        <v>27</v>
      </c>
      <c r="I24" s="127"/>
      <c r="J24" s="94">
        <f>J18-J22</f>
        <v>19402.119999999646</v>
      </c>
      <c r="L24" s="206"/>
      <c r="M24" s="13"/>
      <c r="O24" s="13"/>
      <c r="Q24" s="13"/>
    </row>
    <row r="25" spans="1:17" x14ac:dyDescent="0.3">
      <c r="A25" s="53"/>
      <c r="B25" s="53"/>
      <c r="C25" s="53"/>
      <c r="D25" s="53"/>
      <c r="E25" s="169"/>
      <c r="F25" s="169"/>
      <c r="G25" s="169"/>
      <c r="H25" s="169"/>
      <c r="I25" s="169"/>
      <c r="J25" s="162"/>
      <c r="K25" s="18"/>
      <c r="M25" s="13"/>
      <c r="O25" s="13"/>
      <c r="Q25" s="13"/>
    </row>
    <row r="26" spans="1:17" x14ac:dyDescent="0.3">
      <c r="A26" s="53"/>
      <c r="B26" s="53"/>
      <c r="C26" s="53"/>
      <c r="D26" s="53"/>
      <c r="E26" s="169"/>
      <c r="F26" s="169"/>
      <c r="G26" s="169"/>
      <c r="H26" s="169"/>
      <c r="I26" s="169"/>
      <c r="J26" s="61"/>
      <c r="M26" s="13"/>
      <c r="N26" s="13"/>
      <c r="O26" s="13"/>
      <c r="Q26" s="13"/>
    </row>
    <row r="27" spans="1:17" x14ac:dyDescent="0.3">
      <c r="A27" s="53"/>
      <c r="B27" s="53"/>
      <c r="C27" s="53"/>
      <c r="D27" s="53"/>
      <c r="E27" s="169"/>
      <c r="F27" s="169"/>
      <c r="G27" s="169"/>
      <c r="H27" s="169"/>
      <c r="I27" s="169"/>
      <c r="J27" s="61"/>
      <c r="M27" s="13"/>
      <c r="N27" s="13"/>
      <c r="O27" s="13"/>
      <c r="Q27" s="13"/>
    </row>
    <row r="28" spans="1:17" x14ac:dyDescent="0.3">
      <c r="A28" s="151" t="s">
        <v>61</v>
      </c>
      <c r="B28" s="53"/>
      <c r="C28" s="53"/>
      <c r="D28" s="53"/>
      <c r="E28" s="169"/>
      <c r="F28" s="169"/>
      <c r="G28" s="169"/>
      <c r="H28" s="169"/>
      <c r="I28" s="169"/>
      <c r="J28" s="61"/>
      <c r="M28" s="13"/>
      <c r="N28" s="13"/>
      <c r="O28" s="13"/>
      <c r="Q28" s="13"/>
    </row>
    <row r="29" spans="1:17" x14ac:dyDescent="0.3">
      <c r="A29" s="53"/>
      <c r="B29" s="53"/>
      <c r="C29" s="53"/>
      <c r="D29" s="53"/>
      <c r="E29" s="169"/>
      <c r="F29" s="169"/>
      <c r="G29" s="169"/>
      <c r="H29" s="169"/>
      <c r="I29" s="169"/>
      <c r="J29" s="61"/>
      <c r="M29" s="13"/>
      <c r="N29" s="13"/>
      <c r="O29" s="13"/>
      <c r="Q29" s="13"/>
    </row>
    <row r="30" spans="1:17" x14ac:dyDescent="0.3">
      <c r="A30" s="125" t="s">
        <v>64</v>
      </c>
      <c r="B30" s="53"/>
      <c r="C30" s="53"/>
      <c r="D30" s="53"/>
      <c r="E30" s="169"/>
      <c r="F30" s="169"/>
      <c r="G30" s="169"/>
      <c r="H30" s="169"/>
      <c r="I30" s="169"/>
      <c r="J30" s="171"/>
      <c r="M30" s="13"/>
      <c r="N30" s="13"/>
      <c r="O30" s="13"/>
      <c r="P30" s="13"/>
      <c r="Q30" s="13"/>
    </row>
    <row r="31" spans="1:17" x14ac:dyDescent="0.3">
      <c r="A31" s="125" t="s">
        <v>65</v>
      </c>
      <c r="B31" s="53"/>
      <c r="C31" s="53"/>
      <c r="D31" s="53"/>
      <c r="E31" s="192">
        <f>E18</f>
        <v>43706</v>
      </c>
      <c r="F31" s="172"/>
      <c r="G31" s="169"/>
      <c r="H31" s="127" t="s">
        <v>27</v>
      </c>
      <c r="I31" s="127"/>
      <c r="J31" s="185">
        <v>0</v>
      </c>
      <c r="M31" s="13"/>
      <c r="N31" s="13"/>
      <c r="O31" s="13"/>
      <c r="P31" s="13"/>
      <c r="Q31" s="13"/>
    </row>
    <row r="32" spans="1:17" x14ac:dyDescent="0.3">
      <c r="A32" s="53"/>
      <c r="B32" s="53"/>
      <c r="C32" s="53"/>
      <c r="D32" s="53"/>
      <c r="E32" s="169"/>
      <c r="F32" s="169"/>
      <c r="G32" s="169"/>
      <c r="H32" s="169"/>
      <c r="I32" s="169"/>
      <c r="J32" s="171"/>
      <c r="M32" s="13"/>
      <c r="N32" s="13"/>
      <c r="O32" s="13"/>
      <c r="P32" s="13"/>
      <c r="Q32" s="13"/>
    </row>
    <row r="33" spans="1:17" x14ac:dyDescent="0.3">
      <c r="A33" s="125" t="s">
        <v>68</v>
      </c>
      <c r="B33" s="53"/>
      <c r="C33" s="53"/>
      <c r="D33" s="163">
        <v>0</v>
      </c>
      <c r="E33" s="125" t="s">
        <v>50</v>
      </c>
      <c r="F33" s="169"/>
      <c r="G33" s="169"/>
      <c r="H33" s="169"/>
      <c r="I33" s="169"/>
      <c r="J33" s="61"/>
      <c r="M33" s="13"/>
      <c r="N33" s="13"/>
      <c r="O33" s="13"/>
      <c r="P33" s="13"/>
      <c r="Q33" s="13"/>
    </row>
    <row r="34" spans="1:17" x14ac:dyDescent="0.3">
      <c r="A34" s="131" t="s">
        <v>70</v>
      </c>
      <c r="B34" s="53"/>
      <c r="C34" s="161">
        <v>9320728.5000000019</v>
      </c>
      <c r="D34" s="131" t="s">
        <v>54</v>
      </c>
      <c r="E34" s="169"/>
      <c r="F34" s="169"/>
      <c r="G34" s="169"/>
      <c r="H34" s="169"/>
      <c r="I34" s="169"/>
      <c r="J34" s="171"/>
    </row>
    <row r="35" spans="1:17" x14ac:dyDescent="0.3">
      <c r="A35" s="53" t="s">
        <v>56</v>
      </c>
      <c r="B35" s="53"/>
      <c r="C35" s="126" t="str">
        <f>G7</f>
        <v>August 31, 2020</v>
      </c>
      <c r="D35" s="80"/>
      <c r="E35" s="125" t="s">
        <v>44</v>
      </c>
      <c r="F35" s="169"/>
      <c r="G35" s="169"/>
      <c r="H35" s="127" t="s">
        <v>27</v>
      </c>
      <c r="I35" s="127"/>
      <c r="J35" s="94">
        <v>0</v>
      </c>
      <c r="K35" s="9"/>
      <c r="M35" s="13"/>
      <c r="N35" s="13"/>
      <c r="O35" s="13"/>
      <c r="P35" s="13"/>
      <c r="Q35" s="13"/>
    </row>
    <row r="36" spans="1:17" x14ac:dyDescent="0.3">
      <c r="A36" s="53"/>
      <c r="B36" s="53"/>
      <c r="C36" s="53"/>
      <c r="D36" s="53"/>
      <c r="E36" s="169"/>
      <c r="F36" s="169"/>
      <c r="G36" s="169"/>
      <c r="H36" s="169"/>
      <c r="I36" s="169"/>
      <c r="J36" s="162"/>
      <c r="K36" s="9"/>
      <c r="M36" s="13"/>
      <c r="N36" s="13"/>
      <c r="O36" s="13"/>
      <c r="P36" s="13"/>
      <c r="Q36" s="13"/>
    </row>
    <row r="37" spans="1:17" x14ac:dyDescent="0.3">
      <c r="A37" s="125" t="s">
        <v>77</v>
      </c>
      <c r="B37" s="53"/>
      <c r="C37" s="53"/>
      <c r="D37" s="53"/>
      <c r="E37" s="169"/>
      <c r="F37" s="63"/>
      <c r="G37" s="169"/>
      <c r="H37" s="169"/>
      <c r="I37" s="169"/>
      <c r="J37" s="94">
        <f>J31-J35</f>
        <v>0</v>
      </c>
      <c r="K37" s="25"/>
      <c r="M37" s="13"/>
      <c r="N37" s="13"/>
      <c r="O37" s="13"/>
      <c r="P37" s="13"/>
      <c r="Q37" s="13"/>
    </row>
    <row r="38" spans="1:17" x14ac:dyDescent="0.3">
      <c r="A38" s="53"/>
      <c r="B38" s="53"/>
      <c r="C38" s="53"/>
      <c r="D38" s="53"/>
      <c r="E38" s="169"/>
      <c r="F38" s="169"/>
      <c r="G38" s="169"/>
      <c r="H38" s="169"/>
      <c r="I38" s="169"/>
      <c r="J38" s="162"/>
      <c r="K38" s="9"/>
      <c r="M38" s="13"/>
      <c r="N38" s="13"/>
      <c r="O38" s="13"/>
      <c r="P38" s="13"/>
      <c r="Q38" s="13"/>
    </row>
    <row r="39" spans="1:17" x14ac:dyDescent="0.3">
      <c r="A39" s="53"/>
      <c r="B39" s="53"/>
      <c r="C39" s="53"/>
      <c r="D39" s="53"/>
      <c r="E39" s="169"/>
      <c r="F39" s="169"/>
      <c r="G39" s="169"/>
      <c r="H39" s="169"/>
      <c r="I39" s="169"/>
      <c r="J39" s="171"/>
      <c r="K39" s="9"/>
      <c r="M39" s="13"/>
      <c r="N39" s="13"/>
      <c r="O39" s="13"/>
      <c r="P39" s="13"/>
      <c r="Q39" s="13"/>
    </row>
    <row r="40" spans="1:17" x14ac:dyDescent="0.3">
      <c r="A40" s="53"/>
      <c r="B40" s="70"/>
      <c r="C40" s="53"/>
      <c r="D40" s="53"/>
      <c r="E40" s="169"/>
      <c r="F40" s="169"/>
      <c r="G40" s="169"/>
      <c r="H40" s="169"/>
      <c r="I40" s="169"/>
      <c r="J40" s="171"/>
      <c r="K40" s="3"/>
      <c r="M40" s="13"/>
      <c r="N40" s="13"/>
      <c r="O40" s="13"/>
      <c r="P40" s="13"/>
      <c r="Q40" s="13"/>
    </row>
    <row r="41" spans="1:17" x14ac:dyDescent="0.3">
      <c r="A41" s="151" t="s">
        <v>88</v>
      </c>
      <c r="B41" s="53"/>
      <c r="C41" s="53"/>
      <c r="D41" s="53"/>
      <c r="E41" s="169"/>
      <c r="F41" s="169"/>
      <c r="G41" s="169"/>
      <c r="H41" s="169"/>
      <c r="I41" s="169"/>
      <c r="J41" s="171"/>
      <c r="K41" s="9"/>
      <c r="M41" s="13"/>
      <c r="N41" s="13"/>
      <c r="O41" s="13"/>
      <c r="P41" s="13"/>
      <c r="Q41" s="13"/>
    </row>
    <row r="42" spans="1:17" x14ac:dyDescent="0.3">
      <c r="A42" s="53"/>
      <c r="B42" s="53"/>
      <c r="C42" s="53"/>
      <c r="D42" s="53"/>
      <c r="E42" s="169"/>
      <c r="F42" s="169"/>
      <c r="G42" s="169"/>
      <c r="H42" s="169"/>
      <c r="I42" s="169"/>
      <c r="J42" s="61"/>
      <c r="K42" s="3"/>
      <c r="M42" s="13"/>
      <c r="N42" s="13"/>
      <c r="O42" s="13"/>
      <c r="P42" s="13"/>
      <c r="Q42" s="13"/>
    </row>
    <row r="43" spans="1:17" x14ac:dyDescent="0.3">
      <c r="A43" s="125" t="s">
        <v>93</v>
      </c>
      <c r="B43" s="53"/>
      <c r="C43" s="53"/>
      <c r="D43" s="53"/>
      <c r="E43" s="169"/>
      <c r="F43" s="169"/>
      <c r="G43" s="169"/>
      <c r="H43" s="169"/>
      <c r="I43" s="169"/>
      <c r="J43" s="171"/>
    </row>
    <row r="44" spans="1:17" x14ac:dyDescent="0.3">
      <c r="A44" s="131" t="s">
        <v>95</v>
      </c>
      <c r="B44" s="53"/>
      <c r="C44" s="53"/>
      <c r="D44" s="125"/>
      <c r="E44" s="193">
        <f>E18</f>
        <v>43706</v>
      </c>
      <c r="F44" s="172"/>
      <c r="G44" s="169"/>
      <c r="H44" s="127" t="s">
        <v>27</v>
      </c>
      <c r="I44" s="127"/>
      <c r="J44" s="184">
        <v>-90078.439999999391</v>
      </c>
    </row>
    <row r="45" spans="1:17" x14ac:dyDescent="0.3">
      <c r="A45" s="53"/>
      <c r="B45" s="53"/>
      <c r="C45" s="53"/>
      <c r="D45" s="53"/>
      <c r="E45" s="169"/>
      <c r="F45" s="169"/>
      <c r="G45" s="169"/>
      <c r="H45" s="169"/>
      <c r="I45" s="169"/>
      <c r="J45" s="171"/>
    </row>
    <row r="46" spans="1:17" x14ac:dyDescent="0.3">
      <c r="A46" s="131" t="s">
        <v>97</v>
      </c>
      <c r="B46" s="53"/>
      <c r="C46" s="53"/>
      <c r="D46" s="53"/>
      <c r="E46" s="160">
        <v>-0.01</v>
      </c>
      <c r="F46" s="125" t="s">
        <v>50</v>
      </c>
      <c r="G46" s="53"/>
      <c r="H46" s="53"/>
      <c r="I46" s="53"/>
      <c r="J46" s="61"/>
    </row>
    <row r="47" spans="1:17" x14ac:dyDescent="0.3">
      <c r="A47" s="131" t="s">
        <v>100</v>
      </c>
      <c r="B47" s="53"/>
      <c r="C47" s="161">
        <v>9320728.5000000019</v>
      </c>
      <c r="D47" s="131" t="s">
        <v>54</v>
      </c>
      <c r="E47" s="53"/>
      <c r="F47" s="53"/>
      <c r="G47" s="53"/>
      <c r="H47" s="53"/>
      <c r="I47" s="53"/>
      <c r="J47" s="61"/>
    </row>
    <row r="48" spans="1:17" x14ac:dyDescent="0.3">
      <c r="A48" s="53" t="s">
        <v>56</v>
      </c>
      <c r="B48" s="53"/>
      <c r="C48" s="171" t="str">
        <f>G7</f>
        <v>August 31, 2020</v>
      </c>
      <c r="D48" s="126"/>
      <c r="E48" s="125" t="s">
        <v>44</v>
      </c>
      <c r="F48" s="53"/>
      <c r="G48" s="53"/>
      <c r="H48" s="127" t="s">
        <v>27</v>
      </c>
      <c r="I48" s="127"/>
      <c r="J48" s="94">
        <v>-93207.280000000013</v>
      </c>
    </row>
    <row r="49" spans="1:11" x14ac:dyDescent="0.3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1" x14ac:dyDescent="0.3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1" x14ac:dyDescent="0.3">
      <c r="A51" s="125" t="s">
        <v>107</v>
      </c>
      <c r="B51" s="53"/>
      <c r="C51" s="53"/>
      <c r="D51" s="53"/>
      <c r="E51" s="53"/>
      <c r="F51" s="53"/>
      <c r="G51" s="53"/>
      <c r="H51" s="127" t="s">
        <v>27</v>
      </c>
      <c r="I51" s="127"/>
      <c r="J51" s="94">
        <f>J44-J48</f>
        <v>3128.8400000006222</v>
      </c>
    </row>
    <row r="52" spans="1:11" x14ac:dyDescent="0.3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1" x14ac:dyDescent="0.3">
      <c r="A53" s="125" t="s">
        <v>109</v>
      </c>
      <c r="B53" s="53"/>
      <c r="C53" s="53"/>
      <c r="D53" s="53"/>
      <c r="E53" s="53"/>
      <c r="F53" s="53"/>
      <c r="G53" s="53"/>
      <c r="H53" s="127" t="s">
        <v>27</v>
      </c>
      <c r="I53" s="127"/>
      <c r="J53" s="94">
        <f>J24+J37+J51</f>
        <v>22530.960000000268</v>
      </c>
    </row>
    <row r="54" spans="1:11" x14ac:dyDescent="0.3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1" x14ac:dyDescent="0.3">
      <c r="A55" s="131" t="s">
        <v>128</v>
      </c>
      <c r="B55" s="53"/>
      <c r="C55" s="53"/>
      <c r="D55" s="172" t="str">
        <f>'SCH II'!F20</f>
        <v>November 30, 2021</v>
      </c>
      <c r="E55" s="53"/>
      <c r="F55" s="126"/>
      <c r="G55" s="53"/>
      <c r="H55" s="127" t="s">
        <v>36</v>
      </c>
      <c r="I55" s="127"/>
      <c r="J55" s="97">
        <f>'SCH II'!J20</f>
        <v>9786840</v>
      </c>
    </row>
    <row r="56" spans="1:11" x14ac:dyDescent="0.3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1" ht="12" thickBot="1" x14ac:dyDescent="0.35">
      <c r="A57" s="125" t="s">
        <v>112</v>
      </c>
      <c r="B57" s="53"/>
      <c r="C57" s="53"/>
      <c r="D57" s="53"/>
      <c r="E57" s="53"/>
      <c r="F57" s="53"/>
      <c r="G57" s="53"/>
      <c r="H57" s="127" t="s">
        <v>26</v>
      </c>
      <c r="I57" s="127"/>
      <c r="J57" s="129">
        <f>ROUND(J53/J55,3)</f>
        <v>2E-3</v>
      </c>
    </row>
    <row r="58" spans="1:11" ht="12" thickTop="1" x14ac:dyDescent="0.3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1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1" x14ac:dyDescent="0.3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3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1" x14ac:dyDescent="0.3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1" x14ac:dyDescent="0.3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x14ac:dyDescent="0.3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x14ac:dyDescent="0.3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3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3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3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3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3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3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3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3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3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3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3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3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3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3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3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3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x14ac:dyDescent="0.3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3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3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3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3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3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3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3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3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3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3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3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3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x14ac:dyDescent="0.3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3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3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3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3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3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3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3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3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3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3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3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3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x14ac:dyDescent="0.3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x14ac:dyDescent="0.3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x14ac:dyDescent="0.3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x14ac:dyDescent="0.3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3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3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3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3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3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3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3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3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3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3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3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3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3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x14ac:dyDescent="0.3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3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3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3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3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3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3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3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x14ac:dyDescent="0.3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3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3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3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3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3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3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3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3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3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3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3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3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x14ac:dyDescent="0.3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x14ac:dyDescent="0.3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x14ac:dyDescent="0.3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x14ac:dyDescent="0.3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3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3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3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3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3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3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3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3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3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3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3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3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x14ac:dyDescent="0.3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3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3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3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3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3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3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3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x14ac:dyDescent="0.3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3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3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3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3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3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3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3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3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3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3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3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5" fitToHeight="3" pageOrder="overThenDown" orientation="portrait" r:id="rId33"/>
  <headerFooter alignWithMargins="0"/>
  <legacyDrawing r:id="rId3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transitionEntry="1" codeName="Sheet9">
    <pageSetUpPr autoPageBreaks="0" fitToPage="1"/>
  </sheetPr>
  <dimension ref="A1:AI44"/>
  <sheetViews>
    <sheetView zoomScaleNormal="100" workbookViewId="0">
      <selection activeCell="G13" sqref="G13"/>
    </sheetView>
  </sheetViews>
  <sheetFormatPr defaultColWidth="12.81640625" defaultRowHeight="11.6" x14ac:dyDescent="0.3"/>
  <cols>
    <col min="1" max="1" width="17.36328125" style="1" customWidth="1"/>
    <col min="2" max="2" width="11.453125" style="1" customWidth="1"/>
    <col min="3" max="3" width="22" style="1" customWidth="1"/>
    <col min="4" max="4" width="19.81640625" style="1" customWidth="1"/>
    <col min="5" max="5" width="13.36328125" style="1" customWidth="1"/>
    <col min="6" max="6" width="8.81640625" style="168" bestFit="1" customWidth="1"/>
    <col min="7" max="7" width="13.1796875" style="1" customWidth="1"/>
    <col min="8" max="8" width="9.1796875" style="1" customWidth="1"/>
    <col min="9" max="9" width="6" style="1" customWidth="1"/>
    <col min="10" max="11" width="14.81640625" style="1" customWidth="1"/>
    <col min="12" max="15" width="12.81640625" style="1"/>
    <col min="16" max="16" width="14.81640625" style="1" customWidth="1"/>
    <col min="17" max="17" width="12.81640625" style="1"/>
    <col min="18" max="21" width="14.81640625" style="1" customWidth="1"/>
    <col min="22" max="16384" width="12.81640625" style="1"/>
  </cols>
  <sheetData>
    <row r="1" spans="1:35" x14ac:dyDescent="0.3">
      <c r="A1" s="170" t="str">
        <f>'SCH IV'!A2</f>
        <v>4th Quarter</v>
      </c>
      <c r="B1" s="53"/>
      <c r="C1" s="53"/>
      <c r="D1" s="53"/>
      <c r="E1" s="53"/>
      <c r="F1" s="169"/>
      <c r="G1" s="53"/>
      <c r="H1" s="53"/>
    </row>
    <row r="2" spans="1:35" x14ac:dyDescent="0.3">
      <c r="A2" s="53"/>
      <c r="B2" s="53"/>
      <c r="C2" s="53"/>
      <c r="D2" s="53"/>
      <c r="E2" s="53"/>
      <c r="F2" s="169"/>
      <c r="G2" s="53"/>
      <c r="H2" s="53"/>
    </row>
    <row r="3" spans="1:35" x14ac:dyDescent="0.3">
      <c r="A3" s="55" t="s">
        <v>131</v>
      </c>
      <c r="B3" s="54"/>
      <c r="C3" s="54"/>
      <c r="D3" s="53"/>
      <c r="E3" s="126"/>
      <c r="F3" s="126"/>
      <c r="G3" s="126"/>
      <c r="H3" s="53"/>
      <c r="I3" s="14"/>
    </row>
    <row r="4" spans="1:35" x14ac:dyDescent="0.3">
      <c r="A4" s="55" t="s">
        <v>4</v>
      </c>
      <c r="B4" s="54"/>
      <c r="C4" s="188">
        <v>44166</v>
      </c>
      <c r="D4" s="53"/>
      <c r="E4" s="126"/>
      <c r="F4" s="126"/>
      <c r="G4" s="126"/>
      <c r="H4" s="53"/>
      <c r="I4" s="14"/>
    </row>
    <row r="5" spans="1:35" ht="15" customHeight="1" x14ac:dyDescent="0.3">
      <c r="A5" s="55" t="s">
        <v>5</v>
      </c>
      <c r="B5" s="54"/>
      <c r="C5" s="53"/>
      <c r="D5" s="54"/>
      <c r="E5" s="204" t="s">
        <v>137</v>
      </c>
      <c r="F5" s="102">
        <v>2019</v>
      </c>
      <c r="G5" s="171">
        <v>1.99</v>
      </c>
      <c r="H5" s="53"/>
      <c r="I5" s="14"/>
    </row>
    <row r="6" spans="1:35" x14ac:dyDescent="0.3">
      <c r="A6" s="55" t="s">
        <v>7</v>
      </c>
      <c r="B6" s="54"/>
      <c r="C6" s="54"/>
      <c r="D6" s="54"/>
      <c r="E6" s="204" t="s">
        <v>139</v>
      </c>
      <c r="F6" s="102">
        <v>2019</v>
      </c>
      <c r="G6" s="171">
        <v>1.88</v>
      </c>
      <c r="H6" s="53"/>
      <c r="I6" s="14"/>
    </row>
    <row r="7" spans="1:35" x14ac:dyDescent="0.3">
      <c r="A7" s="53"/>
      <c r="B7" s="53"/>
      <c r="C7" s="53"/>
      <c r="D7" s="53"/>
      <c r="E7" s="204" t="s">
        <v>140</v>
      </c>
      <c r="F7" s="102">
        <v>2019</v>
      </c>
      <c r="G7" s="171">
        <v>1.89</v>
      </c>
      <c r="H7" s="53"/>
      <c r="I7" s="14"/>
    </row>
    <row r="8" spans="1:35" s="2" customFormat="1" x14ac:dyDescent="0.3">
      <c r="A8" s="55" t="s">
        <v>15</v>
      </c>
      <c r="B8" s="54"/>
      <c r="C8" s="188">
        <v>44104</v>
      </c>
      <c r="D8" s="54"/>
      <c r="E8" s="204" t="s">
        <v>153</v>
      </c>
      <c r="F8" s="102">
        <v>2019</v>
      </c>
      <c r="G8" s="171">
        <v>1.92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35" x14ac:dyDescent="0.3">
      <c r="A9" s="65" t="s">
        <v>16</v>
      </c>
      <c r="B9" s="122"/>
      <c r="C9" s="54"/>
      <c r="D9" s="54"/>
      <c r="E9" s="204" t="s">
        <v>154</v>
      </c>
      <c r="F9" s="102">
        <v>2020</v>
      </c>
      <c r="G9" s="171">
        <v>1.7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35" ht="15" customHeight="1" x14ac:dyDescent="0.3">
      <c r="A10" s="53"/>
      <c r="B10" s="53"/>
      <c r="C10" s="53"/>
      <c r="D10" s="53"/>
      <c r="E10" s="204" t="s">
        <v>138</v>
      </c>
      <c r="F10" s="102">
        <v>2020</v>
      </c>
      <c r="G10" s="171">
        <v>1.4</v>
      </c>
      <c r="H10" s="53"/>
      <c r="I10" s="14"/>
    </row>
    <row r="11" spans="1:35" ht="15" customHeight="1" x14ac:dyDescent="0.3">
      <c r="A11" s="125" t="s">
        <v>21</v>
      </c>
      <c r="B11" s="53"/>
      <c r="C11" s="126">
        <f>C40/100</f>
        <v>5.4000000000000003E-3</v>
      </c>
      <c r="D11" s="53"/>
      <c r="E11" s="204" t="s">
        <v>150</v>
      </c>
      <c r="F11" s="102">
        <v>2020</v>
      </c>
      <c r="G11" s="171">
        <v>1.53</v>
      </c>
      <c r="H11" s="53"/>
      <c r="I11" s="14"/>
    </row>
    <row r="12" spans="1:35" x14ac:dyDescent="0.3">
      <c r="A12" s="53"/>
      <c r="B12" s="53"/>
      <c r="C12" s="53"/>
      <c r="D12" s="53"/>
      <c r="E12" s="204" t="s">
        <v>151</v>
      </c>
      <c r="F12" s="102">
        <v>2020</v>
      </c>
      <c r="G12" s="171">
        <v>1.1299999999999999</v>
      </c>
      <c r="H12" s="53"/>
      <c r="I12" s="14"/>
      <c r="AE12" s="13"/>
      <c r="AG12" s="13"/>
      <c r="AI12" s="13"/>
    </row>
    <row r="13" spans="1:35" ht="15" customHeight="1" x14ac:dyDescent="0.3">
      <c r="A13" s="125" t="s">
        <v>23</v>
      </c>
      <c r="B13" s="53"/>
      <c r="C13" s="164">
        <f>PMT(C18,12,-C20)</f>
        <v>8.3577284381752451E-2</v>
      </c>
      <c r="D13" s="53"/>
      <c r="E13" s="204" t="s">
        <v>152</v>
      </c>
      <c r="F13" s="102">
        <v>2020</v>
      </c>
      <c r="G13" s="171">
        <v>0.27</v>
      </c>
      <c r="H13" s="53"/>
      <c r="I13" s="14"/>
      <c r="AE13" s="13"/>
      <c r="AG13" s="13"/>
      <c r="AI13" s="13"/>
    </row>
    <row r="14" spans="1:35" x14ac:dyDescent="0.3">
      <c r="A14" s="53"/>
      <c r="B14" s="53"/>
      <c r="C14" s="53"/>
      <c r="D14" s="53"/>
      <c r="E14" s="204" t="s">
        <v>134</v>
      </c>
      <c r="F14" s="102">
        <v>2020</v>
      </c>
      <c r="G14" s="171">
        <v>0.21</v>
      </c>
      <c r="H14" s="126"/>
      <c r="I14" s="14"/>
      <c r="AE14" s="13"/>
      <c r="AG14" s="13"/>
      <c r="AI14" s="13"/>
    </row>
    <row r="15" spans="1:35" x14ac:dyDescent="0.3">
      <c r="A15" s="125" t="s">
        <v>30</v>
      </c>
      <c r="B15" s="53"/>
      <c r="C15" s="72">
        <f>ROUND(+C13*12,4)</f>
        <v>1.0028999999999999</v>
      </c>
      <c r="D15" s="72"/>
      <c r="E15" s="204" t="s">
        <v>135</v>
      </c>
      <c r="F15" s="102">
        <v>2020</v>
      </c>
      <c r="G15" s="171">
        <v>0.22</v>
      </c>
      <c r="H15" s="126"/>
      <c r="I15" s="14"/>
      <c r="AE15" s="13"/>
      <c r="AG15" s="13"/>
      <c r="AI15" s="13"/>
    </row>
    <row r="16" spans="1:35" x14ac:dyDescent="0.3">
      <c r="A16" s="53"/>
      <c r="B16" s="53"/>
      <c r="C16" s="53"/>
      <c r="D16" s="53"/>
      <c r="E16" s="204" t="s">
        <v>136</v>
      </c>
      <c r="F16" s="102">
        <v>2020</v>
      </c>
      <c r="G16" s="171">
        <v>0.24</v>
      </c>
      <c r="H16" s="165">
        <f>SUM(G5:G16)</f>
        <v>14.379999999999999</v>
      </c>
      <c r="I16" s="14"/>
      <c r="AE16" s="13"/>
      <c r="AG16" s="13"/>
      <c r="AI16" s="13"/>
    </row>
    <row r="17" spans="1:35" x14ac:dyDescent="0.3">
      <c r="A17" s="53"/>
      <c r="B17" s="53"/>
      <c r="C17" s="53"/>
      <c r="D17" s="53"/>
      <c r="E17" s="204" t="s">
        <v>137</v>
      </c>
      <c r="F17" s="102">
        <v>2020</v>
      </c>
      <c r="G17" s="171">
        <v>0.12</v>
      </c>
      <c r="H17" s="165">
        <f>SUM(G6:G17)</f>
        <v>12.51</v>
      </c>
      <c r="I17" s="14"/>
      <c r="AE17" s="13"/>
      <c r="AG17" s="13"/>
      <c r="AI17" s="13"/>
    </row>
    <row r="18" spans="1:35" x14ac:dyDescent="0.3">
      <c r="A18" s="125" t="s">
        <v>41</v>
      </c>
      <c r="B18" s="53"/>
      <c r="C18" s="164">
        <f>C11/12</f>
        <v>4.5000000000000004E-4</v>
      </c>
      <c r="D18" s="53"/>
      <c r="F18" s="169"/>
      <c r="G18" s="53"/>
      <c r="I18" s="14"/>
      <c r="AE18" s="13"/>
      <c r="AG18" s="13"/>
      <c r="AI18" s="13"/>
    </row>
    <row r="19" spans="1:35" x14ac:dyDescent="0.3">
      <c r="A19" s="53"/>
      <c r="B19" s="53"/>
      <c r="C19" s="53"/>
      <c r="D19" s="53"/>
      <c r="F19" s="169"/>
      <c r="G19" s="53"/>
      <c r="I19" s="14"/>
      <c r="AE19" s="13"/>
      <c r="AG19" s="13"/>
      <c r="AI19" s="13"/>
    </row>
    <row r="20" spans="1:35" x14ac:dyDescent="0.3">
      <c r="A20" s="125" t="s">
        <v>19</v>
      </c>
      <c r="B20" s="53"/>
      <c r="C20" s="126">
        <v>1</v>
      </c>
      <c r="D20" s="53"/>
      <c r="F20" s="169"/>
      <c r="G20" s="53"/>
      <c r="I20" s="14"/>
      <c r="AE20" s="13"/>
      <c r="AG20" s="13"/>
      <c r="AI20" s="13"/>
    </row>
    <row r="21" spans="1:35" x14ac:dyDescent="0.3">
      <c r="A21" s="53"/>
      <c r="B21" s="53"/>
      <c r="C21" s="53"/>
      <c r="D21" s="53"/>
      <c r="E21" s="53"/>
      <c r="F21" s="169"/>
      <c r="G21" s="53"/>
      <c r="H21" s="126"/>
      <c r="I21" s="14"/>
      <c r="AE21" s="13"/>
      <c r="AG21" s="13"/>
      <c r="AI21" s="13"/>
    </row>
    <row r="22" spans="1:35" x14ac:dyDescent="0.3">
      <c r="A22" s="53"/>
      <c r="B22" s="53"/>
      <c r="C22" s="53"/>
      <c r="D22" s="53"/>
      <c r="E22" s="53"/>
      <c r="F22" s="169"/>
      <c r="G22" s="53"/>
      <c r="H22" s="53"/>
      <c r="I22" s="14"/>
      <c r="AE22" s="13"/>
      <c r="AG22" s="13"/>
      <c r="AI22" s="13"/>
    </row>
    <row r="23" spans="1:35" x14ac:dyDescent="0.3">
      <c r="A23" s="53"/>
      <c r="B23" s="53"/>
      <c r="C23" s="53"/>
      <c r="D23" s="53"/>
      <c r="E23" s="53"/>
      <c r="F23" s="169"/>
      <c r="G23" s="53"/>
      <c r="H23" s="53"/>
      <c r="I23" s="14"/>
      <c r="AE23" s="13"/>
      <c r="AG23" s="13"/>
      <c r="AI23" s="13"/>
    </row>
    <row r="24" spans="1:35" x14ac:dyDescent="0.3">
      <c r="A24" s="53"/>
      <c r="B24" s="53"/>
      <c r="C24" s="53"/>
      <c r="D24" s="53"/>
      <c r="E24" s="53"/>
      <c r="F24" s="169"/>
      <c r="G24" s="53"/>
      <c r="H24" s="53"/>
      <c r="I24" s="14"/>
      <c r="W24" s="23"/>
      <c r="AE24" s="13"/>
      <c r="AG24" s="13"/>
      <c r="AI24" s="13"/>
    </row>
    <row r="25" spans="1:35" x14ac:dyDescent="0.3">
      <c r="A25" s="53"/>
      <c r="B25" s="53"/>
      <c r="C25" s="53"/>
      <c r="D25" s="53"/>
      <c r="E25" s="53"/>
      <c r="F25" s="169"/>
      <c r="G25" s="53"/>
      <c r="H25" s="53"/>
      <c r="I25" s="14"/>
      <c r="U25" s="23"/>
      <c r="W25" s="23"/>
      <c r="Y25" s="18"/>
      <c r="AA25" s="18"/>
      <c r="AC25" s="18"/>
      <c r="AE25" s="13"/>
      <c r="AG25" s="13"/>
      <c r="AI25" s="13"/>
    </row>
    <row r="26" spans="1:35" x14ac:dyDescent="0.3">
      <c r="A26" s="53"/>
      <c r="B26" s="53"/>
      <c r="C26" s="53"/>
      <c r="D26" s="53"/>
      <c r="E26" s="53"/>
      <c r="F26" s="169"/>
      <c r="G26" s="53"/>
      <c r="H26" s="53"/>
      <c r="I26" s="14"/>
      <c r="AE26" s="13"/>
      <c r="AF26" s="13"/>
      <c r="AG26" s="13"/>
      <c r="AI26" s="13"/>
    </row>
    <row r="27" spans="1:35" x14ac:dyDescent="0.3">
      <c r="A27" s="53"/>
      <c r="B27" s="53"/>
      <c r="C27" s="53"/>
      <c r="D27" s="53"/>
      <c r="E27" s="53"/>
      <c r="F27" s="169"/>
      <c r="G27" s="53"/>
      <c r="H27" s="53"/>
      <c r="I27" s="14"/>
      <c r="AE27" s="13"/>
      <c r="AF27" s="13"/>
      <c r="AG27" s="13"/>
      <c r="AI27" s="13"/>
    </row>
    <row r="28" spans="1:35" x14ac:dyDescent="0.3">
      <c r="A28" s="53"/>
      <c r="B28" s="53"/>
      <c r="C28" s="53"/>
      <c r="D28" s="53"/>
      <c r="E28" s="53"/>
      <c r="F28" s="169"/>
      <c r="G28" s="53"/>
      <c r="H28" s="53"/>
      <c r="I28" s="14"/>
      <c r="AE28" s="13"/>
      <c r="AF28" s="13"/>
      <c r="AG28" s="13"/>
      <c r="AI28" s="13"/>
    </row>
    <row r="29" spans="1:35" x14ac:dyDescent="0.3">
      <c r="A29" s="53"/>
      <c r="B29" s="53"/>
      <c r="C29" s="53"/>
      <c r="D29" s="53"/>
      <c r="E29" s="53"/>
      <c r="F29" s="169"/>
      <c r="G29" s="53"/>
      <c r="H29" s="53"/>
      <c r="I29" s="14"/>
      <c r="AE29" s="13"/>
      <c r="AF29" s="13"/>
      <c r="AG29" s="13"/>
      <c r="AI29" s="13"/>
    </row>
    <row r="30" spans="1:35" x14ac:dyDescent="0.3">
      <c r="A30" s="125" t="s">
        <v>63</v>
      </c>
      <c r="B30" s="53"/>
      <c r="C30" s="165">
        <f>H16</f>
        <v>14.379999999999999</v>
      </c>
      <c r="D30" s="126"/>
      <c r="E30" s="53"/>
      <c r="F30" s="169"/>
      <c r="G30" s="53"/>
      <c r="H30" s="53"/>
      <c r="I30" s="14"/>
      <c r="AE30" s="13"/>
      <c r="AF30" s="13"/>
      <c r="AG30" s="13"/>
      <c r="AH30" s="13"/>
      <c r="AI30" s="13"/>
    </row>
    <row r="31" spans="1:35" x14ac:dyDescent="0.3">
      <c r="A31" s="53"/>
      <c r="B31" s="53"/>
      <c r="C31" s="53"/>
      <c r="D31" s="53"/>
      <c r="E31" s="53"/>
      <c r="F31" s="169"/>
      <c r="G31" s="53"/>
      <c r="H31" s="53"/>
      <c r="I31" s="14"/>
      <c r="AE31" s="13"/>
      <c r="AF31" s="13"/>
      <c r="AG31" s="13"/>
      <c r="AH31" s="13"/>
      <c r="AI31" s="13"/>
    </row>
    <row r="32" spans="1:35" x14ac:dyDescent="0.3">
      <c r="A32" s="125" t="s">
        <v>67</v>
      </c>
      <c r="B32" s="53"/>
      <c r="C32" s="165">
        <f>G17</f>
        <v>0.12</v>
      </c>
      <c r="D32" s="53"/>
      <c r="E32" s="53"/>
      <c r="F32" s="169"/>
      <c r="G32" s="53"/>
      <c r="H32" s="53"/>
      <c r="I32" s="14"/>
      <c r="AE32" s="13"/>
      <c r="AF32" s="13"/>
      <c r="AG32" s="13"/>
      <c r="AH32" s="13"/>
      <c r="AI32" s="13"/>
    </row>
    <row r="33" spans="1:35" x14ac:dyDescent="0.3">
      <c r="A33" s="53"/>
      <c r="B33" s="53"/>
      <c r="C33" s="53"/>
      <c r="D33" s="53"/>
      <c r="E33" s="53"/>
      <c r="F33" s="169"/>
      <c r="G33" s="53"/>
      <c r="H33" s="53"/>
      <c r="I33" s="14"/>
      <c r="Y33" s="9"/>
      <c r="AE33" s="13"/>
      <c r="AF33" s="13"/>
      <c r="AG33" s="13"/>
      <c r="AH33" s="13"/>
      <c r="AI33" s="13"/>
    </row>
    <row r="34" spans="1:35" x14ac:dyDescent="0.3">
      <c r="A34" s="125" t="s">
        <v>69</v>
      </c>
      <c r="B34" s="53"/>
      <c r="C34" s="165">
        <f>G5</f>
        <v>1.99</v>
      </c>
      <c r="D34" s="53"/>
      <c r="E34" s="53"/>
      <c r="F34" s="169"/>
      <c r="G34" s="53"/>
      <c r="H34" s="53"/>
      <c r="I34" s="14"/>
    </row>
    <row r="35" spans="1:35" x14ac:dyDescent="0.3">
      <c r="A35" s="53"/>
      <c r="B35" s="53"/>
      <c r="C35" s="53"/>
      <c r="D35" s="53"/>
      <c r="E35" s="53"/>
      <c r="F35" s="169"/>
      <c r="G35" s="53"/>
      <c r="H35" s="53"/>
      <c r="I35" s="14"/>
      <c r="W35" s="7" t="s">
        <v>73</v>
      </c>
      <c r="AC35" s="9" t="e">
        <f>#REF!</f>
        <v>#REF!</v>
      </c>
      <c r="AE35" s="13"/>
      <c r="AF35" s="13"/>
      <c r="AG35" s="13"/>
      <c r="AH35" s="13"/>
      <c r="AI35" s="13"/>
    </row>
    <row r="36" spans="1:35" x14ac:dyDescent="0.3">
      <c r="A36" s="125" t="s">
        <v>72</v>
      </c>
      <c r="B36" s="53"/>
      <c r="C36" s="165">
        <f>C30+C32-C34</f>
        <v>12.509999999999998</v>
      </c>
      <c r="D36" s="53"/>
      <c r="E36" s="53"/>
      <c r="F36" s="169"/>
      <c r="G36" s="53"/>
      <c r="H36" s="53"/>
      <c r="I36" s="14"/>
      <c r="W36" s="7" t="s">
        <v>76</v>
      </c>
      <c r="AC36" s="9" t="e">
        <f>#VALUE!</f>
        <v>#VALUE!</v>
      </c>
      <c r="AE36" s="13"/>
      <c r="AF36" s="13"/>
      <c r="AG36" s="13"/>
      <c r="AH36" s="13"/>
      <c r="AI36" s="13"/>
    </row>
    <row r="37" spans="1:35" x14ac:dyDescent="0.3">
      <c r="A37" s="53"/>
      <c r="B37" s="53"/>
      <c r="C37" s="53"/>
      <c r="D37" s="53"/>
      <c r="E37" s="53"/>
      <c r="F37" s="169"/>
      <c r="G37" s="53"/>
      <c r="H37" s="53"/>
      <c r="I37" s="14"/>
      <c r="AC37" s="25" t="s">
        <v>80</v>
      </c>
      <c r="AE37" s="13"/>
      <c r="AF37" s="13"/>
      <c r="AG37" s="13"/>
      <c r="AH37" s="13"/>
      <c r="AI37" s="13"/>
    </row>
    <row r="38" spans="1:35" x14ac:dyDescent="0.3">
      <c r="A38" s="125" t="s">
        <v>79</v>
      </c>
      <c r="B38" s="53"/>
      <c r="C38" s="165">
        <f>ROUND(C36/12,2)</f>
        <v>1.04</v>
      </c>
      <c r="D38" s="53"/>
      <c r="E38" s="53"/>
      <c r="F38" s="169"/>
      <c r="G38" s="53"/>
      <c r="H38" s="53"/>
      <c r="I38" s="14"/>
      <c r="W38" s="7" t="s">
        <v>83</v>
      </c>
      <c r="AC38" s="9" t="e">
        <f>SUM(AC35-AC36)</f>
        <v>#REF!</v>
      </c>
      <c r="AE38" s="13"/>
      <c r="AF38" s="13"/>
      <c r="AG38" s="13"/>
      <c r="AH38" s="13"/>
      <c r="AI38" s="13"/>
    </row>
    <row r="39" spans="1:35" x14ac:dyDescent="0.3">
      <c r="A39" s="53"/>
      <c r="B39" s="53"/>
      <c r="C39" s="53"/>
      <c r="D39" s="53"/>
      <c r="E39" s="53"/>
      <c r="F39" s="169"/>
      <c r="G39" s="53"/>
      <c r="H39" s="53"/>
      <c r="I39" s="14"/>
      <c r="R39" s="18"/>
      <c r="S39" s="18"/>
      <c r="W39" s="7" t="s">
        <v>85</v>
      </c>
      <c r="AC39" s="9" t="e">
        <f>#REF!</f>
        <v>#REF!</v>
      </c>
      <c r="AE39" s="13"/>
      <c r="AF39" s="13"/>
      <c r="AG39" s="13"/>
      <c r="AH39" s="13"/>
      <c r="AI39" s="13"/>
    </row>
    <row r="40" spans="1:35" x14ac:dyDescent="0.3">
      <c r="A40" s="125" t="s">
        <v>86</v>
      </c>
      <c r="B40" s="53"/>
      <c r="C40" s="165">
        <f>C38-0.5</f>
        <v>0.54</v>
      </c>
      <c r="D40" s="53"/>
      <c r="H40" s="53"/>
      <c r="I40" s="14"/>
      <c r="O40" s="13"/>
      <c r="P40" s="23"/>
      <c r="Q40" s="18"/>
      <c r="R40" s="18"/>
      <c r="S40" s="18"/>
      <c r="AC40" s="3" t="s">
        <v>80</v>
      </c>
      <c r="AE40" s="13"/>
      <c r="AF40" s="13"/>
      <c r="AG40" s="13"/>
      <c r="AH40" s="13"/>
      <c r="AI40" s="13"/>
    </row>
    <row r="41" spans="1:35" x14ac:dyDescent="0.3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7" t="s">
        <v>89</v>
      </c>
      <c r="AC41" s="9" t="e">
        <f>SUM(AC38:AC39)</f>
        <v>#REF!</v>
      </c>
      <c r="AE41" s="13"/>
      <c r="AF41" s="13"/>
      <c r="AG41" s="13"/>
      <c r="AH41" s="13"/>
      <c r="AI41" s="13"/>
    </row>
    <row r="42" spans="1:35" x14ac:dyDescent="0.3">
      <c r="A42" s="53"/>
      <c r="B42" s="53"/>
      <c r="C42" s="53"/>
      <c r="D42" s="53"/>
      <c r="H42" s="53"/>
      <c r="I42" s="14"/>
      <c r="O42" s="13"/>
      <c r="P42" s="23"/>
      <c r="Q42" s="18"/>
      <c r="R42" s="18"/>
      <c r="S42" s="18"/>
      <c r="AC42" s="3" t="s">
        <v>92</v>
      </c>
      <c r="AE42" s="13"/>
      <c r="AF42" s="13"/>
      <c r="AG42" s="13"/>
      <c r="AH42" s="13"/>
      <c r="AI42" s="13"/>
    </row>
    <row r="43" spans="1:35" x14ac:dyDescent="0.3">
      <c r="A43" s="99"/>
      <c r="B43" s="99"/>
      <c r="C43" s="99"/>
      <c r="D43" s="99"/>
      <c r="E43" s="99"/>
      <c r="F43" s="99"/>
      <c r="G43" s="99"/>
      <c r="H43" s="8"/>
      <c r="I43" s="14"/>
      <c r="O43" s="13"/>
      <c r="P43" s="23"/>
      <c r="Q43" s="18"/>
      <c r="R43" s="18"/>
      <c r="S43" s="18"/>
    </row>
    <row r="44" spans="1:35" x14ac:dyDescent="0.3">
      <c r="H44" s="53"/>
      <c r="O44" s="13"/>
      <c r="P44" s="23"/>
      <c r="Q44" s="18"/>
      <c r="R44" s="18"/>
      <c r="S44" s="18"/>
    </row>
  </sheetData>
  <customSheetViews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0.3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0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Lee, Julie A</cp:lastModifiedBy>
  <cp:lastPrinted>2020-10-22T19:18:39Z</cp:lastPrinted>
  <dcterms:created xsi:type="dcterms:W3CDTF">1996-03-06T12:36:18Z</dcterms:created>
  <dcterms:modified xsi:type="dcterms:W3CDTF">2020-10-29T17:33:49Z</dcterms:modified>
</cp:coreProperties>
</file>