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F4A66BE2-ED25-4AFC-8B4C-6F140B613153}" xr6:coauthVersionLast="44" xr6:coauthVersionMax="44" xr10:uidLastSave="{00000000-0000-0000-0000-000000000000}"/>
  <bookViews>
    <workbookView xWindow="1584" yWindow="1584" windowWidth="17280" windowHeight="8868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0" l="1"/>
  <c r="F53" i="11" l="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5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53" i="11" l="1"/>
  <c r="J45" i="11"/>
  <c r="H53" i="11"/>
  <c r="H45" i="11"/>
  <c r="F45" i="11"/>
  <c r="I36" i="9" l="1"/>
  <c r="I15" i="9" s="1"/>
  <c r="J37" i="12" l="1"/>
  <c r="F20" i="11" l="1"/>
  <c r="J24" i="12" l="1"/>
  <c r="J51" i="12"/>
  <c r="J53" i="12" l="1"/>
  <c r="J57" i="12" s="1"/>
  <c r="I54" i="9" s="1"/>
  <c r="I58" i="9" l="1"/>
  <c r="I17" i="9" s="1"/>
  <c r="J37" i="11" l="1"/>
  <c r="J48" i="11" s="1"/>
  <c r="J52" i="11" s="1"/>
  <c r="J55" i="11" s="1"/>
  <c r="J20" i="11" l="1"/>
  <c r="H37" i="11"/>
  <c r="H48" i="11" s="1"/>
  <c r="H52" i="11" s="1"/>
  <c r="H55" i="11" s="1"/>
  <c r="H20" i="11" l="1"/>
  <c r="F37" i="11"/>
  <c r="F48" i="11" s="1"/>
  <c r="F52" i="11" s="1"/>
  <c r="F55" i="11" s="1"/>
  <c r="J58" i="11" s="1"/>
  <c r="J62" i="11" s="1"/>
  <c r="J68" i="11" s="1"/>
  <c r="I43" i="9" s="1"/>
  <c r="I47" i="9" l="1"/>
  <c r="I16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<sst xmlns="http://schemas.openxmlformats.org/spreadsheetml/2006/main" count="274" uniqueCount="160">
  <si>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</si>
  <si>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</si>
  <si>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</si>
  <si>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</si>
  <si>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</si>
  <si>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</si>
  <si>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</si>
  <si>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</si>
  <si>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</si>
  <si>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</si>
  <si>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</si>
  <si>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</si>
  <si>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</si>
  <si>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</si>
  <si>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</si>
  <si>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</si>
  <si>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</si>
  <si>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</si>
  <si>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</si>
  <si>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</si>
  <si>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</si>
  <si>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</si>
  <si>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</si>
  <si>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</si>
  <si>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</si>
  <si>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</si>
  <si>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</si>
  <si>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</si>
  <si>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</si>
  <si>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</si>
  <si>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</si>
  <si>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</si>
  <si>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</si>
  <si>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</si>
  <si>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</si>
  <si>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</si>
  <si>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</si>
  <si>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</si>
  <si>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</si>
  <si>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</si>
  <si>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</si>
  <si>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</si>
  <si>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</si>
  <si>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</si>
  <si>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</si>
  <si>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</si>
  <si>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</si>
  <si>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</si>
  <si>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</si>
  <si>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</si>
  <si>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</si>
  <si>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</si>
  <si>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</si>
  <si>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</si>
  <si>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</si>
  <si>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</si>
  <si>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</si>
  <si>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</si>
  <si>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</si>
  <si>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</si>
  <si>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</si>
  <si>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</si>
  <si>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</si>
  <si>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</si>
  <si>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</si>
  <si>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</si>
  <si>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</si>
  <si>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</si>
  <si>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</si>
  <si>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</si>
  <si>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</si>
  <si>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</si>
  <si>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</si>
  <si>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</si>
  <si>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</si>
  <si>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</si>
  <si>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</si>
  <si>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</si>
  <si>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</si>
  <si>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</si>
  <si>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</si>
  <si>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</si>
  <si>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</si>
  <si>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</si>
  <si>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</si>
  <si>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</si>
  <si>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</si>
  <si>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</si>
  <si>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</si>
  <si>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</si>
  <si>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</si>
  <si>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</si>
  <si>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</si>
  <si>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</si>
  <si>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</si>
  <si>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</si>
  <si>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</si>
  <si>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</si>
  <si>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</si>
  <si>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</si>
  <si>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</si>
  <si>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</si>
  <si>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</si>
  <si>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</si>
  <si>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</si>
  <si>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</si>
  <si>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</si>
  <si>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</si>
  <si>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</si>
  <si>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</si>
  <si>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</si>
  <si>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</si>
  <si>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</si>
  <si>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</si>
  <si>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</si>
  <si>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</si>
  <si>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</si>
  <si>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</si>
  <si>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</si>
  <si>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</si>
  <si>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</si>
  <si>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</si>
  <si>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</si>
  <si>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</si>
  <si>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</si>
  <si>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</si>
  <si>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</si>
  <si>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</si>
  <si>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</si>
  <si>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</si>
  <si>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</si>
  <si>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</si>
  <si>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</si>
  <si>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</si>
  <si>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</si>
  <si>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</si>
  <si>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</si>
  <si>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</si>
  <si>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</si>
  <si>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</si>
  <si>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</si>
  <si>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</si>
  <si>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</si>
  <si>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</si>
  <si>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</si>
  <si>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</si>
  <si>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</si>
  <si>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</si>
  <si>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</si>
  <si>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</si>
  <si>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</si>
  <si>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</si>
  <si>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</si>
  <si>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</si>
  <si>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</si>
  <si>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</si>
  <si>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</si>
  <si>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November 30, 2021</t>
  </si>
  <si>
    <t>4th Quarter</t>
  </si>
  <si>
    <t>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</si>
</sst>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6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39" fontId="15" fillId="0" borderId="2" xfId="0" applyNumberFormat="1" applyFont="1" applyBorder="1" applyProtection="1"/>
    <xf numFmtId="39" fontId="3" fillId="0" borderId="0" xfId="0" applyNumberFormat="1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/>
  </sheetViews>
  <sheetFormatPr defaultColWidth="12.81640625" defaultRowHeight="11.6" x14ac:dyDescent="0.3"/>
  <cols>
    <col min="1" max="1" width="12.81640625" style="1" customWidth="1"/>
    <col min="2" max="2" width="18.36328125" style="1" bestFit="1" customWidth="1"/>
    <col min="3" max="3" width="31.36328125" style="1" customWidth="1"/>
    <col min="4" max="4" width="21.453125" style="1" customWidth="1"/>
    <col min="5" max="5" width="13.6328125" style="1" customWidth="1"/>
    <col min="6" max="6" width="8.6328125" style="1" customWidth="1"/>
    <col min="7" max="7" width="12.81640625" style="1"/>
    <col min="8" max="8" width="5.1796875" style="1" customWidth="1"/>
    <col min="9" max="9" width="17.1796875" style="1" customWidth="1"/>
    <col min="10" max="10" width="6.453125" style="1" customWidth="1"/>
    <col min="11" max="16384" width="12.81640625" style="1"/>
  </cols>
  <sheetData>
    <row r="1" spans="1:9" x14ac:dyDescent="0.3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170" t="s">
        <v>158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209" t="s">
        <v>130</v>
      </c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1" t="s">
        <v>3</v>
      </c>
      <c r="B4" s="211"/>
      <c r="C4" s="211"/>
      <c r="D4" s="211"/>
      <c r="E4" s="211"/>
      <c r="F4" s="211"/>
      <c r="G4" s="211"/>
      <c r="H4" s="211"/>
      <c r="I4" s="211"/>
    </row>
    <row r="5" spans="1:9" x14ac:dyDescent="0.3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3">
      <c r="A6" s="211" t="s">
        <v>6</v>
      </c>
      <c r="B6" s="211"/>
      <c r="C6" s="211"/>
      <c r="D6" s="211"/>
      <c r="E6" s="211"/>
      <c r="F6" s="211"/>
      <c r="G6" s="211"/>
      <c r="H6" s="211"/>
      <c r="I6" s="211"/>
    </row>
    <row r="7" spans="1:9" x14ac:dyDescent="0.3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3">
      <c r="A8" s="64" t="s">
        <v>13</v>
      </c>
      <c r="B8" s="90"/>
      <c r="C8" s="190"/>
      <c r="D8" s="202">
        <v>44166</v>
      </c>
      <c r="E8" s="102" t="s">
        <v>14</v>
      </c>
      <c r="F8" s="212">
        <v>44257</v>
      </c>
      <c r="G8" s="213"/>
      <c r="H8" s="190"/>
      <c r="I8" s="190"/>
    </row>
    <row r="9" spans="1:9" s="2" customFormat="1" x14ac:dyDescent="0.3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3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3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3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3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3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4.1710000000000003</v>
      </c>
    </row>
    <row r="15" spans="1:9" x14ac:dyDescent="0.3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3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-0.29199999999999993</v>
      </c>
    </row>
    <row r="17" spans="1:9" x14ac:dyDescent="0.3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-1.2E-2</v>
      </c>
    </row>
    <row r="18" spans="1:9" x14ac:dyDescent="0.3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3.8670000000000004</v>
      </c>
    </row>
    <row r="19" spans="1:9" x14ac:dyDescent="0.3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3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3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3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3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3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3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0">
        <v>4.1710000000000003</v>
      </c>
    </row>
    <row r="26" spans="1:9" x14ac:dyDescent="0.3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3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3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3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3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3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3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3">
      <c r="A33" s="95" t="s">
        <v>75</v>
      </c>
      <c r="B33" s="95"/>
      <c r="C33" s="51"/>
      <c r="D33" s="51"/>
      <c r="E33" s="51"/>
      <c r="F33" s="51"/>
      <c r="G33" s="111" t="s">
        <v>26</v>
      </c>
      <c r="H33" s="51"/>
      <c r="I33" s="180">
        <v>0</v>
      </c>
    </row>
    <row r="34" spans="1:9" x14ac:dyDescent="0.3">
      <c r="A34" s="95" t="s">
        <v>78</v>
      </c>
      <c r="B34" s="95"/>
      <c r="C34" s="51"/>
      <c r="D34" s="51"/>
      <c r="E34" s="51"/>
      <c r="F34" s="51"/>
      <c r="G34" s="111" t="s">
        <v>26</v>
      </c>
      <c r="H34" s="51"/>
      <c r="I34" s="180">
        <v>0</v>
      </c>
    </row>
    <row r="35" spans="1:9" x14ac:dyDescent="0.3">
      <c r="A35" s="95" t="s">
        <v>82</v>
      </c>
      <c r="B35" s="95"/>
      <c r="C35" s="51"/>
      <c r="D35" s="51"/>
      <c r="E35" s="51"/>
      <c r="F35" s="51"/>
      <c r="G35" s="111" t="s">
        <v>26</v>
      </c>
      <c r="H35" s="51"/>
      <c r="I35" s="181">
        <v>0</v>
      </c>
    </row>
    <row r="36" spans="1:9" x14ac:dyDescent="0.3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3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3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3">
      <c r="A39" s="87" t="s">
        <v>91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3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3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3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3">
      <c r="A43" s="95" t="s">
        <v>98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0.09</v>
      </c>
    </row>
    <row r="44" spans="1:9" x14ac:dyDescent="0.3">
      <c r="A44" s="95" t="s">
        <v>101</v>
      </c>
      <c r="B44" s="95"/>
      <c r="C44" s="51"/>
      <c r="D44" s="51"/>
      <c r="E44" s="51"/>
      <c r="F44" s="51"/>
      <c r="G44" s="111" t="s">
        <v>26</v>
      </c>
      <c r="H44" s="51"/>
      <c r="I44" s="177">
        <v>-0.215</v>
      </c>
    </row>
    <row r="45" spans="1:9" x14ac:dyDescent="0.3">
      <c r="A45" s="95" t="s">
        <v>103</v>
      </c>
      <c r="B45" s="95"/>
      <c r="C45" s="51"/>
      <c r="D45" s="51"/>
      <c r="E45" s="51"/>
      <c r="F45" s="51"/>
      <c r="G45" s="111" t="s">
        <v>26</v>
      </c>
      <c r="H45" s="51"/>
      <c r="I45" s="180">
        <v>-0.41599999999999998</v>
      </c>
    </row>
    <row r="46" spans="1:9" x14ac:dyDescent="0.3">
      <c r="A46" s="95" t="s">
        <v>104</v>
      </c>
      <c r="B46" s="95"/>
      <c r="C46" s="51"/>
      <c r="D46" s="51"/>
      <c r="E46" s="51"/>
      <c r="F46" s="51"/>
      <c r="G46" s="111" t="s">
        <v>26</v>
      </c>
      <c r="H46" s="51"/>
      <c r="I46" s="181">
        <v>0.249</v>
      </c>
    </row>
    <row r="47" spans="1:9" x14ac:dyDescent="0.3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-0.29199999999999993</v>
      </c>
    </row>
    <row r="48" spans="1:9" x14ac:dyDescent="0.3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3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3">
      <c r="A50" s="87" t="s">
        <v>111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3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3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3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3">
      <c r="A54" s="95" t="s">
        <v>114</v>
      </c>
      <c r="B54" s="95"/>
      <c r="C54" s="51"/>
      <c r="D54" s="51"/>
      <c r="E54" s="51"/>
      <c r="F54" s="51"/>
      <c r="G54" s="111" t="s">
        <v>26</v>
      </c>
      <c r="H54" s="51"/>
      <c r="I54" s="177">
        <f>'SCH IV'!J57</f>
        <v>2E-3</v>
      </c>
    </row>
    <row r="55" spans="1:9" x14ac:dyDescent="0.3">
      <c r="A55" s="95" t="s">
        <v>115</v>
      </c>
      <c r="B55" s="95"/>
      <c r="C55" s="51"/>
      <c r="D55" s="51"/>
      <c r="E55" s="51"/>
      <c r="F55" s="51"/>
      <c r="G55" s="111" t="s">
        <v>26</v>
      </c>
      <c r="H55" s="51"/>
      <c r="I55" s="180">
        <v>1E-3</v>
      </c>
    </row>
    <row r="56" spans="1:9" x14ac:dyDescent="0.3">
      <c r="A56" s="95" t="s">
        <v>116</v>
      </c>
      <c r="B56" s="95"/>
      <c r="C56" s="51"/>
      <c r="D56" s="51"/>
      <c r="E56" s="51"/>
      <c r="F56" s="51"/>
      <c r="G56" s="111" t="s">
        <v>26</v>
      </c>
      <c r="H56" s="51"/>
      <c r="I56" s="180">
        <v>-5.0000000000000001E-3</v>
      </c>
    </row>
    <row r="57" spans="1:9" x14ac:dyDescent="0.3">
      <c r="A57" s="95" t="s">
        <v>117</v>
      </c>
      <c r="B57" s="95"/>
      <c r="C57" s="51"/>
      <c r="D57" s="51"/>
      <c r="E57" s="51"/>
      <c r="F57" s="51"/>
      <c r="G57" s="111" t="s">
        <v>26</v>
      </c>
      <c r="H57" s="51"/>
      <c r="I57" s="181">
        <v>-0.01</v>
      </c>
    </row>
    <row r="58" spans="1:9" x14ac:dyDescent="0.3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-1.2E-2</v>
      </c>
    </row>
    <row r="59" spans="1:9" x14ac:dyDescent="0.3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3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3">
      <c r="A61" s="90" t="s">
        <v>119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3">
      <c r="A62" s="95" t="s">
        <v>120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3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3">
      <c r="A64" s="95" t="s">
        <v>121</v>
      </c>
      <c r="B64" s="197">
        <v>44133</v>
      </c>
      <c r="C64" s="51"/>
      <c r="D64" s="51"/>
      <c r="E64" s="51"/>
      <c r="F64" s="81" t="s">
        <v>122</v>
      </c>
      <c r="G64" s="92" t="s">
        <v>155</v>
      </c>
      <c r="H64" s="113"/>
      <c r="I64" s="113"/>
    </row>
    <row r="65" spans="1:9" x14ac:dyDescent="0.3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3">
      <c r="A66" s="51"/>
      <c r="B66" s="51"/>
      <c r="C66" s="51"/>
      <c r="D66" s="51"/>
      <c r="E66" s="51"/>
      <c r="F66" s="81" t="s">
        <v>125</v>
      </c>
      <c r="G66" s="190" t="s">
        <v>156</v>
      </c>
      <c r="H66" s="189"/>
      <c r="I66" s="189"/>
    </row>
    <row r="67" spans="1:9" x14ac:dyDescent="0.3">
      <c r="A67" s="51"/>
      <c r="B67" s="51"/>
      <c r="C67" s="51"/>
      <c r="D67" s="51"/>
      <c r="E67" s="51"/>
      <c r="F67" s="81"/>
      <c r="G67" s="190" t="s">
        <v>132</v>
      </c>
      <c r="H67" s="189"/>
      <c r="I67" s="189"/>
    </row>
    <row r="68" spans="1:9" x14ac:dyDescent="0.3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3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>
      <selection activeCell="A2" sqref="A2"/>
    </sheetView>
  </sheetViews>
  <sheetFormatPr defaultColWidth="9.36328125" defaultRowHeight="11.6" x14ac:dyDescent="0.3"/>
  <cols>
    <col min="1" max="1" width="16.453125" style="1" customWidth="1"/>
    <col min="2" max="2" width="19.81640625" style="1" customWidth="1"/>
    <col min="3" max="3" width="16" style="1" customWidth="1"/>
    <col min="4" max="4" width="1.6328125" style="1" customWidth="1"/>
    <col min="5" max="5" width="8.453125" style="1" customWidth="1"/>
    <col min="6" max="6" width="17" style="1" customWidth="1"/>
    <col min="7" max="7" width="18.6328125" style="1" customWidth="1"/>
    <col min="8" max="8" width="17.36328125" style="1" customWidth="1"/>
    <col min="9" max="9" width="9.36328125" style="1" customWidth="1"/>
    <col min="10" max="10" width="12.6328125" style="1" customWidth="1"/>
    <col min="11" max="11" width="4.1796875" style="1" customWidth="1"/>
    <col min="12" max="15" width="12.81640625" style="1"/>
    <col min="16" max="16" width="14.81640625" style="1" customWidth="1"/>
    <col min="17" max="17" width="12.81640625" style="1"/>
    <col min="18" max="21" width="14.81640625" style="1" customWidth="1"/>
    <col min="22" max="16384" width="9.36328125" style="1"/>
  </cols>
  <sheetData>
    <row r="1" spans="1:35" x14ac:dyDescent="0.3">
      <c r="A1" s="170" t="str">
        <f>COVER!A2</f>
        <v>4th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3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3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3">
      <c r="A5" s="215" t="s">
        <v>130</v>
      </c>
      <c r="B5" s="210"/>
      <c r="C5" s="210"/>
      <c r="D5" s="210"/>
      <c r="E5" s="210"/>
      <c r="F5" s="210"/>
      <c r="G5" s="210"/>
      <c r="H5" s="210"/>
      <c r="I5" s="210"/>
      <c r="J5" s="210"/>
      <c r="K5" s="16"/>
    </row>
    <row r="6" spans="1:35" x14ac:dyDescent="0.3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3">
      <c r="A7" s="53"/>
      <c r="B7" s="65" t="s">
        <v>11</v>
      </c>
      <c r="C7" s="53"/>
      <c r="D7" s="53"/>
      <c r="E7" s="53"/>
      <c r="F7" s="53"/>
      <c r="G7" s="53"/>
      <c r="H7" s="182" t="s">
        <v>159</v>
      </c>
      <c r="I7" s="119"/>
      <c r="J7" s="53"/>
    </row>
    <row r="8" spans="1:35" s="2" customFormat="1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3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3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3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3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3">
      <c r="A14" s="183"/>
      <c r="B14" s="127"/>
      <c r="C14" s="125" t="s">
        <v>141</v>
      </c>
      <c r="D14" s="53"/>
      <c r="F14" s="125" t="str">
        <f>H7</f>
        <v>August 31, 2020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3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3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1.0028999999999999</v>
      </c>
      <c r="K16" s="19" t="s">
        <v>34</v>
      </c>
      <c r="AE16" s="13"/>
      <c r="AG16" s="13"/>
      <c r="AI16" s="13"/>
    </row>
    <row r="17" spans="1:35" x14ac:dyDescent="0.3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3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1.0028999999999999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3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3">
      <c r="A20" s="125" t="s">
        <v>48</v>
      </c>
      <c r="B20" s="169"/>
      <c r="C20" s="169"/>
      <c r="D20" s="169"/>
      <c r="E20" s="169"/>
      <c r="F20" s="205" t="s">
        <v>157</v>
      </c>
      <c r="G20" s="125"/>
      <c r="H20" s="127" t="s">
        <v>36</v>
      </c>
      <c r="I20" s="122"/>
      <c r="J20" s="208">
        <v>9786840</v>
      </c>
      <c r="K20" s="9"/>
      <c r="AE20" s="13"/>
      <c r="AG20" s="13"/>
      <c r="AI20" s="13"/>
    </row>
    <row r="21" spans="1:35" x14ac:dyDescent="0.3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3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3">
      <c r="A39" s="65" t="s">
        <v>84</v>
      </c>
      <c r="B39" s="53"/>
      <c r="C39" s="53"/>
      <c r="D39" s="53"/>
      <c r="E39" s="53"/>
      <c r="F39" s="53"/>
      <c r="G39" s="53"/>
      <c r="H39" s="55" t="str">
        <f>H7</f>
        <v>August 31, 2020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3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3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3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3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3">
      <c r="A45" s="98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3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3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3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3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3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35">
      <c r="A51" s="131" t="s">
        <v>105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3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3">
      <c r="A53" s="134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3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3">
      <c r="A55"/>
      <c r="H55"/>
      <c r="I55"/>
      <c r="J55"/>
      <c r="K55" s="18"/>
      <c r="Q55" s="18"/>
      <c r="R55" s="18"/>
      <c r="S55" s="18"/>
    </row>
    <row r="56" spans="1:19" x14ac:dyDescent="0.3">
      <c r="A56"/>
      <c r="H56"/>
      <c r="I56"/>
      <c r="J56"/>
      <c r="K56" s="18"/>
      <c r="Q56" s="18"/>
      <c r="R56" s="18"/>
      <c r="S56" s="18"/>
    </row>
    <row r="57" spans="1:19" x14ac:dyDescent="0.3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3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3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3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3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3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3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3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3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3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3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3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3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3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3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3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3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3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3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3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3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3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3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3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3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3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3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3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3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3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3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3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3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3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3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3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3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3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3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3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3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3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3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3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3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3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3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3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3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3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3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3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3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3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3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3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3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3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3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3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3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3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3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3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3">
      <c r="A173" s="214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</row>
    <row r="174" spans="1:11" x14ac:dyDescent="0.3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3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3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3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3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3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3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3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3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3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3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3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3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3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3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3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3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3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3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3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3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3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3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3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3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3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3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3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2"/>
  <sheetViews>
    <sheetView zoomScaleNormal="100" zoomScaleSheetLayoutView="80" workbookViewId="0">
      <selection activeCell="B65" sqref="B65"/>
    </sheetView>
  </sheetViews>
  <sheetFormatPr defaultColWidth="9.36328125" defaultRowHeight="11.6" x14ac:dyDescent="0.3"/>
  <cols>
    <col min="1" max="1" width="53" style="1" customWidth="1"/>
    <col min="2" max="2" width="17.453125" style="1" customWidth="1"/>
    <col min="3" max="3" width="6.1796875" style="1" customWidth="1"/>
    <col min="4" max="4" width="10" style="1" customWidth="1"/>
    <col min="5" max="5" width="5.36328125" style="1" customWidth="1"/>
    <col min="6" max="6" width="16.453125" style="1" customWidth="1"/>
    <col min="7" max="7" width="1.81640625" style="1" customWidth="1"/>
    <col min="8" max="8" width="15.453125" style="1" customWidth="1"/>
    <col min="9" max="9" width="1.81640625" style="1" customWidth="1"/>
    <col min="10" max="10" width="16.81640625" style="1" customWidth="1"/>
    <col min="11" max="13" width="9.36328125" style="1"/>
    <col min="14" max="14" width="11.6328125" style="1" bestFit="1" customWidth="1"/>
    <col min="15" max="16384" width="9.36328125" style="1"/>
  </cols>
  <sheetData>
    <row r="1" spans="1:25" x14ac:dyDescent="0.3">
      <c r="A1" s="170" t="str">
        <f>'SCH II'!A1</f>
        <v>4th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x14ac:dyDescent="0.3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x14ac:dyDescent="0.3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3">
      <c r="A4" s="215" t="s">
        <v>130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25" x14ac:dyDescent="0.3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x14ac:dyDescent="0.3">
      <c r="A6" s="65" t="s">
        <v>12</v>
      </c>
      <c r="B6" s="53"/>
      <c r="C6" s="53"/>
      <c r="D6" s="53"/>
      <c r="E6" s="53"/>
      <c r="F6" s="55" t="str">
        <f>'SCH II'!H7</f>
        <v>August 31, 2020</v>
      </c>
      <c r="G6" s="119"/>
      <c r="H6" s="55"/>
      <c r="I6" s="119"/>
      <c r="J6" s="53"/>
    </row>
    <row r="7" spans="1:25" s="2" customFormat="1" x14ac:dyDescent="0.3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34</v>
      </c>
    </row>
    <row r="10" spans="1:25" ht="15" customHeight="1" x14ac:dyDescent="0.3">
      <c r="A10" s="150" t="s">
        <v>17</v>
      </c>
      <c r="B10" s="51"/>
      <c r="C10" s="51"/>
      <c r="D10" s="100" t="s">
        <v>18</v>
      </c>
      <c r="E10" s="51"/>
      <c r="F10" s="187" t="s">
        <v>134</v>
      </c>
      <c r="G10" s="102"/>
      <c r="H10" s="100" t="str">
        <f>IF(F10="JUNE","    JULY",IF(F10="SEPTEMBER","   OCTOBER",IF(F10="DECEMBER","   JANUARY",IF(F10="MARCH","    APRIL","ERROR"))))</f>
        <v xml:space="preserve">    JULY</v>
      </c>
      <c r="I10" s="100"/>
      <c r="J10" s="107" t="str">
        <f>IF(F10="JUNE","   AUGUST",IF(F10="SEPTEMBER","   NOVEMBER",IF(F10="DECEMBER","  FEBRUARY",IF(F10="MARCH","    MAY","ERROR"))))</f>
        <v xml:space="preserve">   AUGUST</v>
      </c>
    </row>
    <row r="11" spans="1:25" x14ac:dyDescent="0.3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x14ac:dyDescent="0.3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3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3">
      <c r="A15" s="125" t="s">
        <v>35</v>
      </c>
      <c r="B15" s="53"/>
      <c r="C15" s="53"/>
      <c r="D15" s="127" t="s">
        <v>36</v>
      </c>
      <c r="E15" s="53"/>
      <c r="F15" s="74">
        <v>287415</v>
      </c>
      <c r="G15" s="174"/>
      <c r="H15" s="174">
        <v>210720</v>
      </c>
      <c r="I15" s="174"/>
      <c r="J15" s="174">
        <v>232283</v>
      </c>
      <c r="L15" s="13"/>
    </row>
    <row r="16" spans="1:25" x14ac:dyDescent="0.3">
      <c r="A16" s="125" t="s">
        <v>38</v>
      </c>
      <c r="B16" s="53"/>
      <c r="C16" s="53"/>
      <c r="D16" s="127" t="s">
        <v>36</v>
      </c>
      <c r="E16" s="53"/>
      <c r="F16" s="174">
        <v>0</v>
      </c>
      <c r="G16" s="174"/>
      <c r="H16" s="174">
        <v>0</v>
      </c>
      <c r="I16" s="174"/>
      <c r="J16" s="174">
        <v>0</v>
      </c>
      <c r="L16" s="13"/>
    </row>
    <row r="17" spans="1:12" x14ac:dyDescent="0.3">
      <c r="A17" s="125" t="s">
        <v>45</v>
      </c>
      <c r="B17" s="53"/>
      <c r="C17" s="53"/>
      <c r="D17" s="127" t="s">
        <v>36</v>
      </c>
      <c r="E17" s="53"/>
      <c r="F17" s="174">
        <v>0</v>
      </c>
      <c r="G17" s="174"/>
      <c r="H17" s="174">
        <v>0</v>
      </c>
      <c r="I17" s="174"/>
      <c r="J17" s="174">
        <v>0</v>
      </c>
      <c r="L17" s="13"/>
    </row>
    <row r="18" spans="1:12" x14ac:dyDescent="0.3">
      <c r="A18" s="125" t="s">
        <v>47</v>
      </c>
      <c r="B18" s="53"/>
      <c r="C18" s="53"/>
      <c r="D18" s="127" t="s">
        <v>36</v>
      </c>
      <c r="E18" s="53"/>
      <c r="F18" s="175">
        <v>-5078</v>
      </c>
      <c r="G18" s="175"/>
      <c r="H18" s="175">
        <v>-64574</v>
      </c>
      <c r="I18" s="175"/>
      <c r="J18" s="175">
        <v>7625</v>
      </c>
      <c r="L18" s="13"/>
    </row>
    <row r="19" spans="1:12" x14ac:dyDescent="0.3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3">
      <c r="A20" s="125" t="s">
        <v>52</v>
      </c>
      <c r="B20" s="53"/>
      <c r="C20" s="53"/>
      <c r="D20" s="127" t="s">
        <v>36</v>
      </c>
      <c r="E20" s="53"/>
      <c r="F20" s="77">
        <f>SUM(F15:F19)</f>
        <v>282337</v>
      </c>
      <c r="G20" s="77"/>
      <c r="H20" s="77">
        <f>SUM(H15:H19)</f>
        <v>146146</v>
      </c>
      <c r="I20" s="77"/>
      <c r="J20" s="77">
        <f>SUM(J15:J19)</f>
        <v>239908</v>
      </c>
      <c r="L20" s="13"/>
    </row>
    <row r="21" spans="1:12" x14ac:dyDescent="0.3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3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3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3">
      <c r="A24" s="95" t="s">
        <v>35</v>
      </c>
      <c r="B24" s="189"/>
      <c r="C24" s="189"/>
      <c r="D24" s="111" t="s">
        <v>27</v>
      </c>
      <c r="E24" s="189"/>
      <c r="F24" s="198">
        <v>1376598</v>
      </c>
      <c r="G24" s="199"/>
      <c r="H24" s="198">
        <v>591748</v>
      </c>
      <c r="I24" s="199"/>
      <c r="J24" s="198">
        <v>1013639</v>
      </c>
      <c r="L24" s="13"/>
    </row>
    <row r="25" spans="1:12" x14ac:dyDescent="0.3">
      <c r="A25" s="95" t="s">
        <v>59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3">
      <c r="A26" s="95" t="s">
        <v>45</v>
      </c>
      <c r="B26" s="189"/>
      <c r="C26" s="189"/>
      <c r="D26" s="111" t="s">
        <v>27</v>
      </c>
      <c r="E26" s="189"/>
      <c r="F26" s="198">
        <v>0</v>
      </c>
      <c r="G26" s="199"/>
      <c r="H26" s="198">
        <v>0</v>
      </c>
      <c r="I26" s="199"/>
      <c r="J26" s="198">
        <v>0</v>
      </c>
      <c r="L26" s="13"/>
    </row>
    <row r="27" spans="1:12" x14ac:dyDescent="0.3">
      <c r="A27" s="95" t="s">
        <v>60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8" customFormat="1" x14ac:dyDescent="0.3">
      <c r="A28" s="90" t="s">
        <v>142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3">
      <c r="A29" s="95" t="s">
        <v>143</v>
      </c>
      <c r="B29" s="189"/>
      <c r="C29" s="189"/>
      <c r="D29" s="111" t="s">
        <v>27</v>
      </c>
      <c r="E29" s="189"/>
      <c r="F29" s="198">
        <v>6896</v>
      </c>
      <c r="G29" s="199"/>
      <c r="H29" s="198">
        <v>2297</v>
      </c>
      <c r="I29" s="199"/>
      <c r="J29" s="198">
        <v>951</v>
      </c>
      <c r="L29" s="13"/>
    </row>
    <row r="30" spans="1:12" x14ac:dyDescent="0.3">
      <c r="A30" s="95" t="s">
        <v>144</v>
      </c>
      <c r="B30" s="189"/>
      <c r="C30" s="189"/>
      <c r="D30" s="111" t="s">
        <v>27</v>
      </c>
      <c r="E30" s="189"/>
      <c r="F30" s="198">
        <v>-129812</v>
      </c>
      <c r="G30" s="199"/>
      <c r="H30" s="198">
        <v>-129812</v>
      </c>
      <c r="I30" s="199"/>
      <c r="J30" s="198">
        <v>-129812</v>
      </c>
      <c r="K30" s="13"/>
      <c r="L30" s="13"/>
    </row>
    <row r="31" spans="1:12" x14ac:dyDescent="0.3">
      <c r="A31" s="90" t="s">
        <v>145</v>
      </c>
      <c r="B31" s="189"/>
      <c r="C31" s="189"/>
      <c r="D31" s="111" t="s">
        <v>27</v>
      </c>
      <c r="E31" s="189"/>
      <c r="F31" s="198">
        <v>0</v>
      </c>
      <c r="G31" s="199"/>
      <c r="H31" s="198">
        <v>0</v>
      </c>
      <c r="I31" s="199"/>
      <c r="J31" s="198">
        <v>0</v>
      </c>
      <c r="K31" s="13"/>
      <c r="L31" s="13"/>
    </row>
    <row r="32" spans="1:12" x14ac:dyDescent="0.3">
      <c r="A32" s="90" t="s">
        <v>146</v>
      </c>
      <c r="B32" s="189"/>
      <c r="C32" s="189"/>
      <c r="D32" s="111" t="s">
        <v>27</v>
      </c>
      <c r="E32" s="189"/>
      <c r="F32" s="198">
        <v>0</v>
      </c>
      <c r="G32" s="199"/>
      <c r="H32" s="198">
        <v>0</v>
      </c>
      <c r="I32" s="199"/>
      <c r="J32" s="198">
        <v>0</v>
      </c>
      <c r="K32" s="13"/>
      <c r="L32" s="13"/>
    </row>
    <row r="33" spans="1:12" x14ac:dyDescent="0.3">
      <c r="A33" s="90" t="s">
        <v>147</v>
      </c>
      <c r="B33" s="189"/>
      <c r="C33" s="189"/>
      <c r="D33" s="111" t="s">
        <v>27</v>
      </c>
      <c r="E33" s="189"/>
      <c r="F33" s="198">
        <v>-331</v>
      </c>
      <c r="G33" s="199"/>
      <c r="H33" s="198">
        <v>1808</v>
      </c>
      <c r="I33" s="199"/>
      <c r="J33" s="198">
        <v>14</v>
      </c>
      <c r="K33" s="13"/>
      <c r="L33" s="13"/>
    </row>
    <row r="34" spans="1:12" x14ac:dyDescent="0.3">
      <c r="A34" s="90" t="s">
        <v>148</v>
      </c>
      <c r="B34" s="189"/>
      <c r="C34" s="189"/>
      <c r="D34" s="111" t="s">
        <v>27</v>
      </c>
      <c r="E34" s="189"/>
      <c r="F34" s="198">
        <v>0</v>
      </c>
      <c r="G34" s="199"/>
      <c r="H34" s="198">
        <v>0</v>
      </c>
      <c r="I34" s="199"/>
      <c r="J34" s="198">
        <v>0</v>
      </c>
    </row>
    <row r="35" spans="1:12" x14ac:dyDescent="0.3">
      <c r="A35" s="90" t="s">
        <v>149</v>
      </c>
      <c r="B35" s="189"/>
      <c r="C35" s="189"/>
      <c r="D35" s="111" t="s">
        <v>27</v>
      </c>
      <c r="E35" s="189"/>
      <c r="F35" s="201">
        <v>0</v>
      </c>
      <c r="G35" s="199"/>
      <c r="H35" s="201">
        <v>0</v>
      </c>
      <c r="I35" s="199"/>
      <c r="J35" s="201">
        <v>0</v>
      </c>
      <c r="K35" s="13"/>
      <c r="L35" s="13"/>
    </row>
    <row r="36" spans="1:12" x14ac:dyDescent="0.3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3">
      <c r="A37" s="125" t="s">
        <v>74</v>
      </c>
      <c r="B37" s="53"/>
      <c r="C37" s="53"/>
      <c r="D37" s="127" t="s">
        <v>27</v>
      </c>
      <c r="E37" s="53"/>
      <c r="F37" s="77">
        <f>SUM(F24:F36)</f>
        <v>1253351</v>
      </c>
      <c r="G37" s="76"/>
      <c r="H37" s="77">
        <f>SUM(H24:H36)</f>
        <v>466041</v>
      </c>
      <c r="I37" s="52"/>
      <c r="J37" s="77">
        <f>SUM(J24:J36)</f>
        <v>884792</v>
      </c>
      <c r="K37" s="13"/>
      <c r="L37" s="13"/>
    </row>
    <row r="38" spans="1:12" x14ac:dyDescent="0.3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x14ac:dyDescent="0.3">
      <c r="A39" s="151" t="s">
        <v>81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3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3">
      <c r="A41" s="125" t="s">
        <v>20</v>
      </c>
      <c r="B41" s="53"/>
      <c r="C41" s="53"/>
      <c r="D41" s="127" t="s">
        <v>36</v>
      </c>
      <c r="E41" s="53"/>
      <c r="F41" s="173">
        <v>257742.19999999998</v>
      </c>
      <c r="G41" s="78"/>
      <c r="H41" s="173">
        <v>173136.6</v>
      </c>
      <c r="I41" s="167"/>
      <c r="J41" s="173">
        <v>163451.90000000002</v>
      </c>
      <c r="K41" s="13"/>
      <c r="L41" s="13"/>
    </row>
    <row r="42" spans="1:12" x14ac:dyDescent="0.3">
      <c r="A42" s="125" t="s">
        <v>87</v>
      </c>
      <c r="B42" s="53"/>
      <c r="C42" s="53"/>
      <c r="D42" s="127" t="s">
        <v>36</v>
      </c>
      <c r="E42" s="53"/>
      <c r="F42" s="173">
        <v>0</v>
      </c>
      <c r="G42" s="78"/>
      <c r="H42" s="173">
        <v>0</v>
      </c>
      <c r="I42" s="167"/>
      <c r="J42" s="173">
        <v>0</v>
      </c>
      <c r="K42" s="13"/>
      <c r="L42" s="13"/>
    </row>
    <row r="43" spans="1:12" x14ac:dyDescent="0.3">
      <c r="A43" s="125" t="s">
        <v>90</v>
      </c>
      <c r="B43" s="53"/>
      <c r="C43" s="53"/>
      <c r="D43" s="127" t="s">
        <v>36</v>
      </c>
      <c r="E43" s="53"/>
      <c r="F43" s="176">
        <v>0</v>
      </c>
      <c r="G43" s="78"/>
      <c r="H43" s="176">
        <v>0</v>
      </c>
      <c r="I43" s="167"/>
      <c r="J43" s="176">
        <v>0</v>
      </c>
    </row>
    <row r="44" spans="1:12" x14ac:dyDescent="0.3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3">
      <c r="A45" s="125" t="s">
        <v>94</v>
      </c>
      <c r="B45" s="53"/>
      <c r="C45" s="53"/>
      <c r="D45" s="127" t="s">
        <v>36</v>
      </c>
      <c r="E45" s="53"/>
      <c r="F45" s="176">
        <f>SUM(F41:F44)</f>
        <v>257742.19999999998</v>
      </c>
      <c r="G45" s="78"/>
      <c r="H45" s="176">
        <f>SUM(H41:H44)</f>
        <v>173136.6</v>
      </c>
      <c r="I45" s="167"/>
      <c r="J45" s="176">
        <f>SUM(J41:J44)</f>
        <v>163451.90000000002</v>
      </c>
    </row>
    <row r="46" spans="1:12" x14ac:dyDescent="0.3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3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3">
      <c r="A48" s="125" t="s">
        <v>99</v>
      </c>
      <c r="B48" s="53"/>
      <c r="C48" s="53"/>
      <c r="D48" s="127" t="s">
        <v>26</v>
      </c>
      <c r="E48" s="53"/>
      <c r="F48" s="82">
        <f>ROUND(+F37/F45,3)</f>
        <v>4.8630000000000004</v>
      </c>
      <c r="G48" s="78"/>
      <c r="H48" s="82">
        <f>ROUND(+H37/H45,3)</f>
        <v>2.6920000000000002</v>
      </c>
      <c r="I48" s="177"/>
      <c r="J48" s="82">
        <f>ROUND(+J37/J45,3)</f>
        <v>5.4130000000000003</v>
      </c>
    </row>
    <row r="49" spans="1:14" x14ac:dyDescent="0.3">
      <c r="A49" s="125" t="s">
        <v>102</v>
      </c>
      <c r="B49" s="53"/>
      <c r="C49" s="53"/>
      <c r="D49" s="127" t="s">
        <v>26</v>
      </c>
      <c r="E49" s="166"/>
      <c r="F49" s="178">
        <v>2.899</v>
      </c>
      <c r="G49" s="78"/>
      <c r="H49" s="178">
        <v>2.899</v>
      </c>
      <c r="I49" s="177"/>
      <c r="J49" s="178">
        <v>2.8969999999999998</v>
      </c>
      <c r="K49" s="166"/>
    </row>
    <row r="50" spans="1:14" x14ac:dyDescent="0.3">
      <c r="A50" s="53"/>
      <c r="B50" s="53"/>
      <c r="C50" s="53"/>
      <c r="D50" s="53"/>
      <c r="E50" s="53"/>
      <c r="F50" s="82"/>
      <c r="G50" s="78"/>
      <c r="H50" s="82"/>
      <c r="I50" s="177"/>
      <c r="J50" s="82"/>
    </row>
    <row r="51" spans="1:14" x14ac:dyDescent="0.3">
      <c r="A51" s="53"/>
      <c r="B51" s="53"/>
      <c r="C51" s="53"/>
      <c r="D51" s="53"/>
      <c r="E51" s="53"/>
      <c r="F51" s="82"/>
      <c r="G51" s="78"/>
      <c r="H51" s="82"/>
      <c r="I51" s="177"/>
      <c r="J51" s="82"/>
    </row>
    <row r="52" spans="1:14" x14ac:dyDescent="0.3">
      <c r="A52" s="125" t="s">
        <v>106</v>
      </c>
      <c r="B52" s="53"/>
      <c r="C52" s="53"/>
      <c r="D52" s="127" t="s">
        <v>26</v>
      </c>
      <c r="E52" s="53"/>
      <c r="F52" s="82">
        <f>SUM(F48-F49)</f>
        <v>1.9640000000000004</v>
      </c>
      <c r="G52" s="78"/>
      <c r="H52" s="82">
        <f>SUM(H48-H49)</f>
        <v>-0.20699999999999985</v>
      </c>
      <c r="I52" s="177"/>
      <c r="J52" s="82">
        <f>SUM(J48-J49)</f>
        <v>2.5160000000000005</v>
      </c>
    </row>
    <row r="53" spans="1:14" x14ac:dyDescent="0.3">
      <c r="A53" s="125" t="s">
        <v>108</v>
      </c>
      <c r="B53" s="53"/>
      <c r="C53" s="53"/>
      <c r="D53" s="127" t="s">
        <v>36</v>
      </c>
      <c r="E53" s="53"/>
      <c r="F53" s="176">
        <f>F41</f>
        <v>257742.19999999998</v>
      </c>
      <c r="G53" s="78"/>
      <c r="H53" s="176">
        <f>H41</f>
        <v>173136.6</v>
      </c>
      <c r="I53" s="167"/>
      <c r="J53" s="176">
        <f>J41</f>
        <v>163451.90000000002</v>
      </c>
    </row>
    <row r="54" spans="1:14" x14ac:dyDescent="0.3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" thickBot="1" x14ac:dyDescent="0.35">
      <c r="A55" s="125" t="s">
        <v>110</v>
      </c>
      <c r="B55" s="53"/>
      <c r="C55" s="53"/>
      <c r="D55" s="127" t="s">
        <v>27</v>
      </c>
      <c r="E55" s="53"/>
      <c r="F55" s="84">
        <f>ROUND(F53*F52,2)</f>
        <v>506205.68</v>
      </c>
      <c r="G55" s="85"/>
      <c r="H55" s="84">
        <f>ROUND(H53*H52,2)</f>
        <v>-35839.279999999999</v>
      </c>
      <c r="I55" s="86"/>
      <c r="J55" s="84">
        <f>ROUND(J53*J52,2)</f>
        <v>411244.98</v>
      </c>
    </row>
    <row r="56" spans="1:14" ht="12" thickTop="1" x14ac:dyDescent="0.3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3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3">
      <c r="A58" s="125" t="s">
        <v>113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881611.38</v>
      </c>
    </row>
    <row r="59" spans="1:14" x14ac:dyDescent="0.3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3">
      <c r="A60" s="125" t="s">
        <v>133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3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3">
      <c r="A62" s="53" t="s">
        <v>126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881611.38</v>
      </c>
      <c r="N62" s="191"/>
    </row>
    <row r="63" spans="1:14" x14ac:dyDescent="0.3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3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3">
      <c r="A65" s="125" t="s">
        <v>127</v>
      </c>
      <c r="B65" s="155" t="str">
        <f>'SCH II'!F20</f>
        <v>November 30, 2021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9786840</v>
      </c>
    </row>
    <row r="66" spans="1:11" x14ac:dyDescent="0.3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3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" thickBot="1" x14ac:dyDescent="0.35">
      <c r="A68" s="125" t="s">
        <v>118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0.09</v>
      </c>
    </row>
    <row r="69" spans="1:11" ht="12" thickTop="1" x14ac:dyDescent="0.3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3">
      <c r="A70" s="125" t="s">
        <v>124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3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3">
      <c r="A72" s="7"/>
      <c r="F72" s="24"/>
      <c r="G72" s="24"/>
      <c r="H72" s="24"/>
      <c r="I72" s="28"/>
      <c r="J72" s="24"/>
    </row>
    <row r="73" spans="1:11" x14ac:dyDescent="0.3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3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x14ac:dyDescent="0.3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3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3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x14ac:dyDescent="0.3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3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3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3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3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3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3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3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x14ac:dyDescent="0.3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3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3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3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3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3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3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3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3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3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3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3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3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3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3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3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x14ac:dyDescent="0.3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3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3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3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3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3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3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3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3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3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3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3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3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3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3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3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3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3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3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3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3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3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3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3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3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3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3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3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3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3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3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3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3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x14ac:dyDescent="0.3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3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3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x14ac:dyDescent="0.3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3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3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3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3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3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3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3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3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3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3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x14ac:dyDescent="0.3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3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3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3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3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3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3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3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3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3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3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3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3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3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3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3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x14ac:dyDescent="0.3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3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3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3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3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3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3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3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3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3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3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3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3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3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3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3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3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3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3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3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3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3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3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3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3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3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3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3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3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3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3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3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3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3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3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3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x14ac:dyDescent="0.3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x14ac:dyDescent="0.3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69"/>
    </row>
    <row r="222" spans="1:11" x14ac:dyDescent="0.3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x14ac:dyDescent="0.3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3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3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3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3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3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3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3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3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3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3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x14ac:dyDescent="0.3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3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3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3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3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3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3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3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3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3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3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3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3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3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3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3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x14ac:dyDescent="0.3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3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3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3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3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3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3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3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3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3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3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3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3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3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3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3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3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3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3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3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3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3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3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3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3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3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3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3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3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3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3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3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3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view="pageBreakPreview" zoomScale="110" zoomScaleNormal="80" zoomScaleSheetLayoutView="110" workbookViewId="0">
      <selection activeCell="O55" sqref="O55"/>
    </sheetView>
  </sheetViews>
  <sheetFormatPr defaultColWidth="9.36328125" defaultRowHeight="11.6" x14ac:dyDescent="0.3"/>
  <cols>
    <col min="1" max="1" width="14.6328125" style="1" customWidth="1"/>
    <col min="2" max="2" width="20.453125" style="1" customWidth="1"/>
    <col min="3" max="3" width="19.81640625" style="1" customWidth="1"/>
    <col min="4" max="4" width="10.81640625" style="1" customWidth="1"/>
    <col min="5" max="5" width="19.1796875" style="1" customWidth="1"/>
    <col min="6" max="6" width="6" style="1" customWidth="1"/>
    <col min="7" max="7" width="17.36328125" style="1" customWidth="1"/>
    <col min="8" max="8" width="6.453125" style="1" customWidth="1"/>
    <col min="9" max="9" width="8.6328125" style="1" customWidth="1"/>
    <col min="10" max="10" width="15.6328125" style="1" customWidth="1"/>
    <col min="11" max="11" width="9.36328125" style="1"/>
    <col min="12" max="12" width="10.453125" style="1" bestFit="1" customWidth="1"/>
    <col min="13" max="16384" width="9.36328125" style="1"/>
  </cols>
  <sheetData>
    <row r="1" spans="1:17" x14ac:dyDescent="0.3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3">
      <c r="A2" s="170" t="str">
        <f>'SCH III'!A1</f>
        <v>4th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3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3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3">
      <c r="A5" s="215" t="s">
        <v>130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7" x14ac:dyDescent="0.3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3">
      <c r="A7" s="53"/>
      <c r="B7" s="53"/>
      <c r="C7" s="65" t="s">
        <v>129</v>
      </c>
      <c r="D7" s="53"/>
      <c r="E7" s="53"/>
      <c r="F7" s="53"/>
      <c r="G7" s="194" t="str">
        <f>'SCH II'!H7</f>
        <v>August 31, 2020</v>
      </c>
      <c r="H7" s="116"/>
      <c r="I7" s="53"/>
      <c r="J7" s="53"/>
    </row>
    <row r="8" spans="1:17" s="2" customFormat="1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3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3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3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3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3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3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3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3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3">
      <c r="A18" s="125" t="s">
        <v>46</v>
      </c>
      <c r="B18" s="53"/>
      <c r="C18" s="53"/>
      <c r="D18" s="126"/>
      <c r="E18" s="196">
        <v>43706</v>
      </c>
      <c r="F18" s="172"/>
      <c r="G18" s="169"/>
      <c r="H18" s="127" t="s">
        <v>27</v>
      </c>
      <c r="I18" s="127"/>
      <c r="J18" s="185">
        <v>-4174925.73</v>
      </c>
      <c r="M18" s="13"/>
      <c r="O18" s="13"/>
      <c r="Q18" s="13"/>
    </row>
    <row r="19" spans="1:17" x14ac:dyDescent="0.3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3">
      <c r="A20" s="131" t="s">
        <v>49</v>
      </c>
      <c r="B20" s="53"/>
      <c r="C20" s="53"/>
      <c r="D20" s="53"/>
      <c r="E20" s="160">
        <v>-0.45</v>
      </c>
      <c r="F20" s="125" t="s">
        <v>50</v>
      </c>
      <c r="G20" s="169"/>
      <c r="H20" s="169"/>
      <c r="I20" s="169"/>
      <c r="J20" s="61"/>
      <c r="M20" s="179"/>
      <c r="O20" s="13"/>
      <c r="Q20" s="13"/>
    </row>
    <row r="21" spans="1:17" x14ac:dyDescent="0.3">
      <c r="A21" s="131" t="s">
        <v>53</v>
      </c>
      <c r="B21" s="53"/>
      <c r="C21" s="161">
        <v>9320728.5000000019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3">
      <c r="A22" s="53" t="s">
        <v>56</v>
      </c>
      <c r="B22" s="53"/>
      <c r="C22" s="207" t="str">
        <f>G7</f>
        <v>August 31, 2020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-4194327.8499999996</v>
      </c>
      <c r="M22" s="13"/>
      <c r="O22" s="13"/>
      <c r="Q22" s="13"/>
    </row>
    <row r="23" spans="1:17" x14ac:dyDescent="0.3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ht="12.45" x14ac:dyDescent="0.3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19402.119999999646</v>
      </c>
      <c r="L24" s="206"/>
      <c r="M24" s="13"/>
      <c r="O24" s="13"/>
      <c r="Q24" s="13"/>
    </row>
    <row r="25" spans="1:17" x14ac:dyDescent="0.3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3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3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x14ac:dyDescent="0.3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3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3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3">
      <c r="A31" s="125" t="s">
        <v>65</v>
      </c>
      <c r="B31" s="53"/>
      <c r="C31" s="53"/>
      <c r="D31" s="53"/>
      <c r="E31" s="192">
        <f>E18</f>
        <v>43706</v>
      </c>
      <c r="F31" s="172"/>
      <c r="G31" s="169"/>
      <c r="H31" s="127" t="s">
        <v>27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3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3">
      <c r="A33" s="125" t="s">
        <v>68</v>
      </c>
      <c r="B33" s="53"/>
      <c r="C33" s="53"/>
      <c r="D33" s="163">
        <v>0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3">
      <c r="A34" s="131" t="s">
        <v>70</v>
      </c>
      <c r="B34" s="53"/>
      <c r="C34" s="161">
        <v>9320728.5000000019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3">
      <c r="A35" s="53" t="s">
        <v>56</v>
      </c>
      <c r="B35" s="53"/>
      <c r="C35" s="126" t="str">
        <f>G7</f>
        <v>August 31, 2020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3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3">
      <c r="A37" s="125" t="s">
        <v>77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3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3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3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x14ac:dyDescent="0.3">
      <c r="A41" s="151" t="s">
        <v>88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3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3">
      <c r="A43" s="125" t="s">
        <v>93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3">
      <c r="A44" s="131" t="s">
        <v>95</v>
      </c>
      <c r="B44" s="53"/>
      <c r="C44" s="53"/>
      <c r="D44" s="125"/>
      <c r="E44" s="193">
        <f>E18</f>
        <v>43706</v>
      </c>
      <c r="F44" s="172"/>
      <c r="G44" s="169"/>
      <c r="H44" s="127" t="s">
        <v>27</v>
      </c>
      <c r="I44" s="127"/>
      <c r="J44" s="184">
        <v>-90078.439999999391</v>
      </c>
    </row>
    <row r="45" spans="1:17" x14ac:dyDescent="0.3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3">
      <c r="A46" s="131" t="s">
        <v>97</v>
      </c>
      <c r="B46" s="53"/>
      <c r="C46" s="53"/>
      <c r="D46" s="53"/>
      <c r="E46" s="160">
        <v>-0.01</v>
      </c>
      <c r="F46" s="125" t="s">
        <v>50</v>
      </c>
      <c r="G46" s="53"/>
      <c r="H46" s="53"/>
      <c r="I46" s="53"/>
      <c r="J46" s="61"/>
    </row>
    <row r="47" spans="1:17" x14ac:dyDescent="0.3">
      <c r="A47" s="131" t="s">
        <v>100</v>
      </c>
      <c r="B47" s="53"/>
      <c r="C47" s="161">
        <v>9320728.5000000019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3">
      <c r="A48" s="53" t="s">
        <v>56</v>
      </c>
      <c r="B48" s="53"/>
      <c r="C48" s="171" t="str">
        <f>G7</f>
        <v>August 31, 2020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-93207.280000000013</v>
      </c>
    </row>
    <row r="49" spans="1:1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3">
      <c r="A51" s="125" t="s">
        <v>107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3128.8400000006222</v>
      </c>
    </row>
    <row r="52" spans="1:11" x14ac:dyDescent="0.3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3">
      <c r="A53" s="125" t="s">
        <v>109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22530.960000000268</v>
      </c>
    </row>
    <row r="54" spans="1:11" x14ac:dyDescent="0.3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3">
      <c r="A55" s="131" t="s">
        <v>128</v>
      </c>
      <c r="B55" s="53"/>
      <c r="C55" s="53"/>
      <c r="D55" s="172" t="str">
        <f>'SCH II'!F20</f>
        <v>November 30, 2021</v>
      </c>
      <c r="E55" s="53"/>
      <c r="F55" s="126"/>
      <c r="G55" s="53"/>
      <c r="H55" s="127" t="s">
        <v>36</v>
      </c>
      <c r="I55" s="127"/>
      <c r="J55" s="97">
        <f>'SCH II'!J20</f>
        <v>9786840</v>
      </c>
    </row>
    <row r="56" spans="1:1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35">
      <c r="A57" s="125" t="s">
        <v>112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2E-3</v>
      </c>
    </row>
    <row r="58" spans="1:11" ht="12" thickTop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3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3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3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3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3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3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3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3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3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3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3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3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3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3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3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3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3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3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3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3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3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3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3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3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3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3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3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3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3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3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3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3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3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3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3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3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3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3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3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3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3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3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3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3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3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3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3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3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3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3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3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3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3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3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3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3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3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3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3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3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3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3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3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3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3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3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3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3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3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3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3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3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3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3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3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3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3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3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3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3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3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3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3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3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3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3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3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3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3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3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3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3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3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3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3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3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3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3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3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3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3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3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3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3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3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3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3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3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3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3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3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3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3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G13" sqref="G13"/>
    </sheetView>
  </sheetViews>
  <sheetFormatPr defaultColWidth="12.81640625" defaultRowHeight="11.6" x14ac:dyDescent="0.3"/>
  <cols>
    <col min="1" max="1" width="17.36328125" style="1" customWidth="1"/>
    <col min="2" max="2" width="11.453125" style="1" customWidth="1"/>
    <col min="3" max="3" width="22" style="1" customWidth="1"/>
    <col min="4" max="4" width="19.81640625" style="1" customWidth="1"/>
    <col min="5" max="5" width="13.36328125" style="1" customWidth="1"/>
    <col min="6" max="6" width="8.81640625" style="168" bestFit="1" customWidth="1"/>
    <col min="7" max="7" width="13.1796875" style="1" customWidth="1"/>
    <col min="8" max="8" width="9.1796875" style="1" customWidth="1"/>
    <col min="9" max="9" width="6" style="1" customWidth="1"/>
    <col min="10" max="11" width="14.81640625" style="1" customWidth="1"/>
    <col min="12" max="15" width="12.81640625" style="1"/>
    <col min="16" max="16" width="14.81640625" style="1" customWidth="1"/>
    <col min="17" max="17" width="12.81640625" style="1"/>
    <col min="18" max="21" width="14.81640625" style="1" customWidth="1"/>
    <col min="22" max="16384" width="12.81640625" style="1"/>
  </cols>
  <sheetData>
    <row r="1" spans="1:35" x14ac:dyDescent="0.3">
      <c r="A1" s="170" t="str">
        <f>'SCH IV'!A2</f>
        <v>4th Quarter</v>
      </c>
      <c r="B1" s="53"/>
      <c r="C1" s="53"/>
      <c r="D1" s="53"/>
      <c r="E1" s="53"/>
      <c r="F1" s="169"/>
      <c r="G1" s="53"/>
      <c r="H1" s="53"/>
    </row>
    <row r="2" spans="1:35" x14ac:dyDescent="0.3">
      <c r="A2" s="53"/>
      <c r="B2" s="53"/>
      <c r="C2" s="53"/>
      <c r="D2" s="53"/>
      <c r="E2" s="53"/>
      <c r="F2" s="169"/>
      <c r="G2" s="53"/>
      <c r="H2" s="53"/>
    </row>
    <row r="3" spans="1:35" x14ac:dyDescent="0.3">
      <c r="A3" s="55" t="s">
        <v>131</v>
      </c>
      <c r="B3" s="54"/>
      <c r="C3" s="54"/>
      <c r="D3" s="53"/>
      <c r="E3" s="126"/>
      <c r="F3" s="126"/>
      <c r="G3" s="126"/>
      <c r="H3" s="53"/>
      <c r="I3" s="14"/>
    </row>
    <row r="4" spans="1:35" x14ac:dyDescent="0.3">
      <c r="A4" s="55" t="s">
        <v>4</v>
      </c>
      <c r="B4" s="54"/>
      <c r="C4" s="188">
        <v>44166</v>
      </c>
      <c r="D4" s="53"/>
      <c r="E4" s="126"/>
      <c r="F4" s="126"/>
      <c r="G4" s="126"/>
      <c r="H4" s="53"/>
      <c r="I4" s="14"/>
    </row>
    <row r="5" spans="1:35" ht="15" customHeight="1" x14ac:dyDescent="0.3">
      <c r="A5" s="55" t="s">
        <v>5</v>
      </c>
      <c r="B5" s="54"/>
      <c r="C5" s="53"/>
      <c r="D5" s="54"/>
      <c r="E5" s="204" t="s">
        <v>137</v>
      </c>
      <c r="F5" s="102">
        <v>2019</v>
      </c>
      <c r="G5" s="171">
        <v>1.99</v>
      </c>
      <c r="H5" s="53"/>
      <c r="I5" s="14"/>
    </row>
    <row r="6" spans="1:35" x14ac:dyDescent="0.3">
      <c r="A6" s="55" t="s">
        <v>7</v>
      </c>
      <c r="B6" s="54"/>
      <c r="C6" s="54"/>
      <c r="D6" s="54"/>
      <c r="E6" s="204" t="s">
        <v>139</v>
      </c>
      <c r="F6" s="102">
        <v>2019</v>
      </c>
      <c r="G6" s="171">
        <v>1.88</v>
      </c>
      <c r="H6" s="53"/>
      <c r="I6" s="14"/>
    </row>
    <row r="7" spans="1:35" x14ac:dyDescent="0.3">
      <c r="A7" s="53"/>
      <c r="B7" s="53"/>
      <c r="C7" s="53"/>
      <c r="D7" s="53"/>
      <c r="E7" s="204" t="s">
        <v>140</v>
      </c>
      <c r="F7" s="102">
        <v>2019</v>
      </c>
      <c r="G7" s="171">
        <v>1.89</v>
      </c>
      <c r="H7" s="53"/>
      <c r="I7" s="14"/>
    </row>
    <row r="8" spans="1:35" s="2" customFormat="1" x14ac:dyDescent="0.3">
      <c r="A8" s="55" t="s">
        <v>15</v>
      </c>
      <c r="B8" s="54"/>
      <c r="C8" s="188">
        <v>44104</v>
      </c>
      <c r="D8" s="54"/>
      <c r="E8" s="204" t="s">
        <v>153</v>
      </c>
      <c r="F8" s="102">
        <v>2019</v>
      </c>
      <c r="G8" s="171">
        <v>1.92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3">
      <c r="A9" s="65" t="s">
        <v>16</v>
      </c>
      <c r="B9" s="122"/>
      <c r="C9" s="54"/>
      <c r="D9" s="54"/>
      <c r="E9" s="204" t="s">
        <v>154</v>
      </c>
      <c r="F9" s="102">
        <v>2020</v>
      </c>
      <c r="G9" s="171">
        <v>1.7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3">
      <c r="A10" s="53"/>
      <c r="B10" s="53"/>
      <c r="C10" s="53"/>
      <c r="D10" s="53"/>
      <c r="E10" s="204" t="s">
        <v>138</v>
      </c>
      <c r="F10" s="102">
        <v>2020</v>
      </c>
      <c r="G10" s="171">
        <v>1.4</v>
      </c>
      <c r="H10" s="53"/>
      <c r="I10" s="14"/>
    </row>
    <row r="11" spans="1:35" ht="15" customHeight="1" x14ac:dyDescent="0.3">
      <c r="A11" s="125" t="s">
        <v>21</v>
      </c>
      <c r="B11" s="53"/>
      <c r="C11" s="126">
        <f>C40/100</f>
        <v>5.4000000000000003E-3</v>
      </c>
      <c r="D11" s="53"/>
      <c r="E11" s="204" t="s">
        <v>150</v>
      </c>
      <c r="F11" s="102">
        <v>2020</v>
      </c>
      <c r="G11" s="171">
        <v>1.53</v>
      </c>
      <c r="H11" s="53"/>
      <c r="I11" s="14"/>
    </row>
    <row r="12" spans="1:35" x14ac:dyDescent="0.3">
      <c r="A12" s="53"/>
      <c r="B12" s="53"/>
      <c r="C12" s="53"/>
      <c r="D12" s="53"/>
      <c r="E12" s="204" t="s">
        <v>151</v>
      </c>
      <c r="F12" s="102">
        <v>2020</v>
      </c>
      <c r="G12" s="171">
        <v>1.1299999999999999</v>
      </c>
      <c r="H12" s="53"/>
      <c r="I12" s="14"/>
      <c r="AE12" s="13"/>
      <c r="AG12" s="13"/>
      <c r="AI12" s="13"/>
    </row>
    <row r="13" spans="1:35" ht="15" customHeight="1" x14ac:dyDescent="0.3">
      <c r="A13" s="125" t="s">
        <v>23</v>
      </c>
      <c r="B13" s="53"/>
      <c r="C13" s="164">
        <f>PMT(C18,12,-C20)</f>
        <v>8.3577284381752451E-2</v>
      </c>
      <c r="D13" s="53"/>
      <c r="E13" s="204" t="s">
        <v>152</v>
      </c>
      <c r="F13" s="102">
        <v>2020</v>
      </c>
      <c r="G13" s="171">
        <v>0.27</v>
      </c>
      <c r="H13" s="53"/>
      <c r="I13" s="14"/>
      <c r="AE13" s="13"/>
      <c r="AG13" s="13"/>
      <c r="AI13" s="13"/>
    </row>
    <row r="14" spans="1:35" x14ac:dyDescent="0.3">
      <c r="A14" s="53"/>
      <c r="B14" s="53"/>
      <c r="C14" s="53"/>
      <c r="D14" s="53"/>
      <c r="E14" s="204" t="s">
        <v>134</v>
      </c>
      <c r="F14" s="102">
        <v>2020</v>
      </c>
      <c r="G14" s="171">
        <v>0.21</v>
      </c>
      <c r="H14" s="126"/>
      <c r="I14" s="14"/>
      <c r="AE14" s="13"/>
      <c r="AG14" s="13"/>
      <c r="AI14" s="13"/>
    </row>
    <row r="15" spans="1:35" x14ac:dyDescent="0.3">
      <c r="A15" s="125" t="s">
        <v>30</v>
      </c>
      <c r="B15" s="53"/>
      <c r="C15" s="72">
        <f>ROUND(+C13*12,4)</f>
        <v>1.0028999999999999</v>
      </c>
      <c r="D15" s="72"/>
      <c r="E15" s="204" t="s">
        <v>135</v>
      </c>
      <c r="F15" s="102">
        <v>2020</v>
      </c>
      <c r="G15" s="171">
        <v>0.22</v>
      </c>
      <c r="H15" s="126"/>
      <c r="I15" s="14"/>
      <c r="AE15" s="13"/>
      <c r="AG15" s="13"/>
      <c r="AI15" s="13"/>
    </row>
    <row r="16" spans="1:35" x14ac:dyDescent="0.3">
      <c r="A16" s="53"/>
      <c r="B16" s="53"/>
      <c r="C16" s="53"/>
      <c r="D16" s="53"/>
      <c r="E16" s="204" t="s">
        <v>136</v>
      </c>
      <c r="F16" s="102">
        <v>2020</v>
      </c>
      <c r="G16" s="171">
        <v>0.24</v>
      </c>
      <c r="H16" s="165">
        <f>SUM(G5:G16)</f>
        <v>14.379999999999999</v>
      </c>
      <c r="I16" s="14"/>
      <c r="AE16" s="13"/>
      <c r="AG16" s="13"/>
      <c r="AI16" s="13"/>
    </row>
    <row r="17" spans="1:35" x14ac:dyDescent="0.3">
      <c r="A17" s="53"/>
      <c r="B17" s="53"/>
      <c r="C17" s="53"/>
      <c r="D17" s="53"/>
      <c r="E17" s="204" t="s">
        <v>137</v>
      </c>
      <c r="F17" s="102">
        <v>2020</v>
      </c>
      <c r="G17" s="171">
        <v>0.12</v>
      </c>
      <c r="H17" s="165">
        <f>SUM(G6:G17)</f>
        <v>12.51</v>
      </c>
      <c r="I17" s="14"/>
      <c r="AE17" s="13"/>
      <c r="AG17" s="13"/>
      <c r="AI17" s="13"/>
    </row>
    <row r="18" spans="1:35" x14ac:dyDescent="0.3">
      <c r="A18" s="125" t="s">
        <v>41</v>
      </c>
      <c r="B18" s="53"/>
      <c r="C18" s="164">
        <f>C11/12</f>
        <v>4.5000000000000004E-4</v>
      </c>
      <c r="D18" s="53"/>
      <c r="F18" s="169"/>
      <c r="G18" s="53"/>
      <c r="I18" s="14"/>
      <c r="AE18" s="13"/>
      <c r="AG18" s="13"/>
      <c r="AI18" s="13"/>
    </row>
    <row r="19" spans="1:35" x14ac:dyDescent="0.3">
      <c r="A19" s="53"/>
      <c r="B19" s="53"/>
      <c r="C19" s="53"/>
      <c r="D19" s="53"/>
      <c r="F19" s="169"/>
      <c r="G19" s="53"/>
      <c r="I19" s="14"/>
      <c r="AE19" s="13"/>
      <c r="AG19" s="13"/>
      <c r="AI19" s="13"/>
    </row>
    <row r="20" spans="1:35" x14ac:dyDescent="0.3">
      <c r="A20" s="125" t="s">
        <v>19</v>
      </c>
      <c r="B20" s="53"/>
      <c r="C20" s="126">
        <v>1</v>
      </c>
      <c r="D20" s="53"/>
      <c r="F20" s="169"/>
      <c r="G20" s="53"/>
      <c r="I20" s="14"/>
      <c r="AE20" s="13"/>
      <c r="AG20" s="13"/>
      <c r="AI20" s="13"/>
    </row>
    <row r="21" spans="1:35" x14ac:dyDescent="0.3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3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3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3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3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3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3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3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3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3">
      <c r="A30" s="125" t="s">
        <v>63</v>
      </c>
      <c r="B30" s="53"/>
      <c r="C30" s="165">
        <f>H16</f>
        <v>14.379999999999999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3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3">
      <c r="A32" s="125" t="s">
        <v>67</v>
      </c>
      <c r="B32" s="53"/>
      <c r="C32" s="165">
        <f>G17</f>
        <v>0.12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3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3">
      <c r="A34" s="125" t="s">
        <v>69</v>
      </c>
      <c r="B34" s="53"/>
      <c r="C34" s="165">
        <f>G5</f>
        <v>1.99</v>
      </c>
      <c r="D34" s="53"/>
      <c r="E34" s="53"/>
      <c r="F34" s="169"/>
      <c r="G34" s="53"/>
      <c r="H34" s="53"/>
      <c r="I34" s="14"/>
    </row>
    <row r="35" spans="1:35" x14ac:dyDescent="0.3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73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3">
      <c r="A36" s="125" t="s">
        <v>72</v>
      </c>
      <c r="B36" s="53"/>
      <c r="C36" s="165">
        <f>C30+C32-C34</f>
        <v>12.509999999999998</v>
      </c>
      <c r="D36" s="53"/>
      <c r="E36" s="53"/>
      <c r="F36" s="169"/>
      <c r="G36" s="53"/>
      <c r="H36" s="53"/>
      <c r="I36" s="14"/>
      <c r="W36" s="7" t="s">
        <v>76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3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80</v>
      </c>
      <c r="AE37" s="13"/>
      <c r="AF37" s="13"/>
      <c r="AG37" s="13"/>
      <c r="AH37" s="13"/>
      <c r="AI37" s="13"/>
    </row>
    <row r="38" spans="1:35" x14ac:dyDescent="0.3">
      <c r="A38" s="125" t="s">
        <v>79</v>
      </c>
      <c r="B38" s="53"/>
      <c r="C38" s="165">
        <f>ROUND(C36/12,2)</f>
        <v>1.04</v>
      </c>
      <c r="D38" s="53"/>
      <c r="E38" s="53"/>
      <c r="F38" s="169"/>
      <c r="G38" s="53"/>
      <c r="H38" s="53"/>
      <c r="I38" s="14"/>
      <c r="W38" s="7" t="s">
        <v>83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3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85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3">
      <c r="A40" s="125" t="s">
        <v>86</v>
      </c>
      <c r="B40" s="53"/>
      <c r="C40" s="165">
        <f>C38-0.5</f>
        <v>0.54</v>
      </c>
      <c r="D40" s="53"/>
      <c r="H40" s="53"/>
      <c r="I40" s="14"/>
      <c r="O40" s="13"/>
      <c r="P40" s="23"/>
      <c r="Q40" s="18"/>
      <c r="R40" s="18"/>
      <c r="S40" s="18"/>
      <c r="AC40" s="3" t="s">
        <v>80</v>
      </c>
      <c r="AE40" s="13"/>
      <c r="AF40" s="13"/>
      <c r="AG40" s="13"/>
      <c r="AH40" s="13"/>
      <c r="AI40" s="13"/>
    </row>
    <row r="41" spans="1:35" x14ac:dyDescent="0.3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89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3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92</v>
      </c>
      <c r="AE42" s="13"/>
      <c r="AF42" s="13"/>
      <c r="AG42" s="13"/>
      <c r="AH42" s="13"/>
      <c r="AI42" s="13"/>
    </row>
    <row r="43" spans="1:35" x14ac:dyDescent="0.3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3">
      <c r="H44" s="53"/>
      <c r="O44" s="13"/>
      <c r="P44" s="23"/>
      <c r="Q44" s="18"/>
      <c r="R44" s="18"/>
      <c r="S44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3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2020-10-22T19:18:39Z</cp:lastPrinted>
  <dcterms:created xsi:type="dcterms:W3CDTF">1996-03-06T12:36:18Z</dcterms:created>
  <dcterms:modified xsi:type="dcterms:W3CDTF">2020-10-29T17:33:49Z</dcterms:modified>
</cp:coreProperties>
</file>