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John Ryan\CKY\SMRP\Rehearing FINAL\"/>
    </mc:Choice>
  </mc:AlternateContent>
  <bookViews>
    <workbookView xWindow="0" yWindow="0" windowWidth="23040" windowHeight="9380"/>
  </bookViews>
  <sheets>
    <sheet name="SMRP Rider Calc Form 1.0 (1)" sheetId="1" r:id="rId1"/>
    <sheet name="SMRP Rider Calc Form 1.0 (2)" sheetId="2" r:id="rId2"/>
    <sheet name="SMRP Rider Calc Form 1.0 (3)" sheetId="3" r:id="rId3"/>
  </sheets>
  <externalReferences>
    <externalReference r:id="rId4"/>
    <externalReference r:id="rId5"/>
    <externalReference r:id="rId6"/>
    <externalReference r:id="rId7"/>
  </externalReferences>
  <definedNames>
    <definedName name="_Order1" hidden="1">0</definedName>
    <definedName name="_Order2" hidden="1">0</definedName>
    <definedName name="case" localSheetId="0">'[1]Sch 14a pg 1 Rev Req'!#REF!</definedName>
    <definedName name="case" localSheetId="1">'[1]Sch 14a pg 1 Rev Req'!#REF!</definedName>
    <definedName name="case" localSheetId="2">'[1]Sch 14a pg 1 Rev Req'!#REF!</definedName>
    <definedName name="case">'[1]Sch 14a pg 1 Rev Req'!#REF!</definedName>
    <definedName name="CheckDataCol_49" localSheetId="0">#REF!</definedName>
    <definedName name="CheckDataCol_49" localSheetId="2">#REF!</definedName>
    <definedName name="CheckDataCol_49">#REF!</definedName>
    <definedName name="ClrInptfrEst" localSheetId="0">[2]Input!$K$60,[2]Input!$K$61,[2]Input!$K$63,[2]Input!$K$67,[2]Input!#REF!,[2]Input!#REF!,[2]Input!#REF!,[2]Input!$K$64,[2]Input!$K$38,[2]Input!$K$39,[2]Input!$K$40</definedName>
    <definedName name="ClrInptfrEst" localSheetId="2">[2]Input!$K$60,[2]Input!$K$61,[2]Input!$K$63,[2]Input!$K$67,[2]Input!#REF!,[2]Input!#REF!,[2]Input!#REF!,[2]Input!$K$64,[2]Input!$K$38,[2]Input!$K$39,[2]Input!$K$40</definedName>
    <definedName name="ClrInptfrEst">[2]Input!$K$60,[2]Input!$K$61,[2]Input!$K$63,[2]Input!$K$67,[2]Input!#REF!,[2]Input!#REF!,[2]Input!#REF!,[2]Input!$K$64,[2]Input!$K$38,[2]Input!$K$39,[2]Input!$K$40</definedName>
    <definedName name="co" localSheetId="0">'[1]Sch 14b Acct 376 Rate Base'!#REF!</definedName>
    <definedName name="co" localSheetId="1">'[1]Sch 14b Acct 376 Rate Base'!#REF!</definedName>
    <definedName name="co" localSheetId="2">'[1]Sch 14b Acct 376 Rate Base'!#REF!</definedName>
    <definedName name="co">'[1]Sch 14b Acct 376 Rate Base'!#REF!</definedName>
    <definedName name="CurBillMonth" localSheetId="0">#REF!</definedName>
    <definedName name="CurBillMonth" localSheetId="2">#REF!</definedName>
    <definedName name="CurBillMonth">#REF!</definedName>
    <definedName name="DataCol_01" localSheetId="0">#REF!</definedName>
    <definedName name="DataCol_01" localSheetId="2">#REF!</definedName>
    <definedName name="DataCol_01">#REF!</definedName>
    <definedName name="DataCol_01_02" localSheetId="0">#REF!</definedName>
    <definedName name="DataCol_01_02" localSheetId="2">#REF!</definedName>
    <definedName name="DataCol_01_02">#REF!</definedName>
    <definedName name="DataCol_02" localSheetId="0">#REF!</definedName>
    <definedName name="DataCol_02" localSheetId="2">#REF!</definedName>
    <definedName name="DataCol_02">#REF!</definedName>
    <definedName name="DataCol_02_02" localSheetId="0">#REF!</definedName>
    <definedName name="DataCol_02_02" localSheetId="2">#REF!</definedName>
    <definedName name="DataCol_02_02">#REF!</definedName>
    <definedName name="DataCol_03" localSheetId="0">#REF!</definedName>
    <definedName name="DataCol_03" localSheetId="2">#REF!</definedName>
    <definedName name="DataCol_03">#REF!</definedName>
    <definedName name="DataCol_03_02" localSheetId="0">#REF!</definedName>
    <definedName name="DataCol_03_02" localSheetId="2">#REF!</definedName>
    <definedName name="DataCol_03_02">#REF!</definedName>
    <definedName name="DataCol_04" localSheetId="0">#REF!</definedName>
    <definedName name="DataCol_04" localSheetId="2">#REF!</definedName>
    <definedName name="DataCol_04">#REF!</definedName>
    <definedName name="DataCol_05" localSheetId="0">#REF!</definedName>
    <definedName name="DataCol_05" localSheetId="2">#REF!</definedName>
    <definedName name="DataCol_05">#REF!</definedName>
    <definedName name="DataCol_06" localSheetId="0">#REF!</definedName>
    <definedName name="DataCol_06" localSheetId="2">#REF!</definedName>
    <definedName name="DataCol_06">#REF!</definedName>
    <definedName name="DataCol_07" localSheetId="0">#REF!</definedName>
    <definedName name="DataCol_07" localSheetId="2">#REF!</definedName>
    <definedName name="DataCol_07">#REF!</definedName>
    <definedName name="DataCol_08" localSheetId="0">#REF!</definedName>
    <definedName name="DataCol_08" localSheetId="2">#REF!</definedName>
    <definedName name="DataCol_08">#REF!</definedName>
    <definedName name="DataCol_09" localSheetId="0">#REF!</definedName>
    <definedName name="DataCol_09" localSheetId="2">#REF!</definedName>
    <definedName name="DataCol_09">#REF!</definedName>
    <definedName name="DataCol_10" localSheetId="0">#REF!</definedName>
    <definedName name="DataCol_10" localSheetId="2">#REF!</definedName>
    <definedName name="DataCol_10">#REF!</definedName>
    <definedName name="DataCol_11" localSheetId="0">#REF!</definedName>
    <definedName name="DataCol_11" localSheetId="2">#REF!</definedName>
    <definedName name="DataCol_11">#REF!</definedName>
    <definedName name="DataCol_12" localSheetId="0">#REF!</definedName>
    <definedName name="DataCol_12" localSheetId="2">#REF!</definedName>
    <definedName name="DataCol_12">#REF!</definedName>
    <definedName name="DataCol_13" localSheetId="0">#REF!</definedName>
    <definedName name="DataCol_13" localSheetId="2">#REF!</definedName>
    <definedName name="DataCol_13">#REF!</definedName>
    <definedName name="DataCol_14" localSheetId="0">#REF!</definedName>
    <definedName name="DataCol_14" localSheetId="2">#REF!</definedName>
    <definedName name="DataCol_14">#REF!</definedName>
    <definedName name="DataCol_15" localSheetId="0">#REF!</definedName>
    <definedName name="DataCol_15" localSheetId="2">#REF!</definedName>
    <definedName name="DataCol_15">#REF!</definedName>
    <definedName name="DataCol_16" localSheetId="0">#REF!</definedName>
    <definedName name="DataCol_16" localSheetId="2">#REF!</definedName>
    <definedName name="DataCol_16">#REF!</definedName>
    <definedName name="DataCol_17" localSheetId="0">#REF!</definedName>
    <definedName name="DataCol_17" localSheetId="2">#REF!</definedName>
    <definedName name="DataCol_17">#REF!</definedName>
    <definedName name="DataCol_18" localSheetId="0">#REF!</definedName>
    <definedName name="DataCol_18" localSheetId="2">#REF!</definedName>
    <definedName name="DataCol_18">#REF!</definedName>
    <definedName name="DataCol_19" localSheetId="0">#REF!</definedName>
    <definedName name="DataCol_19" localSheetId="2">#REF!</definedName>
    <definedName name="DataCol_19">#REF!</definedName>
    <definedName name="DataCol_20" localSheetId="0">#REF!</definedName>
    <definedName name="DataCol_20" localSheetId="2">#REF!</definedName>
    <definedName name="DataCol_20">#REF!</definedName>
    <definedName name="DataCol_21" localSheetId="0">#REF!</definedName>
    <definedName name="DataCol_21" localSheetId="2">#REF!</definedName>
    <definedName name="DataCol_21">#REF!</definedName>
    <definedName name="DataCol_22" localSheetId="0">#REF!</definedName>
    <definedName name="DataCol_22" localSheetId="2">#REF!</definedName>
    <definedName name="DataCol_22">#REF!</definedName>
    <definedName name="DataCol_23" localSheetId="0">#REF!</definedName>
    <definedName name="DataCol_23" localSheetId="2">#REF!</definedName>
    <definedName name="DataCol_23">#REF!</definedName>
    <definedName name="DataCol_24" localSheetId="0">#REF!</definedName>
    <definedName name="DataCol_24" localSheetId="2">#REF!</definedName>
    <definedName name="DataCol_24">#REF!</definedName>
    <definedName name="DataCol_25" localSheetId="0">#REF!</definedName>
    <definedName name="DataCol_25" localSheetId="2">#REF!</definedName>
    <definedName name="DataCol_25">#REF!</definedName>
    <definedName name="DataCol_26" localSheetId="0">#REF!</definedName>
    <definedName name="DataCol_26" localSheetId="2">#REF!</definedName>
    <definedName name="DataCol_26">#REF!</definedName>
    <definedName name="DataCol_27" localSheetId="0">#REF!</definedName>
    <definedName name="DataCol_27" localSheetId="2">#REF!</definedName>
    <definedName name="DataCol_27">#REF!</definedName>
    <definedName name="DataCol_28" localSheetId="0">#REF!</definedName>
    <definedName name="DataCol_28" localSheetId="2">#REF!</definedName>
    <definedName name="DataCol_28">#REF!</definedName>
    <definedName name="DataCol_29" localSheetId="0">#REF!</definedName>
    <definedName name="DataCol_29" localSheetId="2">#REF!</definedName>
    <definedName name="DataCol_29">#REF!</definedName>
    <definedName name="DataCol_30" localSheetId="0">#REF!</definedName>
    <definedName name="DataCol_30" localSheetId="2">#REF!</definedName>
    <definedName name="DataCol_30">#REF!</definedName>
    <definedName name="DataCol_31" localSheetId="0">#REF!</definedName>
    <definedName name="DataCol_31" localSheetId="2">#REF!</definedName>
    <definedName name="DataCol_31">#REF!</definedName>
    <definedName name="DataCol_32" localSheetId="0">#REF!</definedName>
    <definedName name="DataCol_32" localSheetId="2">#REF!</definedName>
    <definedName name="DataCol_32">#REF!</definedName>
    <definedName name="DataCol_33" localSheetId="0">#REF!</definedName>
    <definedName name="DataCol_33" localSheetId="2">#REF!</definedName>
    <definedName name="DataCol_33">#REF!</definedName>
    <definedName name="DataCol_34" localSheetId="0">#REF!</definedName>
    <definedName name="DataCol_34" localSheetId="2">#REF!</definedName>
    <definedName name="DataCol_34">#REF!</definedName>
    <definedName name="DataCol_35" localSheetId="0">#REF!</definedName>
    <definedName name="DataCol_35" localSheetId="2">#REF!</definedName>
    <definedName name="DataCol_35">#REF!</definedName>
    <definedName name="DataCol_36" localSheetId="0">#REF!</definedName>
    <definedName name="DataCol_36" localSheetId="2">#REF!</definedName>
    <definedName name="DataCol_36">#REF!</definedName>
    <definedName name="DataCol_37" localSheetId="0">#REF!</definedName>
    <definedName name="DataCol_37" localSheetId="2">#REF!</definedName>
    <definedName name="DataCol_37">#REF!</definedName>
    <definedName name="DataCol_38" localSheetId="0">#REF!</definedName>
    <definedName name="DataCol_38" localSheetId="2">#REF!</definedName>
    <definedName name="DataCol_38">#REF!</definedName>
    <definedName name="DataCol_39" localSheetId="0">#REF!</definedName>
    <definedName name="DataCol_39" localSheetId="2">#REF!</definedName>
    <definedName name="DataCol_39">#REF!</definedName>
    <definedName name="DataCol_40" localSheetId="0">#REF!</definedName>
    <definedName name="DataCol_40" localSheetId="2">#REF!</definedName>
    <definedName name="DataCol_40">#REF!</definedName>
    <definedName name="DataCol_41" localSheetId="0">#REF!</definedName>
    <definedName name="DataCol_41" localSheetId="2">#REF!</definedName>
    <definedName name="DataCol_41">#REF!</definedName>
    <definedName name="DataCol_42" localSheetId="0">#REF!</definedName>
    <definedName name="DataCol_42" localSheetId="2">#REF!</definedName>
    <definedName name="DataCol_42">#REF!</definedName>
    <definedName name="DataCol_43" localSheetId="0">#REF!</definedName>
    <definedName name="DataCol_43" localSheetId="2">#REF!</definedName>
    <definedName name="DataCol_43">#REF!</definedName>
    <definedName name="DataCol_44" localSheetId="0">#REF!</definedName>
    <definedName name="DataCol_44" localSheetId="2">#REF!</definedName>
    <definedName name="DataCol_44">#REF!</definedName>
    <definedName name="DataCol_45" localSheetId="0">#REF!</definedName>
    <definedName name="DataCol_45" localSheetId="2">#REF!</definedName>
    <definedName name="DataCol_45">#REF!</definedName>
    <definedName name="DataCol_46" localSheetId="0">#REF!</definedName>
    <definedName name="DataCol_46" localSheetId="2">#REF!</definedName>
    <definedName name="DataCol_46">#REF!</definedName>
    <definedName name="DataCol_47" localSheetId="0">#REF!</definedName>
    <definedName name="DataCol_47" localSheetId="2">#REF!</definedName>
    <definedName name="DataCol_47">#REF!</definedName>
    <definedName name="DataCol_48" localSheetId="0">#REF!</definedName>
    <definedName name="DataCol_48" localSheetId="2">#REF!</definedName>
    <definedName name="DataCol_48">#REF!</definedName>
    <definedName name="DataCol_49" localSheetId="0">#REF!</definedName>
    <definedName name="DataCol_49" localSheetId="2">#REF!</definedName>
    <definedName name="DataCol_49">#REF!</definedName>
    <definedName name="f" localSheetId="0">'[1]Sch 14a pg 1 Rev Req'!#REF!</definedName>
    <definedName name="f" localSheetId="1">'[1]Sch 14a pg 1 Rev Req'!#REF!</definedName>
    <definedName name="f" localSheetId="2">'[1]Sch 14a pg 1 Rev Req'!#REF!</definedName>
    <definedName name="f">'[1]Sch 14a pg 1 Rev Req'!#REF!</definedName>
    <definedName name="InputItemsTable" localSheetId="0">#REF!</definedName>
    <definedName name="InputItemsTable" localSheetId="2">#REF!</definedName>
    <definedName name="InputItemsTable">#REF!</definedName>
    <definedName name="InputSec_01" localSheetId="0">#REF!</definedName>
    <definedName name="InputSec_01" localSheetId="2">#REF!</definedName>
    <definedName name="InputSec_01">#REF!</definedName>
    <definedName name="InputSec_02A" localSheetId="0">#REF!</definedName>
    <definedName name="InputSec_02A" localSheetId="2">#REF!</definedName>
    <definedName name="InputSec_02A">#REF!</definedName>
    <definedName name="InputSec_02B" localSheetId="0">#REF!</definedName>
    <definedName name="InputSec_02B" localSheetId="2">#REF!</definedName>
    <definedName name="InputSec_02B">#REF!</definedName>
    <definedName name="InputSec_02C" localSheetId="0">#REF!</definedName>
    <definedName name="InputSec_02C" localSheetId="2">#REF!</definedName>
    <definedName name="InputSec_02C">#REF!</definedName>
    <definedName name="NextBillMonth" localSheetId="0">#REF!</definedName>
    <definedName name="NextBillMonth" localSheetId="2">#REF!</definedName>
    <definedName name="NextBillMonth">#REF!</definedName>
    <definedName name="_xlnm.Print_Area" localSheetId="0">'SMRP Rider Calc Form 1.0 (1)'!$A$1:$E$23</definedName>
    <definedName name="_xlnm.Print_Area" localSheetId="1">'SMRP Rider Calc Form 1.0 (2)'!$A$1:$I$46</definedName>
    <definedName name="_xlnm.Print_Area" localSheetId="2">'SMRP Rider Calc Form 1.0 (3)'!$A$1:$I$31</definedName>
    <definedName name="ReptItemsTableAll">[3]Data!$O$85:$BK$134</definedName>
    <definedName name="RevCas1AllInp" localSheetId="0">#REF!,#REF!,#REF!,#REF!,#REF!,#REF!,#REF!,#REF!,#REF!,#REF!,#REF!</definedName>
    <definedName name="RevCas1AllInp" localSheetId="2">#REF!,#REF!,#REF!,#REF!,#REF!,#REF!,#REF!,#REF!,#REF!,#REF!,#REF!</definedName>
    <definedName name="RevCas1AllInp">#REF!,#REF!,#REF!,#REF!,#REF!,#REF!,#REF!,#REF!,#REF!,#REF!,#REF!</definedName>
    <definedName name="RevCas1AmortAmt1">[2]Input!$K$110</definedName>
    <definedName name="RevCas1AmortAmt2">[2]Input!$K$112</definedName>
    <definedName name="RevCas1AmortAmt3">[2]Input!$K$114</definedName>
    <definedName name="RevCas1AmortPer1">[2]Input!$Q$110</definedName>
    <definedName name="RevCas1AmortPer2">[2]Input!$Q$112</definedName>
    <definedName name="RevCas1AmortPer3">[2]Input!$Q$114</definedName>
    <definedName name="RevCas1Bal">[2]Input!$G$110</definedName>
    <definedName name="RevCas2AllInp" localSheetId="0">#REF!,#REF!,#REF!,#REF!,#REF!,#REF!,#REF!,#REF!,#REF!,#REF!,#REF!</definedName>
    <definedName name="RevCas2AllInp" localSheetId="2">#REF!,#REF!,#REF!,#REF!,#REF!,#REF!,#REF!,#REF!,#REF!,#REF!,#REF!</definedName>
    <definedName name="RevCas2AllInp">#REF!,#REF!,#REF!,#REF!,#REF!,#REF!,#REF!,#REF!,#REF!,#REF!,#REF!</definedName>
    <definedName name="RevCas2AmortAmt1">[2]Input!$K$124</definedName>
    <definedName name="RevCas2AmortAmt2" localSheetId="0">#REF!</definedName>
    <definedName name="RevCas2AmortAmt2" localSheetId="2">#REF!</definedName>
    <definedName name="RevCas2AmortAmt2">#REF!</definedName>
    <definedName name="RevCas2AmortAmt3">[2]Input!$K$128</definedName>
    <definedName name="RevCas2AmortPer1">[2]Input!$Q$124</definedName>
    <definedName name="RevCas2AmortPer2" localSheetId="0">#REF!</definedName>
    <definedName name="RevCas2AmortPer2" localSheetId="2">#REF!</definedName>
    <definedName name="RevCas2AmortPer2">#REF!</definedName>
    <definedName name="RevCas2AmortPer3">[2]Input!$Q$128</definedName>
    <definedName name="RevCas2Bal">[2]Input!$G$124</definedName>
    <definedName name="RevCas3AllInp" localSheetId="0">#REF!,#REF!,#REF!,#REF!,#REF!,#REF!,#REF!,#REF!,#REF!,#REF!,#REF!</definedName>
    <definedName name="RevCas3AllInp" localSheetId="2">#REF!,#REF!,#REF!,#REF!,#REF!,#REF!,#REF!,#REF!,#REF!,#REF!,#REF!</definedName>
    <definedName name="RevCas3AllInp">#REF!,#REF!,#REF!,#REF!,#REF!,#REF!,#REF!,#REF!,#REF!,#REF!,#REF!</definedName>
    <definedName name="RevCas3AmortAmt1" localSheetId="0">#REF!</definedName>
    <definedName name="RevCas3AmortAmt1" localSheetId="2">#REF!</definedName>
    <definedName name="RevCas3AmortAmt1">#REF!</definedName>
    <definedName name="RevCas3AmortAmt2" localSheetId="0">#REF!</definedName>
    <definedName name="RevCas3AmortAmt2" localSheetId="2">#REF!</definedName>
    <definedName name="RevCas3AmortAmt2">#REF!</definedName>
    <definedName name="RevCas3AmortPer1" localSheetId="0">#REF!</definedName>
    <definedName name="RevCas3AmortPer1" localSheetId="2">#REF!</definedName>
    <definedName name="RevCas3AmortPer1">#REF!</definedName>
    <definedName name="RevCas3AmortPer2" localSheetId="0">#REF!</definedName>
    <definedName name="RevCas3AmortPer2" localSheetId="2">#REF!</definedName>
    <definedName name="RevCas3AmortPer2">#REF!</definedName>
    <definedName name="RevCas3Bal" localSheetId="0">#REF!</definedName>
    <definedName name="RevCas3Bal" localSheetId="2">#REF!</definedName>
    <definedName name="RevCas3Bal">#REF!</definedName>
    <definedName name="RevCas4AllInp" localSheetId="0">#REF!,#REF!,#REF!,#REF!,#REF!,#REF!,#REF!,#REF!,#REF!,#REF!,#REF!</definedName>
    <definedName name="RevCas4AllInp" localSheetId="2">#REF!,#REF!,#REF!,#REF!,#REF!,#REF!,#REF!,#REF!,#REF!,#REF!,#REF!</definedName>
    <definedName name="RevCas4AllInp">#REF!,#REF!,#REF!,#REF!,#REF!,#REF!,#REF!,#REF!,#REF!,#REF!,#REF!</definedName>
    <definedName name="RevCas4AmortAmt1">[2]Input!$K$152</definedName>
    <definedName name="RevCas4AmortPer1">[2]Input!$Q$152</definedName>
    <definedName name="RevCas5AllInp" localSheetId="0">#REF!,#REF!,#REF!,#REF!,#REF!,#REF!,#REF!,#REF!,#REF!,#REF!,#REF!</definedName>
    <definedName name="RevCas5AllInp" localSheetId="2">#REF!,#REF!,#REF!,#REF!,#REF!,#REF!,#REF!,#REF!,#REF!,#REF!,#REF!</definedName>
    <definedName name="RevCas5AllInp">#REF!,#REF!,#REF!,#REF!,#REF!,#REF!,#REF!,#REF!,#REF!,#REF!,#REF!</definedName>
    <definedName name="RevCas5AmortPer2">[2]Input!$Q$168</definedName>
    <definedName name="StartBalance" localSheetId="0">#REF!</definedName>
    <definedName name="StartBalance" localSheetId="2">#REF!</definedName>
    <definedName name="StartBalance">#REF!</definedName>
    <definedName name="StartBalanceG1">[4]Startup!$N$10</definedName>
    <definedName name="StartBillMonth" localSheetId="0">#REF!</definedName>
    <definedName name="StartBillMonth" localSheetId="2">#REF!</definedName>
    <definedName name="StartBillMonth">#REF!</definedName>
    <definedName name="TableName">"Dummy"</definedName>
    <definedName name="Tickmarks" localSheetId="0">#REF!</definedName>
    <definedName name="Tickmarks" localSheetId="2">#REF!</definedName>
    <definedName name="Tickmark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E26" i="2"/>
  <c r="C22" i="3"/>
  <c r="D16" i="3" s="1"/>
  <c r="E16" i="3" s="1"/>
  <c r="G16" i="3" s="1"/>
  <c r="I16" i="3" s="1"/>
  <c r="D20" i="3"/>
  <c r="E20" i="3" s="1"/>
  <c r="G20" i="3" s="1"/>
  <c r="I20" i="3" s="1"/>
  <c r="D18" i="3"/>
  <c r="E18" i="3" s="1"/>
  <c r="G18" i="3" s="1"/>
  <c r="I18" i="3" s="1"/>
  <c r="A18" i="3"/>
  <c r="A20" i="3" s="1"/>
  <c r="A22" i="3" s="1"/>
  <c r="A16" i="3"/>
  <c r="F22" i="3"/>
  <c r="D14" i="3"/>
  <c r="D12" i="3"/>
  <c r="E12" i="3" s="1"/>
  <c r="F12" i="3" s="1"/>
  <c r="G12" i="3" s="1"/>
  <c r="C12" i="3"/>
  <c r="I1" i="3"/>
  <c r="E33" i="2"/>
  <c r="C23" i="2"/>
  <c r="D21" i="2"/>
  <c r="D19" i="2"/>
  <c r="D17" i="2"/>
  <c r="A17" i="2"/>
  <c r="A19" i="2" s="1"/>
  <c r="A21" i="2" s="1"/>
  <c r="A23" i="2" s="1"/>
  <c r="F23" i="2"/>
  <c r="D15" i="2"/>
  <c r="D23" i="2" s="1"/>
  <c r="D13" i="2"/>
  <c r="E13" i="2" s="1"/>
  <c r="F13" i="2" s="1"/>
  <c r="G13" i="2" s="1"/>
  <c r="C13" i="2"/>
  <c r="I9" i="2"/>
  <c r="A6" i="2"/>
  <c r="I1" i="2"/>
  <c r="D20" i="1"/>
  <c r="D18" i="1"/>
  <c r="D16" i="1"/>
  <c r="A16" i="1"/>
  <c r="A18" i="1" s="1"/>
  <c r="A20" i="1" s="1"/>
  <c r="A22" i="1" s="1"/>
  <c r="D14" i="1"/>
  <c r="E8" i="1"/>
  <c r="D22" i="3" l="1"/>
  <c r="E28" i="2"/>
  <c r="E30" i="2" s="1"/>
  <c r="E14" i="3"/>
  <c r="G14" i="3" s="1"/>
  <c r="I14" i="3" s="1"/>
  <c r="E34" i="2" l="1"/>
  <c r="E35" i="2" s="1"/>
  <c r="E37" i="2" s="1"/>
  <c r="E23" i="2" s="1"/>
  <c r="E31" i="2"/>
  <c r="E17" i="2" l="1"/>
  <c r="G17" i="2" s="1"/>
  <c r="E19" i="2"/>
  <c r="G19" i="2" s="1"/>
  <c r="E21" i="2"/>
  <c r="G21" i="2" s="1"/>
  <c r="E15" i="2"/>
  <c r="G15" i="2" s="1"/>
  <c r="I15" i="2" l="1"/>
  <c r="C14" i="1"/>
  <c r="E14" i="1" s="1"/>
  <c r="I21" i="2"/>
  <c r="C20" i="1"/>
  <c r="E20" i="1" s="1"/>
  <c r="I19" i="2"/>
  <c r="C18" i="1"/>
  <c r="E18" i="1" s="1"/>
  <c r="I17" i="2"/>
  <c r="C16" i="1"/>
  <c r="E16" i="1" s="1"/>
</calcChain>
</file>

<file path=xl/sharedStrings.xml><?xml version="1.0" encoding="utf-8"?>
<sst xmlns="http://schemas.openxmlformats.org/spreadsheetml/2006/main" count="112" uniqueCount="58">
  <si>
    <t>Exhibit 1</t>
  </si>
  <si>
    <t>Page 1 of 3</t>
  </si>
  <si>
    <t>Columbia Gas of Kentucky, Inc.</t>
  </si>
  <si>
    <t>Annual Adjustment to the Safety Modification and Replacement Program ("SMRP")</t>
  </si>
  <si>
    <t>SMRP Rider by Rate Schedule</t>
  </si>
  <si>
    <t>Revised SMRP Rates for July - December 2021</t>
  </si>
  <si>
    <t>Effective June 29, 2021</t>
  </si>
  <si>
    <t>Effective May 28, 2021</t>
  </si>
  <si>
    <t>Monthly</t>
  </si>
  <si>
    <t>Balancing</t>
  </si>
  <si>
    <t>Total</t>
  </si>
  <si>
    <t>Line</t>
  </si>
  <si>
    <t>SMRP</t>
  </si>
  <si>
    <t>Adjustment</t>
  </si>
  <si>
    <t xml:space="preserve">No. </t>
  </si>
  <si>
    <t>Rate Schedule</t>
  </si>
  <si>
    <t>Rider</t>
  </si>
  <si>
    <t>SMRP Rider</t>
  </si>
  <si>
    <t>Rate GSR, Rate SVGTS - Residential Service</t>
  </si>
  <si>
    <t>Rate GSO, Rate GDS, Rate SVGTS - Com. or Ind. Service</t>
  </si>
  <si>
    <t>Rate IUS, Rate IUDS</t>
  </si>
  <si>
    <r>
      <t>Rate IS, Rate DS</t>
    </r>
    <r>
      <rPr>
        <sz val="10"/>
        <rFont val="Arial"/>
        <family val="2"/>
      </rPr>
      <t>, Rate SAS</t>
    </r>
  </si>
  <si>
    <t>TOTAL</t>
  </si>
  <si>
    <t>Page 2 of 3</t>
  </si>
  <si>
    <t>13 Month Average WITHOUT ILI</t>
  </si>
  <si>
    <t>Base Revenue as</t>
  </si>
  <si>
    <t>Billing</t>
  </si>
  <si>
    <t>Approved PSC</t>
  </si>
  <si>
    <t>Allocation</t>
  </si>
  <si>
    <t>Revenue</t>
  </si>
  <si>
    <r>
      <t xml:space="preserve">Determinant </t>
    </r>
    <r>
      <rPr>
        <b/>
        <vertAlign val="superscript"/>
        <sz val="10"/>
        <rFont val="Arial"/>
        <family val="2"/>
      </rPr>
      <t>(2)</t>
    </r>
  </si>
  <si>
    <t>Case No. 2016-00162</t>
  </si>
  <si>
    <r>
      <t xml:space="preserve">Percent </t>
    </r>
    <r>
      <rPr>
        <b/>
        <u/>
        <vertAlign val="superscript"/>
        <sz val="12"/>
        <rFont val="Arial"/>
        <family val="2"/>
      </rPr>
      <t>(1)</t>
    </r>
  </si>
  <si>
    <t>Requirement</t>
  </si>
  <si>
    <t># of Bills (Jul - Dec)</t>
  </si>
  <si>
    <r>
      <t xml:space="preserve">SMRP Rider </t>
    </r>
    <r>
      <rPr>
        <b/>
        <u/>
        <vertAlign val="superscript"/>
        <sz val="12"/>
        <rFont val="Arial"/>
        <family val="2"/>
      </rPr>
      <t>(4)</t>
    </r>
  </si>
  <si>
    <r>
      <t xml:space="preserve">Rate IS, Rate DS </t>
    </r>
    <r>
      <rPr>
        <vertAlign val="superscript"/>
        <sz val="12"/>
        <rFont val="Arial"/>
        <family val="2"/>
      </rPr>
      <t>(3)</t>
    </r>
    <r>
      <rPr>
        <sz val="10"/>
        <rFont val="Arial"/>
        <family val="2"/>
      </rPr>
      <t>, Rate SAS</t>
    </r>
  </si>
  <si>
    <t>Approved 2021 SMRP</t>
  </si>
  <si>
    <t>Approved 2020 SMRP</t>
  </si>
  <si>
    <t>Incremental Revenue for 2021</t>
  </si>
  <si>
    <t>Monthly Incremental Revenue for 2021</t>
  </si>
  <si>
    <t>Incremental Revenue for 2021 not collected in January - April 2021</t>
  </si>
  <si>
    <t>SMRP Revenue (2018 - 2020) Estimated for January through June 2021</t>
  </si>
  <si>
    <t>SMRP Revenue (2021) Estimated for May through June 2021</t>
  </si>
  <si>
    <t>Total SMRP Revenue Expected to be collected through June 2021</t>
  </si>
  <si>
    <t>Remaining SMRP Revenue to be collected from July through December 2021</t>
  </si>
  <si>
    <t>Notes:</t>
  </si>
  <si>
    <r>
      <rPr>
        <vertAlign val="superscript"/>
        <sz val="12"/>
        <rFont val="Arial"/>
        <family val="2"/>
      </rPr>
      <t>(1)</t>
    </r>
    <r>
      <rPr>
        <sz val="10"/>
        <rFont val="Arial"/>
        <family val="2"/>
      </rPr>
      <t xml:space="preserve"> Allocation percent is based on the overall base revenue distribution approved in PSC Case No. 2016-00162</t>
    </r>
  </si>
  <si>
    <r>
      <rPr>
        <vertAlign val="superscript"/>
        <sz val="12"/>
        <rFont val="Arial"/>
        <family val="2"/>
      </rPr>
      <t>(2)</t>
    </r>
    <r>
      <rPr>
        <sz val="10"/>
        <rFont val="Arial"/>
        <family val="2"/>
      </rPr>
      <t xml:space="preserve"> Billing Determinants based on projected six months from July through December 2021 bills.</t>
    </r>
  </si>
  <si>
    <r>
      <rPr>
        <vertAlign val="superscript"/>
        <sz val="12"/>
        <rFont val="Arial"/>
        <family val="2"/>
      </rPr>
      <t>(3)</t>
    </r>
    <r>
      <rPr>
        <sz val="10"/>
        <rFont val="Arial"/>
        <family val="2"/>
      </rPr>
      <t xml:space="preserve"> Excluding customers subject to the Flex Provisions of Rate Schedule DS.</t>
    </r>
  </si>
  <si>
    <r>
      <rPr>
        <vertAlign val="superscript"/>
        <sz val="12"/>
        <rFont val="Arial"/>
        <family val="2"/>
      </rPr>
      <t>(4)</t>
    </r>
    <r>
      <rPr>
        <sz val="10"/>
        <rFont val="Arial"/>
        <family val="2"/>
      </rPr>
      <t xml:space="preserve"> Per Case No. 2021-00151.</t>
    </r>
  </si>
  <si>
    <t>Page 3 of 3</t>
  </si>
  <si>
    <t>SMRP Form 1.0</t>
  </si>
  <si>
    <t>Effective April 30, 2021</t>
  </si>
  <si>
    <t>Determinant</t>
  </si>
  <si>
    <r>
      <t xml:space="preserve"># of Bills </t>
    </r>
    <r>
      <rPr>
        <b/>
        <u/>
        <vertAlign val="superscript"/>
        <sz val="12"/>
        <rFont val="Arial"/>
        <family val="2"/>
      </rPr>
      <t>(2)</t>
    </r>
  </si>
  <si>
    <r>
      <rPr>
        <vertAlign val="superscript"/>
        <sz val="12"/>
        <rFont val="Arial"/>
        <family val="2"/>
      </rPr>
      <t>(2)</t>
    </r>
    <r>
      <rPr>
        <sz val="10"/>
        <rFont val="Arial"/>
        <family val="2"/>
      </rPr>
      <t xml:space="preserve"> Billing Determinants based on projected twelve months ending December 31, 2021 bills</t>
    </r>
  </si>
  <si>
    <r>
      <rPr>
        <vertAlign val="superscript"/>
        <sz val="12"/>
        <rFont val="Arial"/>
        <family val="2"/>
      </rPr>
      <t>(4)</t>
    </r>
    <r>
      <rPr>
        <sz val="10"/>
        <rFont val="Arial"/>
        <family val="2"/>
      </rPr>
      <t xml:space="preserve"> Per Case No. 2020-00099.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</si>
</sst>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&quot;$&quot;#,##0.00"/>
    <numFmt numFmtId="167" formatCode="0.000%"/>
    <numFmt numFmtId="168" formatCode="_(&quot;$&quot;* #,##0_);_(&quot;$&quot;* \(#,##0\);_(&quot;$&quot;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1"/>
      <color rgb="FF0000FF"/>
      <name val="Arial"/>
      <family val="2"/>
    </font>
    <font>
      <b/>
      <vertAlign val="superscript"/>
      <sz val="10"/>
      <name val="Arial"/>
      <family val="2"/>
    </font>
    <font>
      <b/>
      <u/>
      <vertAlign val="superscript"/>
      <sz val="12"/>
      <name val="Arial"/>
      <family val="2"/>
    </font>
    <font>
      <b/>
      <u/>
      <sz val="10"/>
      <color theme="1"/>
      <name val="Arial"/>
      <family val="2"/>
    </font>
    <font>
      <vertAlign val="superscript"/>
      <sz val="12"/>
      <name val="Arial"/>
      <family val="2"/>
    </font>
    <font>
      <u val="singleAccounting"/>
      <sz val="10"/>
      <color theme="1"/>
      <name val="Arial"/>
      <family val="2"/>
    </font>
    <font>
      <u val="singleAccounting"/>
      <sz val="10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6" fontId="1" fillId="0" borderId="0" xfId="0" applyNumberFormat="1" applyFont="1" applyFill="1" applyBorder="1"/>
    <xf numFmtId="7" fontId="1" fillId="0" borderId="0" xfId="0" applyNumberFormat="1" applyFont="1" applyFill="1" applyBorder="1"/>
    <xf numFmtId="166" fontId="1" fillId="0" borderId="0" xfId="0" applyNumberFormat="1" applyFont="1" applyFill="1"/>
    <xf numFmtId="37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5" fontId="1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37" fontId="2" fillId="0" borderId="0" xfId="0" quotePrefix="1" applyNumberFormat="1" applyFont="1" applyFill="1" applyBorder="1" applyAlignment="1">
      <alignment horizontal="center"/>
    </xf>
    <xf numFmtId="5" fontId="1" fillId="0" borderId="0" xfId="0" applyNumberFormat="1" applyFont="1" applyFill="1" applyBorder="1" applyAlignment="1">
      <alignment horizontal="right"/>
    </xf>
    <xf numFmtId="167" fontId="1" fillId="0" borderId="0" xfId="2" applyNumberFormat="1" applyFont="1" applyFill="1" applyBorder="1"/>
    <xf numFmtId="5" fontId="1" fillId="0" borderId="0" xfId="3" applyNumberFormat="1" applyFont="1" applyFill="1" applyBorder="1"/>
    <xf numFmtId="37" fontId="1" fillId="0" borderId="0" xfId="0" applyNumberFormat="1" applyFont="1" applyFill="1" applyBorder="1"/>
    <xf numFmtId="5" fontId="1" fillId="0" borderId="1" xfId="0" applyNumberFormat="1" applyFont="1" applyFill="1" applyBorder="1" applyAlignment="1">
      <alignment horizontal="right"/>
    </xf>
    <xf numFmtId="167" fontId="1" fillId="0" borderId="1" xfId="2" applyNumberFormat="1" applyFont="1" applyFill="1" applyBorder="1"/>
    <xf numFmtId="5" fontId="1" fillId="0" borderId="1" xfId="3" applyNumberFormat="1" applyFont="1" applyFill="1" applyBorder="1"/>
    <xf numFmtId="37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164" fontId="1" fillId="0" borderId="0" xfId="3" applyNumberFormat="1" applyFont="1" applyFill="1" applyBorder="1"/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8" fontId="1" fillId="0" borderId="0" xfId="1" applyNumberFormat="1" applyFont="1" applyFill="1" applyBorder="1"/>
    <xf numFmtId="168" fontId="1" fillId="0" borderId="0" xfId="0" applyNumberFormat="1" applyFont="1" applyFill="1" applyBorder="1"/>
    <xf numFmtId="44" fontId="1" fillId="0" borderId="0" xfId="0" applyNumberFormat="1" applyFont="1" applyFill="1" applyBorder="1"/>
    <xf numFmtId="168" fontId="13" fillId="0" borderId="0" xfId="1" applyNumberFormat="1" applyFont="1" applyFill="1" applyBorder="1"/>
    <xf numFmtId="168" fontId="14" fillId="0" borderId="0" xfId="0" applyNumberFormat="1" applyFont="1" applyFill="1" applyBorder="1"/>
    <xf numFmtId="0" fontId="1" fillId="0" borderId="0" xfId="0" quotePrefix="1" applyFont="1" applyFill="1"/>
    <xf numFmtId="0" fontId="15" fillId="0" borderId="0" xfId="0" applyFont="1" applyFill="1" applyBorder="1" applyAlignment="1">
      <alignment horizontal="center"/>
    </xf>
    <xf numFmtId="165" fontId="6" fillId="0" borderId="0" xfId="0" applyNumberFormat="1" applyFont="1" applyFill="1" applyAlignment="1">
      <alignment horizontal="center"/>
    </xf>
    <xf numFmtId="37" fontId="2" fillId="0" borderId="0" xfId="0" quotePrefix="1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5" fontId="1" fillId="0" borderId="0" xfId="0" applyNumberFormat="1" applyFont="1" applyFill="1" applyAlignment="1">
      <alignment horizontal="right"/>
    </xf>
    <xf numFmtId="5" fontId="1" fillId="0" borderId="0" xfId="3" applyNumberFormat="1" applyFont="1" applyFill="1"/>
    <xf numFmtId="37" fontId="1" fillId="0" borderId="0" xfId="0" applyNumberFormat="1" applyFont="1" applyFill="1"/>
    <xf numFmtId="7" fontId="1" fillId="0" borderId="0" xfId="0" applyNumberFormat="1" applyFont="1" applyFill="1"/>
    <xf numFmtId="5" fontId="1" fillId="0" borderId="2" xfId="0" applyNumberFormat="1" applyFont="1" applyFill="1" applyBorder="1" applyAlignment="1">
      <alignment horizontal="right"/>
    </xf>
    <xf numFmtId="167" fontId="1" fillId="0" borderId="2" xfId="0" applyNumberFormat="1" applyFont="1" applyFill="1" applyBorder="1" applyAlignment="1">
      <alignment horizontal="center"/>
    </xf>
    <xf numFmtId="5" fontId="1" fillId="0" borderId="2" xfId="3" applyNumberFormat="1" applyFont="1" applyFill="1" applyBorder="1"/>
    <xf numFmtId="164" fontId="1" fillId="0" borderId="2" xfId="3" applyNumberFormat="1" applyFont="1" applyFill="1" applyBorder="1"/>
    <xf numFmtId="3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5" fontId="1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</cellXfs>
  <cellStyles count="4">
    <cellStyle name="Comma 19" xfId="3"/>
    <cellStyle name="Currency" xfId="1" builtinId="4"/>
    <cellStyle name="Normal" xfId="0" builtinId="0"/>
    <cellStyle name="Percent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2934/AppData/Local/Temp/notesC9812B/2015%20SAVE%20IRRA%20-%20Schedule%2014a%20-%20k%20Jur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R\2013\KU\KU%20ECR%20OU%20Recovery%202013.02%20es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LT\Actuals\LGE%20GLT%20OU%20Recovery%202013%2009%20es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R\2013\LGE\LGE%20ECR%20OU%20Recovery%202013.02%20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Plant Data"/>
      <sheetName val="Sch 14a pg 1 Rev Req"/>
      <sheetName val="Sch 14b Acct 376 Rate Base"/>
      <sheetName val="Sch 14c Acct 378 Rate Base"/>
      <sheetName val="Sch 14d Acct 379 Rate Base"/>
      <sheetName val="Sch 14e Acct 380 Rate Base"/>
      <sheetName val="Sch 14f Rate Case Plant"/>
      <sheetName val="Sch 14g CCOS "/>
      <sheetName val="Sch 14h Billing Det and Rate"/>
      <sheetName val="Sch 14i ADIT (total)"/>
      <sheetName val="Sch 14i-2 (repairs eligible)"/>
      <sheetName val="Sch 14i-3(non eligible repairs)"/>
      <sheetName val="Sch 14j ADIT Allocation"/>
      <sheetName val="Sch 14k Property Tax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put"/>
      <sheetName val="Liability Detail"/>
      <sheetName val="OU Collection"/>
      <sheetName val="E(m) Bridge"/>
      <sheetName val="ROR True-Up Adj-Pre"/>
      <sheetName val="ROR True-Up Adj-Post"/>
      <sheetName val="Data"/>
      <sheetName val="Error Checks"/>
      <sheetName val="E(m) Recon"/>
      <sheetName val="CM BS Recon"/>
      <sheetName val="ECR in Base Rates"/>
      <sheetName val="Revenue Report"/>
      <sheetName val="Input - Rev Report"/>
      <sheetName val="Data- Rev Report"/>
      <sheetName val="Startup"/>
      <sheetName val="Adjt Input"/>
      <sheetName val="Data Updates"/>
      <sheetName val="VersionHist"/>
    </sheetNames>
    <sheetDataSet>
      <sheetData sheetId="0" refreshError="1"/>
      <sheetData sheetId="1">
        <row r="38">
          <cell r="K38">
            <v>122206198.18000001</v>
          </cell>
        </row>
        <row r="39">
          <cell r="K39">
            <v>139430871.61000001</v>
          </cell>
        </row>
        <row r="40">
          <cell r="K40">
            <v>0.87649999999999995</v>
          </cell>
        </row>
        <row r="60">
          <cell r="K60">
            <v>555232.65</v>
          </cell>
        </row>
        <row r="61">
          <cell r="K61">
            <v>240996.76</v>
          </cell>
        </row>
        <row r="63">
          <cell r="K63">
            <v>306794.60000000003</v>
          </cell>
        </row>
        <row r="64">
          <cell r="K64">
            <v>3736658.66</v>
          </cell>
        </row>
        <row r="67">
          <cell r="K67">
            <v>7441.29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y Detail"/>
      <sheetName val="OU Collection"/>
      <sheetName val="ROR True-Up Adj"/>
      <sheetName val="Error Checks"/>
      <sheetName val="Input"/>
      <sheetName val="Data"/>
      <sheetName val="BS Recon"/>
      <sheetName val="Revenue Report"/>
      <sheetName val="Startup"/>
      <sheetName val="VersionHist"/>
    </sheetNames>
    <sheetDataSet>
      <sheetData sheetId="0"/>
      <sheetData sheetId="1"/>
      <sheetData sheetId="2"/>
      <sheetData sheetId="3"/>
      <sheetData sheetId="4"/>
      <sheetData sheetId="5">
        <row r="85">
          <cell r="O85">
            <v>201309</v>
          </cell>
          <cell r="P85">
            <v>201308</v>
          </cell>
          <cell r="Q85">
            <v>201307</v>
          </cell>
          <cell r="R85">
            <v>201306</v>
          </cell>
          <cell r="S85">
            <v>201305</v>
          </cell>
          <cell r="T85">
            <v>201304</v>
          </cell>
          <cell r="U85">
            <v>201303</v>
          </cell>
          <cell r="V85">
            <v>201302</v>
          </cell>
          <cell r="W85">
            <v>201301</v>
          </cell>
          <cell r="X85">
            <v>201212</v>
          </cell>
          <cell r="Y85">
            <v>201211</v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</row>
        <row r="86">
          <cell r="O86">
            <v>2013</v>
          </cell>
          <cell r="P86">
            <v>2013</v>
          </cell>
          <cell r="Q86">
            <v>2013</v>
          </cell>
          <cell r="R86">
            <v>2013</v>
          </cell>
          <cell r="S86">
            <v>2013</v>
          </cell>
          <cell r="T86">
            <v>2013</v>
          </cell>
          <cell r="U86">
            <v>2013</v>
          </cell>
          <cell r="V86">
            <v>2013</v>
          </cell>
          <cell r="W86">
            <v>2013</v>
          </cell>
          <cell r="X86">
            <v>2012</v>
          </cell>
          <cell r="Y86">
            <v>2012</v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</row>
        <row r="87">
          <cell r="O87">
            <v>9</v>
          </cell>
          <cell r="P87">
            <v>8</v>
          </cell>
          <cell r="Q87">
            <v>7</v>
          </cell>
          <cell r="R87">
            <v>6</v>
          </cell>
          <cell r="S87">
            <v>5</v>
          </cell>
          <cell r="T87">
            <v>4</v>
          </cell>
          <cell r="U87">
            <v>3</v>
          </cell>
          <cell r="V87">
            <v>2</v>
          </cell>
          <cell r="W87">
            <v>1</v>
          </cell>
          <cell r="X87">
            <v>12</v>
          </cell>
          <cell r="Y87">
            <v>11</v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</row>
        <row r="90">
          <cell r="O90">
            <v>43229342.950000003</v>
          </cell>
          <cell r="P90">
            <v>39503462.950000003</v>
          </cell>
          <cell r="Q90">
            <v>34231314.770000003</v>
          </cell>
          <cell r="R90">
            <v>29634770.5</v>
          </cell>
          <cell r="S90">
            <v>26798988.34</v>
          </cell>
          <cell r="T90">
            <v>23148314.719999999</v>
          </cell>
          <cell r="U90">
            <v>19685215.710000001</v>
          </cell>
          <cell r="V90">
            <v>18141793.66</v>
          </cell>
          <cell r="W90">
            <v>16266015.189999999</v>
          </cell>
          <cell r="X90">
            <v>15355903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</row>
        <row r="91">
          <cell r="O91">
            <v>-544594.73</v>
          </cell>
          <cell r="P91">
            <v>-454031.89</v>
          </cell>
          <cell r="Q91">
            <v>-375127.24</v>
          </cell>
          <cell r="R91">
            <v>-308196.38</v>
          </cell>
          <cell r="S91">
            <v>-250691.03</v>
          </cell>
          <cell r="T91">
            <v>-201627.21</v>
          </cell>
          <cell r="U91">
            <v>-160197.09</v>
          </cell>
          <cell r="V91">
            <v>-123394.65</v>
          </cell>
          <cell r="W91">
            <v>-90061.06</v>
          </cell>
          <cell r="X91">
            <v>-74306.5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O92">
            <v>1073931.06</v>
          </cell>
          <cell r="P92">
            <v>1008389.76</v>
          </cell>
          <cell r="Q92">
            <v>956524.42</v>
          </cell>
          <cell r="R92">
            <v>837901.1</v>
          </cell>
          <cell r="S92">
            <v>806659.83</v>
          </cell>
          <cell r="T92">
            <v>757994.64</v>
          </cell>
          <cell r="U92">
            <v>671359.75</v>
          </cell>
          <cell r="V92">
            <v>593604.97</v>
          </cell>
          <cell r="W92">
            <v>562993.46</v>
          </cell>
          <cell r="X92">
            <v>549445.43999999994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</row>
        <row r="93">
          <cell r="O93">
            <v>-5470324.8499999996</v>
          </cell>
          <cell r="P93">
            <v>-4499471</v>
          </cell>
          <cell r="Q93">
            <v>-3597164.69</v>
          </cell>
          <cell r="R93">
            <v>-2784611.12</v>
          </cell>
          <cell r="S93">
            <v>-2340945.09</v>
          </cell>
          <cell r="T93">
            <v>-1945663.31</v>
          </cell>
          <cell r="U93">
            <v>-1657444.61</v>
          </cell>
          <cell r="V93">
            <v>-1469947.28</v>
          </cell>
          <cell r="W93">
            <v>-1355034.62</v>
          </cell>
          <cell r="X93">
            <v>-1264419.3799999999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</row>
        <row r="94">
          <cell r="O94">
            <v>38288354.430000007</v>
          </cell>
          <cell r="P94">
            <v>35558349.82</v>
          </cell>
          <cell r="Q94">
            <v>31215547.260000002</v>
          </cell>
          <cell r="R94">
            <v>27379864.100000001</v>
          </cell>
          <cell r="S94">
            <v>25014012.049999997</v>
          </cell>
          <cell r="T94">
            <v>21759018.84</v>
          </cell>
          <cell r="U94">
            <v>18538933.760000002</v>
          </cell>
          <cell r="V94">
            <v>17142056.699999999</v>
          </cell>
          <cell r="W94">
            <v>15383912.969999999</v>
          </cell>
          <cell r="X94">
            <v>14566622.559999999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</row>
        <row r="95">
          <cell r="O95">
            <v>24484667.25</v>
          </cell>
          <cell r="P95">
            <v>22950924.23</v>
          </cell>
          <cell r="Q95">
            <v>21374996.030000001</v>
          </cell>
          <cell r="R95">
            <v>19969203</v>
          </cell>
          <cell r="S95">
            <v>18734092.809999999</v>
          </cell>
          <cell r="T95">
            <v>17478108.969999999</v>
          </cell>
          <cell r="U95">
            <v>16407881.5</v>
          </cell>
          <cell r="V95">
            <v>15697530.74</v>
          </cell>
          <cell r="W95">
            <v>14975267.77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</row>
        <row r="96">
          <cell r="O96">
            <v>24484667.25</v>
          </cell>
          <cell r="P96">
            <v>24484667.25</v>
          </cell>
          <cell r="Q96">
            <v>24484667.25</v>
          </cell>
          <cell r="R96">
            <v>24484667.25</v>
          </cell>
          <cell r="S96">
            <v>24484667.25</v>
          </cell>
          <cell r="T96">
            <v>24484667.25</v>
          </cell>
          <cell r="U96">
            <v>24484667.25</v>
          </cell>
          <cell r="V96">
            <v>24484667.25</v>
          </cell>
          <cell r="W96">
            <v>24484667.25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</row>
        <row r="97">
          <cell r="O97">
            <v>2040388.94</v>
          </cell>
          <cell r="P97">
            <v>2040388.94</v>
          </cell>
          <cell r="Q97">
            <v>2040388.94</v>
          </cell>
          <cell r="R97">
            <v>2040388.94</v>
          </cell>
          <cell r="S97">
            <v>2040388.94</v>
          </cell>
          <cell r="T97">
            <v>2040388.94</v>
          </cell>
          <cell r="U97">
            <v>2040388.94</v>
          </cell>
          <cell r="V97">
            <v>2040388.94</v>
          </cell>
          <cell r="W97">
            <v>2040388.94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</row>
        <row r="98">
          <cell r="O98">
            <v>211698.25</v>
          </cell>
          <cell r="P98">
            <v>165075.4</v>
          </cell>
          <cell r="Q98">
            <v>217986.22999999998</v>
          </cell>
          <cell r="R98">
            <v>80822.62</v>
          </cell>
          <cell r="S98">
            <v>71313.100000000006</v>
          </cell>
          <cell r="T98">
            <v>32190.82</v>
          </cell>
          <cell r="U98">
            <v>103210.19</v>
          </cell>
          <cell r="V98">
            <v>-46019.8</v>
          </cell>
          <cell r="W98">
            <v>79174.740000000005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</row>
        <row r="99">
          <cell r="O99">
            <v>0.1101</v>
          </cell>
          <cell r="P99">
            <v>0.1101</v>
          </cell>
          <cell r="Q99">
            <v>0.1101</v>
          </cell>
          <cell r="R99">
            <v>0.1101</v>
          </cell>
          <cell r="S99">
            <v>0.1101</v>
          </cell>
          <cell r="T99">
            <v>0.1101</v>
          </cell>
          <cell r="U99">
            <v>0.1101</v>
          </cell>
          <cell r="V99">
            <v>0.1101</v>
          </cell>
          <cell r="W99">
            <v>0.1101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</row>
        <row r="100">
          <cell r="O100">
            <v>0.1101</v>
          </cell>
          <cell r="P100">
            <v>0.1101</v>
          </cell>
          <cell r="Q100">
            <v>0.1101</v>
          </cell>
          <cell r="R100">
            <v>0.1101</v>
          </cell>
          <cell r="S100">
            <v>0.1101</v>
          </cell>
          <cell r="T100">
            <v>0.1101</v>
          </cell>
          <cell r="U100">
            <v>0.1101</v>
          </cell>
          <cell r="V100">
            <v>0.1101</v>
          </cell>
          <cell r="W100">
            <v>0.1101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</row>
        <row r="101">
          <cell r="O101">
            <v>436345.07</v>
          </cell>
          <cell r="P101">
            <v>389722.22</v>
          </cell>
          <cell r="Q101">
            <v>442633.05</v>
          </cell>
          <cell r="R101">
            <v>305469.44</v>
          </cell>
          <cell r="S101">
            <v>295959.92</v>
          </cell>
          <cell r="T101">
            <v>256837.64</v>
          </cell>
          <cell r="U101">
            <v>327857.01</v>
          </cell>
          <cell r="V101">
            <v>178627.02</v>
          </cell>
          <cell r="W101">
            <v>303821.56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</row>
        <row r="102">
          <cell r="O102">
            <v>436345.07</v>
          </cell>
          <cell r="P102">
            <v>389722.22</v>
          </cell>
          <cell r="Q102">
            <v>442633.05</v>
          </cell>
          <cell r="R102">
            <v>305469.44</v>
          </cell>
          <cell r="S102">
            <v>295959.92</v>
          </cell>
          <cell r="T102">
            <v>256837.64</v>
          </cell>
          <cell r="U102">
            <v>327857.01</v>
          </cell>
          <cell r="V102">
            <v>178627.02</v>
          </cell>
          <cell r="W102">
            <v>303821.56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</row>
        <row r="103"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</row>
        <row r="112">
          <cell r="O112">
            <v>436345.07</v>
          </cell>
          <cell r="P112">
            <v>389722.22</v>
          </cell>
          <cell r="Q112">
            <v>442633.05</v>
          </cell>
          <cell r="R112">
            <v>305469.44</v>
          </cell>
          <cell r="S112">
            <v>295959.92</v>
          </cell>
          <cell r="T112">
            <v>256837.64</v>
          </cell>
          <cell r="U112">
            <v>327857.01</v>
          </cell>
          <cell r="V112">
            <v>178627.02</v>
          </cell>
          <cell r="W112">
            <v>303821.56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</row>
        <row r="113">
          <cell r="O113">
            <v>436345.07</v>
          </cell>
          <cell r="P113">
            <v>389722.22</v>
          </cell>
          <cell r="Q113">
            <v>442633.05</v>
          </cell>
          <cell r="R113">
            <v>305469.44</v>
          </cell>
          <cell r="S113">
            <v>295959.92</v>
          </cell>
          <cell r="T113">
            <v>256837.64</v>
          </cell>
          <cell r="U113">
            <v>327857.01</v>
          </cell>
          <cell r="V113">
            <v>178627.02</v>
          </cell>
          <cell r="W113">
            <v>303821.56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</row>
        <row r="114"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</row>
        <row r="116">
          <cell r="O116">
            <v>436345.07</v>
          </cell>
          <cell r="P116">
            <v>389722.22</v>
          </cell>
          <cell r="Q116">
            <v>442633.05</v>
          </cell>
          <cell r="R116">
            <v>305469.44</v>
          </cell>
          <cell r="S116">
            <v>295959.92</v>
          </cell>
          <cell r="T116">
            <v>256837.64</v>
          </cell>
          <cell r="U116">
            <v>327857.01</v>
          </cell>
          <cell r="V116">
            <v>178627.02</v>
          </cell>
          <cell r="W116">
            <v>303821.56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</row>
        <row r="117">
          <cell r="O117">
            <v>436345.07</v>
          </cell>
          <cell r="P117">
            <v>389722.22</v>
          </cell>
          <cell r="Q117">
            <v>442633.05</v>
          </cell>
          <cell r="R117">
            <v>305469.44</v>
          </cell>
          <cell r="S117">
            <v>295959.92</v>
          </cell>
          <cell r="T117">
            <v>256837.64</v>
          </cell>
          <cell r="U117">
            <v>327857.01</v>
          </cell>
          <cell r="V117">
            <v>178627.02</v>
          </cell>
          <cell r="W117">
            <v>303821.56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</row>
        <row r="118">
          <cell r="O118">
            <v>436345.07</v>
          </cell>
          <cell r="P118">
            <v>389722.22</v>
          </cell>
          <cell r="Q118">
            <v>442633.05</v>
          </cell>
          <cell r="R118">
            <v>305469.44</v>
          </cell>
          <cell r="S118">
            <v>295959.92</v>
          </cell>
          <cell r="T118">
            <v>256837.64</v>
          </cell>
          <cell r="U118">
            <v>327857.01</v>
          </cell>
          <cell r="V118">
            <v>178627.02</v>
          </cell>
          <cell r="W118">
            <v>303821.56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</row>
        <row r="119">
          <cell r="O119">
            <v>959875.17</v>
          </cell>
          <cell r="P119">
            <v>964058.08</v>
          </cell>
          <cell r="Q119">
            <v>964731.89</v>
          </cell>
          <cell r="R119">
            <v>967142.37</v>
          </cell>
          <cell r="S119">
            <v>972357.35</v>
          </cell>
          <cell r="T119">
            <v>977936.59</v>
          </cell>
          <cell r="U119">
            <v>971192.21</v>
          </cell>
          <cell r="V119">
            <v>971918.25</v>
          </cell>
          <cell r="W119">
            <v>442006.43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</row>
        <row r="120"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</row>
        <row r="121">
          <cell r="O121">
            <v>-523530.10000000003</v>
          </cell>
          <cell r="P121">
            <v>-574335.86</v>
          </cell>
          <cell r="Q121">
            <v>-522098.84</v>
          </cell>
          <cell r="R121">
            <v>-661672.92999999993</v>
          </cell>
          <cell r="S121">
            <v>-676397.42999999993</v>
          </cell>
          <cell r="T121">
            <v>-721098.95</v>
          </cell>
          <cell r="U121">
            <v>-643335.19999999995</v>
          </cell>
          <cell r="V121">
            <v>-793291.23</v>
          </cell>
          <cell r="W121">
            <v>-138184.87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</row>
        <row r="129">
          <cell r="O129">
            <v>-523530.1</v>
          </cell>
          <cell r="P129">
            <v>-574335.86</v>
          </cell>
          <cell r="Q129">
            <v>-522098.84</v>
          </cell>
          <cell r="R129">
            <v>-661672.93000000005</v>
          </cell>
          <cell r="S129">
            <v>-676397.43</v>
          </cell>
          <cell r="T129">
            <v>-721098.95</v>
          </cell>
          <cell r="U129">
            <v>-643335.19999999995</v>
          </cell>
          <cell r="V129">
            <v>-793291.23</v>
          </cell>
          <cell r="W129">
            <v>-138184.87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</row>
        <row r="130"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</row>
        <row r="131">
          <cell r="O131">
            <v>-523530.1</v>
          </cell>
          <cell r="P131">
            <v>-574335.86</v>
          </cell>
          <cell r="Q131">
            <v>-522098.84</v>
          </cell>
          <cell r="R131">
            <v>-661672.93000000005</v>
          </cell>
          <cell r="S131">
            <v>-676397.43</v>
          </cell>
          <cell r="T131">
            <v>-721098.95</v>
          </cell>
          <cell r="U131">
            <v>-643335.19999999995</v>
          </cell>
          <cell r="V131">
            <v>-793291.23</v>
          </cell>
          <cell r="W131">
            <v>-138184.87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</row>
        <row r="132">
          <cell r="O132">
            <v>-5253945.41</v>
          </cell>
          <cell r="P132">
            <v>-4730415.3099999996</v>
          </cell>
          <cell r="Q132">
            <v>-4156079.45</v>
          </cell>
          <cell r="R132">
            <v>-3633980.61</v>
          </cell>
          <cell r="S132">
            <v>-2972307.68</v>
          </cell>
          <cell r="T132">
            <v>-2295910.25</v>
          </cell>
          <cell r="U132">
            <v>-1574811.3</v>
          </cell>
          <cell r="V132">
            <v>-931476.1</v>
          </cell>
          <cell r="W132">
            <v>-138184.87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put"/>
      <sheetName val="Liability Detail"/>
      <sheetName val="OU Collection"/>
      <sheetName val="E(m) Bridge"/>
      <sheetName val="ROR True-Up Adj-Pre"/>
      <sheetName val="ROR True-Up Adj-Post"/>
      <sheetName val="Data"/>
      <sheetName val="Error Checks"/>
      <sheetName val="E(m) Recon"/>
      <sheetName val="CM BS Recon"/>
      <sheetName val="ECR in Base Rates"/>
      <sheetName val="Startup"/>
      <sheetName val="VersionHist"/>
      <sheetName val="Adjt Input"/>
    </sheetNames>
    <sheetDataSet>
      <sheetData sheetId="0"/>
      <sheetData sheetId="1">
        <row r="116">
          <cell r="H116" t="str">
            <v>second</v>
          </cell>
        </row>
      </sheetData>
      <sheetData sheetId="2"/>
      <sheetData sheetId="3">
        <row r="25">
          <cell r="Y25">
            <v>0</v>
          </cell>
        </row>
      </sheetData>
      <sheetData sheetId="4"/>
      <sheetData sheetId="5"/>
      <sheetData sheetId="6"/>
      <sheetData sheetId="7">
        <row r="128">
          <cell r="BK128" t="str">
            <v>NO</v>
          </cell>
        </row>
      </sheetData>
      <sheetData sheetId="8"/>
      <sheetData sheetId="9"/>
      <sheetData sheetId="10"/>
      <sheetData sheetId="11"/>
      <sheetData sheetId="12">
        <row r="5">
          <cell r="N5">
            <v>41030</v>
          </cell>
        </row>
        <row r="10">
          <cell r="N10">
            <v>0</v>
          </cell>
        </row>
      </sheetData>
      <sheetData sheetId="13"/>
      <sheetData sheetId="14">
        <row r="18">
          <cell r="O18">
            <v>201112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3"/>
  <sheetViews>
    <sheetView tabSelected="1" zoomScale="110" zoomScaleNormal="110" workbookViewId="0">
      <selection activeCell="E24" sqref="E24"/>
    </sheetView>
  </sheetViews>
  <sheetFormatPr defaultColWidth="8.90625" defaultRowHeight="12.5" x14ac:dyDescent="0.25"/>
  <cols>
    <col min="1" max="1" width="4.54296875" style="1" customWidth="1"/>
    <col min="2" max="2" width="49.08984375" style="1" customWidth="1"/>
    <col min="3" max="3" width="23.08984375" style="1" customWidth="1"/>
    <col min="4" max="4" width="20.36328125" style="1" bestFit="1" customWidth="1"/>
    <col min="5" max="5" width="21.08984375" style="1" bestFit="1" customWidth="1"/>
    <col min="6" max="252" width="8.90625" style="1"/>
    <col min="253" max="253" width="4.54296875" style="1" customWidth="1"/>
    <col min="254" max="254" width="49.08984375" style="1" customWidth="1"/>
    <col min="255" max="255" width="19" style="1" customWidth="1"/>
    <col min="256" max="256" width="10.54296875" style="1" bestFit="1" customWidth="1"/>
    <col min="257" max="257" width="12.6328125" style="1" customWidth="1"/>
    <col min="258" max="258" width="12.08984375" style="1" bestFit="1" customWidth="1"/>
    <col min="259" max="259" width="9" style="1" customWidth="1"/>
    <col min="260" max="261" width="14.453125" style="1" bestFit="1" customWidth="1"/>
    <col min="262" max="508" width="8.90625" style="1"/>
    <col min="509" max="509" width="4.54296875" style="1" customWidth="1"/>
    <col min="510" max="510" width="49.08984375" style="1" customWidth="1"/>
    <col min="511" max="511" width="19" style="1" customWidth="1"/>
    <col min="512" max="512" width="10.54296875" style="1" bestFit="1" customWidth="1"/>
    <col min="513" max="513" width="12.6328125" style="1" customWidth="1"/>
    <col min="514" max="514" width="12.08984375" style="1" bestFit="1" customWidth="1"/>
    <col min="515" max="515" width="9" style="1" customWidth="1"/>
    <col min="516" max="517" width="14.453125" style="1" bestFit="1" customWidth="1"/>
    <col min="518" max="764" width="8.90625" style="1"/>
    <col min="765" max="765" width="4.54296875" style="1" customWidth="1"/>
    <col min="766" max="766" width="49.08984375" style="1" customWidth="1"/>
    <col min="767" max="767" width="19" style="1" customWidth="1"/>
    <col min="768" max="768" width="10.54296875" style="1" bestFit="1" customWidth="1"/>
    <col min="769" max="769" width="12.6328125" style="1" customWidth="1"/>
    <col min="770" max="770" width="12.08984375" style="1" bestFit="1" customWidth="1"/>
    <col min="771" max="771" width="9" style="1" customWidth="1"/>
    <col min="772" max="773" width="14.453125" style="1" bestFit="1" customWidth="1"/>
    <col min="774" max="1020" width="8.90625" style="1"/>
    <col min="1021" max="1021" width="4.54296875" style="1" customWidth="1"/>
    <col min="1022" max="1022" width="49.08984375" style="1" customWidth="1"/>
    <col min="1023" max="1023" width="19" style="1" customWidth="1"/>
    <col min="1024" max="1024" width="10.54296875" style="1" bestFit="1" customWidth="1"/>
    <col min="1025" max="1025" width="12.6328125" style="1" customWidth="1"/>
    <col min="1026" max="1026" width="12.08984375" style="1" bestFit="1" customWidth="1"/>
    <col min="1027" max="1027" width="9" style="1" customWidth="1"/>
    <col min="1028" max="1029" width="14.453125" style="1" bestFit="1" customWidth="1"/>
    <col min="1030" max="1276" width="8.90625" style="1"/>
    <col min="1277" max="1277" width="4.54296875" style="1" customWidth="1"/>
    <col min="1278" max="1278" width="49.08984375" style="1" customWidth="1"/>
    <col min="1279" max="1279" width="19" style="1" customWidth="1"/>
    <col min="1280" max="1280" width="10.54296875" style="1" bestFit="1" customWidth="1"/>
    <col min="1281" max="1281" width="12.6328125" style="1" customWidth="1"/>
    <col min="1282" max="1282" width="12.08984375" style="1" bestFit="1" customWidth="1"/>
    <col min="1283" max="1283" width="9" style="1" customWidth="1"/>
    <col min="1284" max="1285" width="14.453125" style="1" bestFit="1" customWidth="1"/>
    <col min="1286" max="1532" width="8.90625" style="1"/>
    <col min="1533" max="1533" width="4.54296875" style="1" customWidth="1"/>
    <col min="1534" max="1534" width="49.08984375" style="1" customWidth="1"/>
    <col min="1535" max="1535" width="19" style="1" customWidth="1"/>
    <col min="1536" max="1536" width="10.54296875" style="1" bestFit="1" customWidth="1"/>
    <col min="1537" max="1537" width="12.6328125" style="1" customWidth="1"/>
    <col min="1538" max="1538" width="12.08984375" style="1" bestFit="1" customWidth="1"/>
    <col min="1539" max="1539" width="9" style="1" customWidth="1"/>
    <col min="1540" max="1541" width="14.453125" style="1" bestFit="1" customWidth="1"/>
    <col min="1542" max="1788" width="8.90625" style="1"/>
    <col min="1789" max="1789" width="4.54296875" style="1" customWidth="1"/>
    <col min="1790" max="1790" width="49.08984375" style="1" customWidth="1"/>
    <col min="1791" max="1791" width="19" style="1" customWidth="1"/>
    <col min="1792" max="1792" width="10.54296875" style="1" bestFit="1" customWidth="1"/>
    <col min="1793" max="1793" width="12.6328125" style="1" customWidth="1"/>
    <col min="1794" max="1794" width="12.08984375" style="1" bestFit="1" customWidth="1"/>
    <col min="1795" max="1795" width="9" style="1" customWidth="1"/>
    <col min="1796" max="1797" width="14.453125" style="1" bestFit="1" customWidth="1"/>
    <col min="1798" max="2044" width="8.90625" style="1"/>
    <col min="2045" max="2045" width="4.54296875" style="1" customWidth="1"/>
    <col min="2046" max="2046" width="49.08984375" style="1" customWidth="1"/>
    <col min="2047" max="2047" width="19" style="1" customWidth="1"/>
    <col min="2048" max="2048" width="10.54296875" style="1" bestFit="1" customWidth="1"/>
    <col min="2049" max="2049" width="12.6328125" style="1" customWidth="1"/>
    <col min="2050" max="2050" width="12.08984375" style="1" bestFit="1" customWidth="1"/>
    <col min="2051" max="2051" width="9" style="1" customWidth="1"/>
    <col min="2052" max="2053" width="14.453125" style="1" bestFit="1" customWidth="1"/>
    <col min="2054" max="2300" width="8.90625" style="1"/>
    <col min="2301" max="2301" width="4.54296875" style="1" customWidth="1"/>
    <col min="2302" max="2302" width="49.08984375" style="1" customWidth="1"/>
    <col min="2303" max="2303" width="19" style="1" customWidth="1"/>
    <col min="2304" max="2304" width="10.54296875" style="1" bestFit="1" customWidth="1"/>
    <col min="2305" max="2305" width="12.6328125" style="1" customWidth="1"/>
    <col min="2306" max="2306" width="12.08984375" style="1" bestFit="1" customWidth="1"/>
    <col min="2307" max="2307" width="9" style="1" customWidth="1"/>
    <col min="2308" max="2309" width="14.453125" style="1" bestFit="1" customWidth="1"/>
    <col min="2310" max="2556" width="8.90625" style="1"/>
    <col min="2557" max="2557" width="4.54296875" style="1" customWidth="1"/>
    <col min="2558" max="2558" width="49.08984375" style="1" customWidth="1"/>
    <col min="2559" max="2559" width="19" style="1" customWidth="1"/>
    <col min="2560" max="2560" width="10.54296875" style="1" bestFit="1" customWidth="1"/>
    <col min="2561" max="2561" width="12.6328125" style="1" customWidth="1"/>
    <col min="2562" max="2562" width="12.08984375" style="1" bestFit="1" customWidth="1"/>
    <col min="2563" max="2563" width="9" style="1" customWidth="1"/>
    <col min="2564" max="2565" width="14.453125" style="1" bestFit="1" customWidth="1"/>
    <col min="2566" max="2812" width="8.90625" style="1"/>
    <col min="2813" max="2813" width="4.54296875" style="1" customWidth="1"/>
    <col min="2814" max="2814" width="49.08984375" style="1" customWidth="1"/>
    <col min="2815" max="2815" width="19" style="1" customWidth="1"/>
    <col min="2816" max="2816" width="10.54296875" style="1" bestFit="1" customWidth="1"/>
    <col min="2817" max="2817" width="12.6328125" style="1" customWidth="1"/>
    <col min="2818" max="2818" width="12.08984375" style="1" bestFit="1" customWidth="1"/>
    <col min="2819" max="2819" width="9" style="1" customWidth="1"/>
    <col min="2820" max="2821" width="14.453125" style="1" bestFit="1" customWidth="1"/>
    <col min="2822" max="3068" width="8.90625" style="1"/>
    <col min="3069" max="3069" width="4.54296875" style="1" customWidth="1"/>
    <col min="3070" max="3070" width="49.08984375" style="1" customWidth="1"/>
    <col min="3071" max="3071" width="19" style="1" customWidth="1"/>
    <col min="3072" max="3072" width="10.54296875" style="1" bestFit="1" customWidth="1"/>
    <col min="3073" max="3073" width="12.6328125" style="1" customWidth="1"/>
    <col min="3074" max="3074" width="12.08984375" style="1" bestFit="1" customWidth="1"/>
    <col min="3075" max="3075" width="9" style="1" customWidth="1"/>
    <col min="3076" max="3077" width="14.453125" style="1" bestFit="1" customWidth="1"/>
    <col min="3078" max="3324" width="8.90625" style="1"/>
    <col min="3325" max="3325" width="4.54296875" style="1" customWidth="1"/>
    <col min="3326" max="3326" width="49.08984375" style="1" customWidth="1"/>
    <col min="3327" max="3327" width="19" style="1" customWidth="1"/>
    <col min="3328" max="3328" width="10.54296875" style="1" bestFit="1" customWidth="1"/>
    <col min="3329" max="3329" width="12.6328125" style="1" customWidth="1"/>
    <col min="3330" max="3330" width="12.08984375" style="1" bestFit="1" customWidth="1"/>
    <col min="3331" max="3331" width="9" style="1" customWidth="1"/>
    <col min="3332" max="3333" width="14.453125" style="1" bestFit="1" customWidth="1"/>
    <col min="3334" max="3580" width="8.90625" style="1"/>
    <col min="3581" max="3581" width="4.54296875" style="1" customWidth="1"/>
    <col min="3582" max="3582" width="49.08984375" style="1" customWidth="1"/>
    <col min="3583" max="3583" width="19" style="1" customWidth="1"/>
    <col min="3584" max="3584" width="10.54296875" style="1" bestFit="1" customWidth="1"/>
    <col min="3585" max="3585" width="12.6328125" style="1" customWidth="1"/>
    <col min="3586" max="3586" width="12.08984375" style="1" bestFit="1" customWidth="1"/>
    <col min="3587" max="3587" width="9" style="1" customWidth="1"/>
    <col min="3588" max="3589" width="14.453125" style="1" bestFit="1" customWidth="1"/>
    <col min="3590" max="3836" width="8.90625" style="1"/>
    <col min="3837" max="3837" width="4.54296875" style="1" customWidth="1"/>
    <col min="3838" max="3838" width="49.08984375" style="1" customWidth="1"/>
    <col min="3839" max="3839" width="19" style="1" customWidth="1"/>
    <col min="3840" max="3840" width="10.54296875" style="1" bestFit="1" customWidth="1"/>
    <col min="3841" max="3841" width="12.6328125" style="1" customWidth="1"/>
    <col min="3842" max="3842" width="12.08984375" style="1" bestFit="1" customWidth="1"/>
    <col min="3843" max="3843" width="9" style="1" customWidth="1"/>
    <col min="3844" max="3845" width="14.453125" style="1" bestFit="1" customWidth="1"/>
    <col min="3846" max="4092" width="8.90625" style="1"/>
    <col min="4093" max="4093" width="4.54296875" style="1" customWidth="1"/>
    <col min="4094" max="4094" width="49.08984375" style="1" customWidth="1"/>
    <col min="4095" max="4095" width="19" style="1" customWidth="1"/>
    <col min="4096" max="4096" width="10.54296875" style="1" bestFit="1" customWidth="1"/>
    <col min="4097" max="4097" width="12.6328125" style="1" customWidth="1"/>
    <col min="4098" max="4098" width="12.08984375" style="1" bestFit="1" customWidth="1"/>
    <col min="4099" max="4099" width="9" style="1" customWidth="1"/>
    <col min="4100" max="4101" width="14.453125" style="1" bestFit="1" customWidth="1"/>
    <col min="4102" max="4348" width="8.90625" style="1"/>
    <col min="4349" max="4349" width="4.54296875" style="1" customWidth="1"/>
    <col min="4350" max="4350" width="49.08984375" style="1" customWidth="1"/>
    <col min="4351" max="4351" width="19" style="1" customWidth="1"/>
    <col min="4352" max="4352" width="10.54296875" style="1" bestFit="1" customWidth="1"/>
    <col min="4353" max="4353" width="12.6328125" style="1" customWidth="1"/>
    <col min="4354" max="4354" width="12.08984375" style="1" bestFit="1" customWidth="1"/>
    <col min="4355" max="4355" width="9" style="1" customWidth="1"/>
    <col min="4356" max="4357" width="14.453125" style="1" bestFit="1" customWidth="1"/>
    <col min="4358" max="4604" width="8.90625" style="1"/>
    <col min="4605" max="4605" width="4.54296875" style="1" customWidth="1"/>
    <col min="4606" max="4606" width="49.08984375" style="1" customWidth="1"/>
    <col min="4607" max="4607" width="19" style="1" customWidth="1"/>
    <col min="4608" max="4608" width="10.54296875" style="1" bestFit="1" customWidth="1"/>
    <col min="4609" max="4609" width="12.6328125" style="1" customWidth="1"/>
    <col min="4610" max="4610" width="12.08984375" style="1" bestFit="1" customWidth="1"/>
    <col min="4611" max="4611" width="9" style="1" customWidth="1"/>
    <col min="4612" max="4613" width="14.453125" style="1" bestFit="1" customWidth="1"/>
    <col min="4614" max="4860" width="8.90625" style="1"/>
    <col min="4861" max="4861" width="4.54296875" style="1" customWidth="1"/>
    <col min="4862" max="4862" width="49.08984375" style="1" customWidth="1"/>
    <col min="4863" max="4863" width="19" style="1" customWidth="1"/>
    <col min="4864" max="4864" width="10.54296875" style="1" bestFit="1" customWidth="1"/>
    <col min="4865" max="4865" width="12.6328125" style="1" customWidth="1"/>
    <col min="4866" max="4866" width="12.08984375" style="1" bestFit="1" customWidth="1"/>
    <col min="4867" max="4867" width="9" style="1" customWidth="1"/>
    <col min="4868" max="4869" width="14.453125" style="1" bestFit="1" customWidth="1"/>
    <col min="4870" max="5116" width="8.90625" style="1"/>
    <col min="5117" max="5117" width="4.54296875" style="1" customWidth="1"/>
    <col min="5118" max="5118" width="49.08984375" style="1" customWidth="1"/>
    <col min="5119" max="5119" width="19" style="1" customWidth="1"/>
    <col min="5120" max="5120" width="10.54296875" style="1" bestFit="1" customWidth="1"/>
    <col min="5121" max="5121" width="12.6328125" style="1" customWidth="1"/>
    <col min="5122" max="5122" width="12.08984375" style="1" bestFit="1" customWidth="1"/>
    <col min="5123" max="5123" width="9" style="1" customWidth="1"/>
    <col min="5124" max="5125" width="14.453125" style="1" bestFit="1" customWidth="1"/>
    <col min="5126" max="5372" width="8.90625" style="1"/>
    <col min="5373" max="5373" width="4.54296875" style="1" customWidth="1"/>
    <col min="5374" max="5374" width="49.08984375" style="1" customWidth="1"/>
    <col min="5375" max="5375" width="19" style="1" customWidth="1"/>
    <col min="5376" max="5376" width="10.54296875" style="1" bestFit="1" customWidth="1"/>
    <col min="5377" max="5377" width="12.6328125" style="1" customWidth="1"/>
    <col min="5378" max="5378" width="12.08984375" style="1" bestFit="1" customWidth="1"/>
    <col min="5379" max="5379" width="9" style="1" customWidth="1"/>
    <col min="5380" max="5381" width="14.453125" style="1" bestFit="1" customWidth="1"/>
    <col min="5382" max="5628" width="8.90625" style="1"/>
    <col min="5629" max="5629" width="4.54296875" style="1" customWidth="1"/>
    <col min="5630" max="5630" width="49.08984375" style="1" customWidth="1"/>
    <col min="5631" max="5631" width="19" style="1" customWidth="1"/>
    <col min="5632" max="5632" width="10.54296875" style="1" bestFit="1" customWidth="1"/>
    <col min="5633" max="5633" width="12.6328125" style="1" customWidth="1"/>
    <col min="5634" max="5634" width="12.08984375" style="1" bestFit="1" customWidth="1"/>
    <col min="5635" max="5635" width="9" style="1" customWidth="1"/>
    <col min="5636" max="5637" width="14.453125" style="1" bestFit="1" customWidth="1"/>
    <col min="5638" max="5884" width="8.90625" style="1"/>
    <col min="5885" max="5885" width="4.54296875" style="1" customWidth="1"/>
    <col min="5886" max="5886" width="49.08984375" style="1" customWidth="1"/>
    <col min="5887" max="5887" width="19" style="1" customWidth="1"/>
    <col min="5888" max="5888" width="10.54296875" style="1" bestFit="1" customWidth="1"/>
    <col min="5889" max="5889" width="12.6328125" style="1" customWidth="1"/>
    <col min="5890" max="5890" width="12.08984375" style="1" bestFit="1" customWidth="1"/>
    <col min="5891" max="5891" width="9" style="1" customWidth="1"/>
    <col min="5892" max="5893" width="14.453125" style="1" bestFit="1" customWidth="1"/>
    <col min="5894" max="6140" width="8.90625" style="1"/>
    <col min="6141" max="6141" width="4.54296875" style="1" customWidth="1"/>
    <col min="6142" max="6142" width="49.08984375" style="1" customWidth="1"/>
    <col min="6143" max="6143" width="19" style="1" customWidth="1"/>
    <col min="6144" max="6144" width="10.54296875" style="1" bestFit="1" customWidth="1"/>
    <col min="6145" max="6145" width="12.6328125" style="1" customWidth="1"/>
    <col min="6146" max="6146" width="12.08984375" style="1" bestFit="1" customWidth="1"/>
    <col min="6147" max="6147" width="9" style="1" customWidth="1"/>
    <col min="6148" max="6149" width="14.453125" style="1" bestFit="1" customWidth="1"/>
    <col min="6150" max="6396" width="8.90625" style="1"/>
    <col min="6397" max="6397" width="4.54296875" style="1" customWidth="1"/>
    <col min="6398" max="6398" width="49.08984375" style="1" customWidth="1"/>
    <col min="6399" max="6399" width="19" style="1" customWidth="1"/>
    <col min="6400" max="6400" width="10.54296875" style="1" bestFit="1" customWidth="1"/>
    <col min="6401" max="6401" width="12.6328125" style="1" customWidth="1"/>
    <col min="6402" max="6402" width="12.08984375" style="1" bestFit="1" customWidth="1"/>
    <col min="6403" max="6403" width="9" style="1" customWidth="1"/>
    <col min="6404" max="6405" width="14.453125" style="1" bestFit="1" customWidth="1"/>
    <col min="6406" max="6652" width="8.90625" style="1"/>
    <col min="6653" max="6653" width="4.54296875" style="1" customWidth="1"/>
    <col min="6654" max="6654" width="49.08984375" style="1" customWidth="1"/>
    <col min="6655" max="6655" width="19" style="1" customWidth="1"/>
    <col min="6656" max="6656" width="10.54296875" style="1" bestFit="1" customWidth="1"/>
    <col min="6657" max="6657" width="12.6328125" style="1" customWidth="1"/>
    <col min="6658" max="6658" width="12.08984375" style="1" bestFit="1" customWidth="1"/>
    <col min="6659" max="6659" width="9" style="1" customWidth="1"/>
    <col min="6660" max="6661" width="14.453125" style="1" bestFit="1" customWidth="1"/>
    <col min="6662" max="6908" width="8.90625" style="1"/>
    <col min="6909" max="6909" width="4.54296875" style="1" customWidth="1"/>
    <col min="6910" max="6910" width="49.08984375" style="1" customWidth="1"/>
    <col min="6911" max="6911" width="19" style="1" customWidth="1"/>
    <col min="6912" max="6912" width="10.54296875" style="1" bestFit="1" customWidth="1"/>
    <col min="6913" max="6913" width="12.6328125" style="1" customWidth="1"/>
    <col min="6914" max="6914" width="12.08984375" style="1" bestFit="1" customWidth="1"/>
    <col min="6915" max="6915" width="9" style="1" customWidth="1"/>
    <col min="6916" max="6917" width="14.453125" style="1" bestFit="1" customWidth="1"/>
    <col min="6918" max="7164" width="8.90625" style="1"/>
    <col min="7165" max="7165" width="4.54296875" style="1" customWidth="1"/>
    <col min="7166" max="7166" width="49.08984375" style="1" customWidth="1"/>
    <col min="7167" max="7167" width="19" style="1" customWidth="1"/>
    <col min="7168" max="7168" width="10.54296875" style="1" bestFit="1" customWidth="1"/>
    <col min="7169" max="7169" width="12.6328125" style="1" customWidth="1"/>
    <col min="7170" max="7170" width="12.08984375" style="1" bestFit="1" customWidth="1"/>
    <col min="7171" max="7171" width="9" style="1" customWidth="1"/>
    <col min="7172" max="7173" width="14.453125" style="1" bestFit="1" customWidth="1"/>
    <col min="7174" max="7420" width="8.90625" style="1"/>
    <col min="7421" max="7421" width="4.54296875" style="1" customWidth="1"/>
    <col min="7422" max="7422" width="49.08984375" style="1" customWidth="1"/>
    <col min="7423" max="7423" width="19" style="1" customWidth="1"/>
    <col min="7424" max="7424" width="10.54296875" style="1" bestFit="1" customWidth="1"/>
    <col min="7425" max="7425" width="12.6328125" style="1" customWidth="1"/>
    <col min="7426" max="7426" width="12.08984375" style="1" bestFit="1" customWidth="1"/>
    <col min="7427" max="7427" width="9" style="1" customWidth="1"/>
    <col min="7428" max="7429" width="14.453125" style="1" bestFit="1" customWidth="1"/>
    <col min="7430" max="7676" width="8.90625" style="1"/>
    <col min="7677" max="7677" width="4.54296875" style="1" customWidth="1"/>
    <col min="7678" max="7678" width="49.08984375" style="1" customWidth="1"/>
    <col min="7679" max="7679" width="19" style="1" customWidth="1"/>
    <col min="7680" max="7680" width="10.54296875" style="1" bestFit="1" customWidth="1"/>
    <col min="7681" max="7681" width="12.6328125" style="1" customWidth="1"/>
    <col min="7682" max="7682" width="12.08984375" style="1" bestFit="1" customWidth="1"/>
    <col min="7683" max="7683" width="9" style="1" customWidth="1"/>
    <col min="7684" max="7685" width="14.453125" style="1" bestFit="1" customWidth="1"/>
    <col min="7686" max="7932" width="8.90625" style="1"/>
    <col min="7933" max="7933" width="4.54296875" style="1" customWidth="1"/>
    <col min="7934" max="7934" width="49.08984375" style="1" customWidth="1"/>
    <col min="7935" max="7935" width="19" style="1" customWidth="1"/>
    <col min="7936" max="7936" width="10.54296875" style="1" bestFit="1" customWidth="1"/>
    <col min="7937" max="7937" width="12.6328125" style="1" customWidth="1"/>
    <col min="7938" max="7938" width="12.08984375" style="1" bestFit="1" customWidth="1"/>
    <col min="7939" max="7939" width="9" style="1" customWidth="1"/>
    <col min="7940" max="7941" width="14.453125" style="1" bestFit="1" customWidth="1"/>
    <col min="7942" max="8188" width="8.90625" style="1"/>
    <col min="8189" max="8189" width="4.54296875" style="1" customWidth="1"/>
    <col min="8190" max="8190" width="49.08984375" style="1" customWidth="1"/>
    <col min="8191" max="8191" width="19" style="1" customWidth="1"/>
    <col min="8192" max="8192" width="10.54296875" style="1" bestFit="1" customWidth="1"/>
    <col min="8193" max="8193" width="12.6328125" style="1" customWidth="1"/>
    <col min="8194" max="8194" width="12.08984375" style="1" bestFit="1" customWidth="1"/>
    <col min="8195" max="8195" width="9" style="1" customWidth="1"/>
    <col min="8196" max="8197" width="14.453125" style="1" bestFit="1" customWidth="1"/>
    <col min="8198" max="8444" width="8.90625" style="1"/>
    <col min="8445" max="8445" width="4.54296875" style="1" customWidth="1"/>
    <col min="8446" max="8446" width="49.08984375" style="1" customWidth="1"/>
    <col min="8447" max="8447" width="19" style="1" customWidth="1"/>
    <col min="8448" max="8448" width="10.54296875" style="1" bestFit="1" customWidth="1"/>
    <col min="8449" max="8449" width="12.6328125" style="1" customWidth="1"/>
    <col min="8450" max="8450" width="12.08984375" style="1" bestFit="1" customWidth="1"/>
    <col min="8451" max="8451" width="9" style="1" customWidth="1"/>
    <col min="8452" max="8453" width="14.453125" style="1" bestFit="1" customWidth="1"/>
    <col min="8454" max="8700" width="8.90625" style="1"/>
    <col min="8701" max="8701" width="4.54296875" style="1" customWidth="1"/>
    <col min="8702" max="8702" width="49.08984375" style="1" customWidth="1"/>
    <col min="8703" max="8703" width="19" style="1" customWidth="1"/>
    <col min="8704" max="8704" width="10.54296875" style="1" bestFit="1" customWidth="1"/>
    <col min="8705" max="8705" width="12.6328125" style="1" customWidth="1"/>
    <col min="8706" max="8706" width="12.08984375" style="1" bestFit="1" customWidth="1"/>
    <col min="8707" max="8707" width="9" style="1" customWidth="1"/>
    <col min="8708" max="8709" width="14.453125" style="1" bestFit="1" customWidth="1"/>
    <col min="8710" max="8956" width="8.90625" style="1"/>
    <col min="8957" max="8957" width="4.54296875" style="1" customWidth="1"/>
    <col min="8958" max="8958" width="49.08984375" style="1" customWidth="1"/>
    <col min="8959" max="8959" width="19" style="1" customWidth="1"/>
    <col min="8960" max="8960" width="10.54296875" style="1" bestFit="1" customWidth="1"/>
    <col min="8961" max="8961" width="12.6328125" style="1" customWidth="1"/>
    <col min="8962" max="8962" width="12.08984375" style="1" bestFit="1" customWidth="1"/>
    <col min="8963" max="8963" width="9" style="1" customWidth="1"/>
    <col min="8964" max="8965" width="14.453125" style="1" bestFit="1" customWidth="1"/>
    <col min="8966" max="9212" width="8.90625" style="1"/>
    <col min="9213" max="9213" width="4.54296875" style="1" customWidth="1"/>
    <col min="9214" max="9214" width="49.08984375" style="1" customWidth="1"/>
    <col min="9215" max="9215" width="19" style="1" customWidth="1"/>
    <col min="9216" max="9216" width="10.54296875" style="1" bestFit="1" customWidth="1"/>
    <col min="9217" max="9217" width="12.6328125" style="1" customWidth="1"/>
    <col min="9218" max="9218" width="12.08984375" style="1" bestFit="1" customWidth="1"/>
    <col min="9219" max="9219" width="9" style="1" customWidth="1"/>
    <col min="9220" max="9221" width="14.453125" style="1" bestFit="1" customWidth="1"/>
    <col min="9222" max="9468" width="8.90625" style="1"/>
    <col min="9469" max="9469" width="4.54296875" style="1" customWidth="1"/>
    <col min="9470" max="9470" width="49.08984375" style="1" customWidth="1"/>
    <col min="9471" max="9471" width="19" style="1" customWidth="1"/>
    <col min="9472" max="9472" width="10.54296875" style="1" bestFit="1" customWidth="1"/>
    <col min="9473" max="9473" width="12.6328125" style="1" customWidth="1"/>
    <col min="9474" max="9474" width="12.08984375" style="1" bestFit="1" customWidth="1"/>
    <col min="9475" max="9475" width="9" style="1" customWidth="1"/>
    <col min="9476" max="9477" width="14.453125" style="1" bestFit="1" customWidth="1"/>
    <col min="9478" max="9724" width="8.90625" style="1"/>
    <col min="9725" max="9725" width="4.54296875" style="1" customWidth="1"/>
    <col min="9726" max="9726" width="49.08984375" style="1" customWidth="1"/>
    <col min="9727" max="9727" width="19" style="1" customWidth="1"/>
    <col min="9728" max="9728" width="10.54296875" style="1" bestFit="1" customWidth="1"/>
    <col min="9729" max="9729" width="12.6328125" style="1" customWidth="1"/>
    <col min="9730" max="9730" width="12.08984375" style="1" bestFit="1" customWidth="1"/>
    <col min="9731" max="9731" width="9" style="1" customWidth="1"/>
    <col min="9732" max="9733" width="14.453125" style="1" bestFit="1" customWidth="1"/>
    <col min="9734" max="9980" width="8.90625" style="1"/>
    <col min="9981" max="9981" width="4.54296875" style="1" customWidth="1"/>
    <col min="9982" max="9982" width="49.08984375" style="1" customWidth="1"/>
    <col min="9983" max="9983" width="19" style="1" customWidth="1"/>
    <col min="9984" max="9984" width="10.54296875" style="1" bestFit="1" customWidth="1"/>
    <col min="9985" max="9985" width="12.6328125" style="1" customWidth="1"/>
    <col min="9986" max="9986" width="12.08984375" style="1" bestFit="1" customWidth="1"/>
    <col min="9987" max="9987" width="9" style="1" customWidth="1"/>
    <col min="9988" max="9989" width="14.453125" style="1" bestFit="1" customWidth="1"/>
    <col min="9990" max="10236" width="8.90625" style="1"/>
    <col min="10237" max="10237" width="4.54296875" style="1" customWidth="1"/>
    <col min="10238" max="10238" width="49.08984375" style="1" customWidth="1"/>
    <col min="10239" max="10239" width="19" style="1" customWidth="1"/>
    <col min="10240" max="10240" width="10.54296875" style="1" bestFit="1" customWidth="1"/>
    <col min="10241" max="10241" width="12.6328125" style="1" customWidth="1"/>
    <col min="10242" max="10242" width="12.08984375" style="1" bestFit="1" customWidth="1"/>
    <col min="10243" max="10243" width="9" style="1" customWidth="1"/>
    <col min="10244" max="10245" width="14.453125" style="1" bestFit="1" customWidth="1"/>
    <col min="10246" max="10492" width="8.90625" style="1"/>
    <col min="10493" max="10493" width="4.54296875" style="1" customWidth="1"/>
    <col min="10494" max="10494" width="49.08984375" style="1" customWidth="1"/>
    <col min="10495" max="10495" width="19" style="1" customWidth="1"/>
    <col min="10496" max="10496" width="10.54296875" style="1" bestFit="1" customWidth="1"/>
    <col min="10497" max="10497" width="12.6328125" style="1" customWidth="1"/>
    <col min="10498" max="10498" width="12.08984375" style="1" bestFit="1" customWidth="1"/>
    <col min="10499" max="10499" width="9" style="1" customWidth="1"/>
    <col min="10500" max="10501" width="14.453125" style="1" bestFit="1" customWidth="1"/>
    <col min="10502" max="10748" width="8.90625" style="1"/>
    <col min="10749" max="10749" width="4.54296875" style="1" customWidth="1"/>
    <col min="10750" max="10750" width="49.08984375" style="1" customWidth="1"/>
    <col min="10751" max="10751" width="19" style="1" customWidth="1"/>
    <col min="10752" max="10752" width="10.54296875" style="1" bestFit="1" customWidth="1"/>
    <col min="10753" max="10753" width="12.6328125" style="1" customWidth="1"/>
    <col min="10754" max="10754" width="12.08984375" style="1" bestFit="1" customWidth="1"/>
    <col min="10755" max="10755" width="9" style="1" customWidth="1"/>
    <col min="10756" max="10757" width="14.453125" style="1" bestFit="1" customWidth="1"/>
    <col min="10758" max="11004" width="8.90625" style="1"/>
    <col min="11005" max="11005" width="4.54296875" style="1" customWidth="1"/>
    <col min="11006" max="11006" width="49.08984375" style="1" customWidth="1"/>
    <col min="11007" max="11007" width="19" style="1" customWidth="1"/>
    <col min="11008" max="11008" width="10.54296875" style="1" bestFit="1" customWidth="1"/>
    <col min="11009" max="11009" width="12.6328125" style="1" customWidth="1"/>
    <col min="11010" max="11010" width="12.08984375" style="1" bestFit="1" customWidth="1"/>
    <col min="11011" max="11011" width="9" style="1" customWidth="1"/>
    <col min="11012" max="11013" width="14.453125" style="1" bestFit="1" customWidth="1"/>
    <col min="11014" max="11260" width="8.90625" style="1"/>
    <col min="11261" max="11261" width="4.54296875" style="1" customWidth="1"/>
    <col min="11262" max="11262" width="49.08984375" style="1" customWidth="1"/>
    <col min="11263" max="11263" width="19" style="1" customWidth="1"/>
    <col min="11264" max="11264" width="10.54296875" style="1" bestFit="1" customWidth="1"/>
    <col min="11265" max="11265" width="12.6328125" style="1" customWidth="1"/>
    <col min="11266" max="11266" width="12.08984375" style="1" bestFit="1" customWidth="1"/>
    <col min="11267" max="11267" width="9" style="1" customWidth="1"/>
    <col min="11268" max="11269" width="14.453125" style="1" bestFit="1" customWidth="1"/>
    <col min="11270" max="11516" width="8.90625" style="1"/>
    <col min="11517" max="11517" width="4.54296875" style="1" customWidth="1"/>
    <col min="11518" max="11518" width="49.08984375" style="1" customWidth="1"/>
    <col min="11519" max="11519" width="19" style="1" customWidth="1"/>
    <col min="11520" max="11520" width="10.54296875" style="1" bestFit="1" customWidth="1"/>
    <col min="11521" max="11521" width="12.6328125" style="1" customWidth="1"/>
    <col min="11522" max="11522" width="12.08984375" style="1" bestFit="1" customWidth="1"/>
    <col min="11523" max="11523" width="9" style="1" customWidth="1"/>
    <col min="11524" max="11525" width="14.453125" style="1" bestFit="1" customWidth="1"/>
    <col min="11526" max="11772" width="8.90625" style="1"/>
    <col min="11773" max="11773" width="4.54296875" style="1" customWidth="1"/>
    <col min="11774" max="11774" width="49.08984375" style="1" customWidth="1"/>
    <col min="11775" max="11775" width="19" style="1" customWidth="1"/>
    <col min="11776" max="11776" width="10.54296875" style="1" bestFit="1" customWidth="1"/>
    <col min="11777" max="11777" width="12.6328125" style="1" customWidth="1"/>
    <col min="11778" max="11778" width="12.08984375" style="1" bestFit="1" customWidth="1"/>
    <col min="11779" max="11779" width="9" style="1" customWidth="1"/>
    <col min="11780" max="11781" width="14.453125" style="1" bestFit="1" customWidth="1"/>
    <col min="11782" max="12028" width="8.90625" style="1"/>
    <col min="12029" max="12029" width="4.54296875" style="1" customWidth="1"/>
    <col min="12030" max="12030" width="49.08984375" style="1" customWidth="1"/>
    <col min="12031" max="12031" width="19" style="1" customWidth="1"/>
    <col min="12032" max="12032" width="10.54296875" style="1" bestFit="1" customWidth="1"/>
    <col min="12033" max="12033" width="12.6328125" style="1" customWidth="1"/>
    <col min="12034" max="12034" width="12.08984375" style="1" bestFit="1" customWidth="1"/>
    <col min="12035" max="12035" width="9" style="1" customWidth="1"/>
    <col min="12036" max="12037" width="14.453125" style="1" bestFit="1" customWidth="1"/>
    <col min="12038" max="12284" width="8.90625" style="1"/>
    <col min="12285" max="12285" width="4.54296875" style="1" customWidth="1"/>
    <col min="12286" max="12286" width="49.08984375" style="1" customWidth="1"/>
    <col min="12287" max="12287" width="19" style="1" customWidth="1"/>
    <col min="12288" max="12288" width="10.54296875" style="1" bestFit="1" customWidth="1"/>
    <col min="12289" max="12289" width="12.6328125" style="1" customWidth="1"/>
    <col min="12290" max="12290" width="12.08984375" style="1" bestFit="1" customWidth="1"/>
    <col min="12291" max="12291" width="9" style="1" customWidth="1"/>
    <col min="12292" max="12293" width="14.453125" style="1" bestFit="1" customWidth="1"/>
    <col min="12294" max="12540" width="8.90625" style="1"/>
    <col min="12541" max="12541" width="4.54296875" style="1" customWidth="1"/>
    <col min="12542" max="12542" width="49.08984375" style="1" customWidth="1"/>
    <col min="12543" max="12543" width="19" style="1" customWidth="1"/>
    <col min="12544" max="12544" width="10.54296875" style="1" bestFit="1" customWidth="1"/>
    <col min="12545" max="12545" width="12.6328125" style="1" customWidth="1"/>
    <col min="12546" max="12546" width="12.08984375" style="1" bestFit="1" customWidth="1"/>
    <col min="12547" max="12547" width="9" style="1" customWidth="1"/>
    <col min="12548" max="12549" width="14.453125" style="1" bestFit="1" customWidth="1"/>
    <col min="12550" max="12796" width="8.90625" style="1"/>
    <col min="12797" max="12797" width="4.54296875" style="1" customWidth="1"/>
    <col min="12798" max="12798" width="49.08984375" style="1" customWidth="1"/>
    <col min="12799" max="12799" width="19" style="1" customWidth="1"/>
    <col min="12800" max="12800" width="10.54296875" style="1" bestFit="1" customWidth="1"/>
    <col min="12801" max="12801" width="12.6328125" style="1" customWidth="1"/>
    <col min="12802" max="12802" width="12.08984375" style="1" bestFit="1" customWidth="1"/>
    <col min="12803" max="12803" width="9" style="1" customWidth="1"/>
    <col min="12804" max="12805" width="14.453125" style="1" bestFit="1" customWidth="1"/>
    <col min="12806" max="13052" width="8.90625" style="1"/>
    <col min="13053" max="13053" width="4.54296875" style="1" customWidth="1"/>
    <col min="13054" max="13054" width="49.08984375" style="1" customWidth="1"/>
    <col min="13055" max="13055" width="19" style="1" customWidth="1"/>
    <col min="13056" max="13056" width="10.54296875" style="1" bestFit="1" customWidth="1"/>
    <col min="13057" max="13057" width="12.6328125" style="1" customWidth="1"/>
    <col min="13058" max="13058" width="12.08984375" style="1" bestFit="1" customWidth="1"/>
    <col min="13059" max="13059" width="9" style="1" customWidth="1"/>
    <col min="13060" max="13061" width="14.453125" style="1" bestFit="1" customWidth="1"/>
    <col min="13062" max="13308" width="8.90625" style="1"/>
    <col min="13309" max="13309" width="4.54296875" style="1" customWidth="1"/>
    <col min="13310" max="13310" width="49.08984375" style="1" customWidth="1"/>
    <col min="13311" max="13311" width="19" style="1" customWidth="1"/>
    <col min="13312" max="13312" width="10.54296875" style="1" bestFit="1" customWidth="1"/>
    <col min="13313" max="13313" width="12.6328125" style="1" customWidth="1"/>
    <col min="13314" max="13314" width="12.08984375" style="1" bestFit="1" customWidth="1"/>
    <col min="13315" max="13315" width="9" style="1" customWidth="1"/>
    <col min="13316" max="13317" width="14.453125" style="1" bestFit="1" customWidth="1"/>
    <col min="13318" max="13564" width="8.90625" style="1"/>
    <col min="13565" max="13565" width="4.54296875" style="1" customWidth="1"/>
    <col min="13566" max="13566" width="49.08984375" style="1" customWidth="1"/>
    <col min="13567" max="13567" width="19" style="1" customWidth="1"/>
    <col min="13568" max="13568" width="10.54296875" style="1" bestFit="1" customWidth="1"/>
    <col min="13569" max="13569" width="12.6328125" style="1" customWidth="1"/>
    <col min="13570" max="13570" width="12.08984375" style="1" bestFit="1" customWidth="1"/>
    <col min="13571" max="13571" width="9" style="1" customWidth="1"/>
    <col min="13572" max="13573" width="14.453125" style="1" bestFit="1" customWidth="1"/>
    <col min="13574" max="13820" width="8.90625" style="1"/>
    <col min="13821" max="13821" width="4.54296875" style="1" customWidth="1"/>
    <col min="13822" max="13822" width="49.08984375" style="1" customWidth="1"/>
    <col min="13823" max="13823" width="19" style="1" customWidth="1"/>
    <col min="13824" max="13824" width="10.54296875" style="1" bestFit="1" customWidth="1"/>
    <col min="13825" max="13825" width="12.6328125" style="1" customWidth="1"/>
    <col min="13826" max="13826" width="12.08984375" style="1" bestFit="1" customWidth="1"/>
    <col min="13827" max="13827" width="9" style="1" customWidth="1"/>
    <col min="13828" max="13829" width="14.453125" style="1" bestFit="1" customWidth="1"/>
    <col min="13830" max="14076" width="8.90625" style="1"/>
    <col min="14077" max="14077" width="4.54296875" style="1" customWidth="1"/>
    <col min="14078" max="14078" width="49.08984375" style="1" customWidth="1"/>
    <col min="14079" max="14079" width="19" style="1" customWidth="1"/>
    <col min="14080" max="14080" width="10.54296875" style="1" bestFit="1" customWidth="1"/>
    <col min="14081" max="14081" width="12.6328125" style="1" customWidth="1"/>
    <col min="14082" max="14082" width="12.08984375" style="1" bestFit="1" customWidth="1"/>
    <col min="14083" max="14083" width="9" style="1" customWidth="1"/>
    <col min="14084" max="14085" width="14.453125" style="1" bestFit="1" customWidth="1"/>
    <col min="14086" max="14332" width="8.90625" style="1"/>
    <col min="14333" max="14333" width="4.54296875" style="1" customWidth="1"/>
    <col min="14334" max="14334" width="49.08984375" style="1" customWidth="1"/>
    <col min="14335" max="14335" width="19" style="1" customWidth="1"/>
    <col min="14336" max="14336" width="10.54296875" style="1" bestFit="1" customWidth="1"/>
    <col min="14337" max="14337" width="12.6328125" style="1" customWidth="1"/>
    <col min="14338" max="14338" width="12.08984375" style="1" bestFit="1" customWidth="1"/>
    <col min="14339" max="14339" width="9" style="1" customWidth="1"/>
    <col min="14340" max="14341" width="14.453125" style="1" bestFit="1" customWidth="1"/>
    <col min="14342" max="14588" width="8.90625" style="1"/>
    <col min="14589" max="14589" width="4.54296875" style="1" customWidth="1"/>
    <col min="14590" max="14590" width="49.08984375" style="1" customWidth="1"/>
    <col min="14591" max="14591" width="19" style="1" customWidth="1"/>
    <col min="14592" max="14592" width="10.54296875" style="1" bestFit="1" customWidth="1"/>
    <col min="14593" max="14593" width="12.6328125" style="1" customWidth="1"/>
    <col min="14594" max="14594" width="12.08984375" style="1" bestFit="1" customWidth="1"/>
    <col min="14595" max="14595" width="9" style="1" customWidth="1"/>
    <col min="14596" max="14597" width="14.453125" style="1" bestFit="1" customWidth="1"/>
    <col min="14598" max="14844" width="8.90625" style="1"/>
    <col min="14845" max="14845" width="4.54296875" style="1" customWidth="1"/>
    <col min="14846" max="14846" width="49.08984375" style="1" customWidth="1"/>
    <col min="14847" max="14847" width="19" style="1" customWidth="1"/>
    <col min="14848" max="14848" width="10.54296875" style="1" bestFit="1" customWidth="1"/>
    <col min="14849" max="14849" width="12.6328125" style="1" customWidth="1"/>
    <col min="14850" max="14850" width="12.08984375" style="1" bestFit="1" customWidth="1"/>
    <col min="14851" max="14851" width="9" style="1" customWidth="1"/>
    <col min="14852" max="14853" width="14.453125" style="1" bestFit="1" customWidth="1"/>
    <col min="14854" max="15100" width="8.90625" style="1"/>
    <col min="15101" max="15101" width="4.54296875" style="1" customWidth="1"/>
    <col min="15102" max="15102" width="49.08984375" style="1" customWidth="1"/>
    <col min="15103" max="15103" width="19" style="1" customWidth="1"/>
    <col min="15104" max="15104" width="10.54296875" style="1" bestFit="1" customWidth="1"/>
    <col min="15105" max="15105" width="12.6328125" style="1" customWidth="1"/>
    <col min="15106" max="15106" width="12.08984375" style="1" bestFit="1" customWidth="1"/>
    <col min="15107" max="15107" width="9" style="1" customWidth="1"/>
    <col min="15108" max="15109" width="14.453125" style="1" bestFit="1" customWidth="1"/>
    <col min="15110" max="15356" width="8.90625" style="1"/>
    <col min="15357" max="15357" width="4.54296875" style="1" customWidth="1"/>
    <col min="15358" max="15358" width="49.08984375" style="1" customWidth="1"/>
    <col min="15359" max="15359" width="19" style="1" customWidth="1"/>
    <col min="15360" max="15360" width="10.54296875" style="1" bestFit="1" customWidth="1"/>
    <col min="15361" max="15361" width="12.6328125" style="1" customWidth="1"/>
    <col min="15362" max="15362" width="12.08984375" style="1" bestFit="1" customWidth="1"/>
    <col min="15363" max="15363" width="9" style="1" customWidth="1"/>
    <col min="15364" max="15365" width="14.453125" style="1" bestFit="1" customWidth="1"/>
    <col min="15366" max="15612" width="8.90625" style="1"/>
    <col min="15613" max="15613" width="4.54296875" style="1" customWidth="1"/>
    <col min="15614" max="15614" width="49.08984375" style="1" customWidth="1"/>
    <col min="15615" max="15615" width="19" style="1" customWidth="1"/>
    <col min="15616" max="15616" width="10.54296875" style="1" bestFit="1" customWidth="1"/>
    <col min="15617" max="15617" width="12.6328125" style="1" customWidth="1"/>
    <col min="15618" max="15618" width="12.08984375" style="1" bestFit="1" customWidth="1"/>
    <col min="15619" max="15619" width="9" style="1" customWidth="1"/>
    <col min="15620" max="15621" width="14.453125" style="1" bestFit="1" customWidth="1"/>
    <col min="15622" max="15868" width="8.90625" style="1"/>
    <col min="15869" max="15869" width="4.54296875" style="1" customWidth="1"/>
    <col min="15870" max="15870" width="49.08984375" style="1" customWidth="1"/>
    <col min="15871" max="15871" width="19" style="1" customWidth="1"/>
    <col min="15872" max="15872" width="10.54296875" style="1" bestFit="1" customWidth="1"/>
    <col min="15873" max="15873" width="12.6328125" style="1" customWidth="1"/>
    <col min="15874" max="15874" width="12.08984375" style="1" bestFit="1" customWidth="1"/>
    <col min="15875" max="15875" width="9" style="1" customWidth="1"/>
    <col min="15876" max="15877" width="14.453125" style="1" bestFit="1" customWidth="1"/>
    <col min="15878" max="16124" width="8.90625" style="1"/>
    <col min="16125" max="16125" width="4.54296875" style="1" customWidth="1"/>
    <col min="16126" max="16126" width="49.08984375" style="1" customWidth="1"/>
    <col min="16127" max="16127" width="19" style="1" customWidth="1"/>
    <col min="16128" max="16128" width="10.54296875" style="1" bestFit="1" customWidth="1"/>
    <col min="16129" max="16129" width="12.6328125" style="1" customWidth="1"/>
    <col min="16130" max="16130" width="12.08984375" style="1" bestFit="1" customWidth="1"/>
    <col min="16131" max="16131" width="9" style="1" customWidth="1"/>
    <col min="16132" max="16133" width="14.453125" style="1" bestFit="1" customWidth="1"/>
    <col min="16134" max="16384" width="8.90625" style="1"/>
  </cols>
  <sheetData>
    <row r="1" spans="1:7" ht="13" x14ac:dyDescent="0.3">
      <c r="E1" s="2" t="s">
        <v>0</v>
      </c>
    </row>
    <row r="2" spans="1:7" ht="13" x14ac:dyDescent="0.3">
      <c r="E2" s="2" t="s">
        <v>1</v>
      </c>
    </row>
    <row r="3" spans="1:7" ht="13" x14ac:dyDescent="0.3">
      <c r="A3" s="58" t="s">
        <v>2</v>
      </c>
      <c r="B3" s="58"/>
      <c r="C3" s="58"/>
      <c r="D3" s="58"/>
      <c r="E3" s="58"/>
    </row>
    <row r="4" spans="1:7" ht="13" x14ac:dyDescent="0.3">
      <c r="A4" s="58" t="s">
        <v>3</v>
      </c>
      <c r="B4" s="58"/>
      <c r="C4" s="58"/>
      <c r="D4" s="58"/>
      <c r="E4" s="58"/>
    </row>
    <row r="5" spans="1:7" ht="13" x14ac:dyDescent="0.3">
      <c r="A5" s="58" t="s">
        <v>4</v>
      </c>
      <c r="B5" s="58"/>
      <c r="C5" s="58"/>
      <c r="D5" s="58"/>
      <c r="E5" s="58"/>
    </row>
    <row r="6" spans="1:7" ht="14" x14ac:dyDescent="0.3">
      <c r="A6" s="59" t="s">
        <v>5</v>
      </c>
      <c r="B6" s="59"/>
      <c r="C6" s="59"/>
      <c r="D6" s="59"/>
      <c r="E6" s="59"/>
    </row>
    <row r="7" spans="1:7" x14ac:dyDescent="0.25">
      <c r="A7" s="3"/>
      <c r="B7" s="3"/>
      <c r="C7" s="4"/>
      <c r="D7" s="4"/>
      <c r="E7" s="4"/>
      <c r="F7" s="5"/>
    </row>
    <row r="8" spans="1:7" ht="13" x14ac:dyDescent="0.3">
      <c r="B8" s="6"/>
      <c r="C8" s="7" t="s">
        <v>6</v>
      </c>
      <c r="D8" s="7" t="s">
        <v>7</v>
      </c>
      <c r="E8" s="7" t="str">
        <f>C8</f>
        <v>Effective June 29, 2021</v>
      </c>
    </row>
    <row r="9" spans="1:7" ht="13" x14ac:dyDescent="0.3">
      <c r="A9" s="8"/>
      <c r="B9" s="6"/>
      <c r="C9" s="9" t="s">
        <v>8</v>
      </c>
      <c r="D9" s="9" t="s">
        <v>9</v>
      </c>
      <c r="E9" s="9" t="s">
        <v>10</v>
      </c>
    </row>
    <row r="10" spans="1:7" ht="13" x14ac:dyDescent="0.3">
      <c r="A10" s="9" t="s">
        <v>11</v>
      </c>
      <c r="B10" s="10"/>
      <c r="C10" s="9" t="s">
        <v>12</v>
      </c>
      <c r="D10" s="9" t="s">
        <v>13</v>
      </c>
      <c r="E10" s="9" t="s">
        <v>8</v>
      </c>
    </row>
    <row r="11" spans="1:7" ht="13" x14ac:dyDescent="0.3">
      <c r="A11" s="11" t="s">
        <v>14</v>
      </c>
      <c r="B11" s="11" t="s">
        <v>15</v>
      </c>
      <c r="C11" s="11" t="s">
        <v>16</v>
      </c>
      <c r="D11" s="11" t="s">
        <v>17</v>
      </c>
      <c r="E11" s="12" t="s">
        <v>17</v>
      </c>
    </row>
    <row r="12" spans="1:7" ht="13" x14ac:dyDescent="0.3">
      <c r="A12" s="8"/>
      <c r="B12" s="24">
        <v>-1</v>
      </c>
      <c r="C12" s="24">
        <f>+B12-1</f>
        <v>-2</v>
      </c>
      <c r="D12" s="24">
        <f>+C12-1</f>
        <v>-3</v>
      </c>
      <c r="E12" s="24">
        <f>+D12-1</f>
        <v>-4</v>
      </c>
    </row>
    <row r="13" spans="1:7" ht="13" x14ac:dyDescent="0.3">
      <c r="A13" s="8"/>
      <c r="B13" s="6"/>
      <c r="C13" s="10"/>
      <c r="D13" s="10"/>
      <c r="E13" s="10"/>
    </row>
    <row r="14" spans="1:7" x14ac:dyDescent="0.25">
      <c r="A14" s="6">
        <v>1</v>
      </c>
      <c r="B14" s="13" t="s">
        <v>18</v>
      </c>
      <c r="C14" s="14">
        <f>'SMRP Rider Calc Form 1.0 (2)'!G15</f>
        <v>7.44</v>
      </c>
      <c r="D14" s="14">
        <f>'SMRP Rider Calc Form 1.0 (2)'!H15</f>
        <v>0.23</v>
      </c>
      <c r="E14" s="15">
        <f>C14+D14</f>
        <v>7.6700000000000008</v>
      </c>
      <c r="G14" s="16"/>
    </row>
    <row r="15" spans="1:7" x14ac:dyDescent="0.25">
      <c r="A15" s="6"/>
      <c r="B15" s="13"/>
      <c r="C15" s="14"/>
      <c r="D15" s="15"/>
      <c r="E15" s="15"/>
    </row>
    <row r="16" spans="1:7" x14ac:dyDescent="0.25">
      <c r="A16" s="6">
        <f>A14+1</f>
        <v>2</v>
      </c>
      <c r="B16" s="13" t="s">
        <v>19</v>
      </c>
      <c r="C16" s="14">
        <f>'SMRP Rider Calc Form 1.0 (2)'!G17</f>
        <v>27.11</v>
      </c>
      <c r="D16" s="14">
        <f>'SMRP Rider Calc Form 1.0 (2)'!H17</f>
        <v>0.84</v>
      </c>
      <c r="E16" s="15">
        <f>C16+D16</f>
        <v>27.95</v>
      </c>
      <c r="G16" s="16"/>
    </row>
    <row r="17" spans="1:7" x14ac:dyDescent="0.25">
      <c r="A17" s="6"/>
      <c r="B17" s="13"/>
      <c r="C17" s="14"/>
      <c r="D17" s="15"/>
      <c r="E17" s="15"/>
    </row>
    <row r="18" spans="1:7" x14ac:dyDescent="0.25">
      <c r="A18" s="6">
        <f>A16+1</f>
        <v>3</v>
      </c>
      <c r="B18" s="13" t="s">
        <v>20</v>
      </c>
      <c r="C18" s="14">
        <f>'SMRP Rider Calc Form 1.0 (2)'!G19</f>
        <v>231.75</v>
      </c>
      <c r="D18" s="14">
        <f>'SMRP Rider Calc Form 1.0 (2)'!H19</f>
        <v>7.25</v>
      </c>
      <c r="E18" s="15">
        <f>C18+D18</f>
        <v>239</v>
      </c>
      <c r="G18" s="16"/>
    </row>
    <row r="19" spans="1:7" x14ac:dyDescent="0.25">
      <c r="A19" s="6"/>
      <c r="B19" s="13"/>
      <c r="C19" s="14"/>
      <c r="D19" s="15"/>
      <c r="E19" s="15"/>
    </row>
    <row r="20" spans="1:7" x14ac:dyDescent="0.25">
      <c r="A20" s="6">
        <f>A18+1</f>
        <v>4</v>
      </c>
      <c r="B20" s="13" t="s">
        <v>21</v>
      </c>
      <c r="C20" s="14">
        <f>'SMRP Rider Calc Form 1.0 (2)'!G21</f>
        <v>1355.22</v>
      </c>
      <c r="D20" s="14">
        <f>'SMRP Rider Calc Form 1.0 (2)'!H21</f>
        <v>42.72</v>
      </c>
      <c r="E20" s="15">
        <f>C20+D20</f>
        <v>1397.94</v>
      </c>
      <c r="G20" s="16"/>
    </row>
    <row r="21" spans="1:7" x14ac:dyDescent="0.25">
      <c r="A21" s="6"/>
      <c r="B21" s="13"/>
      <c r="C21" s="10"/>
      <c r="D21" s="10"/>
      <c r="E21" s="10"/>
    </row>
    <row r="22" spans="1:7" x14ac:dyDescent="0.25">
      <c r="A22" s="6">
        <f>A20+1</f>
        <v>5</v>
      </c>
      <c r="B22" s="13" t="s">
        <v>22</v>
      </c>
      <c r="C22" s="17"/>
      <c r="D22" s="17"/>
      <c r="E22" s="14"/>
    </row>
    <row r="23" spans="1:7" ht="16.75" customHeight="1" x14ac:dyDescent="0.25">
      <c r="A23" s="6"/>
      <c r="B23" s="6"/>
      <c r="C23" s="10"/>
      <c r="D23" s="10"/>
      <c r="E23" s="10"/>
    </row>
  </sheetData>
  <mergeCells count="4">
    <mergeCell ref="A3:E3"/>
    <mergeCell ref="A4:E4"/>
    <mergeCell ref="A5:E5"/>
    <mergeCell ref="A6:E6"/>
  </mergeCells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45"/>
  <sheetViews>
    <sheetView zoomScale="110" zoomScaleNormal="110" workbookViewId="0">
      <selection activeCell="F23" sqref="F23"/>
    </sheetView>
  </sheetViews>
  <sheetFormatPr defaultColWidth="8.90625" defaultRowHeight="12.5" x14ac:dyDescent="0.25"/>
  <cols>
    <col min="1" max="1" width="4.54296875" style="1" customWidth="1"/>
    <col min="2" max="2" width="49.08984375" style="1" customWidth="1"/>
    <col min="3" max="3" width="19" style="1" customWidth="1"/>
    <col min="4" max="4" width="10.54296875" style="1" bestFit="1" customWidth="1"/>
    <col min="5" max="5" width="12.6328125" style="1" customWidth="1"/>
    <col min="6" max="6" width="18.1796875" style="1" bestFit="1" customWidth="1"/>
    <col min="7" max="7" width="23.08984375" style="1" customWidth="1"/>
    <col min="8" max="8" width="20.36328125" style="1" bestFit="1" customWidth="1"/>
    <col min="9" max="9" width="21.08984375" style="1" bestFit="1" customWidth="1"/>
    <col min="10" max="256" width="8.90625" style="1"/>
    <col min="257" max="257" width="4.54296875" style="1" customWidth="1"/>
    <col min="258" max="258" width="49.08984375" style="1" customWidth="1"/>
    <col min="259" max="259" width="19" style="1" customWidth="1"/>
    <col min="260" max="260" width="10.54296875" style="1" bestFit="1" customWidth="1"/>
    <col min="261" max="261" width="12.6328125" style="1" customWidth="1"/>
    <col min="262" max="262" width="12.08984375" style="1" bestFit="1" customWidth="1"/>
    <col min="263" max="263" width="9" style="1" customWidth="1"/>
    <col min="264" max="265" width="14.453125" style="1" bestFit="1" customWidth="1"/>
    <col min="266" max="512" width="8.90625" style="1"/>
    <col min="513" max="513" width="4.54296875" style="1" customWidth="1"/>
    <col min="514" max="514" width="49.08984375" style="1" customWidth="1"/>
    <col min="515" max="515" width="19" style="1" customWidth="1"/>
    <col min="516" max="516" width="10.54296875" style="1" bestFit="1" customWidth="1"/>
    <col min="517" max="517" width="12.6328125" style="1" customWidth="1"/>
    <col min="518" max="518" width="12.08984375" style="1" bestFit="1" customWidth="1"/>
    <col min="519" max="519" width="9" style="1" customWidth="1"/>
    <col min="520" max="521" width="14.453125" style="1" bestFit="1" customWidth="1"/>
    <col min="522" max="768" width="8.90625" style="1"/>
    <col min="769" max="769" width="4.54296875" style="1" customWidth="1"/>
    <col min="770" max="770" width="49.08984375" style="1" customWidth="1"/>
    <col min="771" max="771" width="19" style="1" customWidth="1"/>
    <col min="772" max="772" width="10.54296875" style="1" bestFit="1" customWidth="1"/>
    <col min="773" max="773" width="12.6328125" style="1" customWidth="1"/>
    <col min="774" max="774" width="12.08984375" style="1" bestFit="1" customWidth="1"/>
    <col min="775" max="775" width="9" style="1" customWidth="1"/>
    <col min="776" max="777" width="14.453125" style="1" bestFit="1" customWidth="1"/>
    <col min="778" max="1024" width="8.90625" style="1"/>
    <col min="1025" max="1025" width="4.54296875" style="1" customWidth="1"/>
    <col min="1026" max="1026" width="49.08984375" style="1" customWidth="1"/>
    <col min="1027" max="1027" width="19" style="1" customWidth="1"/>
    <col min="1028" max="1028" width="10.54296875" style="1" bestFit="1" customWidth="1"/>
    <col min="1029" max="1029" width="12.6328125" style="1" customWidth="1"/>
    <col min="1030" max="1030" width="12.08984375" style="1" bestFit="1" customWidth="1"/>
    <col min="1031" max="1031" width="9" style="1" customWidth="1"/>
    <col min="1032" max="1033" width="14.453125" style="1" bestFit="1" customWidth="1"/>
    <col min="1034" max="1280" width="8.90625" style="1"/>
    <col min="1281" max="1281" width="4.54296875" style="1" customWidth="1"/>
    <col min="1282" max="1282" width="49.08984375" style="1" customWidth="1"/>
    <col min="1283" max="1283" width="19" style="1" customWidth="1"/>
    <col min="1284" max="1284" width="10.54296875" style="1" bestFit="1" customWidth="1"/>
    <col min="1285" max="1285" width="12.6328125" style="1" customWidth="1"/>
    <col min="1286" max="1286" width="12.08984375" style="1" bestFit="1" customWidth="1"/>
    <col min="1287" max="1287" width="9" style="1" customWidth="1"/>
    <col min="1288" max="1289" width="14.453125" style="1" bestFit="1" customWidth="1"/>
    <col min="1290" max="1536" width="8.90625" style="1"/>
    <col min="1537" max="1537" width="4.54296875" style="1" customWidth="1"/>
    <col min="1538" max="1538" width="49.08984375" style="1" customWidth="1"/>
    <col min="1539" max="1539" width="19" style="1" customWidth="1"/>
    <col min="1540" max="1540" width="10.54296875" style="1" bestFit="1" customWidth="1"/>
    <col min="1541" max="1541" width="12.6328125" style="1" customWidth="1"/>
    <col min="1542" max="1542" width="12.08984375" style="1" bestFit="1" customWidth="1"/>
    <col min="1543" max="1543" width="9" style="1" customWidth="1"/>
    <col min="1544" max="1545" width="14.453125" style="1" bestFit="1" customWidth="1"/>
    <col min="1546" max="1792" width="8.90625" style="1"/>
    <col min="1793" max="1793" width="4.54296875" style="1" customWidth="1"/>
    <col min="1794" max="1794" width="49.08984375" style="1" customWidth="1"/>
    <col min="1795" max="1795" width="19" style="1" customWidth="1"/>
    <col min="1796" max="1796" width="10.54296875" style="1" bestFit="1" customWidth="1"/>
    <col min="1797" max="1797" width="12.6328125" style="1" customWidth="1"/>
    <col min="1798" max="1798" width="12.08984375" style="1" bestFit="1" customWidth="1"/>
    <col min="1799" max="1799" width="9" style="1" customWidth="1"/>
    <col min="1800" max="1801" width="14.453125" style="1" bestFit="1" customWidth="1"/>
    <col min="1802" max="2048" width="8.90625" style="1"/>
    <col min="2049" max="2049" width="4.54296875" style="1" customWidth="1"/>
    <col min="2050" max="2050" width="49.08984375" style="1" customWidth="1"/>
    <col min="2051" max="2051" width="19" style="1" customWidth="1"/>
    <col min="2052" max="2052" width="10.54296875" style="1" bestFit="1" customWidth="1"/>
    <col min="2053" max="2053" width="12.6328125" style="1" customWidth="1"/>
    <col min="2054" max="2054" width="12.08984375" style="1" bestFit="1" customWidth="1"/>
    <col min="2055" max="2055" width="9" style="1" customWidth="1"/>
    <col min="2056" max="2057" width="14.453125" style="1" bestFit="1" customWidth="1"/>
    <col min="2058" max="2304" width="8.90625" style="1"/>
    <col min="2305" max="2305" width="4.54296875" style="1" customWidth="1"/>
    <col min="2306" max="2306" width="49.08984375" style="1" customWidth="1"/>
    <col min="2307" max="2307" width="19" style="1" customWidth="1"/>
    <col min="2308" max="2308" width="10.54296875" style="1" bestFit="1" customWidth="1"/>
    <col min="2309" max="2309" width="12.6328125" style="1" customWidth="1"/>
    <col min="2310" max="2310" width="12.08984375" style="1" bestFit="1" customWidth="1"/>
    <col min="2311" max="2311" width="9" style="1" customWidth="1"/>
    <col min="2312" max="2313" width="14.453125" style="1" bestFit="1" customWidth="1"/>
    <col min="2314" max="2560" width="8.90625" style="1"/>
    <col min="2561" max="2561" width="4.54296875" style="1" customWidth="1"/>
    <col min="2562" max="2562" width="49.08984375" style="1" customWidth="1"/>
    <col min="2563" max="2563" width="19" style="1" customWidth="1"/>
    <col min="2564" max="2564" width="10.54296875" style="1" bestFit="1" customWidth="1"/>
    <col min="2565" max="2565" width="12.6328125" style="1" customWidth="1"/>
    <col min="2566" max="2566" width="12.08984375" style="1" bestFit="1" customWidth="1"/>
    <col min="2567" max="2567" width="9" style="1" customWidth="1"/>
    <col min="2568" max="2569" width="14.453125" style="1" bestFit="1" customWidth="1"/>
    <col min="2570" max="2816" width="8.90625" style="1"/>
    <col min="2817" max="2817" width="4.54296875" style="1" customWidth="1"/>
    <col min="2818" max="2818" width="49.08984375" style="1" customWidth="1"/>
    <col min="2819" max="2819" width="19" style="1" customWidth="1"/>
    <col min="2820" max="2820" width="10.54296875" style="1" bestFit="1" customWidth="1"/>
    <col min="2821" max="2821" width="12.6328125" style="1" customWidth="1"/>
    <col min="2822" max="2822" width="12.08984375" style="1" bestFit="1" customWidth="1"/>
    <col min="2823" max="2823" width="9" style="1" customWidth="1"/>
    <col min="2824" max="2825" width="14.453125" style="1" bestFit="1" customWidth="1"/>
    <col min="2826" max="3072" width="8.90625" style="1"/>
    <col min="3073" max="3073" width="4.54296875" style="1" customWidth="1"/>
    <col min="3074" max="3074" width="49.08984375" style="1" customWidth="1"/>
    <col min="3075" max="3075" width="19" style="1" customWidth="1"/>
    <col min="3076" max="3076" width="10.54296875" style="1" bestFit="1" customWidth="1"/>
    <col min="3077" max="3077" width="12.6328125" style="1" customWidth="1"/>
    <col min="3078" max="3078" width="12.08984375" style="1" bestFit="1" customWidth="1"/>
    <col min="3079" max="3079" width="9" style="1" customWidth="1"/>
    <col min="3080" max="3081" width="14.453125" style="1" bestFit="1" customWidth="1"/>
    <col min="3082" max="3328" width="8.90625" style="1"/>
    <col min="3329" max="3329" width="4.54296875" style="1" customWidth="1"/>
    <col min="3330" max="3330" width="49.08984375" style="1" customWidth="1"/>
    <col min="3331" max="3331" width="19" style="1" customWidth="1"/>
    <col min="3332" max="3332" width="10.54296875" style="1" bestFit="1" customWidth="1"/>
    <col min="3333" max="3333" width="12.6328125" style="1" customWidth="1"/>
    <col min="3334" max="3334" width="12.08984375" style="1" bestFit="1" customWidth="1"/>
    <col min="3335" max="3335" width="9" style="1" customWidth="1"/>
    <col min="3336" max="3337" width="14.453125" style="1" bestFit="1" customWidth="1"/>
    <col min="3338" max="3584" width="8.90625" style="1"/>
    <col min="3585" max="3585" width="4.54296875" style="1" customWidth="1"/>
    <col min="3586" max="3586" width="49.08984375" style="1" customWidth="1"/>
    <col min="3587" max="3587" width="19" style="1" customWidth="1"/>
    <col min="3588" max="3588" width="10.54296875" style="1" bestFit="1" customWidth="1"/>
    <col min="3589" max="3589" width="12.6328125" style="1" customWidth="1"/>
    <col min="3590" max="3590" width="12.08984375" style="1" bestFit="1" customWidth="1"/>
    <col min="3591" max="3591" width="9" style="1" customWidth="1"/>
    <col min="3592" max="3593" width="14.453125" style="1" bestFit="1" customWidth="1"/>
    <col min="3594" max="3840" width="8.90625" style="1"/>
    <col min="3841" max="3841" width="4.54296875" style="1" customWidth="1"/>
    <col min="3842" max="3842" width="49.08984375" style="1" customWidth="1"/>
    <col min="3843" max="3843" width="19" style="1" customWidth="1"/>
    <col min="3844" max="3844" width="10.54296875" style="1" bestFit="1" customWidth="1"/>
    <col min="3845" max="3845" width="12.6328125" style="1" customWidth="1"/>
    <col min="3846" max="3846" width="12.08984375" style="1" bestFit="1" customWidth="1"/>
    <col min="3847" max="3847" width="9" style="1" customWidth="1"/>
    <col min="3848" max="3849" width="14.453125" style="1" bestFit="1" customWidth="1"/>
    <col min="3850" max="4096" width="8.90625" style="1"/>
    <col min="4097" max="4097" width="4.54296875" style="1" customWidth="1"/>
    <col min="4098" max="4098" width="49.08984375" style="1" customWidth="1"/>
    <col min="4099" max="4099" width="19" style="1" customWidth="1"/>
    <col min="4100" max="4100" width="10.54296875" style="1" bestFit="1" customWidth="1"/>
    <col min="4101" max="4101" width="12.6328125" style="1" customWidth="1"/>
    <col min="4102" max="4102" width="12.08984375" style="1" bestFit="1" customWidth="1"/>
    <col min="4103" max="4103" width="9" style="1" customWidth="1"/>
    <col min="4104" max="4105" width="14.453125" style="1" bestFit="1" customWidth="1"/>
    <col min="4106" max="4352" width="8.90625" style="1"/>
    <col min="4353" max="4353" width="4.54296875" style="1" customWidth="1"/>
    <col min="4354" max="4354" width="49.08984375" style="1" customWidth="1"/>
    <col min="4355" max="4355" width="19" style="1" customWidth="1"/>
    <col min="4356" max="4356" width="10.54296875" style="1" bestFit="1" customWidth="1"/>
    <col min="4357" max="4357" width="12.6328125" style="1" customWidth="1"/>
    <col min="4358" max="4358" width="12.08984375" style="1" bestFit="1" customWidth="1"/>
    <col min="4359" max="4359" width="9" style="1" customWidth="1"/>
    <col min="4360" max="4361" width="14.453125" style="1" bestFit="1" customWidth="1"/>
    <col min="4362" max="4608" width="8.90625" style="1"/>
    <col min="4609" max="4609" width="4.54296875" style="1" customWidth="1"/>
    <col min="4610" max="4610" width="49.08984375" style="1" customWidth="1"/>
    <col min="4611" max="4611" width="19" style="1" customWidth="1"/>
    <col min="4612" max="4612" width="10.54296875" style="1" bestFit="1" customWidth="1"/>
    <col min="4613" max="4613" width="12.6328125" style="1" customWidth="1"/>
    <col min="4614" max="4614" width="12.08984375" style="1" bestFit="1" customWidth="1"/>
    <col min="4615" max="4615" width="9" style="1" customWidth="1"/>
    <col min="4616" max="4617" width="14.453125" style="1" bestFit="1" customWidth="1"/>
    <col min="4618" max="4864" width="8.90625" style="1"/>
    <col min="4865" max="4865" width="4.54296875" style="1" customWidth="1"/>
    <col min="4866" max="4866" width="49.08984375" style="1" customWidth="1"/>
    <col min="4867" max="4867" width="19" style="1" customWidth="1"/>
    <col min="4868" max="4868" width="10.54296875" style="1" bestFit="1" customWidth="1"/>
    <col min="4869" max="4869" width="12.6328125" style="1" customWidth="1"/>
    <col min="4870" max="4870" width="12.08984375" style="1" bestFit="1" customWidth="1"/>
    <col min="4871" max="4871" width="9" style="1" customWidth="1"/>
    <col min="4872" max="4873" width="14.453125" style="1" bestFit="1" customWidth="1"/>
    <col min="4874" max="5120" width="8.90625" style="1"/>
    <col min="5121" max="5121" width="4.54296875" style="1" customWidth="1"/>
    <col min="5122" max="5122" width="49.08984375" style="1" customWidth="1"/>
    <col min="5123" max="5123" width="19" style="1" customWidth="1"/>
    <col min="5124" max="5124" width="10.54296875" style="1" bestFit="1" customWidth="1"/>
    <col min="5125" max="5125" width="12.6328125" style="1" customWidth="1"/>
    <col min="5126" max="5126" width="12.08984375" style="1" bestFit="1" customWidth="1"/>
    <col min="5127" max="5127" width="9" style="1" customWidth="1"/>
    <col min="5128" max="5129" width="14.453125" style="1" bestFit="1" customWidth="1"/>
    <col min="5130" max="5376" width="8.90625" style="1"/>
    <col min="5377" max="5377" width="4.54296875" style="1" customWidth="1"/>
    <col min="5378" max="5378" width="49.08984375" style="1" customWidth="1"/>
    <col min="5379" max="5379" width="19" style="1" customWidth="1"/>
    <col min="5380" max="5380" width="10.54296875" style="1" bestFit="1" customWidth="1"/>
    <col min="5381" max="5381" width="12.6328125" style="1" customWidth="1"/>
    <col min="5382" max="5382" width="12.08984375" style="1" bestFit="1" customWidth="1"/>
    <col min="5383" max="5383" width="9" style="1" customWidth="1"/>
    <col min="5384" max="5385" width="14.453125" style="1" bestFit="1" customWidth="1"/>
    <col min="5386" max="5632" width="8.90625" style="1"/>
    <col min="5633" max="5633" width="4.54296875" style="1" customWidth="1"/>
    <col min="5634" max="5634" width="49.08984375" style="1" customWidth="1"/>
    <col min="5635" max="5635" width="19" style="1" customWidth="1"/>
    <col min="5636" max="5636" width="10.54296875" style="1" bestFit="1" customWidth="1"/>
    <col min="5637" max="5637" width="12.6328125" style="1" customWidth="1"/>
    <col min="5638" max="5638" width="12.08984375" style="1" bestFit="1" customWidth="1"/>
    <col min="5639" max="5639" width="9" style="1" customWidth="1"/>
    <col min="5640" max="5641" width="14.453125" style="1" bestFit="1" customWidth="1"/>
    <col min="5642" max="5888" width="8.90625" style="1"/>
    <col min="5889" max="5889" width="4.54296875" style="1" customWidth="1"/>
    <col min="5890" max="5890" width="49.08984375" style="1" customWidth="1"/>
    <col min="5891" max="5891" width="19" style="1" customWidth="1"/>
    <col min="5892" max="5892" width="10.54296875" style="1" bestFit="1" customWidth="1"/>
    <col min="5893" max="5893" width="12.6328125" style="1" customWidth="1"/>
    <col min="5894" max="5894" width="12.08984375" style="1" bestFit="1" customWidth="1"/>
    <col min="5895" max="5895" width="9" style="1" customWidth="1"/>
    <col min="5896" max="5897" width="14.453125" style="1" bestFit="1" customWidth="1"/>
    <col min="5898" max="6144" width="8.90625" style="1"/>
    <col min="6145" max="6145" width="4.54296875" style="1" customWidth="1"/>
    <col min="6146" max="6146" width="49.08984375" style="1" customWidth="1"/>
    <col min="6147" max="6147" width="19" style="1" customWidth="1"/>
    <col min="6148" max="6148" width="10.54296875" style="1" bestFit="1" customWidth="1"/>
    <col min="6149" max="6149" width="12.6328125" style="1" customWidth="1"/>
    <col min="6150" max="6150" width="12.08984375" style="1" bestFit="1" customWidth="1"/>
    <col min="6151" max="6151" width="9" style="1" customWidth="1"/>
    <col min="6152" max="6153" width="14.453125" style="1" bestFit="1" customWidth="1"/>
    <col min="6154" max="6400" width="8.90625" style="1"/>
    <col min="6401" max="6401" width="4.54296875" style="1" customWidth="1"/>
    <col min="6402" max="6402" width="49.08984375" style="1" customWidth="1"/>
    <col min="6403" max="6403" width="19" style="1" customWidth="1"/>
    <col min="6404" max="6404" width="10.54296875" style="1" bestFit="1" customWidth="1"/>
    <col min="6405" max="6405" width="12.6328125" style="1" customWidth="1"/>
    <col min="6406" max="6406" width="12.08984375" style="1" bestFit="1" customWidth="1"/>
    <col min="6407" max="6407" width="9" style="1" customWidth="1"/>
    <col min="6408" max="6409" width="14.453125" style="1" bestFit="1" customWidth="1"/>
    <col min="6410" max="6656" width="8.90625" style="1"/>
    <col min="6657" max="6657" width="4.54296875" style="1" customWidth="1"/>
    <col min="6658" max="6658" width="49.08984375" style="1" customWidth="1"/>
    <col min="6659" max="6659" width="19" style="1" customWidth="1"/>
    <col min="6660" max="6660" width="10.54296875" style="1" bestFit="1" customWidth="1"/>
    <col min="6661" max="6661" width="12.6328125" style="1" customWidth="1"/>
    <col min="6662" max="6662" width="12.08984375" style="1" bestFit="1" customWidth="1"/>
    <col min="6663" max="6663" width="9" style="1" customWidth="1"/>
    <col min="6664" max="6665" width="14.453125" style="1" bestFit="1" customWidth="1"/>
    <col min="6666" max="6912" width="8.90625" style="1"/>
    <col min="6913" max="6913" width="4.54296875" style="1" customWidth="1"/>
    <col min="6914" max="6914" width="49.08984375" style="1" customWidth="1"/>
    <col min="6915" max="6915" width="19" style="1" customWidth="1"/>
    <col min="6916" max="6916" width="10.54296875" style="1" bestFit="1" customWidth="1"/>
    <col min="6917" max="6917" width="12.6328125" style="1" customWidth="1"/>
    <col min="6918" max="6918" width="12.08984375" style="1" bestFit="1" customWidth="1"/>
    <col min="6919" max="6919" width="9" style="1" customWidth="1"/>
    <col min="6920" max="6921" width="14.453125" style="1" bestFit="1" customWidth="1"/>
    <col min="6922" max="7168" width="8.90625" style="1"/>
    <col min="7169" max="7169" width="4.54296875" style="1" customWidth="1"/>
    <col min="7170" max="7170" width="49.08984375" style="1" customWidth="1"/>
    <col min="7171" max="7171" width="19" style="1" customWidth="1"/>
    <col min="7172" max="7172" width="10.54296875" style="1" bestFit="1" customWidth="1"/>
    <col min="7173" max="7173" width="12.6328125" style="1" customWidth="1"/>
    <col min="7174" max="7174" width="12.08984375" style="1" bestFit="1" customWidth="1"/>
    <col min="7175" max="7175" width="9" style="1" customWidth="1"/>
    <col min="7176" max="7177" width="14.453125" style="1" bestFit="1" customWidth="1"/>
    <col min="7178" max="7424" width="8.90625" style="1"/>
    <col min="7425" max="7425" width="4.54296875" style="1" customWidth="1"/>
    <col min="7426" max="7426" width="49.08984375" style="1" customWidth="1"/>
    <col min="7427" max="7427" width="19" style="1" customWidth="1"/>
    <col min="7428" max="7428" width="10.54296875" style="1" bestFit="1" customWidth="1"/>
    <col min="7429" max="7429" width="12.6328125" style="1" customWidth="1"/>
    <col min="7430" max="7430" width="12.08984375" style="1" bestFit="1" customWidth="1"/>
    <col min="7431" max="7431" width="9" style="1" customWidth="1"/>
    <col min="7432" max="7433" width="14.453125" style="1" bestFit="1" customWidth="1"/>
    <col min="7434" max="7680" width="8.90625" style="1"/>
    <col min="7681" max="7681" width="4.54296875" style="1" customWidth="1"/>
    <col min="7682" max="7682" width="49.08984375" style="1" customWidth="1"/>
    <col min="7683" max="7683" width="19" style="1" customWidth="1"/>
    <col min="7684" max="7684" width="10.54296875" style="1" bestFit="1" customWidth="1"/>
    <col min="7685" max="7685" width="12.6328125" style="1" customWidth="1"/>
    <col min="7686" max="7686" width="12.08984375" style="1" bestFit="1" customWidth="1"/>
    <col min="7687" max="7687" width="9" style="1" customWidth="1"/>
    <col min="7688" max="7689" width="14.453125" style="1" bestFit="1" customWidth="1"/>
    <col min="7690" max="7936" width="8.90625" style="1"/>
    <col min="7937" max="7937" width="4.54296875" style="1" customWidth="1"/>
    <col min="7938" max="7938" width="49.08984375" style="1" customWidth="1"/>
    <col min="7939" max="7939" width="19" style="1" customWidth="1"/>
    <col min="7940" max="7940" width="10.54296875" style="1" bestFit="1" customWidth="1"/>
    <col min="7941" max="7941" width="12.6328125" style="1" customWidth="1"/>
    <col min="7942" max="7942" width="12.08984375" style="1" bestFit="1" customWidth="1"/>
    <col min="7943" max="7943" width="9" style="1" customWidth="1"/>
    <col min="7944" max="7945" width="14.453125" style="1" bestFit="1" customWidth="1"/>
    <col min="7946" max="8192" width="8.90625" style="1"/>
    <col min="8193" max="8193" width="4.54296875" style="1" customWidth="1"/>
    <col min="8194" max="8194" width="49.08984375" style="1" customWidth="1"/>
    <col min="8195" max="8195" width="19" style="1" customWidth="1"/>
    <col min="8196" max="8196" width="10.54296875" style="1" bestFit="1" customWidth="1"/>
    <col min="8197" max="8197" width="12.6328125" style="1" customWidth="1"/>
    <col min="8198" max="8198" width="12.08984375" style="1" bestFit="1" customWidth="1"/>
    <col min="8199" max="8199" width="9" style="1" customWidth="1"/>
    <col min="8200" max="8201" width="14.453125" style="1" bestFit="1" customWidth="1"/>
    <col min="8202" max="8448" width="8.90625" style="1"/>
    <col min="8449" max="8449" width="4.54296875" style="1" customWidth="1"/>
    <col min="8450" max="8450" width="49.08984375" style="1" customWidth="1"/>
    <col min="8451" max="8451" width="19" style="1" customWidth="1"/>
    <col min="8452" max="8452" width="10.54296875" style="1" bestFit="1" customWidth="1"/>
    <col min="8453" max="8453" width="12.6328125" style="1" customWidth="1"/>
    <col min="8454" max="8454" width="12.08984375" style="1" bestFit="1" customWidth="1"/>
    <col min="8455" max="8455" width="9" style="1" customWidth="1"/>
    <col min="8456" max="8457" width="14.453125" style="1" bestFit="1" customWidth="1"/>
    <col min="8458" max="8704" width="8.90625" style="1"/>
    <col min="8705" max="8705" width="4.54296875" style="1" customWidth="1"/>
    <col min="8706" max="8706" width="49.08984375" style="1" customWidth="1"/>
    <col min="8707" max="8707" width="19" style="1" customWidth="1"/>
    <col min="8708" max="8708" width="10.54296875" style="1" bestFit="1" customWidth="1"/>
    <col min="8709" max="8709" width="12.6328125" style="1" customWidth="1"/>
    <col min="8710" max="8710" width="12.08984375" style="1" bestFit="1" customWidth="1"/>
    <col min="8711" max="8711" width="9" style="1" customWidth="1"/>
    <col min="8712" max="8713" width="14.453125" style="1" bestFit="1" customWidth="1"/>
    <col min="8714" max="8960" width="8.90625" style="1"/>
    <col min="8961" max="8961" width="4.54296875" style="1" customWidth="1"/>
    <col min="8962" max="8962" width="49.08984375" style="1" customWidth="1"/>
    <col min="8963" max="8963" width="19" style="1" customWidth="1"/>
    <col min="8964" max="8964" width="10.54296875" style="1" bestFit="1" customWidth="1"/>
    <col min="8965" max="8965" width="12.6328125" style="1" customWidth="1"/>
    <col min="8966" max="8966" width="12.08984375" style="1" bestFit="1" customWidth="1"/>
    <col min="8967" max="8967" width="9" style="1" customWidth="1"/>
    <col min="8968" max="8969" width="14.453125" style="1" bestFit="1" customWidth="1"/>
    <col min="8970" max="9216" width="8.90625" style="1"/>
    <col min="9217" max="9217" width="4.54296875" style="1" customWidth="1"/>
    <col min="9218" max="9218" width="49.08984375" style="1" customWidth="1"/>
    <col min="9219" max="9219" width="19" style="1" customWidth="1"/>
    <col min="9220" max="9220" width="10.54296875" style="1" bestFit="1" customWidth="1"/>
    <col min="9221" max="9221" width="12.6328125" style="1" customWidth="1"/>
    <col min="9222" max="9222" width="12.08984375" style="1" bestFit="1" customWidth="1"/>
    <col min="9223" max="9223" width="9" style="1" customWidth="1"/>
    <col min="9224" max="9225" width="14.453125" style="1" bestFit="1" customWidth="1"/>
    <col min="9226" max="9472" width="8.90625" style="1"/>
    <col min="9473" max="9473" width="4.54296875" style="1" customWidth="1"/>
    <col min="9474" max="9474" width="49.08984375" style="1" customWidth="1"/>
    <col min="9475" max="9475" width="19" style="1" customWidth="1"/>
    <col min="9476" max="9476" width="10.54296875" style="1" bestFit="1" customWidth="1"/>
    <col min="9477" max="9477" width="12.6328125" style="1" customWidth="1"/>
    <col min="9478" max="9478" width="12.08984375" style="1" bestFit="1" customWidth="1"/>
    <col min="9479" max="9479" width="9" style="1" customWidth="1"/>
    <col min="9480" max="9481" width="14.453125" style="1" bestFit="1" customWidth="1"/>
    <col min="9482" max="9728" width="8.90625" style="1"/>
    <col min="9729" max="9729" width="4.54296875" style="1" customWidth="1"/>
    <col min="9730" max="9730" width="49.08984375" style="1" customWidth="1"/>
    <col min="9731" max="9731" width="19" style="1" customWidth="1"/>
    <col min="9732" max="9732" width="10.54296875" style="1" bestFit="1" customWidth="1"/>
    <col min="9733" max="9733" width="12.6328125" style="1" customWidth="1"/>
    <col min="9734" max="9734" width="12.08984375" style="1" bestFit="1" customWidth="1"/>
    <col min="9735" max="9735" width="9" style="1" customWidth="1"/>
    <col min="9736" max="9737" width="14.453125" style="1" bestFit="1" customWidth="1"/>
    <col min="9738" max="9984" width="8.90625" style="1"/>
    <col min="9985" max="9985" width="4.54296875" style="1" customWidth="1"/>
    <col min="9986" max="9986" width="49.08984375" style="1" customWidth="1"/>
    <col min="9987" max="9987" width="19" style="1" customWidth="1"/>
    <col min="9988" max="9988" width="10.54296875" style="1" bestFit="1" customWidth="1"/>
    <col min="9989" max="9989" width="12.6328125" style="1" customWidth="1"/>
    <col min="9990" max="9990" width="12.08984375" style="1" bestFit="1" customWidth="1"/>
    <col min="9991" max="9991" width="9" style="1" customWidth="1"/>
    <col min="9992" max="9993" width="14.453125" style="1" bestFit="1" customWidth="1"/>
    <col min="9994" max="10240" width="8.90625" style="1"/>
    <col min="10241" max="10241" width="4.54296875" style="1" customWidth="1"/>
    <col min="10242" max="10242" width="49.08984375" style="1" customWidth="1"/>
    <col min="10243" max="10243" width="19" style="1" customWidth="1"/>
    <col min="10244" max="10244" width="10.54296875" style="1" bestFit="1" customWidth="1"/>
    <col min="10245" max="10245" width="12.6328125" style="1" customWidth="1"/>
    <col min="10246" max="10246" width="12.08984375" style="1" bestFit="1" customWidth="1"/>
    <col min="10247" max="10247" width="9" style="1" customWidth="1"/>
    <col min="10248" max="10249" width="14.453125" style="1" bestFit="1" customWidth="1"/>
    <col min="10250" max="10496" width="8.90625" style="1"/>
    <col min="10497" max="10497" width="4.54296875" style="1" customWidth="1"/>
    <col min="10498" max="10498" width="49.08984375" style="1" customWidth="1"/>
    <col min="10499" max="10499" width="19" style="1" customWidth="1"/>
    <col min="10500" max="10500" width="10.54296875" style="1" bestFit="1" customWidth="1"/>
    <col min="10501" max="10501" width="12.6328125" style="1" customWidth="1"/>
    <col min="10502" max="10502" width="12.08984375" style="1" bestFit="1" customWidth="1"/>
    <col min="10503" max="10503" width="9" style="1" customWidth="1"/>
    <col min="10504" max="10505" width="14.453125" style="1" bestFit="1" customWidth="1"/>
    <col min="10506" max="10752" width="8.90625" style="1"/>
    <col min="10753" max="10753" width="4.54296875" style="1" customWidth="1"/>
    <col min="10754" max="10754" width="49.08984375" style="1" customWidth="1"/>
    <col min="10755" max="10755" width="19" style="1" customWidth="1"/>
    <col min="10756" max="10756" width="10.54296875" style="1" bestFit="1" customWidth="1"/>
    <col min="10757" max="10757" width="12.6328125" style="1" customWidth="1"/>
    <col min="10758" max="10758" width="12.08984375" style="1" bestFit="1" customWidth="1"/>
    <col min="10759" max="10759" width="9" style="1" customWidth="1"/>
    <col min="10760" max="10761" width="14.453125" style="1" bestFit="1" customWidth="1"/>
    <col min="10762" max="11008" width="8.90625" style="1"/>
    <col min="11009" max="11009" width="4.54296875" style="1" customWidth="1"/>
    <col min="11010" max="11010" width="49.08984375" style="1" customWidth="1"/>
    <col min="11011" max="11011" width="19" style="1" customWidth="1"/>
    <col min="11012" max="11012" width="10.54296875" style="1" bestFit="1" customWidth="1"/>
    <col min="11013" max="11013" width="12.6328125" style="1" customWidth="1"/>
    <col min="11014" max="11014" width="12.08984375" style="1" bestFit="1" customWidth="1"/>
    <col min="11015" max="11015" width="9" style="1" customWidth="1"/>
    <col min="11016" max="11017" width="14.453125" style="1" bestFit="1" customWidth="1"/>
    <col min="11018" max="11264" width="8.90625" style="1"/>
    <col min="11265" max="11265" width="4.54296875" style="1" customWidth="1"/>
    <col min="11266" max="11266" width="49.08984375" style="1" customWidth="1"/>
    <col min="11267" max="11267" width="19" style="1" customWidth="1"/>
    <col min="11268" max="11268" width="10.54296875" style="1" bestFit="1" customWidth="1"/>
    <col min="11269" max="11269" width="12.6328125" style="1" customWidth="1"/>
    <col min="11270" max="11270" width="12.08984375" style="1" bestFit="1" customWidth="1"/>
    <col min="11271" max="11271" width="9" style="1" customWidth="1"/>
    <col min="11272" max="11273" width="14.453125" style="1" bestFit="1" customWidth="1"/>
    <col min="11274" max="11520" width="8.90625" style="1"/>
    <col min="11521" max="11521" width="4.54296875" style="1" customWidth="1"/>
    <col min="11522" max="11522" width="49.08984375" style="1" customWidth="1"/>
    <col min="11523" max="11523" width="19" style="1" customWidth="1"/>
    <col min="11524" max="11524" width="10.54296875" style="1" bestFit="1" customWidth="1"/>
    <col min="11525" max="11525" width="12.6328125" style="1" customWidth="1"/>
    <col min="11526" max="11526" width="12.08984375" style="1" bestFit="1" customWidth="1"/>
    <col min="11527" max="11527" width="9" style="1" customWidth="1"/>
    <col min="11528" max="11529" width="14.453125" style="1" bestFit="1" customWidth="1"/>
    <col min="11530" max="11776" width="8.90625" style="1"/>
    <col min="11777" max="11777" width="4.54296875" style="1" customWidth="1"/>
    <col min="11778" max="11778" width="49.08984375" style="1" customWidth="1"/>
    <col min="11779" max="11779" width="19" style="1" customWidth="1"/>
    <col min="11780" max="11780" width="10.54296875" style="1" bestFit="1" customWidth="1"/>
    <col min="11781" max="11781" width="12.6328125" style="1" customWidth="1"/>
    <col min="11782" max="11782" width="12.08984375" style="1" bestFit="1" customWidth="1"/>
    <col min="11783" max="11783" width="9" style="1" customWidth="1"/>
    <col min="11784" max="11785" width="14.453125" style="1" bestFit="1" customWidth="1"/>
    <col min="11786" max="12032" width="8.90625" style="1"/>
    <col min="12033" max="12033" width="4.54296875" style="1" customWidth="1"/>
    <col min="12034" max="12034" width="49.08984375" style="1" customWidth="1"/>
    <col min="12035" max="12035" width="19" style="1" customWidth="1"/>
    <col min="12036" max="12036" width="10.54296875" style="1" bestFit="1" customWidth="1"/>
    <col min="12037" max="12037" width="12.6328125" style="1" customWidth="1"/>
    <col min="12038" max="12038" width="12.08984375" style="1" bestFit="1" customWidth="1"/>
    <col min="12039" max="12039" width="9" style="1" customWidth="1"/>
    <col min="12040" max="12041" width="14.453125" style="1" bestFit="1" customWidth="1"/>
    <col min="12042" max="12288" width="8.90625" style="1"/>
    <col min="12289" max="12289" width="4.54296875" style="1" customWidth="1"/>
    <col min="12290" max="12290" width="49.08984375" style="1" customWidth="1"/>
    <col min="12291" max="12291" width="19" style="1" customWidth="1"/>
    <col min="12292" max="12292" width="10.54296875" style="1" bestFit="1" customWidth="1"/>
    <col min="12293" max="12293" width="12.6328125" style="1" customWidth="1"/>
    <col min="12294" max="12294" width="12.08984375" style="1" bestFit="1" customWidth="1"/>
    <col min="12295" max="12295" width="9" style="1" customWidth="1"/>
    <col min="12296" max="12297" width="14.453125" style="1" bestFit="1" customWidth="1"/>
    <col min="12298" max="12544" width="8.90625" style="1"/>
    <col min="12545" max="12545" width="4.54296875" style="1" customWidth="1"/>
    <col min="12546" max="12546" width="49.08984375" style="1" customWidth="1"/>
    <col min="12547" max="12547" width="19" style="1" customWidth="1"/>
    <col min="12548" max="12548" width="10.54296875" style="1" bestFit="1" customWidth="1"/>
    <col min="12549" max="12549" width="12.6328125" style="1" customWidth="1"/>
    <col min="12550" max="12550" width="12.08984375" style="1" bestFit="1" customWidth="1"/>
    <col min="12551" max="12551" width="9" style="1" customWidth="1"/>
    <col min="12552" max="12553" width="14.453125" style="1" bestFit="1" customWidth="1"/>
    <col min="12554" max="12800" width="8.90625" style="1"/>
    <col min="12801" max="12801" width="4.54296875" style="1" customWidth="1"/>
    <col min="12802" max="12802" width="49.08984375" style="1" customWidth="1"/>
    <col min="12803" max="12803" width="19" style="1" customWidth="1"/>
    <col min="12804" max="12804" width="10.54296875" style="1" bestFit="1" customWidth="1"/>
    <col min="12805" max="12805" width="12.6328125" style="1" customWidth="1"/>
    <col min="12806" max="12806" width="12.08984375" style="1" bestFit="1" customWidth="1"/>
    <col min="12807" max="12807" width="9" style="1" customWidth="1"/>
    <col min="12808" max="12809" width="14.453125" style="1" bestFit="1" customWidth="1"/>
    <col min="12810" max="13056" width="8.90625" style="1"/>
    <col min="13057" max="13057" width="4.54296875" style="1" customWidth="1"/>
    <col min="13058" max="13058" width="49.08984375" style="1" customWidth="1"/>
    <col min="13059" max="13059" width="19" style="1" customWidth="1"/>
    <col min="13060" max="13060" width="10.54296875" style="1" bestFit="1" customWidth="1"/>
    <col min="13061" max="13061" width="12.6328125" style="1" customWidth="1"/>
    <col min="13062" max="13062" width="12.08984375" style="1" bestFit="1" customWidth="1"/>
    <col min="13063" max="13063" width="9" style="1" customWidth="1"/>
    <col min="13064" max="13065" width="14.453125" style="1" bestFit="1" customWidth="1"/>
    <col min="13066" max="13312" width="8.90625" style="1"/>
    <col min="13313" max="13313" width="4.54296875" style="1" customWidth="1"/>
    <col min="13314" max="13314" width="49.08984375" style="1" customWidth="1"/>
    <col min="13315" max="13315" width="19" style="1" customWidth="1"/>
    <col min="13316" max="13316" width="10.54296875" style="1" bestFit="1" customWidth="1"/>
    <col min="13317" max="13317" width="12.6328125" style="1" customWidth="1"/>
    <col min="13318" max="13318" width="12.08984375" style="1" bestFit="1" customWidth="1"/>
    <col min="13319" max="13319" width="9" style="1" customWidth="1"/>
    <col min="13320" max="13321" width="14.453125" style="1" bestFit="1" customWidth="1"/>
    <col min="13322" max="13568" width="8.90625" style="1"/>
    <col min="13569" max="13569" width="4.54296875" style="1" customWidth="1"/>
    <col min="13570" max="13570" width="49.08984375" style="1" customWidth="1"/>
    <col min="13571" max="13571" width="19" style="1" customWidth="1"/>
    <col min="13572" max="13572" width="10.54296875" style="1" bestFit="1" customWidth="1"/>
    <col min="13573" max="13573" width="12.6328125" style="1" customWidth="1"/>
    <col min="13574" max="13574" width="12.08984375" style="1" bestFit="1" customWidth="1"/>
    <col min="13575" max="13575" width="9" style="1" customWidth="1"/>
    <col min="13576" max="13577" width="14.453125" style="1" bestFit="1" customWidth="1"/>
    <col min="13578" max="13824" width="8.90625" style="1"/>
    <col min="13825" max="13825" width="4.54296875" style="1" customWidth="1"/>
    <col min="13826" max="13826" width="49.08984375" style="1" customWidth="1"/>
    <col min="13827" max="13827" width="19" style="1" customWidth="1"/>
    <col min="13828" max="13828" width="10.54296875" style="1" bestFit="1" customWidth="1"/>
    <col min="13829" max="13829" width="12.6328125" style="1" customWidth="1"/>
    <col min="13830" max="13830" width="12.08984375" style="1" bestFit="1" customWidth="1"/>
    <col min="13831" max="13831" width="9" style="1" customWidth="1"/>
    <col min="13832" max="13833" width="14.453125" style="1" bestFit="1" customWidth="1"/>
    <col min="13834" max="14080" width="8.90625" style="1"/>
    <col min="14081" max="14081" width="4.54296875" style="1" customWidth="1"/>
    <col min="14082" max="14082" width="49.08984375" style="1" customWidth="1"/>
    <col min="14083" max="14083" width="19" style="1" customWidth="1"/>
    <col min="14084" max="14084" width="10.54296875" style="1" bestFit="1" customWidth="1"/>
    <col min="14085" max="14085" width="12.6328125" style="1" customWidth="1"/>
    <col min="14086" max="14086" width="12.08984375" style="1" bestFit="1" customWidth="1"/>
    <col min="14087" max="14087" width="9" style="1" customWidth="1"/>
    <col min="14088" max="14089" width="14.453125" style="1" bestFit="1" customWidth="1"/>
    <col min="14090" max="14336" width="8.90625" style="1"/>
    <col min="14337" max="14337" width="4.54296875" style="1" customWidth="1"/>
    <col min="14338" max="14338" width="49.08984375" style="1" customWidth="1"/>
    <col min="14339" max="14339" width="19" style="1" customWidth="1"/>
    <col min="14340" max="14340" width="10.54296875" style="1" bestFit="1" customWidth="1"/>
    <col min="14341" max="14341" width="12.6328125" style="1" customWidth="1"/>
    <col min="14342" max="14342" width="12.08984375" style="1" bestFit="1" customWidth="1"/>
    <col min="14343" max="14343" width="9" style="1" customWidth="1"/>
    <col min="14344" max="14345" width="14.453125" style="1" bestFit="1" customWidth="1"/>
    <col min="14346" max="14592" width="8.90625" style="1"/>
    <col min="14593" max="14593" width="4.54296875" style="1" customWidth="1"/>
    <col min="14594" max="14594" width="49.08984375" style="1" customWidth="1"/>
    <col min="14595" max="14595" width="19" style="1" customWidth="1"/>
    <col min="14596" max="14596" width="10.54296875" style="1" bestFit="1" customWidth="1"/>
    <col min="14597" max="14597" width="12.6328125" style="1" customWidth="1"/>
    <col min="14598" max="14598" width="12.08984375" style="1" bestFit="1" customWidth="1"/>
    <col min="14599" max="14599" width="9" style="1" customWidth="1"/>
    <col min="14600" max="14601" width="14.453125" style="1" bestFit="1" customWidth="1"/>
    <col min="14602" max="14848" width="8.90625" style="1"/>
    <col min="14849" max="14849" width="4.54296875" style="1" customWidth="1"/>
    <col min="14850" max="14850" width="49.08984375" style="1" customWidth="1"/>
    <col min="14851" max="14851" width="19" style="1" customWidth="1"/>
    <col min="14852" max="14852" width="10.54296875" style="1" bestFit="1" customWidth="1"/>
    <col min="14853" max="14853" width="12.6328125" style="1" customWidth="1"/>
    <col min="14854" max="14854" width="12.08984375" style="1" bestFit="1" customWidth="1"/>
    <col min="14855" max="14855" width="9" style="1" customWidth="1"/>
    <col min="14856" max="14857" width="14.453125" style="1" bestFit="1" customWidth="1"/>
    <col min="14858" max="15104" width="8.90625" style="1"/>
    <col min="15105" max="15105" width="4.54296875" style="1" customWidth="1"/>
    <col min="15106" max="15106" width="49.08984375" style="1" customWidth="1"/>
    <col min="15107" max="15107" width="19" style="1" customWidth="1"/>
    <col min="15108" max="15108" width="10.54296875" style="1" bestFit="1" customWidth="1"/>
    <col min="15109" max="15109" width="12.6328125" style="1" customWidth="1"/>
    <col min="15110" max="15110" width="12.08984375" style="1" bestFit="1" customWidth="1"/>
    <col min="15111" max="15111" width="9" style="1" customWidth="1"/>
    <col min="15112" max="15113" width="14.453125" style="1" bestFit="1" customWidth="1"/>
    <col min="15114" max="15360" width="8.90625" style="1"/>
    <col min="15361" max="15361" width="4.54296875" style="1" customWidth="1"/>
    <col min="15362" max="15362" width="49.08984375" style="1" customWidth="1"/>
    <col min="15363" max="15363" width="19" style="1" customWidth="1"/>
    <col min="15364" max="15364" width="10.54296875" style="1" bestFit="1" customWidth="1"/>
    <col min="15365" max="15365" width="12.6328125" style="1" customWidth="1"/>
    <col min="15366" max="15366" width="12.08984375" style="1" bestFit="1" customWidth="1"/>
    <col min="15367" max="15367" width="9" style="1" customWidth="1"/>
    <col min="15368" max="15369" width="14.453125" style="1" bestFit="1" customWidth="1"/>
    <col min="15370" max="15616" width="8.90625" style="1"/>
    <col min="15617" max="15617" width="4.54296875" style="1" customWidth="1"/>
    <col min="15618" max="15618" width="49.08984375" style="1" customWidth="1"/>
    <col min="15619" max="15619" width="19" style="1" customWidth="1"/>
    <col min="15620" max="15620" width="10.54296875" style="1" bestFit="1" customWidth="1"/>
    <col min="15621" max="15621" width="12.6328125" style="1" customWidth="1"/>
    <col min="15622" max="15622" width="12.08984375" style="1" bestFit="1" customWidth="1"/>
    <col min="15623" max="15623" width="9" style="1" customWidth="1"/>
    <col min="15624" max="15625" width="14.453125" style="1" bestFit="1" customWidth="1"/>
    <col min="15626" max="15872" width="8.90625" style="1"/>
    <col min="15873" max="15873" width="4.54296875" style="1" customWidth="1"/>
    <col min="15874" max="15874" width="49.08984375" style="1" customWidth="1"/>
    <col min="15875" max="15875" width="19" style="1" customWidth="1"/>
    <col min="15876" max="15876" width="10.54296875" style="1" bestFit="1" customWidth="1"/>
    <col min="15877" max="15877" width="12.6328125" style="1" customWidth="1"/>
    <col min="15878" max="15878" width="12.08984375" style="1" bestFit="1" customWidth="1"/>
    <col min="15879" max="15879" width="9" style="1" customWidth="1"/>
    <col min="15880" max="15881" width="14.453125" style="1" bestFit="1" customWidth="1"/>
    <col min="15882" max="16128" width="8.90625" style="1"/>
    <col min="16129" max="16129" width="4.54296875" style="1" customWidth="1"/>
    <col min="16130" max="16130" width="49.08984375" style="1" customWidth="1"/>
    <col min="16131" max="16131" width="19" style="1" customWidth="1"/>
    <col min="16132" max="16132" width="10.54296875" style="1" bestFit="1" customWidth="1"/>
    <col min="16133" max="16133" width="12.6328125" style="1" customWidth="1"/>
    <col min="16134" max="16134" width="12.08984375" style="1" bestFit="1" customWidth="1"/>
    <col min="16135" max="16135" width="9" style="1" customWidth="1"/>
    <col min="16136" max="16137" width="14.453125" style="1" bestFit="1" customWidth="1"/>
    <col min="16138" max="16384" width="8.90625" style="1"/>
  </cols>
  <sheetData>
    <row r="1" spans="1:11" ht="13" x14ac:dyDescent="0.3">
      <c r="I1" s="2" t="str">
        <f>'SMRP Rider Calc Form 1.0 (1)'!E1</f>
        <v>Exhibit 1</v>
      </c>
    </row>
    <row r="2" spans="1:11" ht="13" x14ac:dyDescent="0.3">
      <c r="I2" s="2" t="s">
        <v>23</v>
      </c>
    </row>
    <row r="3" spans="1:11" ht="13" x14ac:dyDescent="0.3">
      <c r="A3" s="58" t="s">
        <v>2</v>
      </c>
      <c r="B3" s="58"/>
      <c r="C3" s="58"/>
      <c r="D3" s="58"/>
      <c r="E3" s="58"/>
      <c r="F3" s="58"/>
      <c r="G3" s="58"/>
      <c r="H3" s="58"/>
      <c r="I3" s="58"/>
    </row>
    <row r="4" spans="1:11" ht="13" x14ac:dyDescent="0.3">
      <c r="A4" s="58" t="s">
        <v>3</v>
      </c>
      <c r="B4" s="58"/>
      <c r="C4" s="58"/>
      <c r="D4" s="58"/>
      <c r="E4" s="58"/>
      <c r="F4" s="58"/>
      <c r="G4" s="58"/>
      <c r="H4" s="58"/>
      <c r="I4" s="58"/>
    </row>
    <row r="5" spans="1:11" ht="13" x14ac:dyDescent="0.3">
      <c r="A5" s="58" t="s">
        <v>4</v>
      </c>
      <c r="B5" s="58"/>
      <c r="C5" s="58"/>
      <c r="D5" s="58"/>
      <c r="E5" s="58"/>
      <c r="F5" s="58"/>
      <c r="G5" s="58"/>
      <c r="H5" s="58"/>
      <c r="I5" s="58"/>
    </row>
    <row r="6" spans="1:11" ht="13" x14ac:dyDescent="0.3">
      <c r="A6" s="58" t="str">
        <f>'SMRP Rider Calc Form 1.0 (1)'!A6:E6</f>
        <v>Revised SMRP Rates for July - December 2021</v>
      </c>
      <c r="B6" s="58"/>
      <c r="C6" s="58"/>
      <c r="D6" s="58"/>
      <c r="E6" s="58"/>
      <c r="F6" s="58"/>
      <c r="G6" s="58"/>
      <c r="H6" s="58"/>
      <c r="I6" s="58"/>
    </row>
    <row r="7" spans="1:11" ht="13" x14ac:dyDescent="0.3">
      <c r="A7" s="18"/>
      <c r="B7" s="18"/>
      <c r="C7" s="18"/>
      <c r="D7" s="18"/>
      <c r="E7" s="18"/>
      <c r="F7" s="18"/>
      <c r="G7" s="18"/>
      <c r="H7" s="18"/>
      <c r="I7" s="18"/>
    </row>
    <row r="8" spans="1:11" ht="13" x14ac:dyDescent="0.3">
      <c r="A8" s="19"/>
      <c r="B8" s="6"/>
      <c r="C8" s="6"/>
      <c r="D8" s="10"/>
      <c r="E8" s="20"/>
      <c r="F8" s="10"/>
      <c r="G8" s="60" t="s">
        <v>24</v>
      </c>
      <c r="H8" s="60"/>
      <c r="I8" s="60"/>
    </row>
    <row r="9" spans="1:11" ht="14" x14ac:dyDescent="0.3">
      <c r="A9" s="21"/>
      <c r="B9" s="6"/>
      <c r="C9" s="6"/>
      <c r="D9" s="10"/>
      <c r="E9" s="20"/>
      <c r="F9" s="10"/>
      <c r="G9" s="7" t="s">
        <v>6</v>
      </c>
      <c r="H9" s="7" t="s">
        <v>7</v>
      </c>
      <c r="I9" s="7" t="str">
        <f>G9</f>
        <v>Effective June 29, 2021</v>
      </c>
    </row>
    <row r="10" spans="1:11" ht="13" x14ac:dyDescent="0.3">
      <c r="A10" s="8"/>
      <c r="B10" s="6"/>
      <c r="C10" s="9" t="s">
        <v>25</v>
      </c>
      <c r="D10" s="10"/>
      <c r="E10" s="9"/>
      <c r="F10" s="9" t="s">
        <v>26</v>
      </c>
      <c r="G10" s="9" t="s">
        <v>8</v>
      </c>
      <c r="H10" s="9" t="s">
        <v>9</v>
      </c>
      <c r="I10" s="9" t="s">
        <v>10</v>
      </c>
    </row>
    <row r="11" spans="1:11" ht="15" x14ac:dyDescent="0.3">
      <c r="A11" s="9" t="s">
        <v>11</v>
      </c>
      <c r="B11" s="10"/>
      <c r="C11" s="9" t="s">
        <v>27</v>
      </c>
      <c r="D11" s="9" t="s">
        <v>28</v>
      </c>
      <c r="E11" s="9" t="s">
        <v>29</v>
      </c>
      <c r="F11" s="9" t="s">
        <v>30</v>
      </c>
      <c r="G11" s="9" t="s">
        <v>12</v>
      </c>
      <c r="H11" s="9" t="s">
        <v>13</v>
      </c>
      <c r="I11" s="9" t="s">
        <v>8</v>
      </c>
    </row>
    <row r="12" spans="1:11" ht="17.5" x14ac:dyDescent="0.35">
      <c r="A12" s="11" t="s">
        <v>14</v>
      </c>
      <c r="B12" s="11" t="s">
        <v>15</v>
      </c>
      <c r="C12" s="11" t="s">
        <v>31</v>
      </c>
      <c r="D12" s="12" t="s">
        <v>32</v>
      </c>
      <c r="E12" s="12" t="s">
        <v>33</v>
      </c>
      <c r="F12" s="22" t="s">
        <v>34</v>
      </c>
      <c r="G12" s="11" t="s">
        <v>16</v>
      </c>
      <c r="H12" s="23" t="s">
        <v>35</v>
      </c>
      <c r="I12" s="12" t="s">
        <v>17</v>
      </c>
    </row>
    <row r="13" spans="1:11" ht="13" x14ac:dyDescent="0.3">
      <c r="A13" s="8"/>
      <c r="B13" s="24">
        <v>-1</v>
      </c>
      <c r="C13" s="24">
        <f>+B13-1</f>
        <v>-2</v>
      </c>
      <c r="D13" s="24">
        <f>+C13-1</f>
        <v>-3</v>
      </c>
      <c r="E13" s="24">
        <f>+D13-1</f>
        <v>-4</v>
      </c>
      <c r="F13" s="24">
        <f>+E13-1</f>
        <v>-5</v>
      </c>
      <c r="G13" s="24">
        <f>+F13-1</f>
        <v>-6</v>
      </c>
      <c r="H13" s="24">
        <v>-7</v>
      </c>
      <c r="I13" s="24">
        <v>-8</v>
      </c>
    </row>
    <row r="14" spans="1:11" ht="13" x14ac:dyDescent="0.3">
      <c r="A14" s="8"/>
      <c r="B14" s="24"/>
      <c r="C14" s="24"/>
      <c r="D14" s="24"/>
      <c r="E14" s="24"/>
      <c r="F14" s="24"/>
      <c r="G14" s="24"/>
      <c r="H14" s="24"/>
      <c r="I14" s="24"/>
    </row>
    <row r="15" spans="1:11" x14ac:dyDescent="0.25">
      <c r="A15" s="6">
        <v>1</v>
      </c>
      <c r="B15" s="13" t="s">
        <v>18</v>
      </c>
      <c r="C15" s="25">
        <v>51773586.600000001</v>
      </c>
      <c r="D15" s="26">
        <f>ROUND(C15/$C$23,7)</f>
        <v>0.6499646</v>
      </c>
      <c r="E15" s="27">
        <f>ROUND(D15*$E$23,0)</f>
        <v>5395015</v>
      </c>
      <c r="F15" s="28">
        <v>724808</v>
      </c>
      <c r="G15" s="14">
        <f>ROUND(E15/F15,2)</f>
        <v>7.44</v>
      </c>
      <c r="H15" s="15">
        <v>0.23</v>
      </c>
      <c r="I15" s="15">
        <f>G15+H15</f>
        <v>7.6700000000000008</v>
      </c>
      <c r="K15" s="16"/>
    </row>
    <row r="16" spans="1:11" x14ac:dyDescent="0.25">
      <c r="A16" s="6"/>
      <c r="B16" s="13"/>
      <c r="C16" s="25"/>
      <c r="D16" s="26"/>
      <c r="E16" s="27"/>
      <c r="F16" s="28"/>
      <c r="G16" s="14"/>
      <c r="H16" s="15"/>
      <c r="I16" s="15"/>
    </row>
    <row r="17" spans="1:11" x14ac:dyDescent="0.25">
      <c r="A17" s="6">
        <f>A15+1</f>
        <v>2</v>
      </c>
      <c r="B17" s="13" t="s">
        <v>19</v>
      </c>
      <c r="C17" s="25">
        <v>22237376.290000003</v>
      </c>
      <c r="D17" s="26">
        <f>ROUND(C17/$C$23,7)</f>
        <v>0.27916760000000002</v>
      </c>
      <c r="E17" s="27">
        <f>ROUND(D17*$E$23,0)</f>
        <v>2317224</v>
      </c>
      <c r="F17" s="28">
        <v>85476</v>
      </c>
      <c r="G17" s="14">
        <f>ROUND(E17/F17,2)</f>
        <v>27.11</v>
      </c>
      <c r="H17" s="15">
        <v>0.84</v>
      </c>
      <c r="I17" s="15">
        <f>G17+H17</f>
        <v>27.95</v>
      </c>
      <c r="K17" s="16"/>
    </row>
    <row r="18" spans="1:11" x14ac:dyDescent="0.25">
      <c r="A18" s="6"/>
      <c r="B18" s="13"/>
      <c r="C18" s="25"/>
      <c r="D18" s="26"/>
      <c r="E18" s="27"/>
      <c r="F18" s="28"/>
      <c r="G18" s="14"/>
      <c r="H18" s="15"/>
      <c r="I18" s="15"/>
    </row>
    <row r="19" spans="1:11" x14ac:dyDescent="0.25">
      <c r="A19" s="6">
        <f>A17+1</f>
        <v>3</v>
      </c>
      <c r="B19" s="13" t="s">
        <v>20</v>
      </c>
      <c r="C19" s="25">
        <v>26686.22</v>
      </c>
      <c r="D19" s="26">
        <f>ROUND(C19/$C$23,7)</f>
        <v>3.3500000000000001E-4</v>
      </c>
      <c r="E19" s="27">
        <f>ROUND(D19*$E$23,0)</f>
        <v>2781</v>
      </c>
      <c r="F19" s="28">
        <v>12</v>
      </c>
      <c r="G19" s="14">
        <f>ROUND(E19/F19,2)</f>
        <v>231.75</v>
      </c>
      <c r="H19" s="15">
        <v>7.25</v>
      </c>
      <c r="I19" s="15">
        <f>G19+H19</f>
        <v>239</v>
      </c>
      <c r="K19" s="16"/>
    </row>
    <row r="20" spans="1:11" x14ac:dyDescent="0.25">
      <c r="A20" s="6"/>
      <c r="B20" s="13"/>
      <c r="C20" s="25"/>
      <c r="D20" s="26"/>
      <c r="E20" s="27"/>
      <c r="F20" s="28"/>
      <c r="G20" s="14"/>
      <c r="H20" s="15"/>
      <c r="I20" s="15"/>
    </row>
    <row r="21" spans="1:11" ht="18.5" x14ac:dyDescent="0.35">
      <c r="A21" s="6">
        <f>A19+1</f>
        <v>4</v>
      </c>
      <c r="B21" s="13" t="s">
        <v>36</v>
      </c>
      <c r="C21" s="29">
        <v>5618357.6800000006</v>
      </c>
      <c r="D21" s="30">
        <f>ROUND(C21/$C$23,7)</f>
        <v>7.0532800000000007E-2</v>
      </c>
      <c r="E21" s="31">
        <f>ROUND(D21*$E$23,0)</f>
        <v>585456</v>
      </c>
      <c r="F21" s="32">
        <v>432</v>
      </c>
      <c r="G21" s="14">
        <f>ROUND(E21/F21,2)</f>
        <v>1355.22</v>
      </c>
      <c r="H21" s="15">
        <v>42.72</v>
      </c>
      <c r="I21" s="15">
        <f>G21+H21</f>
        <v>1397.94</v>
      </c>
      <c r="K21" s="16"/>
    </row>
    <row r="22" spans="1:11" x14ac:dyDescent="0.25">
      <c r="A22" s="6"/>
      <c r="B22" s="13"/>
      <c r="C22" s="25"/>
      <c r="D22" s="33"/>
      <c r="E22" s="27"/>
      <c r="F22" s="34"/>
      <c r="G22" s="10"/>
      <c r="H22" s="10"/>
      <c r="I22" s="10"/>
    </row>
    <row r="23" spans="1:11" x14ac:dyDescent="0.25">
      <c r="A23" s="6">
        <f>A21+1</f>
        <v>5</v>
      </c>
      <c r="B23" s="13" t="s">
        <v>22</v>
      </c>
      <c r="C23" s="25">
        <f>SUM(C15:C21)</f>
        <v>79656006.790000007</v>
      </c>
      <c r="D23" s="35">
        <f>SUM(D15:D22)</f>
        <v>1</v>
      </c>
      <c r="E23" s="27">
        <f>E37</f>
        <v>8300474.8761440665</v>
      </c>
      <c r="F23" s="34">
        <f>SUM(F15:F22)</f>
        <v>810728</v>
      </c>
      <c r="G23" s="17"/>
      <c r="H23" s="17"/>
      <c r="I23" s="14"/>
    </row>
    <row r="24" spans="1:11" x14ac:dyDescent="0.25">
      <c r="A24" s="6"/>
      <c r="B24" s="6"/>
      <c r="C24" s="6"/>
      <c r="D24" s="10"/>
      <c r="E24" s="20"/>
      <c r="F24" s="10"/>
      <c r="G24" s="10"/>
      <c r="H24" s="10"/>
      <c r="I24" s="10"/>
    </row>
    <row r="25" spans="1:11" x14ac:dyDescent="0.25">
      <c r="A25" s="6"/>
      <c r="B25" s="6"/>
      <c r="C25" s="6"/>
      <c r="D25" s="10"/>
      <c r="E25" s="20"/>
      <c r="F25" s="10"/>
      <c r="G25" s="10"/>
      <c r="H25" s="10"/>
      <c r="I25" s="10"/>
    </row>
    <row r="26" spans="1:11" x14ac:dyDescent="0.25">
      <c r="A26" s="10"/>
      <c r="B26" s="10"/>
      <c r="C26" s="10"/>
      <c r="D26" s="36" t="s">
        <v>37</v>
      </c>
      <c r="E26" s="37">
        <f>'SMRP Rider Calc Form 1.0 (3)'!E22</f>
        <v>14841726.876144066</v>
      </c>
      <c r="F26" s="38"/>
      <c r="G26" s="39"/>
      <c r="H26" s="39"/>
      <c r="I26" s="10"/>
    </row>
    <row r="27" spans="1:11" ht="14" x14ac:dyDescent="0.4">
      <c r="A27" s="10"/>
      <c r="B27" s="10"/>
      <c r="C27" s="10"/>
      <c r="D27" s="36" t="s">
        <v>38</v>
      </c>
      <c r="E27" s="40">
        <v>12202891.807325726</v>
      </c>
      <c r="F27" s="10"/>
      <c r="G27" s="39"/>
      <c r="H27" s="39"/>
      <c r="I27" s="10"/>
    </row>
    <row r="28" spans="1:11" x14ac:dyDescent="0.25">
      <c r="A28" s="10"/>
      <c r="B28" s="10"/>
      <c r="C28" s="10"/>
      <c r="D28" s="36" t="s">
        <v>39</v>
      </c>
      <c r="E28" s="37">
        <f>E26-E27</f>
        <v>2638835.0688183401</v>
      </c>
      <c r="F28" s="10"/>
      <c r="G28" s="10"/>
      <c r="H28" s="39"/>
      <c r="I28" s="10"/>
    </row>
    <row r="29" spans="1:11" x14ac:dyDescent="0.25">
      <c r="A29" s="10"/>
      <c r="B29" s="10"/>
      <c r="C29" s="10"/>
      <c r="D29" s="10"/>
      <c r="E29" s="37"/>
      <c r="F29" s="10"/>
      <c r="G29" s="10"/>
      <c r="H29" s="10"/>
      <c r="I29" s="10"/>
    </row>
    <row r="30" spans="1:11" x14ac:dyDescent="0.25">
      <c r="A30" s="10"/>
      <c r="B30" s="10"/>
      <c r="C30" s="10"/>
      <c r="D30" s="36" t="s">
        <v>40</v>
      </c>
      <c r="E30" s="37">
        <f>ROUND(E28/12,0)</f>
        <v>219903</v>
      </c>
      <c r="F30" s="10"/>
      <c r="G30" s="38"/>
      <c r="H30" s="10"/>
      <c r="I30" s="10"/>
    </row>
    <row r="31" spans="1:11" x14ac:dyDescent="0.25">
      <c r="A31" s="10"/>
      <c r="B31" s="10"/>
      <c r="C31" s="10"/>
      <c r="D31" s="36" t="s">
        <v>41</v>
      </c>
      <c r="E31" s="38">
        <f>E30*4</f>
        <v>879612</v>
      </c>
      <c r="F31" s="10"/>
      <c r="G31" s="38"/>
      <c r="H31" s="10"/>
      <c r="I31" s="10"/>
    </row>
    <row r="32" spans="1:11" x14ac:dyDescent="0.25">
      <c r="A32" s="10"/>
      <c r="B32" s="10"/>
      <c r="C32" s="10"/>
      <c r="D32" s="10"/>
      <c r="E32" s="10"/>
      <c r="F32" s="10"/>
      <c r="G32" s="38"/>
      <c r="H32" s="38"/>
      <c r="I32" s="10"/>
    </row>
    <row r="33" spans="1:9" x14ac:dyDescent="0.25">
      <c r="A33" s="10"/>
      <c r="B33" s="10"/>
      <c r="C33" s="10"/>
      <c r="D33" s="36" t="s">
        <v>42</v>
      </c>
      <c r="E33" s="38">
        <f>ROUND(E27/12*6,0)</f>
        <v>6101446</v>
      </c>
      <c r="F33" s="10"/>
      <c r="G33" s="10"/>
      <c r="H33" s="10"/>
      <c r="I33" s="10"/>
    </row>
    <row r="34" spans="1:9" ht="14" x14ac:dyDescent="0.4">
      <c r="A34" s="10"/>
      <c r="B34" s="10"/>
      <c r="C34" s="10"/>
      <c r="D34" s="36" t="s">
        <v>43</v>
      </c>
      <c r="E34" s="41">
        <f>E30*2</f>
        <v>439806</v>
      </c>
      <c r="F34" s="10"/>
      <c r="G34" s="10"/>
      <c r="H34" s="10"/>
      <c r="I34" s="10"/>
    </row>
    <row r="35" spans="1:9" x14ac:dyDescent="0.25">
      <c r="A35" s="10"/>
      <c r="B35" s="10"/>
      <c r="C35" s="10"/>
      <c r="D35" s="36" t="s">
        <v>44</v>
      </c>
      <c r="E35" s="38">
        <f>SUM(E33:E34)</f>
        <v>6541252</v>
      </c>
      <c r="F35" s="38"/>
      <c r="G35" s="10"/>
      <c r="H35" s="10"/>
      <c r="I35" s="10"/>
    </row>
    <row r="36" spans="1:9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9" x14ac:dyDescent="0.25">
      <c r="A37" s="10"/>
      <c r="B37" s="10"/>
      <c r="C37" s="10"/>
      <c r="D37" s="36" t="s">
        <v>45</v>
      </c>
      <c r="E37" s="38">
        <f>E26-E35</f>
        <v>8300474.8761440665</v>
      </c>
      <c r="F37" s="20"/>
      <c r="G37" s="20"/>
      <c r="H37" s="10"/>
      <c r="I37" s="10"/>
    </row>
    <row r="38" spans="1:9" x14ac:dyDescent="0.25">
      <c r="A38" s="10"/>
      <c r="B38" s="10"/>
      <c r="C38" s="10"/>
      <c r="D38" s="36"/>
      <c r="E38" s="20"/>
      <c r="F38" s="10"/>
      <c r="G38" s="10"/>
      <c r="H38" s="10"/>
      <c r="I38" s="10"/>
    </row>
    <row r="39" spans="1:9" x14ac:dyDescent="0.25">
      <c r="A39" s="10"/>
      <c r="B39" s="10"/>
      <c r="C39" s="10"/>
      <c r="D39" s="36"/>
      <c r="E39" s="20"/>
      <c r="F39" s="10"/>
      <c r="G39" s="10"/>
      <c r="H39" s="10"/>
      <c r="I39" s="10"/>
    </row>
    <row r="40" spans="1:9" x14ac:dyDescent="0.25">
      <c r="A40" s="10"/>
      <c r="B40" s="10"/>
      <c r="C40" s="10"/>
      <c r="D40" s="36"/>
      <c r="E40" s="20"/>
      <c r="F40" s="10"/>
      <c r="G40" s="10"/>
      <c r="H40" s="10"/>
      <c r="I40" s="10"/>
    </row>
    <row r="41" spans="1:9" x14ac:dyDescent="0.25">
      <c r="A41" s="1" t="s">
        <v>46</v>
      </c>
    </row>
    <row r="42" spans="1:9" ht="18.5" x14ac:dyDescent="0.35">
      <c r="A42" s="42" t="s">
        <v>47</v>
      </c>
    </row>
    <row r="43" spans="1:9" ht="18.5" x14ac:dyDescent="0.35">
      <c r="A43" s="1" t="s">
        <v>48</v>
      </c>
    </row>
    <row r="44" spans="1:9" ht="18.5" x14ac:dyDescent="0.35">
      <c r="A44" s="1" t="s">
        <v>49</v>
      </c>
    </row>
    <row r="45" spans="1:9" ht="18.5" x14ac:dyDescent="0.35">
      <c r="A45" s="1" t="s">
        <v>50</v>
      </c>
    </row>
  </sheetData>
  <mergeCells count="5">
    <mergeCell ref="A3:I3"/>
    <mergeCell ref="A4:I4"/>
    <mergeCell ref="A5:I5"/>
    <mergeCell ref="A6:I6"/>
    <mergeCell ref="G8:I8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0"/>
  <sheetViews>
    <sheetView zoomScale="110" zoomScaleNormal="110" workbookViewId="0">
      <selection activeCell="E18" sqref="E18"/>
    </sheetView>
  </sheetViews>
  <sheetFormatPr defaultColWidth="8.90625" defaultRowHeight="12.5" x14ac:dyDescent="0.25"/>
  <cols>
    <col min="1" max="1" width="4.54296875" style="1" customWidth="1"/>
    <col min="2" max="2" width="49.08984375" style="1" customWidth="1"/>
    <col min="3" max="3" width="19" style="1" customWidth="1"/>
    <col min="4" max="4" width="10.54296875" style="1" bestFit="1" customWidth="1"/>
    <col min="5" max="5" width="12.6328125" style="1" customWidth="1"/>
    <col min="6" max="6" width="18.1796875" style="1" bestFit="1" customWidth="1"/>
    <col min="7" max="7" width="23.08984375" style="1" customWidth="1"/>
    <col min="8" max="8" width="20.36328125" style="1" bestFit="1" customWidth="1"/>
    <col min="9" max="9" width="21.08984375" style="1" bestFit="1" customWidth="1"/>
    <col min="10" max="256" width="8.90625" style="1"/>
    <col min="257" max="257" width="4.54296875" style="1" customWidth="1"/>
    <col min="258" max="258" width="49.08984375" style="1" customWidth="1"/>
    <col min="259" max="259" width="19" style="1" customWidth="1"/>
    <col min="260" max="260" width="10.54296875" style="1" bestFit="1" customWidth="1"/>
    <col min="261" max="261" width="12.6328125" style="1" customWidth="1"/>
    <col min="262" max="262" width="12.08984375" style="1" bestFit="1" customWidth="1"/>
    <col min="263" max="263" width="9" style="1" customWidth="1"/>
    <col min="264" max="265" width="14.453125" style="1" bestFit="1" customWidth="1"/>
    <col min="266" max="512" width="8.90625" style="1"/>
    <col min="513" max="513" width="4.54296875" style="1" customWidth="1"/>
    <col min="514" max="514" width="49.08984375" style="1" customWidth="1"/>
    <col min="515" max="515" width="19" style="1" customWidth="1"/>
    <col min="516" max="516" width="10.54296875" style="1" bestFit="1" customWidth="1"/>
    <col min="517" max="517" width="12.6328125" style="1" customWidth="1"/>
    <col min="518" max="518" width="12.08984375" style="1" bestFit="1" customWidth="1"/>
    <col min="519" max="519" width="9" style="1" customWidth="1"/>
    <col min="520" max="521" width="14.453125" style="1" bestFit="1" customWidth="1"/>
    <col min="522" max="768" width="8.90625" style="1"/>
    <col min="769" max="769" width="4.54296875" style="1" customWidth="1"/>
    <col min="770" max="770" width="49.08984375" style="1" customWidth="1"/>
    <col min="771" max="771" width="19" style="1" customWidth="1"/>
    <col min="772" max="772" width="10.54296875" style="1" bestFit="1" customWidth="1"/>
    <col min="773" max="773" width="12.6328125" style="1" customWidth="1"/>
    <col min="774" max="774" width="12.08984375" style="1" bestFit="1" customWidth="1"/>
    <col min="775" max="775" width="9" style="1" customWidth="1"/>
    <col min="776" max="777" width="14.453125" style="1" bestFit="1" customWidth="1"/>
    <col min="778" max="1024" width="8.90625" style="1"/>
    <col min="1025" max="1025" width="4.54296875" style="1" customWidth="1"/>
    <col min="1026" max="1026" width="49.08984375" style="1" customWidth="1"/>
    <col min="1027" max="1027" width="19" style="1" customWidth="1"/>
    <col min="1028" max="1028" width="10.54296875" style="1" bestFit="1" customWidth="1"/>
    <col min="1029" max="1029" width="12.6328125" style="1" customWidth="1"/>
    <col min="1030" max="1030" width="12.08984375" style="1" bestFit="1" customWidth="1"/>
    <col min="1031" max="1031" width="9" style="1" customWidth="1"/>
    <col min="1032" max="1033" width="14.453125" style="1" bestFit="1" customWidth="1"/>
    <col min="1034" max="1280" width="8.90625" style="1"/>
    <col min="1281" max="1281" width="4.54296875" style="1" customWidth="1"/>
    <col min="1282" max="1282" width="49.08984375" style="1" customWidth="1"/>
    <col min="1283" max="1283" width="19" style="1" customWidth="1"/>
    <col min="1284" max="1284" width="10.54296875" style="1" bestFit="1" customWidth="1"/>
    <col min="1285" max="1285" width="12.6328125" style="1" customWidth="1"/>
    <col min="1286" max="1286" width="12.08984375" style="1" bestFit="1" customWidth="1"/>
    <col min="1287" max="1287" width="9" style="1" customWidth="1"/>
    <col min="1288" max="1289" width="14.453125" style="1" bestFit="1" customWidth="1"/>
    <col min="1290" max="1536" width="8.90625" style="1"/>
    <col min="1537" max="1537" width="4.54296875" style="1" customWidth="1"/>
    <col min="1538" max="1538" width="49.08984375" style="1" customWidth="1"/>
    <col min="1539" max="1539" width="19" style="1" customWidth="1"/>
    <col min="1540" max="1540" width="10.54296875" style="1" bestFit="1" customWidth="1"/>
    <col min="1541" max="1541" width="12.6328125" style="1" customWidth="1"/>
    <col min="1542" max="1542" width="12.08984375" style="1" bestFit="1" customWidth="1"/>
    <col min="1543" max="1543" width="9" style="1" customWidth="1"/>
    <col min="1544" max="1545" width="14.453125" style="1" bestFit="1" customWidth="1"/>
    <col min="1546" max="1792" width="8.90625" style="1"/>
    <col min="1793" max="1793" width="4.54296875" style="1" customWidth="1"/>
    <col min="1794" max="1794" width="49.08984375" style="1" customWidth="1"/>
    <col min="1795" max="1795" width="19" style="1" customWidth="1"/>
    <col min="1796" max="1796" width="10.54296875" style="1" bestFit="1" customWidth="1"/>
    <col min="1797" max="1797" width="12.6328125" style="1" customWidth="1"/>
    <col min="1798" max="1798" width="12.08984375" style="1" bestFit="1" customWidth="1"/>
    <col min="1799" max="1799" width="9" style="1" customWidth="1"/>
    <col min="1800" max="1801" width="14.453125" style="1" bestFit="1" customWidth="1"/>
    <col min="1802" max="2048" width="8.90625" style="1"/>
    <col min="2049" max="2049" width="4.54296875" style="1" customWidth="1"/>
    <col min="2050" max="2050" width="49.08984375" style="1" customWidth="1"/>
    <col min="2051" max="2051" width="19" style="1" customWidth="1"/>
    <col min="2052" max="2052" width="10.54296875" style="1" bestFit="1" customWidth="1"/>
    <col min="2053" max="2053" width="12.6328125" style="1" customWidth="1"/>
    <col min="2054" max="2054" width="12.08984375" style="1" bestFit="1" customWidth="1"/>
    <col min="2055" max="2055" width="9" style="1" customWidth="1"/>
    <col min="2056" max="2057" width="14.453125" style="1" bestFit="1" customWidth="1"/>
    <col min="2058" max="2304" width="8.90625" style="1"/>
    <col min="2305" max="2305" width="4.54296875" style="1" customWidth="1"/>
    <col min="2306" max="2306" width="49.08984375" style="1" customWidth="1"/>
    <col min="2307" max="2307" width="19" style="1" customWidth="1"/>
    <col min="2308" max="2308" width="10.54296875" style="1" bestFit="1" customWidth="1"/>
    <col min="2309" max="2309" width="12.6328125" style="1" customWidth="1"/>
    <col min="2310" max="2310" width="12.08984375" style="1" bestFit="1" customWidth="1"/>
    <col min="2311" max="2311" width="9" style="1" customWidth="1"/>
    <col min="2312" max="2313" width="14.453125" style="1" bestFit="1" customWidth="1"/>
    <col min="2314" max="2560" width="8.90625" style="1"/>
    <col min="2561" max="2561" width="4.54296875" style="1" customWidth="1"/>
    <col min="2562" max="2562" width="49.08984375" style="1" customWidth="1"/>
    <col min="2563" max="2563" width="19" style="1" customWidth="1"/>
    <col min="2564" max="2564" width="10.54296875" style="1" bestFit="1" customWidth="1"/>
    <col min="2565" max="2565" width="12.6328125" style="1" customWidth="1"/>
    <col min="2566" max="2566" width="12.08984375" style="1" bestFit="1" customWidth="1"/>
    <col min="2567" max="2567" width="9" style="1" customWidth="1"/>
    <col min="2568" max="2569" width="14.453125" style="1" bestFit="1" customWidth="1"/>
    <col min="2570" max="2816" width="8.90625" style="1"/>
    <col min="2817" max="2817" width="4.54296875" style="1" customWidth="1"/>
    <col min="2818" max="2818" width="49.08984375" style="1" customWidth="1"/>
    <col min="2819" max="2819" width="19" style="1" customWidth="1"/>
    <col min="2820" max="2820" width="10.54296875" style="1" bestFit="1" customWidth="1"/>
    <col min="2821" max="2821" width="12.6328125" style="1" customWidth="1"/>
    <col min="2822" max="2822" width="12.08984375" style="1" bestFit="1" customWidth="1"/>
    <col min="2823" max="2823" width="9" style="1" customWidth="1"/>
    <col min="2824" max="2825" width="14.453125" style="1" bestFit="1" customWidth="1"/>
    <col min="2826" max="3072" width="8.90625" style="1"/>
    <col min="3073" max="3073" width="4.54296875" style="1" customWidth="1"/>
    <col min="3074" max="3074" width="49.08984375" style="1" customWidth="1"/>
    <col min="3075" max="3075" width="19" style="1" customWidth="1"/>
    <col min="3076" max="3076" width="10.54296875" style="1" bestFit="1" customWidth="1"/>
    <col min="3077" max="3077" width="12.6328125" style="1" customWidth="1"/>
    <col min="3078" max="3078" width="12.08984375" style="1" bestFit="1" customWidth="1"/>
    <col min="3079" max="3079" width="9" style="1" customWidth="1"/>
    <col min="3080" max="3081" width="14.453125" style="1" bestFit="1" customWidth="1"/>
    <col min="3082" max="3328" width="8.90625" style="1"/>
    <col min="3329" max="3329" width="4.54296875" style="1" customWidth="1"/>
    <col min="3330" max="3330" width="49.08984375" style="1" customWidth="1"/>
    <col min="3331" max="3331" width="19" style="1" customWidth="1"/>
    <col min="3332" max="3332" width="10.54296875" style="1" bestFit="1" customWidth="1"/>
    <col min="3333" max="3333" width="12.6328125" style="1" customWidth="1"/>
    <col min="3334" max="3334" width="12.08984375" style="1" bestFit="1" customWidth="1"/>
    <col min="3335" max="3335" width="9" style="1" customWidth="1"/>
    <col min="3336" max="3337" width="14.453125" style="1" bestFit="1" customWidth="1"/>
    <col min="3338" max="3584" width="8.90625" style="1"/>
    <col min="3585" max="3585" width="4.54296875" style="1" customWidth="1"/>
    <col min="3586" max="3586" width="49.08984375" style="1" customWidth="1"/>
    <col min="3587" max="3587" width="19" style="1" customWidth="1"/>
    <col min="3588" max="3588" width="10.54296875" style="1" bestFit="1" customWidth="1"/>
    <col min="3589" max="3589" width="12.6328125" style="1" customWidth="1"/>
    <col min="3590" max="3590" width="12.08984375" style="1" bestFit="1" customWidth="1"/>
    <col min="3591" max="3591" width="9" style="1" customWidth="1"/>
    <col min="3592" max="3593" width="14.453125" style="1" bestFit="1" customWidth="1"/>
    <col min="3594" max="3840" width="8.90625" style="1"/>
    <col min="3841" max="3841" width="4.54296875" style="1" customWidth="1"/>
    <col min="3842" max="3842" width="49.08984375" style="1" customWidth="1"/>
    <col min="3843" max="3843" width="19" style="1" customWidth="1"/>
    <col min="3844" max="3844" width="10.54296875" style="1" bestFit="1" customWidth="1"/>
    <col min="3845" max="3845" width="12.6328125" style="1" customWidth="1"/>
    <col min="3846" max="3846" width="12.08984375" style="1" bestFit="1" customWidth="1"/>
    <col min="3847" max="3847" width="9" style="1" customWidth="1"/>
    <col min="3848" max="3849" width="14.453125" style="1" bestFit="1" customWidth="1"/>
    <col min="3850" max="4096" width="8.90625" style="1"/>
    <col min="4097" max="4097" width="4.54296875" style="1" customWidth="1"/>
    <col min="4098" max="4098" width="49.08984375" style="1" customWidth="1"/>
    <col min="4099" max="4099" width="19" style="1" customWidth="1"/>
    <col min="4100" max="4100" width="10.54296875" style="1" bestFit="1" customWidth="1"/>
    <col min="4101" max="4101" width="12.6328125" style="1" customWidth="1"/>
    <col min="4102" max="4102" width="12.08984375" style="1" bestFit="1" customWidth="1"/>
    <col min="4103" max="4103" width="9" style="1" customWidth="1"/>
    <col min="4104" max="4105" width="14.453125" style="1" bestFit="1" customWidth="1"/>
    <col min="4106" max="4352" width="8.90625" style="1"/>
    <col min="4353" max="4353" width="4.54296875" style="1" customWidth="1"/>
    <col min="4354" max="4354" width="49.08984375" style="1" customWidth="1"/>
    <col min="4355" max="4355" width="19" style="1" customWidth="1"/>
    <col min="4356" max="4356" width="10.54296875" style="1" bestFit="1" customWidth="1"/>
    <col min="4357" max="4357" width="12.6328125" style="1" customWidth="1"/>
    <col min="4358" max="4358" width="12.08984375" style="1" bestFit="1" customWidth="1"/>
    <col min="4359" max="4359" width="9" style="1" customWidth="1"/>
    <col min="4360" max="4361" width="14.453125" style="1" bestFit="1" customWidth="1"/>
    <col min="4362" max="4608" width="8.90625" style="1"/>
    <col min="4609" max="4609" width="4.54296875" style="1" customWidth="1"/>
    <col min="4610" max="4610" width="49.08984375" style="1" customWidth="1"/>
    <col min="4611" max="4611" width="19" style="1" customWidth="1"/>
    <col min="4612" max="4612" width="10.54296875" style="1" bestFit="1" customWidth="1"/>
    <col min="4613" max="4613" width="12.6328125" style="1" customWidth="1"/>
    <col min="4614" max="4614" width="12.08984375" style="1" bestFit="1" customWidth="1"/>
    <col min="4615" max="4615" width="9" style="1" customWidth="1"/>
    <col min="4616" max="4617" width="14.453125" style="1" bestFit="1" customWidth="1"/>
    <col min="4618" max="4864" width="8.90625" style="1"/>
    <col min="4865" max="4865" width="4.54296875" style="1" customWidth="1"/>
    <col min="4866" max="4866" width="49.08984375" style="1" customWidth="1"/>
    <col min="4867" max="4867" width="19" style="1" customWidth="1"/>
    <col min="4868" max="4868" width="10.54296875" style="1" bestFit="1" customWidth="1"/>
    <col min="4869" max="4869" width="12.6328125" style="1" customWidth="1"/>
    <col min="4870" max="4870" width="12.08984375" style="1" bestFit="1" customWidth="1"/>
    <col min="4871" max="4871" width="9" style="1" customWidth="1"/>
    <col min="4872" max="4873" width="14.453125" style="1" bestFit="1" customWidth="1"/>
    <col min="4874" max="5120" width="8.90625" style="1"/>
    <col min="5121" max="5121" width="4.54296875" style="1" customWidth="1"/>
    <col min="5122" max="5122" width="49.08984375" style="1" customWidth="1"/>
    <col min="5123" max="5123" width="19" style="1" customWidth="1"/>
    <col min="5124" max="5124" width="10.54296875" style="1" bestFit="1" customWidth="1"/>
    <col min="5125" max="5125" width="12.6328125" style="1" customWidth="1"/>
    <col min="5126" max="5126" width="12.08984375" style="1" bestFit="1" customWidth="1"/>
    <col min="5127" max="5127" width="9" style="1" customWidth="1"/>
    <col min="5128" max="5129" width="14.453125" style="1" bestFit="1" customWidth="1"/>
    <col min="5130" max="5376" width="8.90625" style="1"/>
    <col min="5377" max="5377" width="4.54296875" style="1" customWidth="1"/>
    <col min="5378" max="5378" width="49.08984375" style="1" customWidth="1"/>
    <col min="5379" max="5379" width="19" style="1" customWidth="1"/>
    <col min="5380" max="5380" width="10.54296875" style="1" bestFit="1" customWidth="1"/>
    <col min="5381" max="5381" width="12.6328125" style="1" customWidth="1"/>
    <col min="5382" max="5382" width="12.08984375" style="1" bestFit="1" customWidth="1"/>
    <col min="5383" max="5383" width="9" style="1" customWidth="1"/>
    <col min="5384" max="5385" width="14.453125" style="1" bestFit="1" customWidth="1"/>
    <col min="5386" max="5632" width="8.90625" style="1"/>
    <col min="5633" max="5633" width="4.54296875" style="1" customWidth="1"/>
    <col min="5634" max="5634" width="49.08984375" style="1" customWidth="1"/>
    <col min="5635" max="5635" width="19" style="1" customWidth="1"/>
    <col min="5636" max="5636" width="10.54296875" style="1" bestFit="1" customWidth="1"/>
    <col min="5637" max="5637" width="12.6328125" style="1" customWidth="1"/>
    <col min="5638" max="5638" width="12.08984375" style="1" bestFit="1" customWidth="1"/>
    <col min="5639" max="5639" width="9" style="1" customWidth="1"/>
    <col min="5640" max="5641" width="14.453125" style="1" bestFit="1" customWidth="1"/>
    <col min="5642" max="5888" width="8.90625" style="1"/>
    <col min="5889" max="5889" width="4.54296875" style="1" customWidth="1"/>
    <col min="5890" max="5890" width="49.08984375" style="1" customWidth="1"/>
    <col min="5891" max="5891" width="19" style="1" customWidth="1"/>
    <col min="5892" max="5892" width="10.54296875" style="1" bestFit="1" customWidth="1"/>
    <col min="5893" max="5893" width="12.6328125" style="1" customWidth="1"/>
    <col min="5894" max="5894" width="12.08984375" style="1" bestFit="1" customWidth="1"/>
    <col min="5895" max="5895" width="9" style="1" customWidth="1"/>
    <col min="5896" max="5897" width="14.453125" style="1" bestFit="1" customWidth="1"/>
    <col min="5898" max="6144" width="8.90625" style="1"/>
    <col min="6145" max="6145" width="4.54296875" style="1" customWidth="1"/>
    <col min="6146" max="6146" width="49.08984375" style="1" customWidth="1"/>
    <col min="6147" max="6147" width="19" style="1" customWidth="1"/>
    <col min="6148" max="6148" width="10.54296875" style="1" bestFit="1" customWidth="1"/>
    <col min="6149" max="6149" width="12.6328125" style="1" customWidth="1"/>
    <col min="6150" max="6150" width="12.08984375" style="1" bestFit="1" customWidth="1"/>
    <col min="6151" max="6151" width="9" style="1" customWidth="1"/>
    <col min="6152" max="6153" width="14.453125" style="1" bestFit="1" customWidth="1"/>
    <col min="6154" max="6400" width="8.90625" style="1"/>
    <col min="6401" max="6401" width="4.54296875" style="1" customWidth="1"/>
    <col min="6402" max="6402" width="49.08984375" style="1" customWidth="1"/>
    <col min="6403" max="6403" width="19" style="1" customWidth="1"/>
    <col min="6404" max="6404" width="10.54296875" style="1" bestFit="1" customWidth="1"/>
    <col min="6405" max="6405" width="12.6328125" style="1" customWidth="1"/>
    <col min="6406" max="6406" width="12.08984375" style="1" bestFit="1" customWidth="1"/>
    <col min="6407" max="6407" width="9" style="1" customWidth="1"/>
    <col min="6408" max="6409" width="14.453125" style="1" bestFit="1" customWidth="1"/>
    <col min="6410" max="6656" width="8.90625" style="1"/>
    <col min="6657" max="6657" width="4.54296875" style="1" customWidth="1"/>
    <col min="6658" max="6658" width="49.08984375" style="1" customWidth="1"/>
    <col min="6659" max="6659" width="19" style="1" customWidth="1"/>
    <col min="6660" max="6660" width="10.54296875" style="1" bestFit="1" customWidth="1"/>
    <col min="6661" max="6661" width="12.6328125" style="1" customWidth="1"/>
    <col min="6662" max="6662" width="12.08984375" style="1" bestFit="1" customWidth="1"/>
    <col min="6663" max="6663" width="9" style="1" customWidth="1"/>
    <col min="6664" max="6665" width="14.453125" style="1" bestFit="1" customWidth="1"/>
    <col min="6666" max="6912" width="8.90625" style="1"/>
    <col min="6913" max="6913" width="4.54296875" style="1" customWidth="1"/>
    <col min="6914" max="6914" width="49.08984375" style="1" customWidth="1"/>
    <col min="6915" max="6915" width="19" style="1" customWidth="1"/>
    <col min="6916" max="6916" width="10.54296875" style="1" bestFit="1" customWidth="1"/>
    <col min="6917" max="6917" width="12.6328125" style="1" customWidth="1"/>
    <col min="6918" max="6918" width="12.08984375" style="1" bestFit="1" customWidth="1"/>
    <col min="6919" max="6919" width="9" style="1" customWidth="1"/>
    <col min="6920" max="6921" width="14.453125" style="1" bestFit="1" customWidth="1"/>
    <col min="6922" max="7168" width="8.90625" style="1"/>
    <col min="7169" max="7169" width="4.54296875" style="1" customWidth="1"/>
    <col min="7170" max="7170" width="49.08984375" style="1" customWidth="1"/>
    <col min="7171" max="7171" width="19" style="1" customWidth="1"/>
    <col min="7172" max="7172" width="10.54296875" style="1" bestFit="1" customWidth="1"/>
    <col min="7173" max="7173" width="12.6328125" style="1" customWidth="1"/>
    <col min="7174" max="7174" width="12.08984375" style="1" bestFit="1" customWidth="1"/>
    <col min="7175" max="7175" width="9" style="1" customWidth="1"/>
    <col min="7176" max="7177" width="14.453125" style="1" bestFit="1" customWidth="1"/>
    <col min="7178" max="7424" width="8.90625" style="1"/>
    <col min="7425" max="7425" width="4.54296875" style="1" customWidth="1"/>
    <col min="7426" max="7426" width="49.08984375" style="1" customWidth="1"/>
    <col min="7427" max="7427" width="19" style="1" customWidth="1"/>
    <col min="7428" max="7428" width="10.54296875" style="1" bestFit="1" customWidth="1"/>
    <col min="7429" max="7429" width="12.6328125" style="1" customWidth="1"/>
    <col min="7430" max="7430" width="12.08984375" style="1" bestFit="1" customWidth="1"/>
    <col min="7431" max="7431" width="9" style="1" customWidth="1"/>
    <col min="7432" max="7433" width="14.453125" style="1" bestFit="1" customWidth="1"/>
    <col min="7434" max="7680" width="8.90625" style="1"/>
    <col min="7681" max="7681" width="4.54296875" style="1" customWidth="1"/>
    <col min="7682" max="7682" width="49.08984375" style="1" customWidth="1"/>
    <col min="7683" max="7683" width="19" style="1" customWidth="1"/>
    <col min="7684" max="7684" width="10.54296875" style="1" bestFit="1" customWidth="1"/>
    <col min="7685" max="7685" width="12.6328125" style="1" customWidth="1"/>
    <col min="7686" max="7686" width="12.08984375" style="1" bestFit="1" customWidth="1"/>
    <col min="7687" max="7687" width="9" style="1" customWidth="1"/>
    <col min="7688" max="7689" width="14.453125" style="1" bestFit="1" customWidth="1"/>
    <col min="7690" max="7936" width="8.90625" style="1"/>
    <col min="7937" max="7937" width="4.54296875" style="1" customWidth="1"/>
    <col min="7938" max="7938" width="49.08984375" style="1" customWidth="1"/>
    <col min="7939" max="7939" width="19" style="1" customWidth="1"/>
    <col min="7940" max="7940" width="10.54296875" style="1" bestFit="1" customWidth="1"/>
    <col min="7941" max="7941" width="12.6328125" style="1" customWidth="1"/>
    <col min="7942" max="7942" width="12.08984375" style="1" bestFit="1" customWidth="1"/>
    <col min="7943" max="7943" width="9" style="1" customWidth="1"/>
    <col min="7944" max="7945" width="14.453125" style="1" bestFit="1" customWidth="1"/>
    <col min="7946" max="8192" width="8.90625" style="1"/>
    <col min="8193" max="8193" width="4.54296875" style="1" customWidth="1"/>
    <col min="8194" max="8194" width="49.08984375" style="1" customWidth="1"/>
    <col min="8195" max="8195" width="19" style="1" customWidth="1"/>
    <col min="8196" max="8196" width="10.54296875" style="1" bestFit="1" customWidth="1"/>
    <col min="8197" max="8197" width="12.6328125" style="1" customWidth="1"/>
    <col min="8198" max="8198" width="12.08984375" style="1" bestFit="1" customWidth="1"/>
    <col min="8199" max="8199" width="9" style="1" customWidth="1"/>
    <col min="8200" max="8201" width="14.453125" style="1" bestFit="1" customWidth="1"/>
    <col min="8202" max="8448" width="8.90625" style="1"/>
    <col min="8449" max="8449" width="4.54296875" style="1" customWidth="1"/>
    <col min="8450" max="8450" width="49.08984375" style="1" customWidth="1"/>
    <col min="8451" max="8451" width="19" style="1" customWidth="1"/>
    <col min="8452" max="8452" width="10.54296875" style="1" bestFit="1" customWidth="1"/>
    <col min="8453" max="8453" width="12.6328125" style="1" customWidth="1"/>
    <col min="8454" max="8454" width="12.08984375" style="1" bestFit="1" customWidth="1"/>
    <col min="8455" max="8455" width="9" style="1" customWidth="1"/>
    <col min="8456" max="8457" width="14.453125" style="1" bestFit="1" customWidth="1"/>
    <col min="8458" max="8704" width="8.90625" style="1"/>
    <col min="8705" max="8705" width="4.54296875" style="1" customWidth="1"/>
    <col min="8706" max="8706" width="49.08984375" style="1" customWidth="1"/>
    <col min="8707" max="8707" width="19" style="1" customWidth="1"/>
    <col min="8708" max="8708" width="10.54296875" style="1" bestFit="1" customWidth="1"/>
    <col min="8709" max="8709" width="12.6328125" style="1" customWidth="1"/>
    <col min="8710" max="8710" width="12.08984375" style="1" bestFit="1" customWidth="1"/>
    <col min="8711" max="8711" width="9" style="1" customWidth="1"/>
    <col min="8712" max="8713" width="14.453125" style="1" bestFit="1" customWidth="1"/>
    <col min="8714" max="8960" width="8.90625" style="1"/>
    <col min="8961" max="8961" width="4.54296875" style="1" customWidth="1"/>
    <col min="8962" max="8962" width="49.08984375" style="1" customWidth="1"/>
    <col min="8963" max="8963" width="19" style="1" customWidth="1"/>
    <col min="8964" max="8964" width="10.54296875" style="1" bestFit="1" customWidth="1"/>
    <col min="8965" max="8965" width="12.6328125" style="1" customWidth="1"/>
    <col min="8966" max="8966" width="12.08984375" style="1" bestFit="1" customWidth="1"/>
    <col min="8967" max="8967" width="9" style="1" customWidth="1"/>
    <col min="8968" max="8969" width="14.453125" style="1" bestFit="1" customWidth="1"/>
    <col min="8970" max="9216" width="8.90625" style="1"/>
    <col min="9217" max="9217" width="4.54296875" style="1" customWidth="1"/>
    <col min="9218" max="9218" width="49.08984375" style="1" customWidth="1"/>
    <col min="9219" max="9219" width="19" style="1" customWidth="1"/>
    <col min="9220" max="9220" width="10.54296875" style="1" bestFit="1" customWidth="1"/>
    <col min="9221" max="9221" width="12.6328125" style="1" customWidth="1"/>
    <col min="9222" max="9222" width="12.08984375" style="1" bestFit="1" customWidth="1"/>
    <col min="9223" max="9223" width="9" style="1" customWidth="1"/>
    <col min="9224" max="9225" width="14.453125" style="1" bestFit="1" customWidth="1"/>
    <col min="9226" max="9472" width="8.90625" style="1"/>
    <col min="9473" max="9473" width="4.54296875" style="1" customWidth="1"/>
    <col min="9474" max="9474" width="49.08984375" style="1" customWidth="1"/>
    <col min="9475" max="9475" width="19" style="1" customWidth="1"/>
    <col min="9476" max="9476" width="10.54296875" style="1" bestFit="1" customWidth="1"/>
    <col min="9477" max="9477" width="12.6328125" style="1" customWidth="1"/>
    <col min="9478" max="9478" width="12.08984375" style="1" bestFit="1" customWidth="1"/>
    <col min="9479" max="9479" width="9" style="1" customWidth="1"/>
    <col min="9480" max="9481" width="14.453125" style="1" bestFit="1" customWidth="1"/>
    <col min="9482" max="9728" width="8.90625" style="1"/>
    <col min="9729" max="9729" width="4.54296875" style="1" customWidth="1"/>
    <col min="9730" max="9730" width="49.08984375" style="1" customWidth="1"/>
    <col min="9731" max="9731" width="19" style="1" customWidth="1"/>
    <col min="9732" max="9732" width="10.54296875" style="1" bestFit="1" customWidth="1"/>
    <col min="9733" max="9733" width="12.6328125" style="1" customWidth="1"/>
    <col min="9734" max="9734" width="12.08984375" style="1" bestFit="1" customWidth="1"/>
    <col min="9735" max="9735" width="9" style="1" customWidth="1"/>
    <col min="9736" max="9737" width="14.453125" style="1" bestFit="1" customWidth="1"/>
    <col min="9738" max="9984" width="8.90625" style="1"/>
    <col min="9985" max="9985" width="4.54296875" style="1" customWidth="1"/>
    <col min="9986" max="9986" width="49.08984375" style="1" customWidth="1"/>
    <col min="9987" max="9987" width="19" style="1" customWidth="1"/>
    <col min="9988" max="9988" width="10.54296875" style="1" bestFit="1" customWidth="1"/>
    <col min="9989" max="9989" width="12.6328125" style="1" customWidth="1"/>
    <col min="9990" max="9990" width="12.08984375" style="1" bestFit="1" customWidth="1"/>
    <col min="9991" max="9991" width="9" style="1" customWidth="1"/>
    <col min="9992" max="9993" width="14.453125" style="1" bestFit="1" customWidth="1"/>
    <col min="9994" max="10240" width="8.90625" style="1"/>
    <col min="10241" max="10241" width="4.54296875" style="1" customWidth="1"/>
    <col min="10242" max="10242" width="49.08984375" style="1" customWidth="1"/>
    <col min="10243" max="10243" width="19" style="1" customWidth="1"/>
    <col min="10244" max="10244" width="10.54296875" style="1" bestFit="1" customWidth="1"/>
    <col min="10245" max="10245" width="12.6328125" style="1" customWidth="1"/>
    <col min="10246" max="10246" width="12.08984375" style="1" bestFit="1" customWidth="1"/>
    <col min="10247" max="10247" width="9" style="1" customWidth="1"/>
    <col min="10248" max="10249" width="14.453125" style="1" bestFit="1" customWidth="1"/>
    <col min="10250" max="10496" width="8.90625" style="1"/>
    <col min="10497" max="10497" width="4.54296875" style="1" customWidth="1"/>
    <col min="10498" max="10498" width="49.08984375" style="1" customWidth="1"/>
    <col min="10499" max="10499" width="19" style="1" customWidth="1"/>
    <col min="10500" max="10500" width="10.54296875" style="1" bestFit="1" customWidth="1"/>
    <col min="10501" max="10501" width="12.6328125" style="1" customWidth="1"/>
    <col min="10502" max="10502" width="12.08984375" style="1" bestFit="1" customWidth="1"/>
    <col min="10503" max="10503" width="9" style="1" customWidth="1"/>
    <col min="10504" max="10505" width="14.453125" style="1" bestFit="1" customWidth="1"/>
    <col min="10506" max="10752" width="8.90625" style="1"/>
    <col min="10753" max="10753" width="4.54296875" style="1" customWidth="1"/>
    <col min="10754" max="10754" width="49.08984375" style="1" customWidth="1"/>
    <col min="10755" max="10755" width="19" style="1" customWidth="1"/>
    <col min="10756" max="10756" width="10.54296875" style="1" bestFit="1" customWidth="1"/>
    <col min="10757" max="10757" width="12.6328125" style="1" customWidth="1"/>
    <col min="10758" max="10758" width="12.08984375" style="1" bestFit="1" customWidth="1"/>
    <col min="10759" max="10759" width="9" style="1" customWidth="1"/>
    <col min="10760" max="10761" width="14.453125" style="1" bestFit="1" customWidth="1"/>
    <col min="10762" max="11008" width="8.90625" style="1"/>
    <col min="11009" max="11009" width="4.54296875" style="1" customWidth="1"/>
    <col min="11010" max="11010" width="49.08984375" style="1" customWidth="1"/>
    <col min="11011" max="11011" width="19" style="1" customWidth="1"/>
    <col min="11012" max="11012" width="10.54296875" style="1" bestFit="1" customWidth="1"/>
    <col min="11013" max="11013" width="12.6328125" style="1" customWidth="1"/>
    <col min="11014" max="11014" width="12.08984375" style="1" bestFit="1" customWidth="1"/>
    <col min="11015" max="11015" width="9" style="1" customWidth="1"/>
    <col min="11016" max="11017" width="14.453125" style="1" bestFit="1" customWidth="1"/>
    <col min="11018" max="11264" width="8.90625" style="1"/>
    <col min="11265" max="11265" width="4.54296875" style="1" customWidth="1"/>
    <col min="11266" max="11266" width="49.08984375" style="1" customWidth="1"/>
    <col min="11267" max="11267" width="19" style="1" customWidth="1"/>
    <col min="11268" max="11268" width="10.54296875" style="1" bestFit="1" customWidth="1"/>
    <col min="11269" max="11269" width="12.6328125" style="1" customWidth="1"/>
    <col min="11270" max="11270" width="12.08984375" style="1" bestFit="1" customWidth="1"/>
    <col min="11271" max="11271" width="9" style="1" customWidth="1"/>
    <col min="11272" max="11273" width="14.453125" style="1" bestFit="1" customWidth="1"/>
    <col min="11274" max="11520" width="8.90625" style="1"/>
    <col min="11521" max="11521" width="4.54296875" style="1" customWidth="1"/>
    <col min="11522" max="11522" width="49.08984375" style="1" customWidth="1"/>
    <col min="11523" max="11523" width="19" style="1" customWidth="1"/>
    <col min="11524" max="11524" width="10.54296875" style="1" bestFit="1" customWidth="1"/>
    <col min="11525" max="11525" width="12.6328125" style="1" customWidth="1"/>
    <col min="11526" max="11526" width="12.08984375" style="1" bestFit="1" customWidth="1"/>
    <col min="11527" max="11527" width="9" style="1" customWidth="1"/>
    <col min="11528" max="11529" width="14.453125" style="1" bestFit="1" customWidth="1"/>
    <col min="11530" max="11776" width="8.90625" style="1"/>
    <col min="11777" max="11777" width="4.54296875" style="1" customWidth="1"/>
    <col min="11778" max="11778" width="49.08984375" style="1" customWidth="1"/>
    <col min="11779" max="11779" width="19" style="1" customWidth="1"/>
    <col min="11780" max="11780" width="10.54296875" style="1" bestFit="1" customWidth="1"/>
    <col min="11781" max="11781" width="12.6328125" style="1" customWidth="1"/>
    <col min="11782" max="11782" width="12.08984375" style="1" bestFit="1" customWidth="1"/>
    <col min="11783" max="11783" width="9" style="1" customWidth="1"/>
    <col min="11784" max="11785" width="14.453125" style="1" bestFit="1" customWidth="1"/>
    <col min="11786" max="12032" width="8.90625" style="1"/>
    <col min="12033" max="12033" width="4.54296875" style="1" customWidth="1"/>
    <col min="12034" max="12034" width="49.08984375" style="1" customWidth="1"/>
    <col min="12035" max="12035" width="19" style="1" customWidth="1"/>
    <col min="12036" max="12036" width="10.54296875" style="1" bestFit="1" customWidth="1"/>
    <col min="12037" max="12037" width="12.6328125" style="1" customWidth="1"/>
    <col min="12038" max="12038" width="12.08984375" style="1" bestFit="1" customWidth="1"/>
    <col min="12039" max="12039" width="9" style="1" customWidth="1"/>
    <col min="12040" max="12041" width="14.453125" style="1" bestFit="1" customWidth="1"/>
    <col min="12042" max="12288" width="8.90625" style="1"/>
    <col min="12289" max="12289" width="4.54296875" style="1" customWidth="1"/>
    <col min="12290" max="12290" width="49.08984375" style="1" customWidth="1"/>
    <col min="12291" max="12291" width="19" style="1" customWidth="1"/>
    <col min="12292" max="12292" width="10.54296875" style="1" bestFit="1" customWidth="1"/>
    <col min="12293" max="12293" width="12.6328125" style="1" customWidth="1"/>
    <col min="12294" max="12294" width="12.08984375" style="1" bestFit="1" customWidth="1"/>
    <col min="12295" max="12295" width="9" style="1" customWidth="1"/>
    <col min="12296" max="12297" width="14.453125" style="1" bestFit="1" customWidth="1"/>
    <col min="12298" max="12544" width="8.90625" style="1"/>
    <col min="12545" max="12545" width="4.54296875" style="1" customWidth="1"/>
    <col min="12546" max="12546" width="49.08984375" style="1" customWidth="1"/>
    <col min="12547" max="12547" width="19" style="1" customWidth="1"/>
    <col min="12548" max="12548" width="10.54296875" style="1" bestFit="1" customWidth="1"/>
    <col min="12549" max="12549" width="12.6328125" style="1" customWidth="1"/>
    <col min="12550" max="12550" width="12.08984375" style="1" bestFit="1" customWidth="1"/>
    <col min="12551" max="12551" width="9" style="1" customWidth="1"/>
    <col min="12552" max="12553" width="14.453125" style="1" bestFit="1" customWidth="1"/>
    <col min="12554" max="12800" width="8.90625" style="1"/>
    <col min="12801" max="12801" width="4.54296875" style="1" customWidth="1"/>
    <col min="12802" max="12802" width="49.08984375" style="1" customWidth="1"/>
    <col min="12803" max="12803" width="19" style="1" customWidth="1"/>
    <col min="12804" max="12804" width="10.54296875" style="1" bestFit="1" customWidth="1"/>
    <col min="12805" max="12805" width="12.6328125" style="1" customWidth="1"/>
    <col min="12806" max="12806" width="12.08984375" style="1" bestFit="1" customWidth="1"/>
    <col min="12807" max="12807" width="9" style="1" customWidth="1"/>
    <col min="12808" max="12809" width="14.453125" style="1" bestFit="1" customWidth="1"/>
    <col min="12810" max="13056" width="8.90625" style="1"/>
    <col min="13057" max="13057" width="4.54296875" style="1" customWidth="1"/>
    <col min="13058" max="13058" width="49.08984375" style="1" customWidth="1"/>
    <col min="13059" max="13059" width="19" style="1" customWidth="1"/>
    <col min="13060" max="13060" width="10.54296875" style="1" bestFit="1" customWidth="1"/>
    <col min="13061" max="13061" width="12.6328125" style="1" customWidth="1"/>
    <col min="13062" max="13062" width="12.08984375" style="1" bestFit="1" customWidth="1"/>
    <col min="13063" max="13063" width="9" style="1" customWidth="1"/>
    <col min="13064" max="13065" width="14.453125" style="1" bestFit="1" customWidth="1"/>
    <col min="13066" max="13312" width="8.90625" style="1"/>
    <col min="13313" max="13313" width="4.54296875" style="1" customWidth="1"/>
    <col min="13314" max="13314" width="49.08984375" style="1" customWidth="1"/>
    <col min="13315" max="13315" width="19" style="1" customWidth="1"/>
    <col min="13316" max="13316" width="10.54296875" style="1" bestFit="1" customWidth="1"/>
    <col min="13317" max="13317" width="12.6328125" style="1" customWidth="1"/>
    <col min="13318" max="13318" width="12.08984375" style="1" bestFit="1" customWidth="1"/>
    <col min="13319" max="13319" width="9" style="1" customWidth="1"/>
    <col min="13320" max="13321" width="14.453125" style="1" bestFit="1" customWidth="1"/>
    <col min="13322" max="13568" width="8.90625" style="1"/>
    <col min="13569" max="13569" width="4.54296875" style="1" customWidth="1"/>
    <col min="13570" max="13570" width="49.08984375" style="1" customWidth="1"/>
    <col min="13571" max="13571" width="19" style="1" customWidth="1"/>
    <col min="13572" max="13572" width="10.54296875" style="1" bestFit="1" customWidth="1"/>
    <col min="13573" max="13573" width="12.6328125" style="1" customWidth="1"/>
    <col min="13574" max="13574" width="12.08984375" style="1" bestFit="1" customWidth="1"/>
    <col min="13575" max="13575" width="9" style="1" customWidth="1"/>
    <col min="13576" max="13577" width="14.453125" style="1" bestFit="1" customWidth="1"/>
    <col min="13578" max="13824" width="8.90625" style="1"/>
    <col min="13825" max="13825" width="4.54296875" style="1" customWidth="1"/>
    <col min="13826" max="13826" width="49.08984375" style="1" customWidth="1"/>
    <col min="13827" max="13827" width="19" style="1" customWidth="1"/>
    <col min="13828" max="13828" width="10.54296875" style="1" bestFit="1" customWidth="1"/>
    <col min="13829" max="13829" width="12.6328125" style="1" customWidth="1"/>
    <col min="13830" max="13830" width="12.08984375" style="1" bestFit="1" customWidth="1"/>
    <col min="13831" max="13831" width="9" style="1" customWidth="1"/>
    <col min="13832" max="13833" width="14.453125" style="1" bestFit="1" customWidth="1"/>
    <col min="13834" max="14080" width="8.90625" style="1"/>
    <col min="14081" max="14081" width="4.54296875" style="1" customWidth="1"/>
    <col min="14082" max="14082" width="49.08984375" style="1" customWidth="1"/>
    <col min="14083" max="14083" width="19" style="1" customWidth="1"/>
    <col min="14084" max="14084" width="10.54296875" style="1" bestFit="1" customWidth="1"/>
    <col min="14085" max="14085" width="12.6328125" style="1" customWidth="1"/>
    <col min="14086" max="14086" width="12.08984375" style="1" bestFit="1" customWidth="1"/>
    <col min="14087" max="14087" width="9" style="1" customWidth="1"/>
    <col min="14088" max="14089" width="14.453125" style="1" bestFit="1" customWidth="1"/>
    <col min="14090" max="14336" width="8.90625" style="1"/>
    <col min="14337" max="14337" width="4.54296875" style="1" customWidth="1"/>
    <col min="14338" max="14338" width="49.08984375" style="1" customWidth="1"/>
    <col min="14339" max="14339" width="19" style="1" customWidth="1"/>
    <col min="14340" max="14340" width="10.54296875" style="1" bestFit="1" customWidth="1"/>
    <col min="14341" max="14341" width="12.6328125" style="1" customWidth="1"/>
    <col min="14342" max="14342" width="12.08984375" style="1" bestFit="1" customWidth="1"/>
    <col min="14343" max="14343" width="9" style="1" customWidth="1"/>
    <col min="14344" max="14345" width="14.453125" style="1" bestFit="1" customWidth="1"/>
    <col min="14346" max="14592" width="8.90625" style="1"/>
    <col min="14593" max="14593" width="4.54296875" style="1" customWidth="1"/>
    <col min="14594" max="14594" width="49.08984375" style="1" customWidth="1"/>
    <col min="14595" max="14595" width="19" style="1" customWidth="1"/>
    <col min="14596" max="14596" width="10.54296875" style="1" bestFit="1" customWidth="1"/>
    <col min="14597" max="14597" width="12.6328125" style="1" customWidth="1"/>
    <col min="14598" max="14598" width="12.08984375" style="1" bestFit="1" customWidth="1"/>
    <col min="14599" max="14599" width="9" style="1" customWidth="1"/>
    <col min="14600" max="14601" width="14.453125" style="1" bestFit="1" customWidth="1"/>
    <col min="14602" max="14848" width="8.90625" style="1"/>
    <col min="14849" max="14849" width="4.54296875" style="1" customWidth="1"/>
    <col min="14850" max="14850" width="49.08984375" style="1" customWidth="1"/>
    <col min="14851" max="14851" width="19" style="1" customWidth="1"/>
    <col min="14852" max="14852" width="10.54296875" style="1" bestFit="1" customWidth="1"/>
    <col min="14853" max="14853" width="12.6328125" style="1" customWidth="1"/>
    <col min="14854" max="14854" width="12.08984375" style="1" bestFit="1" customWidth="1"/>
    <col min="14855" max="14855" width="9" style="1" customWidth="1"/>
    <col min="14856" max="14857" width="14.453125" style="1" bestFit="1" customWidth="1"/>
    <col min="14858" max="15104" width="8.90625" style="1"/>
    <col min="15105" max="15105" width="4.54296875" style="1" customWidth="1"/>
    <col min="15106" max="15106" width="49.08984375" style="1" customWidth="1"/>
    <col min="15107" max="15107" width="19" style="1" customWidth="1"/>
    <col min="15108" max="15108" width="10.54296875" style="1" bestFit="1" customWidth="1"/>
    <col min="15109" max="15109" width="12.6328125" style="1" customWidth="1"/>
    <col min="15110" max="15110" width="12.08984375" style="1" bestFit="1" customWidth="1"/>
    <col min="15111" max="15111" width="9" style="1" customWidth="1"/>
    <col min="15112" max="15113" width="14.453125" style="1" bestFit="1" customWidth="1"/>
    <col min="15114" max="15360" width="8.90625" style="1"/>
    <col min="15361" max="15361" width="4.54296875" style="1" customWidth="1"/>
    <col min="15362" max="15362" width="49.08984375" style="1" customWidth="1"/>
    <col min="15363" max="15363" width="19" style="1" customWidth="1"/>
    <col min="15364" max="15364" width="10.54296875" style="1" bestFit="1" customWidth="1"/>
    <col min="15365" max="15365" width="12.6328125" style="1" customWidth="1"/>
    <col min="15366" max="15366" width="12.08984375" style="1" bestFit="1" customWidth="1"/>
    <col min="15367" max="15367" width="9" style="1" customWidth="1"/>
    <col min="15368" max="15369" width="14.453125" style="1" bestFit="1" customWidth="1"/>
    <col min="15370" max="15616" width="8.90625" style="1"/>
    <col min="15617" max="15617" width="4.54296875" style="1" customWidth="1"/>
    <col min="15618" max="15618" width="49.08984375" style="1" customWidth="1"/>
    <col min="15619" max="15619" width="19" style="1" customWidth="1"/>
    <col min="15620" max="15620" width="10.54296875" style="1" bestFit="1" customWidth="1"/>
    <col min="15621" max="15621" width="12.6328125" style="1" customWidth="1"/>
    <col min="15622" max="15622" width="12.08984375" style="1" bestFit="1" customWidth="1"/>
    <col min="15623" max="15623" width="9" style="1" customWidth="1"/>
    <col min="15624" max="15625" width="14.453125" style="1" bestFit="1" customWidth="1"/>
    <col min="15626" max="15872" width="8.90625" style="1"/>
    <col min="15873" max="15873" width="4.54296875" style="1" customWidth="1"/>
    <col min="15874" max="15874" width="49.08984375" style="1" customWidth="1"/>
    <col min="15875" max="15875" width="19" style="1" customWidth="1"/>
    <col min="15876" max="15876" width="10.54296875" style="1" bestFit="1" customWidth="1"/>
    <col min="15877" max="15877" width="12.6328125" style="1" customWidth="1"/>
    <col min="15878" max="15878" width="12.08984375" style="1" bestFit="1" customWidth="1"/>
    <col min="15879" max="15879" width="9" style="1" customWidth="1"/>
    <col min="15880" max="15881" width="14.453125" style="1" bestFit="1" customWidth="1"/>
    <col min="15882" max="16128" width="8.90625" style="1"/>
    <col min="16129" max="16129" width="4.54296875" style="1" customWidth="1"/>
    <col min="16130" max="16130" width="49.08984375" style="1" customWidth="1"/>
    <col min="16131" max="16131" width="19" style="1" customWidth="1"/>
    <col min="16132" max="16132" width="10.54296875" style="1" bestFit="1" customWidth="1"/>
    <col min="16133" max="16133" width="12.6328125" style="1" customWidth="1"/>
    <col min="16134" max="16134" width="12.08984375" style="1" bestFit="1" customWidth="1"/>
    <col min="16135" max="16135" width="9" style="1" customWidth="1"/>
    <col min="16136" max="16137" width="14.453125" style="1" bestFit="1" customWidth="1"/>
    <col min="16138" max="16384" width="8.90625" style="1"/>
  </cols>
  <sheetData>
    <row r="1" spans="1:9" ht="13" x14ac:dyDescent="0.3">
      <c r="I1" s="2" t="str">
        <f>'SMRP Rider Calc Form 1.0 (2)'!I1</f>
        <v>Exhibit 1</v>
      </c>
    </row>
    <row r="2" spans="1:9" ht="13" x14ac:dyDescent="0.3">
      <c r="I2" s="2" t="s">
        <v>51</v>
      </c>
    </row>
    <row r="3" spans="1:9" ht="13" x14ac:dyDescent="0.3">
      <c r="I3" s="2" t="s">
        <v>52</v>
      </c>
    </row>
    <row r="4" spans="1:9" ht="13" x14ac:dyDescent="0.3">
      <c r="A4" s="58" t="s">
        <v>2</v>
      </c>
      <c r="B4" s="58"/>
      <c r="C4" s="58"/>
      <c r="D4" s="58"/>
      <c r="E4" s="58"/>
      <c r="F4" s="58"/>
      <c r="G4" s="58"/>
      <c r="H4" s="58"/>
      <c r="I4" s="58"/>
    </row>
    <row r="5" spans="1:9" ht="13" x14ac:dyDescent="0.3">
      <c r="A5" s="58" t="s">
        <v>3</v>
      </c>
      <c r="B5" s="58"/>
      <c r="C5" s="58"/>
      <c r="D5" s="58"/>
      <c r="E5" s="58"/>
      <c r="F5" s="58"/>
      <c r="G5" s="58"/>
      <c r="H5" s="58"/>
      <c r="I5" s="58"/>
    </row>
    <row r="6" spans="1:9" ht="13" x14ac:dyDescent="0.3">
      <c r="A6" s="58" t="s">
        <v>4</v>
      </c>
      <c r="B6" s="58"/>
      <c r="C6" s="58"/>
      <c r="D6" s="58"/>
      <c r="E6" s="58"/>
      <c r="F6" s="58"/>
      <c r="G6" s="58"/>
      <c r="H6" s="58"/>
      <c r="I6" s="58"/>
    </row>
    <row r="7" spans="1:9" ht="13" x14ac:dyDescent="0.3">
      <c r="A7" s="18"/>
      <c r="B7" s="18"/>
      <c r="C7" s="18"/>
      <c r="D7" s="18"/>
      <c r="E7" s="18"/>
      <c r="F7" s="18"/>
      <c r="G7" s="61" t="s">
        <v>24</v>
      </c>
      <c r="H7" s="61"/>
      <c r="I7" s="61"/>
    </row>
    <row r="8" spans="1:9" ht="13" x14ac:dyDescent="0.3">
      <c r="I8" s="43" t="s">
        <v>53</v>
      </c>
    </row>
    <row r="9" spans="1:9" ht="13" x14ac:dyDescent="0.3">
      <c r="C9" s="18" t="s">
        <v>25</v>
      </c>
      <c r="E9" s="18"/>
      <c r="F9" s="18" t="s">
        <v>26</v>
      </c>
      <c r="G9" s="18" t="s">
        <v>8</v>
      </c>
      <c r="H9" s="18" t="s">
        <v>9</v>
      </c>
      <c r="I9" s="18" t="s">
        <v>10</v>
      </c>
    </row>
    <row r="10" spans="1:9" ht="13" x14ac:dyDescent="0.3">
      <c r="A10" s="18" t="s">
        <v>11</v>
      </c>
      <c r="C10" s="18" t="s">
        <v>27</v>
      </c>
      <c r="D10" s="18" t="s">
        <v>28</v>
      </c>
      <c r="E10" s="18" t="s">
        <v>29</v>
      </c>
      <c r="F10" s="18" t="s">
        <v>54</v>
      </c>
      <c r="G10" s="18" t="s">
        <v>12</v>
      </c>
      <c r="H10" s="18" t="s">
        <v>13</v>
      </c>
      <c r="I10" s="18" t="s">
        <v>8</v>
      </c>
    </row>
    <row r="11" spans="1:9" ht="17.5" x14ac:dyDescent="0.35">
      <c r="A11" s="23" t="s">
        <v>14</v>
      </c>
      <c r="B11" s="23" t="s">
        <v>15</v>
      </c>
      <c r="C11" s="23" t="s">
        <v>31</v>
      </c>
      <c r="D11" s="44" t="s">
        <v>32</v>
      </c>
      <c r="E11" s="44" t="s">
        <v>33</v>
      </c>
      <c r="F11" s="44" t="s">
        <v>55</v>
      </c>
      <c r="G11" s="23" t="s">
        <v>16</v>
      </c>
      <c r="H11" s="23" t="s">
        <v>35</v>
      </c>
      <c r="I11" s="44" t="s">
        <v>17</v>
      </c>
    </row>
    <row r="12" spans="1:9" ht="13" x14ac:dyDescent="0.3">
      <c r="A12" s="18"/>
      <c r="B12" s="45">
        <v>-1</v>
      </c>
      <c r="C12" s="45">
        <f>+B12-1</f>
        <v>-2</v>
      </c>
      <c r="D12" s="45">
        <f>+C12-1</f>
        <v>-3</v>
      </c>
      <c r="E12" s="45">
        <f>+D12-1</f>
        <v>-4</v>
      </c>
      <c r="F12" s="45">
        <f>+E12-1</f>
        <v>-5</v>
      </c>
      <c r="G12" s="45">
        <f>+F12-1</f>
        <v>-6</v>
      </c>
      <c r="H12" s="45">
        <v>-7</v>
      </c>
      <c r="I12" s="45">
        <v>-8</v>
      </c>
    </row>
    <row r="14" spans="1:9" x14ac:dyDescent="0.25">
      <c r="A14" s="3">
        <v>1</v>
      </c>
      <c r="B14" s="46" t="s">
        <v>18</v>
      </c>
      <c r="C14" s="47">
        <v>51773586.600000001</v>
      </c>
      <c r="D14" s="26">
        <f>ROUND(C14/$C$22,7)</f>
        <v>0.6499646</v>
      </c>
      <c r="E14" s="48">
        <f>ROUND(D14*$E$22,0)</f>
        <v>9646597</v>
      </c>
      <c r="F14" s="49">
        <v>1459739</v>
      </c>
      <c r="G14" s="16">
        <f>ROUND(E14/F14,2)</f>
        <v>6.61</v>
      </c>
      <c r="H14" s="50">
        <v>0.02</v>
      </c>
      <c r="I14" s="50">
        <f>G14+H14</f>
        <v>6.63</v>
      </c>
    </row>
    <row r="15" spans="1:9" x14ac:dyDescent="0.25">
      <c r="A15" s="3"/>
      <c r="B15" s="46"/>
      <c r="C15" s="47"/>
      <c r="D15" s="26"/>
      <c r="E15" s="48"/>
      <c r="F15" s="49"/>
      <c r="G15" s="16"/>
      <c r="H15" s="50"/>
      <c r="I15" s="50"/>
    </row>
    <row r="16" spans="1:9" x14ac:dyDescent="0.25">
      <c r="A16" s="3">
        <f>A14+1</f>
        <v>2</v>
      </c>
      <c r="B16" s="46" t="s">
        <v>19</v>
      </c>
      <c r="C16" s="47">
        <v>22237376.290000003</v>
      </c>
      <c r="D16" s="26">
        <f>ROUND(C16/$C$22,7)</f>
        <v>0.27916760000000002</v>
      </c>
      <c r="E16" s="48">
        <f>ROUND(D16*$E$22,0)</f>
        <v>4143329</v>
      </c>
      <c r="F16" s="49">
        <v>170905</v>
      </c>
      <c r="G16" s="16">
        <f>ROUND(E16/F16,2)</f>
        <v>24.24</v>
      </c>
      <c r="H16" s="50">
        <v>7.0000000000000007E-2</v>
      </c>
      <c r="I16" s="50">
        <f>G16+H16</f>
        <v>24.31</v>
      </c>
    </row>
    <row r="17" spans="1:10" x14ac:dyDescent="0.25">
      <c r="A17" s="3"/>
      <c r="B17" s="46"/>
      <c r="C17" s="47"/>
      <c r="D17" s="26"/>
      <c r="E17" s="48"/>
      <c r="F17" s="49"/>
      <c r="G17" s="16"/>
      <c r="H17" s="50"/>
      <c r="I17" s="50"/>
    </row>
    <row r="18" spans="1:10" x14ac:dyDescent="0.25">
      <c r="A18" s="3">
        <f>A16+1</f>
        <v>3</v>
      </c>
      <c r="B18" s="46" t="s">
        <v>20</v>
      </c>
      <c r="C18" s="47">
        <v>26686.22</v>
      </c>
      <c r="D18" s="26">
        <f>ROUND(C18/$C$22,7)</f>
        <v>3.3500000000000001E-4</v>
      </c>
      <c r="E18" s="48">
        <f>ROUND(D18*$E$22,0)</f>
        <v>4972</v>
      </c>
      <c r="F18" s="49">
        <v>24</v>
      </c>
      <c r="G18" s="16">
        <f>ROUND(E18/F18,2)</f>
        <v>207.17</v>
      </c>
      <c r="H18" s="50">
        <v>0.63</v>
      </c>
      <c r="I18" s="50">
        <f>G18+H18</f>
        <v>207.79999999999998</v>
      </c>
    </row>
    <row r="19" spans="1:10" x14ac:dyDescent="0.25">
      <c r="A19" s="3"/>
      <c r="B19" s="46"/>
      <c r="C19" s="47"/>
      <c r="D19" s="26"/>
      <c r="E19" s="48"/>
      <c r="F19" s="49"/>
      <c r="G19" s="16"/>
      <c r="H19" s="50"/>
      <c r="I19" s="50"/>
    </row>
    <row r="20" spans="1:10" ht="18.5" x14ac:dyDescent="0.35">
      <c r="A20" s="3">
        <f>A18+1</f>
        <v>4</v>
      </c>
      <c r="B20" s="46" t="s">
        <v>36</v>
      </c>
      <c r="C20" s="29">
        <v>5618357.6800000006</v>
      </c>
      <c r="D20" s="30">
        <f>ROUND(C20/$C$22,7)</f>
        <v>7.0532800000000007E-2</v>
      </c>
      <c r="E20" s="31">
        <f>ROUND(D20*$E$22,0)</f>
        <v>1046829</v>
      </c>
      <c r="F20" s="32">
        <v>860</v>
      </c>
      <c r="G20" s="16">
        <f>ROUND(E20/F20,2)</f>
        <v>1217.24</v>
      </c>
      <c r="H20" s="50">
        <v>3.97</v>
      </c>
      <c r="I20" s="50">
        <f>G20+H20</f>
        <v>1221.21</v>
      </c>
    </row>
    <row r="21" spans="1:10" x14ac:dyDescent="0.25">
      <c r="A21" s="3"/>
      <c r="B21" s="46"/>
      <c r="C21" s="25"/>
      <c r="D21" s="33"/>
      <c r="E21" s="27"/>
      <c r="F21" s="34"/>
    </row>
    <row r="22" spans="1:10" ht="13" thickBot="1" x14ac:dyDescent="0.3">
      <c r="A22" s="3">
        <f>A20+1</f>
        <v>5</v>
      </c>
      <c r="B22" s="46" t="s">
        <v>22</v>
      </c>
      <c r="C22" s="51">
        <f>SUM(C14:C20)</f>
        <v>79656006.790000007</v>
      </c>
      <c r="D22" s="52">
        <f>SUM(D14:D21)</f>
        <v>1</v>
      </c>
      <c r="E22" s="53">
        <v>14841726.876144066</v>
      </c>
      <c r="F22" s="54">
        <f>SUM(F14:F21)</f>
        <v>1631528</v>
      </c>
      <c r="G22" s="55"/>
      <c r="H22" s="55"/>
      <c r="I22" s="16"/>
    </row>
    <row r="23" spans="1:10" ht="13" thickTop="1" x14ac:dyDescent="0.25">
      <c r="A23" s="3"/>
      <c r="B23" s="3"/>
      <c r="C23" s="3"/>
      <c r="J23" s="5"/>
    </row>
    <row r="24" spans="1:10" x14ac:dyDescent="0.25">
      <c r="D24" s="56"/>
      <c r="E24" s="57"/>
    </row>
    <row r="25" spans="1:10" x14ac:dyDescent="0.25">
      <c r="D25" s="56"/>
      <c r="E25" s="57"/>
    </row>
    <row r="26" spans="1:10" x14ac:dyDescent="0.25">
      <c r="A26" s="1" t="s">
        <v>46</v>
      </c>
    </row>
    <row r="27" spans="1:10" ht="18.5" x14ac:dyDescent="0.35">
      <c r="A27" s="42" t="s">
        <v>47</v>
      </c>
    </row>
    <row r="28" spans="1:10" ht="18.5" x14ac:dyDescent="0.35">
      <c r="A28" s="1" t="s">
        <v>56</v>
      </c>
    </row>
    <row r="29" spans="1:10" ht="18.5" x14ac:dyDescent="0.35">
      <c r="A29" s="1" t="s">
        <v>49</v>
      </c>
    </row>
    <row r="30" spans="1:10" ht="18.5" x14ac:dyDescent="0.35">
      <c r="A30" s="1" t="s">
        <v>57</v>
      </c>
    </row>
  </sheetData>
  <mergeCells count="4">
    <mergeCell ref="A4:I4"/>
    <mergeCell ref="A5:I5"/>
    <mergeCell ref="A6:I6"/>
    <mergeCell ref="G7:I7"/>
  </mergeCells>
  <pageMargins left="0.7" right="0.7" top="0.75" bottom="0.75" header="0.3" footer="0.3"/>
  <pageSetup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SMRP Rider Calc Form 1.0 (1)</vt:lpstr>
      <vt:lpstr>SMRP Rider Calc Form 1.0 (2)</vt:lpstr>
      <vt:lpstr>SMRP Rider Calc Form 1.0 (3)</vt:lpstr>
      <vt:lpstr>'SMRP Rider Calc Form 1.0 (1)'!Print_Area</vt:lpstr>
      <vt:lpstr>'SMRP Rider Calc Form 1.0 (2)'!Print_Area</vt:lpstr>
      <vt:lpstr>'SMRP Rider Calc Form 1.0 (3)'!Print_Area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\ Chun-Yi</dc:creator>
  <cp:lastModifiedBy>Ryan \ John</cp:lastModifiedBy>
  <dcterms:created xsi:type="dcterms:W3CDTF">2021-05-19T14:47:47Z</dcterms:created>
  <dcterms:modified xsi:type="dcterms:W3CDTF">2021-05-19T17:31:47Z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