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wrgroup.sharepoint.com/Rate Cases/Kentucky/BGUOC Rate Case 2020-00290/DR Responses/CSWR Review/McBrayer Review/"/>
    </mc:Choice>
  </mc:AlternateContent>
  <xr:revisionPtr revIDLastSave="1" documentId="8_{89890EF0-2AC8-476D-BDB3-9774B592FA9A}" xr6:coauthVersionLast="46" xr6:coauthVersionMax="46" xr10:uidLastSave="{7F1C5EFE-6118-4C25-9D2D-CF71467CE41D}"/>
  <bookViews>
    <workbookView xWindow="-120" yWindow="-120" windowWidth="24240" windowHeight="13140" xr2:uid="{426D3200-F6DC-4D45-BF6E-D7AA998C48A9}"/>
  </bookViews>
  <sheets>
    <sheet name="Schedule 11-state" sheetId="1" r:id="rId1"/>
    <sheet name="Schedule 11-federal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1" i="2" l="1"/>
  <c r="J45" i="2"/>
  <c r="G45" i="2"/>
  <c r="G71" i="2" s="1"/>
  <c r="F45" i="2"/>
  <c r="F71" i="2" s="1"/>
  <c r="H41" i="2"/>
  <c r="H45" i="2" s="1"/>
  <c r="H71" i="2" s="1"/>
  <c r="F41" i="2"/>
  <c r="K36" i="2"/>
  <c r="H32" i="2"/>
  <c r="K24" i="2"/>
  <c r="H24" i="2"/>
  <c r="G24" i="2"/>
  <c r="F24" i="2"/>
  <c r="K16" i="2"/>
  <c r="K32" i="2" s="1"/>
  <c r="J16" i="2"/>
  <c r="J32" i="2" s="1"/>
  <c r="H16" i="2"/>
  <c r="G16" i="2"/>
  <c r="G32" i="2" s="1"/>
  <c r="F16" i="2"/>
  <c r="F32" i="2" s="1"/>
  <c r="A2" i="2"/>
  <c r="A1" i="2"/>
  <c r="J71" i="1"/>
  <c r="H71" i="1"/>
  <c r="J45" i="1"/>
  <c r="H45" i="1"/>
  <c r="G45" i="1"/>
  <c r="G71" i="1" s="1"/>
  <c r="F45" i="1"/>
  <c r="F71" i="1" s="1"/>
  <c r="H41" i="1"/>
  <c r="F41" i="1"/>
  <c r="K36" i="1"/>
  <c r="K35" i="1"/>
  <c r="H32" i="1"/>
  <c r="K24" i="1"/>
  <c r="H24" i="1"/>
  <c r="G24" i="1"/>
  <c r="F24" i="1"/>
  <c r="K16" i="1"/>
  <c r="K32" i="1" s="1"/>
  <c r="K39" i="1" s="1"/>
  <c r="K41" i="1" s="1"/>
  <c r="K45" i="1" s="1"/>
  <c r="K71" i="1" s="1"/>
  <c r="J16" i="1"/>
  <c r="J32" i="1" s="1"/>
  <c r="H16" i="1"/>
  <c r="G16" i="1"/>
  <c r="G32" i="1" s="1"/>
  <c r="F16" i="1"/>
  <c r="F32" i="1" s="1"/>
  <c r="A2" i="1"/>
  <c r="A1" i="1"/>
  <c r="K39" i="2" l="1"/>
  <c r="K35" i="2"/>
  <c r="K41" i="2" s="1"/>
  <c r="K45" i="2" s="1"/>
  <c r="K71" i="2" s="1"/>
</calcChain>
</file>

<file path=xl/sharedStrings.xml><?xml version="1.0" encoding="utf-8"?>
<sst xmlns="http://schemas.openxmlformats.org/spreadsheetml/2006/main" count="99" uniqueCount="42">
  <si>
    <t>Schedule 11</t>
  </si>
  <si>
    <t>Adjusted Jurisdictional ____Federal and ___State Income Taxes</t>
  </si>
  <si>
    <t>For the 12 Months Ended 4/30/2022</t>
  </si>
  <si>
    <t>At Current Rates</t>
  </si>
  <si>
    <t>At Proposed Rates</t>
  </si>
  <si>
    <t>Line No.</t>
  </si>
  <si>
    <t>Description</t>
  </si>
  <si>
    <t>Unadjusted</t>
  </si>
  <si>
    <t>Adjustments</t>
  </si>
  <si>
    <t>Adjusted</t>
  </si>
  <si>
    <t>(1)</t>
  </si>
  <si>
    <t>(2)</t>
  </si>
  <si>
    <t>(3)</t>
  </si>
  <si>
    <t>(4)</t>
  </si>
  <si>
    <t>(5)</t>
  </si>
  <si>
    <t>Operating Income Before Income Taxes</t>
  </si>
  <si>
    <t>Reconciling Items</t>
  </si>
  <si>
    <t>Interest Charges</t>
  </si>
  <si>
    <t>Tax Accelerated Depreciation</t>
  </si>
  <si>
    <t>Book Depreciation</t>
  </si>
  <si>
    <t>Excess of Tax Over Book Depreciation</t>
  </si>
  <si>
    <t>Other Reconciling Items (Specify and List)</t>
  </si>
  <si>
    <t>Total Reconciling Items</t>
  </si>
  <si>
    <t>Taxable Income</t>
  </si>
  <si>
    <t>Income Tax Rates</t>
  </si>
  <si>
    <t>@</t>
  </si>
  <si>
    <t>Over $100,000</t>
  </si>
  <si>
    <t>Federal (State) Income Tax Liability</t>
  </si>
  <si>
    <t>Investment Tax Credits</t>
  </si>
  <si>
    <t>Federal (State) Income Taxes - Current</t>
  </si>
  <si>
    <t>Deferred Income Taxes</t>
  </si>
  <si>
    <t>Tax Straight-Line Depreciation</t>
  </si>
  <si>
    <t>Excess of Accelerated over Straight-Line Depreciation</t>
  </si>
  <si>
    <t>Deferred Income Tax</t>
  </si>
  <si>
    <t>Amortization of Prior Years' Deferred Income Taxes</t>
  </si>
  <si>
    <t>Net Deferred Income Taxes Resulting From Depreciation</t>
  </si>
  <si>
    <t>Investment Tax Credit Deferred</t>
  </si>
  <si>
    <t>Amortization of Prior Years I.T.C.</t>
  </si>
  <si>
    <t>Investment Tax Credit - Net</t>
  </si>
  <si>
    <t>Other Tax Deferrals</t>
  </si>
  <si>
    <t>Total Deferred Income Taxes</t>
  </si>
  <si>
    <t>Total Federal (State) Income Taxes (18+30)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</si>
</sst>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5" fontId="0" fillId="0" borderId="0" xfId="0" applyNumberFormat="1"/>
    <xf numFmtId="5" fontId="0" fillId="0" borderId="2" xfId="0" applyNumberFormat="1" applyBorder="1"/>
    <xf numFmtId="164" fontId="0" fillId="0" borderId="0" xfId="1" applyNumberFormat="1" applyFont="1"/>
    <xf numFmtId="165" fontId="0" fillId="0" borderId="0" xfId="2" applyNumberFormat="1" applyFont="1" applyAlignment="1">
      <alignment horizontal="left"/>
    </xf>
    <xf numFmtId="7" fontId="0" fillId="0" borderId="0" xfId="0" applyNumberFormat="1"/>
    <xf numFmtId="5" fontId="0" fillId="0" borderId="3" xfId="0" applyNumberFormat="1" applyBorder="1"/>
    <xf numFmtId="5" fontId="0" fillId="0" borderId="3" xfId="1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Rate%20Case%20WIP/Rate%20Case%20-%20Bluegrass%202020/PSC%20DRs%20-%20Schedules%2011-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10"/>
      <sheetName val="Schedule 11-state"/>
      <sheetName val="Schedule 11-federal"/>
      <sheetName val="Schedule 15-Base Year"/>
      <sheetName val="Schedule 15-Forecast Year"/>
      <sheetName val="Schedule 15-2019"/>
    </sheetNames>
    <sheetDataSet>
      <sheetData sheetId="0">
        <row r="1">
          <cell r="A1" t="str">
            <v>Bluegrass Water</v>
          </cell>
        </row>
        <row r="2">
          <cell r="A2" t="str">
            <v>Case No. 2020-00290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B64DF-8674-4871-941C-43FE16A3E544}">
  <dimension ref="A1:O73"/>
  <sheetViews>
    <sheetView tabSelected="1" workbookViewId="0">
      <selection activeCell="H24" sqref="H24"/>
    </sheetView>
  </sheetViews>
  <sheetFormatPr defaultRowHeight="15" x14ac:dyDescent="0.25"/>
  <cols>
    <col min="3" max="3" width="17.85546875" customWidth="1"/>
    <col min="4" max="4" width="5.42578125" customWidth="1"/>
    <col min="5" max="5" width="21.7109375" customWidth="1"/>
    <col min="6" max="6" width="10.42578125" bestFit="1" customWidth="1"/>
    <col min="7" max="7" width="11.42578125" bestFit="1" customWidth="1"/>
    <col min="8" max="8" width="11.28515625" bestFit="1" customWidth="1"/>
    <col min="10" max="10" width="11.42578125" bestFit="1" customWidth="1"/>
    <col min="11" max="11" width="11" bestFit="1" customWidth="1"/>
    <col min="13" max="13" width="9.28515625" bestFit="1" customWidth="1"/>
  </cols>
  <sheetData>
    <row r="1" spans="1:15" x14ac:dyDescent="0.25">
      <c r="A1" s="12" t="str">
        <f>'[1]Schedule 10'!A1</f>
        <v>Bluegrass Water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5" x14ac:dyDescent="0.25">
      <c r="A2" s="13" t="str">
        <f>'[1]Schedule 10'!A2</f>
        <v>Case No. 2020-00290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5" spans="1:15" x14ac:dyDescent="0.25">
      <c r="A5" s="13" t="s">
        <v>0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5" x14ac:dyDescent="0.25">
      <c r="A6" s="13" t="s">
        <v>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5" x14ac:dyDescent="0.25">
      <c r="A7" s="13" t="s">
        <v>2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9" spans="1:15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25">
      <c r="F10" s="13" t="s">
        <v>3</v>
      </c>
      <c r="G10" s="13"/>
      <c r="H10" s="13"/>
      <c r="J10" s="14" t="s">
        <v>4</v>
      </c>
      <c r="K10" s="14"/>
    </row>
    <row r="12" spans="1:15" x14ac:dyDescent="0.25">
      <c r="B12" t="s">
        <v>5</v>
      </c>
      <c r="C12" t="s">
        <v>6</v>
      </c>
      <c r="F12" t="s">
        <v>7</v>
      </c>
      <c r="G12" t="s">
        <v>8</v>
      </c>
      <c r="H12" t="s">
        <v>9</v>
      </c>
      <c r="J12" t="s">
        <v>8</v>
      </c>
      <c r="K12" t="s">
        <v>9</v>
      </c>
    </row>
    <row r="13" spans="1:15" x14ac:dyDescent="0.25">
      <c r="F13" s="2" t="s">
        <v>10</v>
      </c>
      <c r="G13" s="2" t="s">
        <v>11</v>
      </c>
      <c r="H13" s="2" t="s">
        <v>12</v>
      </c>
      <c r="I13" s="3"/>
      <c r="J13" s="2" t="s">
        <v>13</v>
      </c>
      <c r="K13" s="2" t="s">
        <v>14</v>
      </c>
    </row>
    <row r="14" spans="1:15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6" spans="1:15" x14ac:dyDescent="0.25">
      <c r="B16">
        <v>1</v>
      </c>
      <c r="C16" t="s">
        <v>15</v>
      </c>
      <c r="F16" s="5">
        <f>49777-139164+705301-1329592</f>
        <v>-713678</v>
      </c>
      <c r="G16" s="5">
        <f>40223-114850+449687-719832</f>
        <v>-344772</v>
      </c>
      <c r="H16" s="5">
        <f>90000-254014+1154988-2049424</f>
        <v>-1058450</v>
      </c>
      <c r="I16" s="5"/>
      <c r="J16" s="5">
        <f>336747-1388+2177052-9819</f>
        <v>2502592</v>
      </c>
      <c r="K16" s="5">
        <f>426747-255402+3332040-2059243</f>
        <v>1444142</v>
      </c>
    </row>
    <row r="17" spans="2:11" x14ac:dyDescent="0.25">
      <c r="F17" s="5"/>
      <c r="G17" s="5"/>
      <c r="H17" s="5"/>
      <c r="I17" s="5"/>
      <c r="J17" s="5"/>
      <c r="K17" s="5"/>
    </row>
    <row r="18" spans="2:11" x14ac:dyDescent="0.25">
      <c r="B18">
        <v>2</v>
      </c>
      <c r="C18" t="s">
        <v>16</v>
      </c>
      <c r="F18" s="5">
        <v>0</v>
      </c>
      <c r="G18" s="5">
        <v>0</v>
      </c>
      <c r="H18" s="5">
        <v>0</v>
      </c>
      <c r="I18" s="5"/>
      <c r="J18" s="5">
        <v>0</v>
      </c>
      <c r="K18" s="5">
        <v>0</v>
      </c>
    </row>
    <row r="19" spans="2:11" x14ac:dyDescent="0.25">
      <c r="F19" s="5"/>
      <c r="G19" s="5"/>
      <c r="H19" s="5"/>
      <c r="I19" s="5"/>
      <c r="J19" s="5"/>
      <c r="K19" s="5"/>
    </row>
    <row r="20" spans="2:11" x14ac:dyDescent="0.25">
      <c r="B20">
        <v>3</v>
      </c>
      <c r="C20" t="s">
        <v>17</v>
      </c>
      <c r="F20" s="5">
        <v>0</v>
      </c>
      <c r="G20" s="5">
        <v>0</v>
      </c>
      <c r="H20" s="5">
        <v>0</v>
      </c>
      <c r="I20" s="5"/>
      <c r="J20" s="5">
        <v>0</v>
      </c>
      <c r="K20" s="5">
        <v>0</v>
      </c>
    </row>
    <row r="21" spans="2:11" x14ac:dyDescent="0.25">
      <c r="F21" s="5"/>
      <c r="G21" s="5"/>
      <c r="H21" s="5"/>
      <c r="I21" s="5"/>
      <c r="J21" s="5"/>
      <c r="K21" s="5"/>
    </row>
    <row r="22" spans="2:11" x14ac:dyDescent="0.25">
      <c r="B22">
        <v>4</v>
      </c>
      <c r="C22" t="s">
        <v>18</v>
      </c>
      <c r="F22" s="5">
        <v>0</v>
      </c>
      <c r="G22" s="5">
        <v>0</v>
      </c>
      <c r="H22" s="5">
        <v>0</v>
      </c>
      <c r="I22" s="5"/>
      <c r="J22" s="5">
        <v>0</v>
      </c>
      <c r="K22" s="5">
        <v>0</v>
      </c>
    </row>
    <row r="23" spans="2:11" x14ac:dyDescent="0.25">
      <c r="F23" s="5"/>
      <c r="G23" s="5"/>
      <c r="H23" s="5"/>
      <c r="I23" s="5"/>
      <c r="J23" s="5"/>
      <c r="K23" s="5"/>
    </row>
    <row r="24" spans="2:11" x14ac:dyDescent="0.25">
      <c r="B24">
        <v>5</v>
      </c>
      <c r="C24" t="s">
        <v>19</v>
      </c>
      <c r="F24" s="6">
        <f>92730+8049.37963333334</f>
        <v>100779.37963333334</v>
      </c>
      <c r="G24" s="6">
        <f>171365+23891.551</f>
        <v>195256.55100000001</v>
      </c>
      <c r="H24" s="6">
        <f>264095+31940.9306333333</f>
        <v>296035.93063333328</v>
      </c>
      <c r="I24" s="5"/>
      <c r="J24" s="6">
        <v>0</v>
      </c>
      <c r="K24" s="6">
        <f>264095+31940.9306333333</f>
        <v>296035.93063333328</v>
      </c>
    </row>
    <row r="25" spans="2:11" x14ac:dyDescent="0.25">
      <c r="F25" s="5"/>
      <c r="G25" s="5"/>
      <c r="H25" s="5"/>
      <c r="I25" s="5"/>
      <c r="J25" s="5"/>
      <c r="K25" s="5"/>
    </row>
    <row r="26" spans="2:11" x14ac:dyDescent="0.25">
      <c r="B26">
        <v>6</v>
      </c>
      <c r="C26" t="s">
        <v>20</v>
      </c>
      <c r="F26" s="5">
        <v>0</v>
      </c>
      <c r="G26" s="5">
        <v>0</v>
      </c>
      <c r="H26" s="5">
        <v>0</v>
      </c>
      <c r="I26" s="5"/>
      <c r="J26" s="5">
        <v>0</v>
      </c>
      <c r="K26" s="5">
        <v>0</v>
      </c>
    </row>
    <row r="27" spans="2:11" x14ac:dyDescent="0.25">
      <c r="F27" s="5"/>
      <c r="G27" s="5"/>
      <c r="H27" s="5"/>
      <c r="I27" s="5"/>
      <c r="J27" s="5"/>
      <c r="K27" s="5"/>
    </row>
    <row r="28" spans="2:11" x14ac:dyDescent="0.25">
      <c r="B28">
        <v>7</v>
      </c>
      <c r="C28" t="s">
        <v>21</v>
      </c>
      <c r="F28" s="6">
        <v>0</v>
      </c>
      <c r="G28" s="6">
        <v>0</v>
      </c>
      <c r="H28" s="6">
        <v>0</v>
      </c>
      <c r="I28" s="5"/>
      <c r="J28" s="6">
        <v>0</v>
      </c>
      <c r="K28" s="6">
        <v>0</v>
      </c>
    </row>
    <row r="29" spans="2:11" x14ac:dyDescent="0.25">
      <c r="F29" s="5"/>
      <c r="G29" s="5"/>
      <c r="H29" s="5"/>
      <c r="I29" s="5"/>
      <c r="J29" s="5"/>
      <c r="K29" s="5"/>
    </row>
    <row r="30" spans="2:11" x14ac:dyDescent="0.25">
      <c r="B30">
        <v>8</v>
      </c>
      <c r="C30" t="s">
        <v>22</v>
      </c>
      <c r="F30" s="5">
        <v>0</v>
      </c>
      <c r="G30" s="5">
        <v>0</v>
      </c>
      <c r="H30" s="5">
        <v>0</v>
      </c>
      <c r="I30" s="5"/>
      <c r="J30" s="5">
        <v>0</v>
      </c>
      <c r="K30" s="5">
        <v>0</v>
      </c>
    </row>
    <row r="31" spans="2:11" x14ac:dyDescent="0.25">
      <c r="F31" s="5"/>
      <c r="G31" s="5"/>
      <c r="H31" s="5"/>
      <c r="I31" s="5"/>
      <c r="J31" s="5"/>
      <c r="K31" s="5"/>
    </row>
    <row r="32" spans="2:11" x14ac:dyDescent="0.25">
      <c r="B32">
        <v>9</v>
      </c>
      <c r="C32" t="s">
        <v>23</v>
      </c>
      <c r="F32" s="6">
        <f>F16-SUM(F18:F30)</f>
        <v>-814457.3796333333</v>
      </c>
      <c r="G32" s="6">
        <f>G16-SUM(G18:G30)</f>
        <v>-540028.55099999998</v>
      </c>
      <c r="H32" s="6">
        <f>H16-SUM(H18:H30)</f>
        <v>-1354485.9306333333</v>
      </c>
      <c r="I32" s="5"/>
      <c r="J32" s="6">
        <f>J16-SUM(J18:J30)</f>
        <v>2502592</v>
      </c>
      <c r="K32" s="6">
        <f>K16-SUM(K18:K30)</f>
        <v>1148106.0693666667</v>
      </c>
    </row>
    <row r="33" spans="2:13" x14ac:dyDescent="0.25">
      <c r="F33" s="5"/>
      <c r="G33" s="5"/>
      <c r="H33" s="5"/>
      <c r="I33" s="5"/>
      <c r="J33" s="5"/>
      <c r="K33" s="5"/>
    </row>
    <row r="34" spans="2:13" x14ac:dyDescent="0.25">
      <c r="B34">
        <v>10</v>
      </c>
      <c r="C34" t="s">
        <v>24</v>
      </c>
      <c r="F34" s="5"/>
      <c r="G34" s="5"/>
      <c r="H34" s="5"/>
      <c r="I34" s="5"/>
      <c r="J34" s="5"/>
      <c r="K34" s="5"/>
    </row>
    <row r="35" spans="2:13" x14ac:dyDescent="0.25">
      <c r="B35">
        <v>11</v>
      </c>
      <c r="C35" s="7">
        <v>50000</v>
      </c>
      <c r="D35" t="s">
        <v>25</v>
      </c>
      <c r="E35" s="8">
        <v>0.04</v>
      </c>
      <c r="F35" s="5">
        <v>0</v>
      </c>
      <c r="G35" s="5"/>
      <c r="H35" s="5">
        <v>0</v>
      </c>
      <c r="I35" s="5"/>
      <c r="J35" s="5"/>
      <c r="K35" s="5">
        <f>C35*E35</f>
        <v>2000</v>
      </c>
    </row>
    <row r="36" spans="2:13" x14ac:dyDescent="0.25">
      <c r="B36">
        <v>12</v>
      </c>
      <c r="C36" s="7">
        <v>100000</v>
      </c>
      <c r="D36" t="s">
        <v>25</v>
      </c>
      <c r="E36" s="8">
        <v>0.05</v>
      </c>
      <c r="F36" s="5">
        <v>0</v>
      </c>
      <c r="G36" s="5"/>
      <c r="H36" s="5">
        <v>0</v>
      </c>
      <c r="I36" s="5"/>
      <c r="J36" s="5"/>
      <c r="K36" s="5">
        <f>(C36-C35)*E36</f>
        <v>2500</v>
      </c>
    </row>
    <row r="37" spans="2:13" x14ac:dyDescent="0.25">
      <c r="B37">
        <v>13</v>
      </c>
      <c r="D37" t="s">
        <v>25</v>
      </c>
      <c r="E37" s="8"/>
      <c r="F37" s="5"/>
      <c r="G37" s="5"/>
      <c r="H37" s="5"/>
      <c r="I37" s="5"/>
      <c r="J37" s="5"/>
      <c r="K37" s="5"/>
    </row>
    <row r="38" spans="2:13" x14ac:dyDescent="0.25">
      <c r="B38">
        <v>14</v>
      </c>
      <c r="D38" t="s">
        <v>25</v>
      </c>
      <c r="E38" s="8"/>
      <c r="F38" s="5"/>
      <c r="G38" s="5"/>
      <c r="H38" s="5"/>
      <c r="I38" s="5"/>
      <c r="J38" s="5"/>
      <c r="K38" s="5"/>
    </row>
    <row r="39" spans="2:13" x14ac:dyDescent="0.25">
      <c r="B39">
        <v>15</v>
      </c>
      <c r="C39" t="s">
        <v>26</v>
      </c>
      <c r="D39" t="s">
        <v>25</v>
      </c>
      <c r="E39" s="8">
        <v>0.06</v>
      </c>
      <c r="F39" s="6">
        <v>0</v>
      </c>
      <c r="G39" s="6"/>
      <c r="H39" s="6">
        <v>0</v>
      </c>
      <c r="I39" s="5"/>
      <c r="J39" s="6"/>
      <c r="K39" s="6">
        <f>(K32-C36)*E39</f>
        <v>62886.364161999998</v>
      </c>
      <c r="M39" s="9"/>
    </row>
    <row r="40" spans="2:13" x14ac:dyDescent="0.25">
      <c r="F40" s="5"/>
      <c r="G40" s="5"/>
      <c r="H40" s="5"/>
      <c r="I40" s="5"/>
      <c r="J40" s="5"/>
      <c r="K40" s="5"/>
    </row>
    <row r="41" spans="2:13" x14ac:dyDescent="0.25">
      <c r="B41">
        <v>16</v>
      </c>
      <c r="C41" t="s">
        <v>27</v>
      </c>
      <c r="F41" s="6">
        <f>SUM(F35:F39)</f>
        <v>0</v>
      </c>
      <c r="G41" s="6"/>
      <c r="H41" s="6">
        <f>SUM(H35:H39)</f>
        <v>0</v>
      </c>
      <c r="I41" s="5"/>
      <c r="J41" s="6"/>
      <c r="K41" s="6">
        <f>SUM(K35:K39)</f>
        <v>67386.364161999998</v>
      </c>
    </row>
    <row r="42" spans="2:13" x14ac:dyDescent="0.25">
      <c r="F42" s="5"/>
      <c r="G42" s="5"/>
      <c r="H42" s="5"/>
      <c r="I42" s="5"/>
      <c r="J42" s="5"/>
      <c r="K42" s="5"/>
    </row>
    <row r="43" spans="2:13" x14ac:dyDescent="0.25">
      <c r="B43">
        <v>17</v>
      </c>
      <c r="C43" t="s">
        <v>28</v>
      </c>
      <c r="F43" s="6">
        <v>0</v>
      </c>
      <c r="G43" s="6">
        <v>0</v>
      </c>
      <c r="H43" s="6">
        <v>0</v>
      </c>
      <c r="I43" s="5"/>
      <c r="J43" s="6">
        <v>0</v>
      </c>
      <c r="K43" s="6">
        <v>0</v>
      </c>
    </row>
    <row r="44" spans="2:13" x14ac:dyDescent="0.25">
      <c r="F44" s="5"/>
      <c r="G44" s="5"/>
      <c r="H44" s="5"/>
      <c r="I44" s="5"/>
      <c r="J44" s="5"/>
      <c r="K44" s="5"/>
    </row>
    <row r="45" spans="2:13" ht="15.75" thickBot="1" x14ac:dyDescent="0.3">
      <c r="B45">
        <v>18</v>
      </c>
      <c r="C45" t="s">
        <v>29</v>
      </c>
      <c r="F45" s="10">
        <f>F41+F43</f>
        <v>0</v>
      </c>
      <c r="G45" s="10">
        <f>G43+G19</f>
        <v>0</v>
      </c>
      <c r="H45" s="10">
        <f>H41+H43</f>
        <v>0</v>
      </c>
      <c r="I45" s="5"/>
      <c r="J45" s="10">
        <f>J43+J19</f>
        <v>0</v>
      </c>
      <c r="K45" s="11">
        <f>K41+K43</f>
        <v>67386.364161999998</v>
      </c>
    </row>
    <row r="46" spans="2:13" ht="15.75" thickTop="1" x14ac:dyDescent="0.25">
      <c r="F46" s="5"/>
      <c r="G46" s="5"/>
      <c r="H46" s="5"/>
      <c r="I46" s="5"/>
      <c r="J46" s="5"/>
      <c r="K46" s="5"/>
    </row>
    <row r="47" spans="2:13" x14ac:dyDescent="0.25">
      <c r="B47">
        <v>19</v>
      </c>
      <c r="C47" t="s">
        <v>30</v>
      </c>
      <c r="F47" s="5">
        <v>0</v>
      </c>
      <c r="G47" s="5">
        <v>0</v>
      </c>
      <c r="H47" s="5">
        <v>0</v>
      </c>
      <c r="I47" s="5"/>
      <c r="J47" s="5">
        <v>0</v>
      </c>
      <c r="K47" s="5">
        <v>0</v>
      </c>
    </row>
    <row r="48" spans="2:13" x14ac:dyDescent="0.25">
      <c r="F48" s="5"/>
      <c r="G48" s="5"/>
      <c r="H48" s="5"/>
      <c r="I48" s="5"/>
      <c r="J48" s="5"/>
      <c r="K48" s="5"/>
    </row>
    <row r="49" spans="2:11" x14ac:dyDescent="0.25">
      <c r="B49">
        <v>20</v>
      </c>
      <c r="C49" t="s">
        <v>18</v>
      </c>
      <c r="F49" s="5">
        <v>0</v>
      </c>
      <c r="G49" s="5">
        <v>0</v>
      </c>
      <c r="H49" s="5">
        <v>0</v>
      </c>
      <c r="I49" s="5"/>
      <c r="J49" s="5">
        <v>0</v>
      </c>
      <c r="K49" s="5">
        <v>0</v>
      </c>
    </row>
    <row r="50" spans="2:11" x14ac:dyDescent="0.25">
      <c r="F50" s="5"/>
      <c r="G50" s="5"/>
      <c r="H50" s="5"/>
      <c r="I50" s="5"/>
      <c r="J50" s="5"/>
      <c r="K50" s="5"/>
    </row>
    <row r="51" spans="2:11" x14ac:dyDescent="0.25">
      <c r="B51">
        <v>21</v>
      </c>
      <c r="C51" t="s">
        <v>31</v>
      </c>
      <c r="F51" s="6">
        <v>0</v>
      </c>
      <c r="G51" s="6">
        <v>0</v>
      </c>
      <c r="H51" s="6">
        <v>0</v>
      </c>
      <c r="I51" s="5"/>
      <c r="J51" s="6">
        <v>0</v>
      </c>
      <c r="K51" s="6">
        <v>0</v>
      </c>
    </row>
    <row r="52" spans="2:11" x14ac:dyDescent="0.25">
      <c r="F52" s="5"/>
      <c r="G52" s="5"/>
      <c r="H52" s="5"/>
      <c r="I52" s="5"/>
      <c r="J52" s="5"/>
      <c r="K52" s="5"/>
    </row>
    <row r="53" spans="2:11" x14ac:dyDescent="0.25">
      <c r="B53">
        <v>22</v>
      </c>
      <c r="C53" t="s">
        <v>32</v>
      </c>
      <c r="F53" s="5">
        <v>0</v>
      </c>
      <c r="G53" s="5">
        <v>0</v>
      </c>
      <c r="H53" s="5">
        <v>0</v>
      </c>
      <c r="I53" s="5"/>
      <c r="J53" s="5">
        <v>0</v>
      </c>
      <c r="K53" s="5">
        <v>0</v>
      </c>
    </row>
    <row r="54" spans="2:11" x14ac:dyDescent="0.25">
      <c r="F54" s="5"/>
      <c r="G54" s="5"/>
      <c r="H54" s="5"/>
      <c r="I54" s="5"/>
      <c r="J54" s="5"/>
      <c r="K54" s="5"/>
    </row>
    <row r="55" spans="2:11" x14ac:dyDescent="0.25">
      <c r="B55">
        <v>23</v>
      </c>
      <c r="C55" t="s">
        <v>33</v>
      </c>
      <c r="D55" t="s">
        <v>25</v>
      </c>
      <c r="F55" s="5">
        <v>0</v>
      </c>
      <c r="G55" s="5">
        <v>0</v>
      </c>
      <c r="H55" s="5">
        <v>0</v>
      </c>
      <c r="I55" s="5"/>
      <c r="J55" s="5">
        <v>0</v>
      </c>
      <c r="K55" s="5">
        <v>0</v>
      </c>
    </row>
    <row r="56" spans="2:11" x14ac:dyDescent="0.25">
      <c r="F56" s="5"/>
      <c r="G56" s="5"/>
      <c r="H56" s="5"/>
      <c r="I56" s="5"/>
      <c r="J56" s="5"/>
      <c r="K56" s="5"/>
    </row>
    <row r="57" spans="2:11" x14ac:dyDescent="0.25">
      <c r="B57">
        <v>24</v>
      </c>
      <c r="C57" t="s">
        <v>34</v>
      </c>
      <c r="F57" s="6">
        <v>0</v>
      </c>
      <c r="G57" s="6">
        <v>0</v>
      </c>
      <c r="H57" s="6">
        <v>0</v>
      </c>
      <c r="I57" s="5"/>
      <c r="J57" s="6">
        <v>0</v>
      </c>
      <c r="K57" s="6">
        <v>0</v>
      </c>
    </row>
    <row r="58" spans="2:11" x14ac:dyDescent="0.25">
      <c r="F58" s="5"/>
      <c r="G58" s="5"/>
      <c r="H58" s="5"/>
      <c r="I58" s="5"/>
      <c r="J58" s="5"/>
      <c r="K58" s="5"/>
    </row>
    <row r="59" spans="2:11" x14ac:dyDescent="0.25">
      <c r="B59">
        <v>25</v>
      </c>
      <c r="C59" t="s">
        <v>35</v>
      </c>
      <c r="F59" s="5"/>
      <c r="G59" s="5"/>
      <c r="H59" s="5"/>
      <c r="I59" s="5"/>
      <c r="J59" s="5"/>
      <c r="K59" s="5"/>
    </row>
    <row r="60" spans="2:11" x14ac:dyDescent="0.25">
      <c r="F60" s="5"/>
      <c r="G60" s="5"/>
      <c r="H60" s="5"/>
      <c r="I60" s="5"/>
      <c r="J60" s="5"/>
      <c r="K60" s="5"/>
    </row>
    <row r="61" spans="2:11" x14ac:dyDescent="0.25">
      <c r="B61">
        <v>26</v>
      </c>
      <c r="C61" t="s">
        <v>36</v>
      </c>
      <c r="F61" s="5">
        <v>0</v>
      </c>
      <c r="G61" s="5">
        <v>0</v>
      </c>
      <c r="H61" s="5">
        <v>0</v>
      </c>
      <c r="I61" s="5"/>
      <c r="J61" s="5">
        <v>0</v>
      </c>
      <c r="K61" s="5">
        <v>0</v>
      </c>
    </row>
    <row r="62" spans="2:11" x14ac:dyDescent="0.25">
      <c r="F62" s="5"/>
      <c r="G62" s="5"/>
      <c r="H62" s="5"/>
      <c r="I62" s="5"/>
      <c r="J62" s="5"/>
      <c r="K62" s="5"/>
    </row>
    <row r="63" spans="2:11" x14ac:dyDescent="0.25">
      <c r="B63">
        <v>27</v>
      </c>
      <c r="C63" t="s">
        <v>37</v>
      </c>
      <c r="F63" s="5">
        <v>0</v>
      </c>
      <c r="G63" s="5">
        <v>0</v>
      </c>
      <c r="H63" s="5">
        <v>0</v>
      </c>
      <c r="I63" s="5"/>
      <c r="J63" s="5">
        <v>0</v>
      </c>
      <c r="K63" s="5">
        <v>0</v>
      </c>
    </row>
    <row r="64" spans="2:11" x14ac:dyDescent="0.25">
      <c r="F64" s="5"/>
      <c r="G64" s="5"/>
      <c r="H64" s="5"/>
      <c r="I64" s="5"/>
      <c r="J64" s="5"/>
      <c r="K64" s="5"/>
    </row>
    <row r="65" spans="2:11" x14ac:dyDescent="0.25">
      <c r="B65">
        <v>28</v>
      </c>
      <c r="C65" t="s">
        <v>38</v>
      </c>
      <c r="F65" s="5">
        <v>0</v>
      </c>
      <c r="G65" s="5">
        <v>0</v>
      </c>
      <c r="H65" s="5">
        <v>0</v>
      </c>
      <c r="I65" s="5"/>
      <c r="J65" s="5">
        <v>0</v>
      </c>
      <c r="K65" s="5">
        <v>0</v>
      </c>
    </row>
    <row r="66" spans="2:11" x14ac:dyDescent="0.25">
      <c r="F66" s="5"/>
      <c r="G66" s="5"/>
      <c r="H66" s="5"/>
      <c r="I66" s="5"/>
      <c r="J66" s="5"/>
      <c r="K66" s="5"/>
    </row>
    <row r="67" spans="2:11" x14ac:dyDescent="0.25">
      <c r="B67">
        <v>29</v>
      </c>
      <c r="C67" t="s">
        <v>39</v>
      </c>
      <c r="F67" s="6">
        <v>0</v>
      </c>
      <c r="G67" s="6">
        <v>0</v>
      </c>
      <c r="H67" s="6">
        <v>0</v>
      </c>
      <c r="I67" s="5"/>
      <c r="J67" s="6">
        <v>0</v>
      </c>
      <c r="K67" s="6">
        <v>0</v>
      </c>
    </row>
    <row r="68" spans="2:11" x14ac:dyDescent="0.25">
      <c r="F68" s="5"/>
      <c r="G68" s="5"/>
      <c r="H68" s="5"/>
      <c r="I68" s="5"/>
      <c r="J68" s="5"/>
      <c r="K68" s="5"/>
    </row>
    <row r="69" spans="2:11" ht="15.75" thickBot="1" x14ac:dyDescent="0.3">
      <c r="B69">
        <v>30</v>
      </c>
      <c r="C69" t="s">
        <v>40</v>
      </c>
      <c r="F69" s="10">
        <v>0</v>
      </c>
      <c r="G69" s="10">
        <v>0</v>
      </c>
      <c r="H69" s="10">
        <v>0</v>
      </c>
      <c r="I69" s="5"/>
      <c r="J69" s="10">
        <v>0</v>
      </c>
      <c r="K69" s="10">
        <v>0</v>
      </c>
    </row>
    <row r="70" spans="2:11" ht="15.75" thickTop="1" x14ac:dyDescent="0.25">
      <c r="F70" s="5"/>
      <c r="G70" s="5"/>
      <c r="H70" s="5"/>
      <c r="I70" s="5"/>
      <c r="J70" s="5"/>
      <c r="K70" s="5"/>
    </row>
    <row r="71" spans="2:11" ht="15.75" thickBot="1" x14ac:dyDescent="0.3">
      <c r="B71">
        <v>31</v>
      </c>
      <c r="C71" t="s">
        <v>41</v>
      </c>
      <c r="F71" s="10">
        <f>F69+F45</f>
        <v>0</v>
      </c>
      <c r="G71" s="10">
        <f>G69+G45</f>
        <v>0</v>
      </c>
      <c r="H71" s="10">
        <f>H69+H45</f>
        <v>0</v>
      </c>
      <c r="I71" s="5"/>
      <c r="J71" s="10">
        <f>J69+J45</f>
        <v>0</v>
      </c>
      <c r="K71" s="11">
        <f>K69+K45</f>
        <v>67386.364161999998</v>
      </c>
    </row>
    <row r="72" spans="2:11" ht="15.75" thickTop="1" x14ac:dyDescent="0.25">
      <c r="F72" s="5"/>
      <c r="G72" s="5"/>
      <c r="H72" s="5"/>
      <c r="I72" s="5"/>
      <c r="J72" s="5"/>
      <c r="K72" s="5"/>
    </row>
    <row r="73" spans="2:11" x14ac:dyDescent="0.25">
      <c r="F73" s="5"/>
      <c r="G73" s="5"/>
      <c r="H73" s="5"/>
      <c r="I73" s="5"/>
      <c r="J73" s="5"/>
      <c r="K73" s="5"/>
    </row>
  </sheetData>
  <mergeCells count="7">
    <mergeCell ref="F10:H10"/>
    <mergeCell ref="J10:K10"/>
    <mergeCell ref="A1:L1"/>
    <mergeCell ref="A2:L2"/>
    <mergeCell ref="A5:L5"/>
    <mergeCell ref="A6:L6"/>
    <mergeCell ref="A7:L7"/>
  </mergeCells>
  <pageMargins left="0.7" right="0.7" top="0.75" bottom="0.75" header="0.3" footer="0.3"/>
  <pageSetup orientation="portrait" r:id="rId1"/>
  <customProperties>
    <customPr name="Sheet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9A054-EA31-47FA-9283-3102525AB7ED}">
  <dimension ref="A1:O73"/>
  <sheetViews>
    <sheetView workbookViewId="0">
      <selection sqref="A1:M1"/>
    </sheetView>
  </sheetViews>
  <sheetFormatPr defaultRowHeight="15" x14ac:dyDescent="0.25"/>
  <cols>
    <col min="3" max="3" width="17.85546875" customWidth="1"/>
    <col min="4" max="4" width="5.42578125" customWidth="1"/>
    <col min="5" max="5" width="21.7109375" customWidth="1"/>
    <col min="6" max="6" width="10.42578125" bestFit="1" customWidth="1"/>
    <col min="7" max="7" width="11.42578125" bestFit="1" customWidth="1"/>
    <col min="8" max="8" width="11.28515625" bestFit="1" customWidth="1"/>
    <col min="10" max="10" width="11.42578125" bestFit="1" customWidth="1"/>
    <col min="11" max="11" width="11" bestFit="1" customWidth="1"/>
    <col min="13" max="13" width="9.28515625" bestFit="1" customWidth="1"/>
  </cols>
  <sheetData>
    <row r="1" spans="1:15" x14ac:dyDescent="0.25">
      <c r="A1" s="12" t="str">
        <f>'[1]Schedule 10'!A1</f>
        <v>Bluegrass Water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5" x14ac:dyDescent="0.25">
      <c r="A2" s="13" t="str">
        <f>'[1]Schedule 10'!A2</f>
        <v>Case No. 2020-00290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5" spans="1:15" x14ac:dyDescent="0.25">
      <c r="A5" s="13" t="s">
        <v>0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5" x14ac:dyDescent="0.25">
      <c r="A6" s="13" t="s">
        <v>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5" x14ac:dyDescent="0.25">
      <c r="A7" s="13" t="s">
        <v>2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9" spans="1:15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25">
      <c r="F10" s="13" t="s">
        <v>3</v>
      </c>
      <c r="G10" s="13"/>
      <c r="H10" s="13"/>
      <c r="J10" s="14" t="s">
        <v>4</v>
      </c>
      <c r="K10" s="14"/>
    </row>
    <row r="12" spans="1:15" x14ac:dyDescent="0.25">
      <c r="B12" t="s">
        <v>5</v>
      </c>
      <c r="C12" t="s">
        <v>6</v>
      </c>
      <c r="F12" t="s">
        <v>7</v>
      </c>
      <c r="G12" t="s">
        <v>8</v>
      </c>
      <c r="H12" t="s">
        <v>9</v>
      </c>
      <c r="J12" t="s">
        <v>8</v>
      </c>
      <c r="K12" t="s">
        <v>9</v>
      </c>
    </row>
    <row r="13" spans="1:15" x14ac:dyDescent="0.25">
      <c r="F13" s="2" t="s">
        <v>10</v>
      </c>
      <c r="G13" s="2" t="s">
        <v>11</v>
      </c>
      <c r="H13" s="2" t="s">
        <v>12</v>
      </c>
      <c r="I13" s="3"/>
      <c r="J13" s="2" t="s">
        <v>13</v>
      </c>
      <c r="K13" s="2" t="s">
        <v>14</v>
      </c>
    </row>
    <row r="14" spans="1:15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6" spans="1:15" x14ac:dyDescent="0.25">
      <c r="B16">
        <v>1</v>
      </c>
      <c r="C16" t="s">
        <v>15</v>
      </c>
      <c r="F16" s="5">
        <f>49777-139164+705301-1329592</f>
        <v>-713678</v>
      </c>
      <c r="G16" s="5">
        <f>40223-114850+449687-719832</f>
        <v>-344772</v>
      </c>
      <c r="H16" s="5">
        <f>90000-254014+1154988-2049424</f>
        <v>-1058450</v>
      </c>
      <c r="I16" s="5"/>
      <c r="J16" s="5">
        <f>336747-1388+2177052-9819</f>
        <v>2502592</v>
      </c>
      <c r="K16" s="5">
        <f>426747-255402+3332040-2059243</f>
        <v>1444142</v>
      </c>
    </row>
    <row r="17" spans="2:11" x14ac:dyDescent="0.25">
      <c r="F17" s="5"/>
      <c r="G17" s="5"/>
      <c r="H17" s="5"/>
      <c r="I17" s="5"/>
      <c r="J17" s="5"/>
      <c r="K17" s="5"/>
    </row>
    <row r="18" spans="2:11" x14ac:dyDescent="0.25">
      <c r="B18">
        <v>2</v>
      </c>
      <c r="C18" t="s">
        <v>16</v>
      </c>
      <c r="F18" s="5">
        <v>0</v>
      </c>
      <c r="G18" s="5">
        <v>0</v>
      </c>
      <c r="H18" s="5">
        <v>0</v>
      </c>
      <c r="I18" s="5"/>
      <c r="J18" s="5">
        <v>0</v>
      </c>
      <c r="K18" s="5">
        <v>0</v>
      </c>
    </row>
    <row r="19" spans="2:11" x14ac:dyDescent="0.25">
      <c r="F19" s="5"/>
      <c r="G19" s="5"/>
      <c r="H19" s="5"/>
      <c r="I19" s="5"/>
      <c r="J19" s="5"/>
      <c r="K19" s="5"/>
    </row>
    <row r="20" spans="2:11" x14ac:dyDescent="0.25">
      <c r="B20">
        <v>3</v>
      </c>
      <c r="C20" t="s">
        <v>17</v>
      </c>
      <c r="F20" s="5">
        <v>0</v>
      </c>
      <c r="G20" s="5">
        <v>0</v>
      </c>
      <c r="H20" s="5">
        <v>0</v>
      </c>
      <c r="I20" s="5"/>
      <c r="J20" s="5">
        <v>0</v>
      </c>
      <c r="K20" s="5">
        <v>0</v>
      </c>
    </row>
    <row r="21" spans="2:11" x14ac:dyDescent="0.25">
      <c r="F21" s="5"/>
      <c r="G21" s="5"/>
      <c r="H21" s="5"/>
      <c r="I21" s="5"/>
      <c r="J21" s="5"/>
      <c r="K21" s="5"/>
    </row>
    <row r="22" spans="2:11" x14ac:dyDescent="0.25">
      <c r="B22">
        <v>4</v>
      </c>
      <c r="C22" t="s">
        <v>18</v>
      </c>
      <c r="F22" s="5">
        <v>0</v>
      </c>
      <c r="G22" s="5">
        <v>0</v>
      </c>
      <c r="H22" s="5">
        <v>0</v>
      </c>
      <c r="I22" s="5"/>
      <c r="J22" s="5">
        <v>0</v>
      </c>
      <c r="K22" s="5">
        <v>0</v>
      </c>
    </row>
    <row r="23" spans="2:11" x14ac:dyDescent="0.25">
      <c r="F23" s="5"/>
      <c r="G23" s="5"/>
      <c r="H23" s="5"/>
      <c r="I23" s="5"/>
      <c r="J23" s="5"/>
      <c r="K23" s="5"/>
    </row>
    <row r="24" spans="2:11" x14ac:dyDescent="0.25">
      <c r="B24">
        <v>5</v>
      </c>
      <c r="C24" t="s">
        <v>19</v>
      </c>
      <c r="F24" s="6">
        <f>92730+8049.37963333334</f>
        <v>100779.37963333334</v>
      </c>
      <c r="G24" s="6">
        <f>171365+23891.551</f>
        <v>195256.55100000001</v>
      </c>
      <c r="H24" s="6">
        <f>264095+31940.9306333333</f>
        <v>296035.93063333328</v>
      </c>
      <c r="I24" s="5"/>
      <c r="J24" s="6">
        <v>0</v>
      </c>
      <c r="K24" s="6">
        <f>264095+31940.9306333333</f>
        <v>296035.93063333328</v>
      </c>
    </row>
    <row r="25" spans="2:11" x14ac:dyDescent="0.25">
      <c r="F25" s="5"/>
      <c r="G25" s="5"/>
      <c r="H25" s="5"/>
      <c r="I25" s="5"/>
      <c r="J25" s="5"/>
      <c r="K25" s="5"/>
    </row>
    <row r="26" spans="2:11" x14ac:dyDescent="0.25">
      <c r="B26">
        <v>6</v>
      </c>
      <c r="C26" t="s">
        <v>20</v>
      </c>
      <c r="F26" s="5">
        <v>0</v>
      </c>
      <c r="G26" s="5">
        <v>0</v>
      </c>
      <c r="H26" s="5">
        <v>0</v>
      </c>
      <c r="I26" s="5"/>
      <c r="J26" s="5">
        <v>0</v>
      </c>
      <c r="K26" s="5">
        <v>0</v>
      </c>
    </row>
    <row r="27" spans="2:11" x14ac:dyDescent="0.25">
      <c r="F27" s="5"/>
      <c r="G27" s="5"/>
      <c r="H27" s="5"/>
      <c r="I27" s="5"/>
      <c r="J27" s="5"/>
      <c r="K27" s="5"/>
    </row>
    <row r="28" spans="2:11" x14ac:dyDescent="0.25">
      <c r="B28">
        <v>7</v>
      </c>
      <c r="C28" t="s">
        <v>21</v>
      </c>
      <c r="F28" s="6">
        <v>0</v>
      </c>
      <c r="G28" s="6">
        <v>0</v>
      </c>
      <c r="H28" s="6">
        <v>0</v>
      </c>
      <c r="I28" s="5"/>
      <c r="J28" s="6">
        <v>0</v>
      </c>
      <c r="K28" s="6">
        <v>0</v>
      </c>
    </row>
    <row r="29" spans="2:11" x14ac:dyDescent="0.25">
      <c r="F29" s="5"/>
      <c r="G29" s="5"/>
      <c r="H29" s="5"/>
      <c r="I29" s="5"/>
      <c r="J29" s="5"/>
      <c r="K29" s="5"/>
    </row>
    <row r="30" spans="2:11" x14ac:dyDescent="0.25">
      <c r="B30">
        <v>8</v>
      </c>
      <c r="C30" t="s">
        <v>22</v>
      </c>
      <c r="F30" s="5">
        <v>0</v>
      </c>
      <c r="G30" s="5">
        <v>0</v>
      </c>
      <c r="H30" s="5">
        <v>0</v>
      </c>
      <c r="I30" s="5"/>
      <c r="J30" s="5">
        <v>0</v>
      </c>
      <c r="K30" s="5">
        <v>0</v>
      </c>
    </row>
    <row r="31" spans="2:11" x14ac:dyDescent="0.25">
      <c r="F31" s="5"/>
      <c r="G31" s="5"/>
      <c r="H31" s="5"/>
      <c r="I31" s="5"/>
      <c r="J31" s="5"/>
      <c r="K31" s="5"/>
    </row>
    <row r="32" spans="2:11" x14ac:dyDescent="0.25">
      <c r="B32">
        <v>9</v>
      </c>
      <c r="C32" t="s">
        <v>23</v>
      </c>
      <c r="F32" s="6">
        <f>F16-SUM(F18:F30)</f>
        <v>-814457.3796333333</v>
      </c>
      <c r="G32" s="6">
        <f>G16-SUM(G18:G30)</f>
        <v>-540028.55099999998</v>
      </c>
      <c r="H32" s="6">
        <f>H16-SUM(H18:H30)</f>
        <v>-1354485.9306333333</v>
      </c>
      <c r="I32" s="5"/>
      <c r="J32" s="6">
        <f>J16-SUM(J18:J30)</f>
        <v>2502592</v>
      </c>
      <c r="K32" s="6">
        <f>K16-SUM(K18:K30)</f>
        <v>1148106.0693666667</v>
      </c>
    </row>
    <row r="33" spans="2:13" x14ac:dyDescent="0.25">
      <c r="F33" s="5"/>
      <c r="G33" s="5"/>
      <c r="H33" s="5"/>
      <c r="I33" s="5"/>
      <c r="J33" s="5"/>
      <c r="K33" s="5"/>
    </row>
    <row r="34" spans="2:13" x14ac:dyDescent="0.25">
      <c r="B34">
        <v>10</v>
      </c>
      <c r="C34" t="s">
        <v>24</v>
      </c>
      <c r="F34" s="5"/>
      <c r="G34" s="5"/>
      <c r="H34" s="5"/>
      <c r="I34" s="5"/>
      <c r="J34" s="5"/>
      <c r="K34" s="5"/>
    </row>
    <row r="35" spans="2:13" x14ac:dyDescent="0.25">
      <c r="B35">
        <v>11</v>
      </c>
      <c r="C35" s="7"/>
      <c r="D35" t="s">
        <v>25</v>
      </c>
      <c r="E35" s="8">
        <v>0.21</v>
      </c>
      <c r="F35" s="5">
        <v>0</v>
      </c>
      <c r="G35" s="5"/>
      <c r="H35" s="5">
        <v>0</v>
      </c>
      <c r="I35" s="5"/>
      <c r="J35" s="5"/>
      <c r="K35" s="5">
        <f>K32*E35</f>
        <v>241102.27456700001</v>
      </c>
    </row>
    <row r="36" spans="2:13" x14ac:dyDescent="0.25">
      <c r="B36">
        <v>12</v>
      </c>
      <c r="C36" s="7"/>
      <c r="D36" t="s">
        <v>25</v>
      </c>
      <c r="E36" s="8"/>
      <c r="F36" s="5">
        <v>0</v>
      </c>
      <c r="G36" s="5"/>
      <c r="H36" s="5">
        <v>0</v>
      </c>
      <c r="I36" s="5"/>
      <c r="J36" s="5"/>
      <c r="K36" s="5">
        <f>(C36-C35)*E36</f>
        <v>0</v>
      </c>
    </row>
    <row r="37" spans="2:13" x14ac:dyDescent="0.25">
      <c r="B37">
        <v>13</v>
      </c>
      <c r="D37" t="s">
        <v>25</v>
      </c>
      <c r="E37" s="8"/>
      <c r="F37" s="5"/>
      <c r="G37" s="5"/>
      <c r="H37" s="5"/>
      <c r="I37" s="5"/>
      <c r="J37" s="5"/>
      <c r="K37" s="5"/>
    </row>
    <row r="38" spans="2:13" x14ac:dyDescent="0.25">
      <c r="B38">
        <v>14</v>
      </c>
      <c r="D38" t="s">
        <v>25</v>
      </c>
      <c r="E38" s="8"/>
      <c r="F38" s="5"/>
      <c r="G38" s="5"/>
      <c r="H38" s="5"/>
      <c r="I38" s="5"/>
      <c r="J38" s="5"/>
      <c r="K38" s="5"/>
    </row>
    <row r="39" spans="2:13" x14ac:dyDescent="0.25">
      <c r="B39">
        <v>15</v>
      </c>
      <c r="D39" t="s">
        <v>25</v>
      </c>
      <c r="E39" s="8"/>
      <c r="F39" s="6">
        <v>0</v>
      </c>
      <c r="G39" s="6"/>
      <c r="H39" s="6">
        <v>0</v>
      </c>
      <c r="I39" s="5"/>
      <c r="J39" s="6"/>
      <c r="K39" s="6">
        <f>(K32-C36)*E39</f>
        <v>0</v>
      </c>
      <c r="M39" s="9"/>
    </row>
    <row r="40" spans="2:13" x14ac:dyDescent="0.25">
      <c r="F40" s="5"/>
      <c r="G40" s="5"/>
      <c r="H40" s="5"/>
      <c r="I40" s="5"/>
      <c r="J40" s="5"/>
      <c r="K40" s="5"/>
    </row>
    <row r="41" spans="2:13" x14ac:dyDescent="0.25">
      <c r="B41">
        <v>16</v>
      </c>
      <c r="C41" t="s">
        <v>27</v>
      </c>
      <c r="F41" s="6">
        <f>SUM(F35:F39)</f>
        <v>0</v>
      </c>
      <c r="G41" s="6"/>
      <c r="H41" s="6">
        <f>SUM(H35:H39)</f>
        <v>0</v>
      </c>
      <c r="I41" s="5"/>
      <c r="J41" s="6"/>
      <c r="K41" s="6">
        <f>SUM(K35:K39)</f>
        <v>241102.27456700001</v>
      </c>
    </row>
    <row r="42" spans="2:13" x14ac:dyDescent="0.25">
      <c r="F42" s="5"/>
      <c r="G42" s="5"/>
      <c r="H42" s="5"/>
      <c r="I42" s="5"/>
      <c r="J42" s="5"/>
      <c r="K42" s="5"/>
    </row>
    <row r="43" spans="2:13" x14ac:dyDescent="0.25">
      <c r="B43">
        <v>17</v>
      </c>
      <c r="C43" t="s">
        <v>28</v>
      </c>
      <c r="F43" s="6">
        <v>0</v>
      </c>
      <c r="G43" s="6">
        <v>0</v>
      </c>
      <c r="H43" s="6">
        <v>0</v>
      </c>
      <c r="I43" s="5"/>
      <c r="J43" s="6">
        <v>0</v>
      </c>
      <c r="K43" s="6">
        <v>0</v>
      </c>
    </row>
    <row r="44" spans="2:13" x14ac:dyDescent="0.25">
      <c r="F44" s="5"/>
      <c r="G44" s="5"/>
      <c r="H44" s="5"/>
      <c r="I44" s="5"/>
      <c r="J44" s="5"/>
      <c r="K44" s="5"/>
    </row>
    <row r="45" spans="2:13" ht="15.75" thickBot="1" x14ac:dyDescent="0.3">
      <c r="B45">
        <v>18</v>
      </c>
      <c r="C45" t="s">
        <v>29</v>
      </c>
      <c r="F45" s="10">
        <f>F41+F43</f>
        <v>0</v>
      </c>
      <c r="G45" s="10">
        <f>G43+G19</f>
        <v>0</v>
      </c>
      <c r="H45" s="10">
        <f>H41+H43</f>
        <v>0</v>
      </c>
      <c r="I45" s="5"/>
      <c r="J45" s="10">
        <f>J43+J19</f>
        <v>0</v>
      </c>
      <c r="K45" s="11">
        <f>K41+K43</f>
        <v>241102.27456700001</v>
      </c>
    </row>
    <row r="46" spans="2:13" ht="15.75" thickTop="1" x14ac:dyDescent="0.25">
      <c r="F46" s="5"/>
      <c r="G46" s="5"/>
      <c r="H46" s="5"/>
      <c r="I46" s="5"/>
      <c r="J46" s="5"/>
      <c r="K46" s="5"/>
    </row>
    <row r="47" spans="2:13" x14ac:dyDescent="0.25">
      <c r="B47">
        <v>19</v>
      </c>
      <c r="C47" t="s">
        <v>30</v>
      </c>
      <c r="F47" s="5">
        <v>0</v>
      </c>
      <c r="G47" s="5">
        <v>0</v>
      </c>
      <c r="H47" s="5">
        <v>0</v>
      </c>
      <c r="I47" s="5"/>
      <c r="J47" s="5">
        <v>0</v>
      </c>
      <c r="K47" s="5">
        <v>0</v>
      </c>
    </row>
    <row r="48" spans="2:13" x14ac:dyDescent="0.25">
      <c r="F48" s="5"/>
      <c r="G48" s="5"/>
      <c r="H48" s="5"/>
      <c r="I48" s="5"/>
      <c r="J48" s="5"/>
      <c r="K48" s="5"/>
    </row>
    <row r="49" spans="2:11" x14ac:dyDescent="0.25">
      <c r="B49">
        <v>20</v>
      </c>
      <c r="C49" t="s">
        <v>18</v>
      </c>
      <c r="F49" s="5">
        <v>0</v>
      </c>
      <c r="G49" s="5">
        <v>0</v>
      </c>
      <c r="H49" s="5">
        <v>0</v>
      </c>
      <c r="I49" s="5"/>
      <c r="J49" s="5">
        <v>0</v>
      </c>
      <c r="K49" s="5">
        <v>0</v>
      </c>
    </row>
    <row r="50" spans="2:11" x14ac:dyDescent="0.25">
      <c r="F50" s="5"/>
      <c r="G50" s="5"/>
      <c r="H50" s="5"/>
      <c r="I50" s="5"/>
      <c r="J50" s="5"/>
      <c r="K50" s="5"/>
    </row>
    <row r="51" spans="2:11" x14ac:dyDescent="0.25">
      <c r="B51">
        <v>21</v>
      </c>
      <c r="C51" t="s">
        <v>31</v>
      </c>
      <c r="F51" s="6">
        <v>0</v>
      </c>
      <c r="G51" s="6">
        <v>0</v>
      </c>
      <c r="H51" s="6">
        <v>0</v>
      </c>
      <c r="I51" s="5"/>
      <c r="J51" s="6">
        <v>0</v>
      </c>
      <c r="K51" s="6">
        <v>0</v>
      </c>
    </row>
    <row r="52" spans="2:11" x14ac:dyDescent="0.25">
      <c r="F52" s="5"/>
      <c r="G52" s="5"/>
      <c r="H52" s="5"/>
      <c r="I52" s="5"/>
      <c r="J52" s="5"/>
      <c r="K52" s="5"/>
    </row>
    <row r="53" spans="2:11" x14ac:dyDescent="0.25">
      <c r="B53">
        <v>22</v>
      </c>
      <c r="C53" t="s">
        <v>32</v>
      </c>
      <c r="F53" s="5">
        <v>0</v>
      </c>
      <c r="G53" s="5">
        <v>0</v>
      </c>
      <c r="H53" s="5">
        <v>0</v>
      </c>
      <c r="I53" s="5"/>
      <c r="J53" s="5">
        <v>0</v>
      </c>
      <c r="K53" s="5">
        <v>0</v>
      </c>
    </row>
    <row r="54" spans="2:11" x14ac:dyDescent="0.25">
      <c r="F54" s="5"/>
      <c r="G54" s="5"/>
      <c r="H54" s="5"/>
      <c r="I54" s="5"/>
      <c r="J54" s="5"/>
      <c r="K54" s="5"/>
    </row>
    <row r="55" spans="2:11" x14ac:dyDescent="0.25">
      <c r="B55">
        <v>23</v>
      </c>
      <c r="C55" t="s">
        <v>33</v>
      </c>
      <c r="D55" t="s">
        <v>25</v>
      </c>
      <c r="F55" s="5">
        <v>0</v>
      </c>
      <c r="G55" s="5">
        <v>0</v>
      </c>
      <c r="H55" s="5">
        <v>0</v>
      </c>
      <c r="I55" s="5"/>
      <c r="J55" s="5">
        <v>0</v>
      </c>
      <c r="K55" s="5">
        <v>0</v>
      </c>
    </row>
    <row r="56" spans="2:11" x14ac:dyDescent="0.25">
      <c r="F56" s="5"/>
      <c r="G56" s="5"/>
      <c r="H56" s="5"/>
      <c r="I56" s="5"/>
      <c r="J56" s="5"/>
      <c r="K56" s="5"/>
    </row>
    <row r="57" spans="2:11" x14ac:dyDescent="0.25">
      <c r="B57">
        <v>24</v>
      </c>
      <c r="C57" t="s">
        <v>34</v>
      </c>
      <c r="F57" s="6">
        <v>0</v>
      </c>
      <c r="G57" s="6">
        <v>0</v>
      </c>
      <c r="H57" s="6">
        <v>0</v>
      </c>
      <c r="I57" s="5"/>
      <c r="J57" s="6">
        <v>0</v>
      </c>
      <c r="K57" s="6">
        <v>0</v>
      </c>
    </row>
    <row r="58" spans="2:11" x14ac:dyDescent="0.25">
      <c r="F58" s="5"/>
      <c r="G58" s="5"/>
      <c r="H58" s="5"/>
      <c r="I58" s="5"/>
      <c r="J58" s="5"/>
      <c r="K58" s="5"/>
    </row>
    <row r="59" spans="2:11" x14ac:dyDescent="0.25">
      <c r="B59">
        <v>25</v>
      </c>
      <c r="C59" t="s">
        <v>35</v>
      </c>
      <c r="F59" s="5"/>
      <c r="G59" s="5"/>
      <c r="H59" s="5"/>
      <c r="I59" s="5"/>
      <c r="J59" s="5"/>
      <c r="K59" s="5"/>
    </row>
    <row r="60" spans="2:11" x14ac:dyDescent="0.25">
      <c r="F60" s="5"/>
      <c r="G60" s="5"/>
      <c r="H60" s="5"/>
      <c r="I60" s="5"/>
      <c r="J60" s="5"/>
      <c r="K60" s="5"/>
    </row>
    <row r="61" spans="2:11" x14ac:dyDescent="0.25">
      <c r="B61">
        <v>26</v>
      </c>
      <c r="C61" t="s">
        <v>36</v>
      </c>
      <c r="F61" s="5">
        <v>0</v>
      </c>
      <c r="G61" s="5">
        <v>0</v>
      </c>
      <c r="H61" s="5">
        <v>0</v>
      </c>
      <c r="I61" s="5"/>
      <c r="J61" s="5">
        <v>0</v>
      </c>
      <c r="K61" s="5">
        <v>0</v>
      </c>
    </row>
    <row r="62" spans="2:11" x14ac:dyDescent="0.25">
      <c r="F62" s="5"/>
      <c r="G62" s="5"/>
      <c r="H62" s="5"/>
      <c r="I62" s="5"/>
      <c r="J62" s="5"/>
      <c r="K62" s="5"/>
    </row>
    <row r="63" spans="2:11" x14ac:dyDescent="0.25">
      <c r="B63">
        <v>27</v>
      </c>
      <c r="C63" t="s">
        <v>37</v>
      </c>
      <c r="F63" s="5">
        <v>0</v>
      </c>
      <c r="G63" s="5">
        <v>0</v>
      </c>
      <c r="H63" s="5">
        <v>0</v>
      </c>
      <c r="I63" s="5"/>
      <c r="J63" s="5">
        <v>0</v>
      </c>
      <c r="K63" s="5">
        <v>0</v>
      </c>
    </row>
    <row r="64" spans="2:11" x14ac:dyDescent="0.25">
      <c r="F64" s="5"/>
      <c r="G64" s="5"/>
      <c r="H64" s="5"/>
      <c r="I64" s="5"/>
      <c r="J64" s="5"/>
      <c r="K64" s="5"/>
    </row>
    <row r="65" spans="2:11" x14ac:dyDescent="0.25">
      <c r="B65">
        <v>28</v>
      </c>
      <c r="C65" t="s">
        <v>38</v>
      </c>
      <c r="F65" s="5">
        <v>0</v>
      </c>
      <c r="G65" s="5">
        <v>0</v>
      </c>
      <c r="H65" s="5">
        <v>0</v>
      </c>
      <c r="I65" s="5"/>
      <c r="J65" s="5">
        <v>0</v>
      </c>
      <c r="K65" s="5">
        <v>0</v>
      </c>
    </row>
    <row r="66" spans="2:11" x14ac:dyDescent="0.25">
      <c r="F66" s="5"/>
      <c r="G66" s="5"/>
      <c r="H66" s="5"/>
      <c r="I66" s="5"/>
      <c r="J66" s="5"/>
      <c r="K66" s="5"/>
    </row>
    <row r="67" spans="2:11" x14ac:dyDescent="0.25">
      <c r="B67">
        <v>29</v>
      </c>
      <c r="C67" t="s">
        <v>39</v>
      </c>
      <c r="F67" s="6">
        <v>0</v>
      </c>
      <c r="G67" s="6">
        <v>0</v>
      </c>
      <c r="H67" s="6">
        <v>0</v>
      </c>
      <c r="I67" s="5"/>
      <c r="J67" s="6">
        <v>0</v>
      </c>
      <c r="K67" s="6">
        <v>0</v>
      </c>
    </row>
    <row r="68" spans="2:11" x14ac:dyDescent="0.25">
      <c r="F68" s="5"/>
      <c r="G68" s="5"/>
      <c r="H68" s="5"/>
      <c r="I68" s="5"/>
      <c r="J68" s="5"/>
      <c r="K68" s="5"/>
    </row>
    <row r="69" spans="2:11" ht="15.75" thickBot="1" x14ac:dyDescent="0.3">
      <c r="B69">
        <v>30</v>
      </c>
      <c r="C69" t="s">
        <v>40</v>
      </c>
      <c r="F69" s="10">
        <v>0</v>
      </c>
      <c r="G69" s="10">
        <v>0</v>
      </c>
      <c r="H69" s="10">
        <v>0</v>
      </c>
      <c r="I69" s="5"/>
      <c r="J69" s="10">
        <v>0</v>
      </c>
      <c r="K69" s="10">
        <v>0</v>
      </c>
    </row>
    <row r="70" spans="2:11" ht="15.75" thickTop="1" x14ac:dyDescent="0.25">
      <c r="F70" s="5"/>
      <c r="G70" s="5"/>
      <c r="H70" s="5"/>
      <c r="I70" s="5"/>
      <c r="J70" s="5"/>
      <c r="K70" s="5"/>
    </row>
    <row r="71" spans="2:11" ht="15.75" thickBot="1" x14ac:dyDescent="0.3">
      <c r="B71">
        <v>31</v>
      </c>
      <c r="C71" t="s">
        <v>41</v>
      </c>
      <c r="F71" s="10">
        <f>F69+F45</f>
        <v>0</v>
      </c>
      <c r="G71" s="10">
        <f>G69+G45</f>
        <v>0</v>
      </c>
      <c r="H71" s="10">
        <f>H69+H45</f>
        <v>0</v>
      </c>
      <c r="I71" s="5"/>
      <c r="J71" s="10">
        <f>J69+J45</f>
        <v>0</v>
      </c>
      <c r="K71" s="11">
        <f>K69+K45</f>
        <v>241102.27456700001</v>
      </c>
    </row>
    <row r="72" spans="2:11" ht="15.75" thickTop="1" x14ac:dyDescent="0.25">
      <c r="F72" s="5"/>
      <c r="G72" s="5"/>
      <c r="H72" s="5"/>
      <c r="I72" s="5"/>
      <c r="J72" s="5"/>
      <c r="K72" s="5"/>
    </row>
    <row r="73" spans="2:11" x14ac:dyDescent="0.25">
      <c r="F73" s="5"/>
      <c r="G73" s="5"/>
      <c r="H73" s="5"/>
      <c r="I73" s="5"/>
      <c r="J73" s="5"/>
      <c r="K73" s="5"/>
    </row>
  </sheetData>
  <mergeCells count="7">
    <mergeCell ref="F10:H10"/>
    <mergeCell ref="J10:K10"/>
    <mergeCell ref="A1:M1"/>
    <mergeCell ref="A2:M2"/>
    <mergeCell ref="A5:M5"/>
    <mergeCell ref="A6:M6"/>
    <mergeCell ref="A7:M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2" ma:contentTypeDescription="Create a new document." ma:contentTypeScope="" ma:versionID="ad274f5c268e6443438abf6ac2aab579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b35f0d760f0b69f295c070a8c3c1d2fa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A60E5D-213B-497A-B580-29A2F9D78C0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82A94E3-6782-4E60-80FE-E8B57814CE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3C0833-1906-4851-A060-746670C866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 11-state</vt:lpstr>
      <vt:lpstr>Schedule 11-federal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Thies</dc:creator>
  <cp:lastModifiedBy>Aaron Silas</cp:lastModifiedBy>
  <dcterms:created xsi:type="dcterms:W3CDTF">2021-01-27T21:59:23Z</dcterms:created>
  <dcterms:modified xsi:type="dcterms:W3CDTF">2021-01-29T15:38:05Z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0x01010035F955E8F06CBD48B7814246FB9E203E</vt:lpwstr>
  </property>
</Properties>
</file>