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wrgroup.sharepoint.com/Rate Cases/Kentucky/BGUOC Rate Case 2020-00290/DR Responses/Post Hearing Data Requests/"/>
    </mc:Choice>
  </mc:AlternateContent>
  <xr:revisionPtr revIDLastSave="0" documentId="8_{FE8EE023-862F-41EF-8C94-B42639DC2C87}" xr6:coauthVersionLast="47" xr6:coauthVersionMax="47" xr10:uidLastSave="{00000000-0000-0000-0000-000000000000}"/>
  <bookViews>
    <workbookView xWindow="-108" yWindow="-108" windowWidth="23256" windowHeight="12576" tabRatio="947" activeTab="1" xr2:uid="{BFB1A3A1-E4A2-46AB-8DFF-35F082509297}"/>
  </bookViews>
  <sheets>
    <sheet name="Summation" sheetId="22" r:id="rId1"/>
    <sheet name="Airview" sheetId="2" r:id="rId2"/>
    <sheet name="Arcadia Pines" sheetId="3" r:id="rId3"/>
    <sheet name="Brocklyn" sheetId="4" r:id="rId4"/>
    <sheet name="Carriage Park" sheetId="5" r:id="rId5"/>
    <sheet name="Fox Run" sheetId="6" r:id="rId6"/>
    <sheet name="Golden Acres" sheetId="7" r:id="rId7"/>
    <sheet name="Great Oaks" sheetId="8" r:id="rId8"/>
    <sheet name="Timberland" sheetId="9" r:id="rId9"/>
    <sheet name="Kingswood" sheetId="10" r:id="rId10"/>
    <sheet name="Lake Columbia" sheetId="11" r:id="rId11"/>
    <sheet name="LH Treatment" sheetId="12" r:id="rId12"/>
    <sheet name="Marshall Ridge" sheetId="14" r:id="rId13"/>
    <sheet name="Persimmon Ridge" sheetId="15" r:id="rId14"/>
    <sheet name="Randview" sheetId="16" r:id="rId15"/>
    <sheet name="River Bluffs" sheetId="17" r:id="rId16"/>
    <sheet name="Delaplain" sheetId="18" r:id="rId17"/>
    <sheet name="Herrington Haven" sheetId="19" r:id="rId18"/>
    <sheet name="Woodland Acres" sheetId="21" r:id="rId19"/>
    <sheet name="SpringCrest" sheetId="20" r:id="rId20"/>
  </sheets>
  <externalReferences>
    <externalReference r:id="rId21"/>
  </externalReferences>
  <definedNames>
    <definedName name="BY_end">'[1]Constants LinkIn'!$B$5</definedName>
    <definedName name="BY_Start">'[1]Constants LinkIn'!$B$4</definedName>
    <definedName name="FY_End">'[1]Constants LinkIn'!$B$7</definedName>
    <definedName name="FY_Start">'[1]Constants LinkIn'!$B$6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Airview!$A$1:$K$38</definedName>
    <definedName name="_xlnm.Print_Area" localSheetId="2">'Arcadia Pines'!$A$1:$K$38</definedName>
    <definedName name="_xlnm.Print_Area" localSheetId="3">Brocklyn!$A$1:$K$38</definedName>
    <definedName name="_xlnm.Print_Area" localSheetId="4">'Carriage Park'!$A$1:$K$38</definedName>
    <definedName name="_xlnm.Print_Area" localSheetId="16">Delaplain!$A$1:$K$38</definedName>
    <definedName name="_xlnm.Print_Area" localSheetId="5">'Fox Run'!$A$1:$K$38</definedName>
    <definedName name="_xlnm.Print_Area" localSheetId="6">'Golden Acres'!$A$1:$K$38</definedName>
    <definedName name="_xlnm.Print_Area" localSheetId="7">'Great Oaks'!$A$1:$K$38</definedName>
    <definedName name="_xlnm.Print_Area" localSheetId="17">'Herrington Haven'!$A$1:$K$38</definedName>
    <definedName name="_xlnm.Print_Area" localSheetId="9">Kingswood!$A$1:$K$38</definedName>
    <definedName name="_xlnm.Print_Area" localSheetId="10">'Lake Columbia'!$A$1:$K$38</definedName>
    <definedName name="_xlnm.Print_Area" localSheetId="11">'LH Treatment'!$A$1:$K$38</definedName>
    <definedName name="_xlnm.Print_Area" localSheetId="12">'Marshall Ridge'!$A$1:$K$38</definedName>
    <definedName name="_xlnm.Print_Area" localSheetId="13">'Persimmon Ridge'!$A$1:$K$38</definedName>
    <definedName name="_xlnm.Print_Area" localSheetId="14">Randview!$A$1:$K$38</definedName>
    <definedName name="_xlnm.Print_Area" localSheetId="15">'River Bluffs'!$A$1:$K$38</definedName>
    <definedName name="_xlnm.Print_Area" localSheetId="19">SpringCrest!$A$1:$K$38</definedName>
    <definedName name="_xlnm.Print_Area" localSheetId="8">Timberland!$A$1:$K$38</definedName>
    <definedName name="_xlnm.Print_Area" localSheetId="18">'Woodland Acres'!$A$1:$K$38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18" l="1"/>
  <c r="H35" i="18"/>
  <c r="H35" i="22" s="1"/>
  <c r="J16" i="4"/>
  <c r="J16" i="6"/>
  <c r="J33" i="4"/>
  <c r="J37" i="4" s="1"/>
  <c r="J16" i="18"/>
  <c r="J16" i="17"/>
  <c r="J16" i="11"/>
  <c r="J33" i="11" s="1"/>
  <c r="J37" i="11" s="1"/>
  <c r="J16" i="10"/>
  <c r="J33" i="10" s="1"/>
  <c r="J37" i="10" s="1"/>
  <c r="H16" i="18"/>
  <c r="H16" i="17"/>
  <c r="H16" i="10"/>
  <c r="H33" i="10" s="1"/>
  <c r="H37" i="10" s="1"/>
  <c r="H16" i="4"/>
  <c r="H16" i="22" s="1"/>
  <c r="J24" i="18"/>
  <c r="H24" i="18"/>
  <c r="J21" i="6"/>
  <c r="H21" i="6"/>
  <c r="H33" i="6" s="1"/>
  <c r="H37" i="6" s="1"/>
  <c r="J18" i="12"/>
  <c r="J33" i="12" s="1"/>
  <c r="J37" i="12" s="1"/>
  <c r="H18" i="12"/>
  <c r="H33" i="12" s="1"/>
  <c r="H37" i="12" s="1"/>
  <c r="J18" i="8"/>
  <c r="J18" i="7"/>
  <c r="J18" i="22" s="1"/>
  <c r="H18" i="8"/>
  <c r="H18" i="7"/>
  <c r="H21" i="7"/>
  <c r="H21" i="8"/>
  <c r="H21" i="22" s="1"/>
  <c r="J21" i="7"/>
  <c r="J21" i="8"/>
  <c r="F21" i="8"/>
  <c r="F33" i="8" s="1"/>
  <c r="F37" i="8" s="1"/>
  <c r="F21" i="7"/>
  <c r="F33" i="7" s="1"/>
  <c r="F37" i="7" s="1"/>
  <c r="F18" i="8"/>
  <c r="F18" i="7"/>
  <c r="F18" i="22" s="1"/>
  <c r="F24" i="16"/>
  <c r="J17" i="18"/>
  <c r="H17" i="18"/>
  <c r="H33" i="18" s="1"/>
  <c r="H37" i="18" s="1"/>
  <c r="H18" i="18"/>
  <c r="F17" i="18"/>
  <c r="F33" i="18"/>
  <c r="F37" i="18" s="1"/>
  <c r="J33" i="2"/>
  <c r="J37" i="2" s="1"/>
  <c r="H16" i="6"/>
  <c r="J25" i="18"/>
  <c r="H25" i="18"/>
  <c r="J27" i="17"/>
  <c r="J27" i="22" s="1"/>
  <c r="H27" i="17"/>
  <c r="J30" i="15"/>
  <c r="H30" i="15"/>
  <c r="J37" i="3"/>
  <c r="J37" i="5"/>
  <c r="J37" i="9"/>
  <c r="J37" i="14"/>
  <c r="J37" i="16"/>
  <c r="J37" i="19"/>
  <c r="J37" i="20"/>
  <c r="J37" i="21"/>
  <c r="H37" i="3"/>
  <c r="H37" i="5"/>
  <c r="H37" i="9"/>
  <c r="H37" i="11"/>
  <c r="H37" i="14"/>
  <c r="H37" i="16"/>
  <c r="H37" i="19"/>
  <c r="H37" i="20"/>
  <c r="H37" i="21"/>
  <c r="F37" i="3"/>
  <c r="F37" i="4"/>
  <c r="F37" i="5"/>
  <c r="F37" i="6"/>
  <c r="F37" i="9"/>
  <c r="F37" i="10"/>
  <c r="F37" i="11"/>
  <c r="F37" i="12"/>
  <c r="F37" i="14"/>
  <c r="F37" i="15"/>
  <c r="F37" i="17"/>
  <c r="F37" i="19"/>
  <c r="F37" i="20"/>
  <c r="F37" i="21"/>
  <c r="F37" i="2"/>
  <c r="J33" i="3"/>
  <c r="J33" i="5"/>
  <c r="J33" i="9"/>
  <c r="J33" i="14"/>
  <c r="J33" i="15"/>
  <c r="J37" i="15" s="1"/>
  <c r="J33" i="16"/>
  <c r="J33" i="17"/>
  <c r="J37" i="17" s="1"/>
  <c r="J33" i="19"/>
  <c r="J33" i="20"/>
  <c r="J33" i="21"/>
  <c r="H33" i="3"/>
  <c r="H33" i="5"/>
  <c r="H33" i="9"/>
  <c r="H33" i="11"/>
  <c r="H33" i="14"/>
  <c r="H33" i="15"/>
  <c r="H37" i="15" s="1"/>
  <c r="H33" i="16"/>
  <c r="H33" i="17"/>
  <c r="H37" i="17" s="1"/>
  <c r="H33" i="19"/>
  <c r="H33" i="20"/>
  <c r="H33" i="21"/>
  <c r="H33" i="2"/>
  <c r="H37" i="2" s="1"/>
  <c r="F33" i="3"/>
  <c r="F33" i="4"/>
  <c r="F33" i="5"/>
  <c r="F33" i="6"/>
  <c r="F33" i="9"/>
  <c r="F33" i="10"/>
  <c r="F33" i="11"/>
  <c r="F33" i="12"/>
  <c r="F33" i="14"/>
  <c r="F33" i="15"/>
  <c r="F33" i="16"/>
  <c r="F37" i="16" s="1"/>
  <c r="F33" i="17"/>
  <c r="F33" i="19"/>
  <c r="F33" i="20"/>
  <c r="F33" i="21"/>
  <c r="F33" i="2"/>
  <c r="J35" i="22"/>
  <c r="F35" i="22"/>
  <c r="J31" i="22"/>
  <c r="H31" i="22"/>
  <c r="F31" i="22"/>
  <c r="J30" i="22"/>
  <c r="H30" i="22"/>
  <c r="F30" i="22"/>
  <c r="J29" i="22"/>
  <c r="H29" i="22"/>
  <c r="F29" i="22"/>
  <c r="J28" i="22"/>
  <c r="H28" i="22"/>
  <c r="F28" i="22"/>
  <c r="H27" i="22"/>
  <c r="F27" i="22"/>
  <c r="J26" i="22"/>
  <c r="H26" i="22"/>
  <c r="F26" i="22"/>
  <c r="J25" i="22"/>
  <c r="H25" i="22"/>
  <c r="F25" i="22"/>
  <c r="J24" i="22"/>
  <c r="H24" i="22"/>
  <c r="F24" i="22"/>
  <c r="J23" i="22"/>
  <c r="H23" i="22"/>
  <c r="F23" i="22"/>
  <c r="J22" i="22"/>
  <c r="H22" i="22"/>
  <c r="F22" i="22"/>
  <c r="J20" i="22"/>
  <c r="H20" i="22"/>
  <c r="F20" i="22"/>
  <c r="J19" i="22"/>
  <c r="H19" i="22"/>
  <c r="F19" i="22"/>
  <c r="J17" i="22"/>
  <c r="F17" i="22"/>
  <c r="F16" i="22"/>
  <c r="J15" i="22"/>
  <c r="H15" i="22"/>
  <c r="F15" i="22"/>
  <c r="J14" i="22"/>
  <c r="H14" i="22"/>
  <c r="F14" i="22"/>
  <c r="J33" i="6" l="1"/>
  <c r="J37" i="6" s="1"/>
  <c r="J33" i="18"/>
  <c r="J37" i="18" s="1"/>
  <c r="H33" i="4"/>
  <c r="H37" i="4" s="1"/>
  <c r="J21" i="22"/>
  <c r="H33" i="7"/>
  <c r="H37" i="7" s="1"/>
  <c r="H33" i="8"/>
  <c r="H37" i="8" s="1"/>
  <c r="J33" i="7"/>
  <c r="J37" i="7" s="1"/>
  <c r="J33" i="8"/>
  <c r="J37" i="8" s="1"/>
  <c r="F21" i="22"/>
  <c r="H17" i="22"/>
  <c r="H18" i="22"/>
  <c r="J16" i="22"/>
  <c r="F33" i="22" l="1"/>
  <c r="F37" i="22" s="1"/>
  <c r="J33" i="22"/>
  <c r="J37" i="22" s="1"/>
  <c r="H33" i="22"/>
  <c r="H37" i="22" s="1"/>
</calcChain>
</file>

<file path=xl/sharedStrings.xml><?xml version="1.0" encoding="utf-8"?>
<sst xmlns="http://schemas.openxmlformats.org/spreadsheetml/2006/main" count="974" uniqueCount="57">
  <si>
    <t>Airview</t>
  </si>
  <si>
    <t>Arcadia Pines</t>
  </si>
  <si>
    <t>Brocklyn</t>
  </si>
  <si>
    <t>Carriage Park</t>
  </si>
  <si>
    <t>Fox Run</t>
  </si>
  <si>
    <t>Golden Acres</t>
  </si>
  <si>
    <t>Great Oaks</t>
  </si>
  <si>
    <t>Timberland</t>
  </si>
  <si>
    <t>Kingswood</t>
  </si>
  <si>
    <t>Lake Columbia</t>
  </si>
  <si>
    <t>LH Treatment</t>
  </si>
  <si>
    <t>Marshall Ridge</t>
  </si>
  <si>
    <t>Persimmon Ridge</t>
  </si>
  <si>
    <t>Randview</t>
  </si>
  <si>
    <t>River Bluffs</t>
  </si>
  <si>
    <t>Delaplain</t>
  </si>
  <si>
    <t>Herrington Haven</t>
  </si>
  <si>
    <t>SpringCrest</t>
  </si>
  <si>
    <t>Woodland Acres</t>
  </si>
  <si>
    <t>Accumulated Depreciation</t>
  </si>
  <si>
    <t>Exhibit 21, Schedule B-3</t>
  </si>
  <si>
    <r>
      <rPr>
        <b/>
        <sz val="11"/>
        <color theme="1"/>
        <rFont val="Calibri"/>
        <family val="2"/>
        <scheme val="minor"/>
      </rPr>
      <t>Data:</t>
    </r>
    <r>
      <rPr>
        <sz val="11"/>
        <color theme="1"/>
        <rFont val="Calibri"/>
        <family val="2"/>
        <scheme val="minor"/>
      </rPr>
      <t xml:space="preserve"> _ Base Period X Forecast Period</t>
    </r>
  </si>
  <si>
    <r>
      <rPr>
        <b/>
        <sz val="11"/>
        <color theme="1"/>
        <rFont val="Calibri"/>
        <family val="2"/>
        <scheme val="minor"/>
      </rPr>
      <t xml:space="preserve">Version: _ </t>
    </r>
    <r>
      <rPr>
        <sz val="11"/>
        <color theme="1"/>
        <rFont val="Calibri"/>
        <family val="2"/>
        <scheme val="minor"/>
      </rPr>
      <t>Original X Updated _Revised</t>
    </r>
  </si>
  <si>
    <t>Witness: B. Thies</t>
  </si>
  <si>
    <t>Line</t>
  </si>
  <si>
    <t>NARUC Acct.</t>
  </si>
  <si>
    <t>Forecast Period Plant Investment</t>
  </si>
  <si>
    <t>Accumulated Reserve Balances</t>
  </si>
  <si>
    <t>13 mo. Average</t>
  </si>
  <si>
    <t>No.</t>
  </si>
  <si>
    <t>Account Title</t>
  </si>
  <si>
    <t>Sewer</t>
  </si>
  <si>
    <t>Misc Intangible</t>
  </si>
  <si>
    <t>Land and Land Rights</t>
  </si>
  <si>
    <t>Structures &amp; Improvements</t>
  </si>
  <si>
    <t>Collection Sewers   Force Mains</t>
  </si>
  <si>
    <t>Collection Sewers   Gravity</t>
  </si>
  <si>
    <t>Services/Other Plant Facilities</t>
  </si>
  <si>
    <t>Flow Meter &amp; Installation</t>
  </si>
  <si>
    <t>Electric Sewer Pumping Equip</t>
  </si>
  <si>
    <t>Oxidation Lagoon Land</t>
  </si>
  <si>
    <t>Treatment &amp; Disposal Equipment</t>
  </si>
  <si>
    <t>Plant Sewers</t>
  </si>
  <si>
    <t>Outfall Sewer Lines</t>
  </si>
  <si>
    <t xml:space="preserve">Office Furn Equip </t>
  </si>
  <si>
    <t>Transportation Equipment</t>
  </si>
  <si>
    <t>Communication Equipment</t>
  </si>
  <si>
    <t>Power Operated Equipment</t>
  </si>
  <si>
    <t>Total General</t>
  </si>
  <si>
    <t>Various</t>
  </si>
  <si>
    <t>Acquistions</t>
  </si>
  <si>
    <t>Total Accumulated Depreciation</t>
  </si>
  <si>
    <t>BLUEGRASS WATER UTILITY OPERATING COMPANY, LLC</t>
  </si>
  <si>
    <t>Case No. 2020-00290</t>
  </si>
  <si>
    <t>Forecast Year for the 12 Months ended April 30, 2022</t>
  </si>
  <si>
    <t>Work Papers/Rate Base/[BGUOC 2020 Rate Case - Rate Base (Sewer) - System Level.xlsx]AccDep - FY B3</t>
  </si>
  <si>
    <t xml:space="preserve">                           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</si>
</sst>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41">
    <xf numFmtId="0" fontId="0" fillId="0" borderId="0" xfId="0"/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4" fillId="2" borderId="0" xfId="0" applyFont="1" applyFill="1"/>
    <xf numFmtId="0" fontId="2" fillId="2" borderId="0" xfId="0" applyFont="1" applyFill="1" applyAlignment="1">
      <alignment horizontal="center"/>
    </xf>
    <xf numFmtId="0" fontId="0" fillId="2" borderId="1" xfId="0" applyFill="1" applyBorder="1"/>
    <xf numFmtId="0" fontId="2" fillId="2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horizontal="center"/>
    </xf>
    <xf numFmtId="43" fontId="0" fillId="2" borderId="1" xfId="0" applyNumberFormat="1" applyFill="1" applyBorder="1" applyAlignment="1">
      <alignment horizontal="center"/>
    </xf>
    <xf numFmtId="43" fontId="0" fillId="2" borderId="0" xfId="0" applyNumberForma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164" fontId="2" fillId="2" borderId="0" xfId="0" applyNumberFormat="1" applyFont="1" applyFill="1"/>
    <xf numFmtId="0" fontId="7" fillId="2" borderId="0" xfId="0" applyFont="1" applyFill="1"/>
    <xf numFmtId="165" fontId="0" fillId="2" borderId="0" xfId="0" applyNumberFormat="1" applyFill="1"/>
    <xf numFmtId="41" fontId="0" fillId="2" borderId="0" xfId="0" applyNumberFormat="1" applyFill="1"/>
    <xf numFmtId="0" fontId="0" fillId="2" borderId="0" xfId="0" applyFill="1" applyAlignment="1">
      <alignment horizontal="left"/>
    </xf>
    <xf numFmtId="41" fontId="2" fillId="2" borderId="0" xfId="0" applyNumberFormat="1" applyFont="1" applyFill="1"/>
    <xf numFmtId="0" fontId="8" fillId="2" borderId="0" xfId="0" applyFont="1" applyFill="1" applyAlignment="1">
      <alignment horizontal="left" indent="1"/>
    </xf>
    <xf numFmtId="0" fontId="8" fillId="2" borderId="0" xfId="0" applyFont="1" applyFill="1" applyAlignment="1">
      <alignment horizontal="left"/>
    </xf>
    <xf numFmtId="165" fontId="0" fillId="2" borderId="0" xfId="0" applyNumberFormat="1" applyFill="1" applyAlignment="1">
      <alignment horizontal="right"/>
    </xf>
    <xf numFmtId="165" fontId="2" fillId="2" borderId="0" xfId="0" applyNumberFormat="1" applyFont="1" applyFill="1"/>
    <xf numFmtId="0" fontId="8" fillId="2" borderId="0" xfId="0" applyFont="1" applyFill="1"/>
    <xf numFmtId="10" fontId="2" fillId="2" borderId="0" xfId="1" applyNumberFormat="1" applyFont="1" applyFill="1"/>
    <xf numFmtId="10" fontId="2" fillId="2" borderId="0" xfId="1" applyNumberFormat="1" applyFont="1" applyFill="1" applyBorder="1"/>
    <xf numFmtId="0" fontId="0" fillId="2" borderId="0" xfId="0" applyFill="1" applyBorder="1"/>
    <xf numFmtId="0" fontId="9" fillId="2" borderId="4" xfId="0" applyFont="1" applyFill="1" applyBorder="1" applyAlignment="1">
      <alignment horizontal="left" indent="1"/>
    </xf>
    <xf numFmtId="0" fontId="2" fillId="2" borderId="4" xfId="0" applyFont="1" applyFill="1" applyBorder="1"/>
    <xf numFmtId="41" fontId="2" fillId="2" borderId="4" xfId="0" applyNumberFormat="1" applyFont="1" applyFill="1" applyBorder="1"/>
    <xf numFmtId="0" fontId="0" fillId="2" borderId="0" xfId="0" applyFill="1" applyAlignment="1">
      <alignment horizontal="center"/>
    </xf>
    <xf numFmtId="0" fontId="6" fillId="2" borderId="0" xfId="2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9" fillId="2" borderId="3" xfId="0" applyFont="1" applyFill="1" applyBorder="1" applyAlignment="1">
      <alignment horizontal="left" indent="1"/>
    </xf>
    <xf numFmtId="41" fontId="2" fillId="2" borderId="3" xfId="0" applyNumberFormat="1" applyFont="1" applyFill="1" applyBorder="1"/>
    <xf numFmtId="41" fontId="2" fillId="2" borderId="0" xfId="0" applyNumberFormat="1" applyFont="1" applyFill="1" applyBorder="1"/>
    <xf numFmtId="41" fontId="0" fillId="2" borderId="0" xfId="0" applyNumberFormat="1" applyFill="1" applyBorder="1"/>
    <xf numFmtId="0" fontId="2" fillId="2" borderId="3" xfId="0" applyFont="1" applyFill="1" applyBorder="1"/>
  </cellXfs>
  <cellStyles count="3">
    <cellStyle name="Normal" xfId="0" builtinId="0"/>
    <cellStyle name="Normal 2" xfId="2" xr:uid="{86A83603-BD7B-49A7-BCCF-92AFC73E50E3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s/Kentucky/BGUOC%20Rate%20Case%202020-00290/Work%20Papers/Rate%20Base/BGUOC%202020%20Rate%20Case%20-%20Rate%20Base%20(Sewer)%20-%20System%20Lev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ants LinkIn"/>
      <sheetName val="Link Out"/>
      <sheetName val="BY Rate Base - Sewer B1"/>
      <sheetName val="FY Rate Base - Sewer B1"/>
      <sheetName val="UPIS - BY B2"/>
      <sheetName val="UPIS - FY B2"/>
      <sheetName val="AccDep - BY B3"/>
      <sheetName val="AccDep - FY B3"/>
      <sheetName val="Dep - BY B3.1"/>
      <sheetName val="Dep - FY B3.1"/>
      <sheetName val="CWIP - BY B4"/>
      <sheetName val="CWIP - FY B4"/>
      <sheetName val="WC - BY B5"/>
      <sheetName val="WC - FY B5"/>
      <sheetName val="CIAC - BY B6"/>
      <sheetName val="CIAC - FY B6"/>
      <sheetName val="Worksheets&gt;"/>
      <sheetName val="CIAC WP"/>
      <sheetName val="UPIS LinkIn"/>
      <sheetName val="UPIS Detail"/>
      <sheetName val="AccDep LinkIn"/>
      <sheetName val="Dep LinkIn"/>
      <sheetName val="CWIP Detail"/>
    </sheetNames>
    <sheetDataSet>
      <sheetData sheetId="0">
        <row r="4">
          <cell r="B4">
            <v>43830</v>
          </cell>
        </row>
        <row r="5">
          <cell r="B5">
            <v>44196</v>
          </cell>
        </row>
        <row r="6">
          <cell r="B6">
            <v>44316</v>
          </cell>
        </row>
        <row r="7">
          <cell r="B7">
            <v>44681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CF6B6-192B-400C-AF0B-EA9B65E53382}">
  <dimension ref="A1:R41"/>
  <sheetViews>
    <sheetView topLeftCell="B1" workbookViewId="0">
      <selection activeCell="N15" sqref="N15"/>
    </sheetView>
  </sheetViews>
  <sheetFormatPr defaultRowHeight="14.4" x14ac:dyDescent="0.3"/>
  <cols>
    <col min="1" max="4" width="8.88671875" style="3"/>
    <col min="5" max="5" width="19.109375" style="3" customWidth="1"/>
    <col min="6" max="6" width="18.109375" style="3" customWidth="1"/>
    <col min="7" max="7" width="8.88671875" style="3"/>
    <col min="8" max="8" width="10.6640625" style="3" customWidth="1"/>
    <col min="9" max="9" width="8.88671875" style="3"/>
    <col min="10" max="10" width="19.109375" style="3" customWidth="1"/>
    <col min="11" max="12" width="8.88671875" style="3"/>
    <col min="13" max="13" width="10.44140625" style="28" bestFit="1" customWidth="1"/>
    <col min="14" max="14" width="8.88671875" style="28"/>
    <col min="15" max="15" width="10.44140625" style="28" bestFit="1" customWidth="1"/>
    <col min="16" max="16" width="8.88671875" style="28"/>
    <col min="17" max="17" width="10.44140625" style="28" bestFit="1" customWidth="1"/>
    <col min="18" max="18" width="8.88671875" style="28"/>
    <col min="19" max="16384" width="8.88671875" style="3"/>
  </cols>
  <sheetData>
    <row r="1" spans="1:17" ht="17.399999999999999" x14ac:dyDescent="0.35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</row>
    <row r="2" spans="1:17" x14ac:dyDescent="0.3">
      <c r="A2" s="2" t="s">
        <v>53</v>
      </c>
      <c r="B2" s="2"/>
      <c r="C2" s="2"/>
      <c r="D2" s="2"/>
      <c r="E2" s="2"/>
      <c r="F2" s="2"/>
      <c r="G2" s="2"/>
      <c r="H2" s="2"/>
      <c r="I2" s="2"/>
      <c r="J2" s="2"/>
    </row>
    <row r="3" spans="1:17" x14ac:dyDescent="0.3">
      <c r="A3" s="2" t="s">
        <v>19</v>
      </c>
      <c r="B3" s="2"/>
      <c r="C3" s="2"/>
      <c r="D3" s="2"/>
      <c r="E3" s="2"/>
      <c r="F3" s="2"/>
      <c r="G3" s="2"/>
      <c r="H3" s="2"/>
      <c r="I3" s="2"/>
      <c r="J3" s="2"/>
    </row>
    <row r="4" spans="1:17" x14ac:dyDescent="0.3">
      <c r="A4" s="2" t="s">
        <v>54</v>
      </c>
      <c r="B4" s="2"/>
      <c r="C4" s="2"/>
      <c r="D4" s="2"/>
      <c r="E4" s="2"/>
      <c r="F4" s="2"/>
      <c r="G4" s="2"/>
      <c r="H4" s="2"/>
      <c r="I4" s="2"/>
      <c r="J4" s="2"/>
    </row>
    <row r="5" spans="1:17" x14ac:dyDescent="0.3">
      <c r="A5" s="2" t="s">
        <v>0</v>
      </c>
      <c r="B5" s="2"/>
      <c r="C5" s="2"/>
      <c r="D5" s="2"/>
      <c r="E5" s="2"/>
      <c r="F5" s="2"/>
      <c r="G5" s="2"/>
      <c r="H5" s="2"/>
      <c r="I5" s="2"/>
      <c r="J5" s="2"/>
    </row>
    <row r="6" spans="1:17" x14ac:dyDescent="0.3">
      <c r="J6" s="33" t="s">
        <v>20</v>
      </c>
    </row>
    <row r="7" spans="1:17" x14ac:dyDescent="0.3">
      <c r="A7" s="3" t="s">
        <v>21</v>
      </c>
      <c r="J7" s="34" t="s">
        <v>55</v>
      </c>
    </row>
    <row r="8" spans="1:17" x14ac:dyDescent="0.3">
      <c r="A8" s="3" t="s">
        <v>22</v>
      </c>
      <c r="J8" s="35" t="s">
        <v>23</v>
      </c>
    </row>
    <row r="9" spans="1:17" ht="15" thickBot="1" x14ac:dyDescent="0.35">
      <c r="B9" s="6"/>
      <c r="C9" s="6"/>
      <c r="D9" s="6"/>
      <c r="E9" s="6"/>
      <c r="F9" s="6"/>
      <c r="G9" s="6"/>
      <c r="H9" s="6"/>
      <c r="I9" s="6"/>
      <c r="J9" s="6"/>
    </row>
    <row r="10" spans="1:17" ht="43.2" x14ac:dyDescent="0.3">
      <c r="B10" s="7" t="s">
        <v>24</v>
      </c>
      <c r="C10" s="7" t="s">
        <v>25</v>
      </c>
      <c r="F10" s="8" t="s">
        <v>26</v>
      </c>
      <c r="G10" s="9"/>
      <c r="H10" s="8" t="s">
        <v>27</v>
      </c>
      <c r="I10" s="9"/>
      <c r="J10" s="8" t="s">
        <v>28</v>
      </c>
      <c r="K10" s="5"/>
    </row>
    <row r="11" spans="1:17" ht="15" thickBot="1" x14ac:dyDescent="0.35">
      <c r="B11" s="10" t="s">
        <v>29</v>
      </c>
      <c r="C11" s="10" t="s">
        <v>29</v>
      </c>
      <c r="D11" s="10" t="s">
        <v>30</v>
      </c>
      <c r="E11" s="6"/>
      <c r="F11" s="11" t="s">
        <v>31</v>
      </c>
      <c r="G11" s="6"/>
      <c r="H11" s="11" t="s">
        <v>31</v>
      </c>
      <c r="I11" s="6"/>
      <c r="J11" s="11" t="s">
        <v>31</v>
      </c>
      <c r="K11" s="12"/>
    </row>
    <row r="12" spans="1:17" x14ac:dyDescent="0.3">
      <c r="B12" s="32">
        <v>1</v>
      </c>
      <c r="C12" s="13"/>
      <c r="D12" s="14"/>
      <c r="E12" s="13"/>
      <c r="F12" s="15"/>
      <c r="G12" s="13"/>
      <c r="H12" s="15"/>
      <c r="I12" s="13"/>
      <c r="J12" s="15"/>
      <c r="K12" s="15"/>
    </row>
    <row r="13" spans="1:17" x14ac:dyDescent="0.3">
      <c r="B13" s="32">
        <v>2</v>
      </c>
      <c r="C13" s="13"/>
      <c r="D13" s="13"/>
    </row>
    <row r="14" spans="1:17" x14ac:dyDescent="0.3">
      <c r="B14" s="32">
        <v>3</v>
      </c>
      <c r="C14" s="19">
        <v>303</v>
      </c>
      <c r="D14" s="22" t="s">
        <v>32</v>
      </c>
      <c r="F14" s="18">
        <f>SUM(Airview:SpringCrest!F14)</f>
        <v>20323</v>
      </c>
      <c r="G14" s="18"/>
      <c r="H14" s="18">
        <f>SUM(Airview:SpringCrest!H14)</f>
        <v>0</v>
      </c>
      <c r="I14" s="18"/>
      <c r="J14" s="18">
        <f>SUM(Airview:SpringCrest!J14)</f>
        <v>0</v>
      </c>
      <c r="K14" s="18"/>
    </row>
    <row r="15" spans="1:17" x14ac:dyDescent="0.3">
      <c r="B15" s="32">
        <v>4</v>
      </c>
      <c r="C15" s="19">
        <v>310.10000000000002</v>
      </c>
      <c r="D15" s="22" t="s">
        <v>33</v>
      </c>
      <c r="F15" s="18">
        <f>SUM(Airview:SpringCrest!F15)</f>
        <v>140933.64000000001</v>
      </c>
      <c r="G15" s="18"/>
      <c r="H15" s="18">
        <f>SUM(Airview:SpringCrest!H15)</f>
        <v>0</v>
      </c>
      <c r="I15" s="18"/>
      <c r="J15" s="18">
        <f>SUM(Airview:SpringCrest!J15)</f>
        <v>0</v>
      </c>
      <c r="K15" s="18"/>
    </row>
    <row r="16" spans="1:17" x14ac:dyDescent="0.3">
      <c r="B16" s="32">
        <v>5</v>
      </c>
      <c r="C16" s="19">
        <v>311</v>
      </c>
      <c r="D16" s="22" t="s">
        <v>34</v>
      </c>
      <c r="F16" s="18">
        <f>SUM(Airview:SpringCrest!F16)</f>
        <v>936015.10999999987</v>
      </c>
      <c r="G16" s="18"/>
      <c r="H16" s="18">
        <f>SUM(Airview:SpringCrest!H16)</f>
        <v>116937.04960416668</v>
      </c>
      <c r="I16" s="18"/>
      <c r="J16" s="18">
        <f>SUM(Airview:SpringCrest!J16)</f>
        <v>102576.45224081202</v>
      </c>
      <c r="K16" s="18"/>
      <c r="O16" s="39"/>
      <c r="Q16" s="39"/>
    </row>
    <row r="17" spans="2:17" x14ac:dyDescent="0.3">
      <c r="B17" s="32">
        <v>6</v>
      </c>
      <c r="C17" s="19">
        <v>352.1</v>
      </c>
      <c r="D17" s="22" t="s">
        <v>35</v>
      </c>
      <c r="F17" s="18">
        <f>SUM(Airview:SpringCrest!F17)</f>
        <v>1820452.84</v>
      </c>
      <c r="G17" s="18"/>
      <c r="H17" s="18">
        <f>SUM(Airview:SpringCrest!H17)</f>
        <v>58305.350766666663</v>
      </c>
      <c r="I17" s="18"/>
      <c r="J17" s="18">
        <f>SUM(Airview:SpringCrest!J17)</f>
        <v>41881.547880769227</v>
      </c>
      <c r="K17" s="18"/>
      <c r="M17" s="39"/>
      <c r="O17" s="39"/>
      <c r="Q17" s="39"/>
    </row>
    <row r="18" spans="2:17" x14ac:dyDescent="0.3">
      <c r="B18" s="32">
        <v>7</v>
      </c>
      <c r="C18" s="19">
        <v>352.2</v>
      </c>
      <c r="D18" s="22" t="s">
        <v>36</v>
      </c>
      <c r="F18" s="18">
        <f>SUM(Airview:SpringCrest!F18)</f>
        <v>871063.62</v>
      </c>
      <c r="G18" s="18"/>
      <c r="H18" s="18">
        <f>SUM(Airview:SpringCrest!H18)</f>
        <v>499587.81061666668</v>
      </c>
      <c r="I18" s="18"/>
      <c r="J18" s="18">
        <f>SUM(Airview:SpringCrest!J18)</f>
        <v>491795.99553846155</v>
      </c>
      <c r="K18" s="20"/>
      <c r="O18" s="39"/>
      <c r="Q18" s="39"/>
    </row>
    <row r="19" spans="2:17" x14ac:dyDescent="0.3">
      <c r="B19" s="32">
        <v>8</v>
      </c>
      <c r="C19" s="19">
        <v>353</v>
      </c>
      <c r="D19" s="22" t="s">
        <v>37</v>
      </c>
      <c r="F19" s="18">
        <f>SUM(Airview:SpringCrest!F19)</f>
        <v>306389.77</v>
      </c>
      <c r="G19" s="18"/>
      <c r="H19" s="18">
        <f>SUM(Airview:SpringCrest!H19)</f>
        <v>150603.88386666667</v>
      </c>
      <c r="I19" s="18"/>
      <c r="J19" s="18">
        <f>SUM(Airview:SpringCrest!J19)</f>
        <v>147539.98616666667</v>
      </c>
      <c r="O19" s="39"/>
      <c r="Q19" s="39"/>
    </row>
    <row r="20" spans="2:17" x14ac:dyDescent="0.3">
      <c r="B20" s="32">
        <v>9</v>
      </c>
      <c r="C20" s="19">
        <v>355</v>
      </c>
      <c r="D20" s="22" t="s">
        <v>38</v>
      </c>
      <c r="F20" s="18">
        <f>SUM(Airview:SpringCrest!F20)</f>
        <v>3880.35</v>
      </c>
      <c r="G20" s="18"/>
      <c r="H20" s="18">
        <f>SUM(Airview:SpringCrest!H20)</f>
        <v>179.44373333333331</v>
      </c>
      <c r="I20" s="18"/>
      <c r="J20" s="18">
        <f>SUM(Airview:SpringCrest!J20)</f>
        <v>115.41795833333332</v>
      </c>
      <c r="O20" s="39"/>
      <c r="Q20" s="39"/>
    </row>
    <row r="21" spans="2:17" x14ac:dyDescent="0.3">
      <c r="B21" s="32">
        <v>10</v>
      </c>
      <c r="C21" s="19">
        <v>363</v>
      </c>
      <c r="D21" s="22" t="s">
        <v>39</v>
      </c>
      <c r="F21" s="18">
        <f>SUM(Airview:SpringCrest!F21)</f>
        <v>202119.77000000002</v>
      </c>
      <c r="G21" s="18"/>
      <c r="H21" s="18">
        <f>SUM(Airview:SpringCrest!H21)</f>
        <v>43255.882208333336</v>
      </c>
      <c r="I21" s="18"/>
      <c r="J21" s="18">
        <f>SUM(Airview:SpringCrest!J21)</f>
        <v>35624.884878205172</v>
      </c>
      <c r="O21" s="39"/>
      <c r="Q21" s="39"/>
    </row>
    <row r="22" spans="2:17" x14ac:dyDescent="0.3">
      <c r="B22" s="32">
        <v>11</v>
      </c>
      <c r="C22" s="19">
        <v>370</v>
      </c>
      <c r="D22" s="22" t="s">
        <v>33</v>
      </c>
      <c r="F22" s="18">
        <f>SUM(Airview:SpringCrest!F22)</f>
        <v>47092.14</v>
      </c>
      <c r="G22" s="18"/>
      <c r="H22" s="18">
        <f>SUM(Airview:SpringCrest!H22)</f>
        <v>0</v>
      </c>
      <c r="I22" s="18"/>
      <c r="J22" s="18">
        <f>SUM(Airview:SpringCrest!J22)</f>
        <v>0</v>
      </c>
      <c r="K22" s="18"/>
    </row>
    <row r="23" spans="2:17" x14ac:dyDescent="0.3">
      <c r="B23" s="32">
        <v>12</v>
      </c>
      <c r="C23" s="19">
        <v>370.1</v>
      </c>
      <c r="D23" s="22" t="s">
        <v>40</v>
      </c>
      <c r="F23" s="18">
        <f>SUM(Airview:SpringCrest!F23)</f>
        <v>3753.73</v>
      </c>
      <c r="G23" s="18"/>
      <c r="H23" s="18">
        <f>SUM(Airview:SpringCrest!H23)</f>
        <v>0</v>
      </c>
      <c r="I23" s="18"/>
      <c r="J23" s="18">
        <f>SUM(Airview:SpringCrest!J23)</f>
        <v>0</v>
      </c>
      <c r="K23" s="18"/>
    </row>
    <row r="24" spans="2:17" x14ac:dyDescent="0.3">
      <c r="B24" s="32">
        <v>13</v>
      </c>
      <c r="C24" s="19">
        <v>372</v>
      </c>
      <c r="D24" s="22" t="s">
        <v>41</v>
      </c>
      <c r="F24" s="18">
        <f>SUM(Airview:SpringCrest!F24)</f>
        <v>3883365.5600000005</v>
      </c>
      <c r="G24" s="18"/>
      <c r="H24" s="18">
        <f>SUM(Airview:SpringCrest!H24)</f>
        <v>470432.36279166647</v>
      </c>
      <c r="I24" s="18"/>
      <c r="J24" s="18">
        <f>SUM(Airview:SpringCrest!J24)</f>
        <v>405174.83311217942</v>
      </c>
      <c r="K24" s="18"/>
      <c r="M24" s="39"/>
      <c r="O24" s="39"/>
      <c r="Q24" s="39"/>
    </row>
    <row r="25" spans="2:17" x14ac:dyDescent="0.3">
      <c r="B25" s="32">
        <v>14</v>
      </c>
      <c r="C25" s="19">
        <v>373</v>
      </c>
      <c r="D25" s="22" t="s">
        <v>42</v>
      </c>
      <c r="F25" s="18">
        <f>SUM(Airview:SpringCrest!F25)</f>
        <v>569058.14999999991</v>
      </c>
      <c r="G25" s="18"/>
      <c r="H25" s="18">
        <f>SUM(Airview:SpringCrest!H25)</f>
        <v>179727.57302083314</v>
      </c>
      <c r="I25" s="18"/>
      <c r="J25" s="18">
        <f>SUM(Airview:SpringCrest!J25)</f>
        <v>174918.37900641016</v>
      </c>
      <c r="K25" s="18"/>
      <c r="O25" s="39"/>
      <c r="Q25" s="39"/>
    </row>
    <row r="26" spans="2:17" x14ac:dyDescent="0.3">
      <c r="B26" s="32">
        <v>15</v>
      </c>
      <c r="C26" s="19">
        <v>375</v>
      </c>
      <c r="D26" s="22" t="s">
        <v>43</v>
      </c>
      <c r="F26" s="18">
        <f>SUM(Airview:SpringCrest!F26)</f>
        <v>70731.22</v>
      </c>
      <c r="G26" s="18"/>
      <c r="H26" s="18">
        <f>SUM(Airview:SpringCrest!H26)</f>
        <v>55664.283233333379</v>
      </c>
      <c r="I26" s="18"/>
      <c r="J26" s="18">
        <f>SUM(Airview:SpringCrest!J26)</f>
        <v>54956.971033333364</v>
      </c>
      <c r="K26" s="18"/>
      <c r="O26" s="39"/>
      <c r="Q26" s="39"/>
    </row>
    <row r="27" spans="2:17" x14ac:dyDescent="0.3">
      <c r="B27" s="32">
        <v>16</v>
      </c>
      <c r="C27" s="19">
        <v>391</v>
      </c>
      <c r="D27" s="22" t="s">
        <v>44</v>
      </c>
      <c r="F27" s="18">
        <f>SUM(Airview:SpringCrest!F27)</f>
        <v>21048.57</v>
      </c>
      <c r="G27" s="18"/>
      <c r="H27" s="18">
        <f>SUM(Airview:SpringCrest!H27)</f>
        <v>1631.1442708333368</v>
      </c>
      <c r="I27" s="18"/>
      <c r="J27" s="18">
        <f>SUM(Airview:SpringCrest!J27)</f>
        <v>1335.4525096153814</v>
      </c>
      <c r="K27" s="18"/>
      <c r="O27" s="39"/>
      <c r="Q27" s="39"/>
    </row>
    <row r="28" spans="2:17" x14ac:dyDescent="0.3">
      <c r="B28" s="32">
        <v>17</v>
      </c>
      <c r="C28" s="19">
        <v>391.1</v>
      </c>
      <c r="D28" s="22" t="s">
        <v>44</v>
      </c>
      <c r="F28" s="18">
        <f>SUM(Airview:SpringCrest!F28)</f>
        <v>1853</v>
      </c>
      <c r="G28" s="18"/>
      <c r="H28" s="18">
        <f>SUM(Airview:SpringCrest!H28)</f>
        <v>1853</v>
      </c>
      <c r="I28" s="18"/>
      <c r="J28" s="18">
        <f>SUM(Airview:SpringCrest!J28)</f>
        <v>1853</v>
      </c>
      <c r="K28" s="18"/>
      <c r="O28" s="39"/>
      <c r="Q28" s="39"/>
    </row>
    <row r="29" spans="2:17" x14ac:dyDescent="0.3">
      <c r="B29" s="32">
        <v>18</v>
      </c>
      <c r="C29" s="19">
        <v>392</v>
      </c>
      <c r="D29" s="22" t="s">
        <v>45</v>
      </c>
      <c r="F29" s="18">
        <f>SUM(Airview:SpringCrest!F29)</f>
        <v>7900</v>
      </c>
      <c r="G29" s="18"/>
      <c r="H29" s="18">
        <f>SUM(Airview:SpringCrest!H29)</f>
        <v>7901.8899999999994</v>
      </c>
      <c r="I29" s="18"/>
      <c r="J29" s="18">
        <f>SUM(Airview:SpringCrest!J29)</f>
        <v>7901.8899999999994</v>
      </c>
      <c r="K29" s="18"/>
      <c r="O29" s="39"/>
      <c r="Q29" s="39"/>
    </row>
    <row r="30" spans="2:17" x14ac:dyDescent="0.3">
      <c r="B30" s="32">
        <v>19</v>
      </c>
      <c r="C30" s="19">
        <v>393</v>
      </c>
      <c r="D30" s="22" t="s">
        <v>46</v>
      </c>
      <c r="F30" s="18">
        <f>SUM(Airview:SpringCrest!F30)</f>
        <v>191786.97999999998</v>
      </c>
      <c r="G30" s="18"/>
      <c r="H30" s="18">
        <f>SUM(Airview:SpringCrest!H30)</f>
        <v>18775.344111111106</v>
      </c>
      <c r="I30" s="18"/>
      <c r="J30" s="18">
        <f>SUM(Airview:SpringCrest!J30)</f>
        <v>13606.012547008546</v>
      </c>
      <c r="K30" s="20"/>
      <c r="O30" s="39"/>
      <c r="Q30" s="39"/>
    </row>
    <row r="31" spans="2:17" x14ac:dyDescent="0.3">
      <c r="B31" s="32">
        <v>20</v>
      </c>
      <c r="C31" s="19">
        <v>396</v>
      </c>
      <c r="D31" s="22" t="s">
        <v>47</v>
      </c>
      <c r="F31" s="18">
        <f>SUM(Airview:SpringCrest!F31)</f>
        <v>14987</v>
      </c>
      <c r="G31" s="18"/>
      <c r="H31" s="18">
        <f>SUM(Airview:SpringCrest!H31)</f>
        <v>14987</v>
      </c>
      <c r="I31" s="18"/>
      <c r="J31" s="18">
        <f>SUM(Airview:SpringCrest!J31)</f>
        <v>14987</v>
      </c>
      <c r="O31" s="39"/>
      <c r="Q31" s="39"/>
    </row>
    <row r="32" spans="2:17" x14ac:dyDescent="0.3">
      <c r="B32" s="32">
        <v>21</v>
      </c>
      <c r="C32" s="17"/>
      <c r="D32" s="21"/>
      <c r="F32" s="18"/>
      <c r="H32" s="18"/>
      <c r="J32" s="18"/>
      <c r="K32" s="18"/>
    </row>
    <row r="33" spans="2:17" x14ac:dyDescent="0.3">
      <c r="B33" s="32">
        <v>22</v>
      </c>
      <c r="C33" s="17"/>
      <c r="D33" s="36" t="s">
        <v>48</v>
      </c>
      <c r="E33" s="40"/>
      <c r="F33" s="37">
        <f>SUM(F14:F31)</f>
        <v>9112754.4500000011</v>
      </c>
      <c r="G33" s="40"/>
      <c r="H33" s="37">
        <f>SUM(H14:H31)</f>
        <v>1619842.0182236107</v>
      </c>
      <c r="I33" s="40"/>
      <c r="J33" s="37">
        <f>SUM(J14:J31)</f>
        <v>1494267.8228717949</v>
      </c>
      <c r="K33" s="18"/>
      <c r="M33" s="38"/>
      <c r="O33" s="38"/>
      <c r="Q33" s="38"/>
    </row>
    <row r="34" spans="2:17" x14ac:dyDescent="0.3">
      <c r="B34" s="32">
        <v>23</v>
      </c>
      <c r="C34" s="17"/>
      <c r="D34" s="21"/>
      <c r="F34" s="18"/>
      <c r="H34" s="18"/>
      <c r="J34" s="18"/>
      <c r="K34" s="18"/>
    </row>
    <row r="35" spans="2:17" x14ac:dyDescent="0.3">
      <c r="B35" s="32">
        <v>24</v>
      </c>
      <c r="C35" s="17" t="s">
        <v>49</v>
      </c>
      <c r="D35" s="21" t="s">
        <v>50</v>
      </c>
      <c r="F35" s="18">
        <f>SUM(Airview:SpringCrest!F35)</f>
        <v>2134804</v>
      </c>
      <c r="G35" s="18"/>
      <c r="H35" s="18">
        <f>SUM(Airview:SpringCrest!H35)</f>
        <v>1318032</v>
      </c>
      <c r="I35" s="18"/>
      <c r="J35" s="18">
        <f>SUM(Airview:SpringCrest!J35)</f>
        <v>1287077</v>
      </c>
      <c r="K35" s="18"/>
    </row>
    <row r="36" spans="2:17" x14ac:dyDescent="0.3">
      <c r="B36" s="32">
        <v>25</v>
      </c>
      <c r="C36" s="17"/>
      <c r="D36" s="21"/>
      <c r="F36" s="18"/>
      <c r="H36" s="20"/>
      <c r="J36" s="20"/>
      <c r="K36" s="18"/>
    </row>
    <row r="37" spans="2:17" ht="15" thickBot="1" x14ac:dyDescent="0.35">
      <c r="B37" s="32">
        <v>26</v>
      </c>
      <c r="C37" s="17"/>
      <c r="D37" s="29" t="s">
        <v>51</v>
      </c>
      <c r="E37" s="30"/>
      <c r="F37" s="31">
        <f>F33+F35</f>
        <v>11247558.450000001</v>
      </c>
      <c r="G37" s="30"/>
      <c r="H37" s="31">
        <f>H33+H35</f>
        <v>2937874.0182236107</v>
      </c>
      <c r="I37" s="30"/>
      <c r="J37" s="31">
        <f>J33+J35</f>
        <v>2781344.8228717949</v>
      </c>
      <c r="K37" s="18"/>
    </row>
    <row r="38" spans="2:17" ht="15" thickTop="1" x14ac:dyDescent="0.3"/>
    <row r="41" spans="2:17" x14ac:dyDescent="0.3">
      <c r="F41" s="18"/>
      <c r="H41" s="18"/>
      <c r="J41" s="18"/>
    </row>
  </sheetData>
  <mergeCells count="5">
    <mergeCell ref="A1:J1"/>
    <mergeCell ref="A2:J2"/>
    <mergeCell ref="A3:J3"/>
    <mergeCell ref="A4:J4"/>
    <mergeCell ref="A5:J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26070-2487-4FB1-9056-B00E6FF8C349}">
  <sheetPr>
    <pageSetUpPr fitToPage="1"/>
  </sheetPr>
  <dimension ref="A1:L64"/>
  <sheetViews>
    <sheetView view="pageBreakPreview" topLeftCell="D16" zoomScaleNormal="110" zoomScaleSheetLayoutView="100" workbookViewId="0">
      <selection activeCell="D28" sqref="D28"/>
    </sheetView>
  </sheetViews>
  <sheetFormatPr defaultColWidth="9.109375" defaultRowHeight="14.4" x14ac:dyDescent="0.3"/>
  <cols>
    <col min="1" max="1" width="4" style="3" customWidth="1"/>
    <col min="2" max="2" width="5.109375" style="3" customWidth="1"/>
    <col min="3" max="3" width="7.6640625" style="3" customWidth="1"/>
    <col min="4" max="4" width="55.109375" style="3" bestFit="1" customWidth="1"/>
    <col min="5" max="5" width="3.109375" style="3" customWidth="1"/>
    <col min="6" max="6" width="14.6640625" style="3" customWidth="1"/>
    <col min="7" max="7" width="3.109375" style="3" customWidth="1"/>
    <col min="8" max="8" width="14.6640625" style="3" customWidth="1"/>
    <col min="9" max="9" width="3.6640625" style="3" customWidth="1"/>
    <col min="10" max="10" width="14.6640625" style="3" customWidth="1"/>
    <col min="11" max="11" width="3.109375" style="3" customWidth="1"/>
    <col min="12" max="12" width="26" style="4" bestFit="1" customWidth="1"/>
    <col min="13" max="16384" width="9.109375" style="3"/>
  </cols>
  <sheetData>
    <row r="1" spans="1:12" ht="17.399999999999999" x14ac:dyDescent="0.35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</row>
    <row r="2" spans="1:12" x14ac:dyDescent="0.3">
      <c r="A2" s="2" t="s">
        <v>53</v>
      </c>
      <c r="B2" s="2"/>
      <c r="C2" s="2"/>
      <c r="D2" s="2"/>
      <c r="E2" s="2"/>
      <c r="F2" s="2"/>
      <c r="G2" s="2"/>
      <c r="H2" s="2"/>
      <c r="I2" s="2"/>
      <c r="J2" s="2"/>
      <c r="K2" s="5"/>
    </row>
    <row r="3" spans="1:12" x14ac:dyDescent="0.3">
      <c r="A3" s="2" t="s">
        <v>19</v>
      </c>
      <c r="B3" s="2"/>
      <c r="C3" s="2"/>
      <c r="D3" s="2"/>
      <c r="E3" s="2"/>
      <c r="F3" s="2"/>
      <c r="G3" s="2"/>
      <c r="H3" s="2"/>
      <c r="I3" s="2"/>
      <c r="J3" s="2"/>
      <c r="K3" s="5"/>
    </row>
    <row r="4" spans="1:12" x14ac:dyDescent="0.3">
      <c r="A4" s="2" t="s">
        <v>54</v>
      </c>
      <c r="B4" s="2"/>
      <c r="C4" s="2"/>
      <c r="D4" s="2"/>
      <c r="E4" s="2"/>
      <c r="F4" s="2"/>
      <c r="G4" s="2"/>
      <c r="H4" s="2"/>
      <c r="I4" s="2"/>
      <c r="J4" s="2"/>
      <c r="K4" s="5"/>
    </row>
    <row r="5" spans="1:12" x14ac:dyDescent="0.3">
      <c r="A5" s="2" t="s">
        <v>8</v>
      </c>
      <c r="B5" s="2"/>
      <c r="C5" s="2"/>
      <c r="D5" s="2"/>
      <c r="E5" s="2"/>
      <c r="F5" s="2"/>
      <c r="G5" s="2"/>
      <c r="H5" s="2"/>
      <c r="I5" s="2"/>
      <c r="J5" s="2"/>
      <c r="K5" s="5"/>
    </row>
    <row r="6" spans="1:12" x14ac:dyDescent="0.3">
      <c r="J6" s="33" t="s">
        <v>20</v>
      </c>
      <c r="K6" s="5"/>
    </row>
    <row r="7" spans="1:12" x14ac:dyDescent="0.3">
      <c r="A7" s="3" t="s">
        <v>21</v>
      </c>
      <c r="J7" s="34" t="s">
        <v>55</v>
      </c>
      <c r="K7" s="5"/>
    </row>
    <row r="8" spans="1:12" x14ac:dyDescent="0.3">
      <c r="A8" s="3" t="s">
        <v>22</v>
      </c>
      <c r="J8" s="35" t="s">
        <v>23</v>
      </c>
      <c r="K8" s="5"/>
    </row>
    <row r="9" spans="1:12" ht="15" thickBot="1" x14ac:dyDescent="0.35">
      <c r="B9" s="6"/>
      <c r="C9" s="6"/>
      <c r="D9" s="6"/>
      <c r="E9" s="6"/>
      <c r="F9" s="6"/>
      <c r="G9" s="6"/>
      <c r="H9" s="6"/>
      <c r="I9" s="6"/>
      <c r="J9" s="6"/>
      <c r="K9" s="5"/>
    </row>
    <row r="10" spans="1:12" ht="43.2" x14ac:dyDescent="0.3">
      <c r="B10" s="7" t="s">
        <v>24</v>
      </c>
      <c r="C10" s="7" t="s">
        <v>25</v>
      </c>
      <c r="F10" s="8" t="s">
        <v>26</v>
      </c>
      <c r="G10" s="9"/>
      <c r="H10" s="8" t="s">
        <v>27</v>
      </c>
      <c r="I10" s="9"/>
      <c r="J10" s="8" t="s">
        <v>28</v>
      </c>
      <c r="K10" s="5"/>
      <c r="L10" s="7"/>
    </row>
    <row r="11" spans="1:12" ht="15" thickBot="1" x14ac:dyDescent="0.35">
      <c r="B11" s="10" t="s">
        <v>29</v>
      </c>
      <c r="C11" s="10" t="s">
        <v>29</v>
      </c>
      <c r="D11" s="10" t="s">
        <v>30</v>
      </c>
      <c r="E11" s="6"/>
      <c r="F11" s="11" t="s">
        <v>31</v>
      </c>
      <c r="G11" s="6"/>
      <c r="H11" s="11" t="s">
        <v>31</v>
      </c>
      <c r="I11" s="6"/>
      <c r="J11" s="11" t="s">
        <v>31</v>
      </c>
      <c r="K11" s="12"/>
      <c r="L11" s="12"/>
    </row>
    <row r="12" spans="1:12" s="13" customFormat="1" x14ac:dyDescent="0.3">
      <c r="B12" s="32">
        <v>1</v>
      </c>
      <c r="D12" s="14"/>
      <c r="F12" s="15"/>
      <c r="H12" s="15"/>
      <c r="J12" s="15"/>
      <c r="K12" s="15"/>
      <c r="L12" s="16"/>
    </row>
    <row r="13" spans="1:12" x14ac:dyDescent="0.3">
      <c r="B13" s="32">
        <v>2</v>
      </c>
      <c r="C13" s="13"/>
      <c r="D13" s="13"/>
    </row>
    <row r="14" spans="1:12" x14ac:dyDescent="0.3">
      <c r="B14" s="32">
        <v>3</v>
      </c>
      <c r="C14" s="19">
        <v>303</v>
      </c>
      <c r="D14" s="22" t="s">
        <v>32</v>
      </c>
      <c r="F14" s="18">
        <v>0</v>
      </c>
      <c r="H14" s="18">
        <v>0</v>
      </c>
      <c r="J14" s="18">
        <v>0</v>
      </c>
      <c r="K14" s="18"/>
    </row>
    <row r="15" spans="1:12" x14ac:dyDescent="0.3">
      <c r="B15" s="32">
        <v>4</v>
      </c>
      <c r="C15" s="19">
        <v>310.10000000000002</v>
      </c>
      <c r="D15" s="22" t="s">
        <v>33</v>
      </c>
      <c r="F15" s="18">
        <v>2600</v>
      </c>
      <c r="H15" s="18">
        <v>0</v>
      </c>
      <c r="J15" s="18">
        <v>0</v>
      </c>
      <c r="K15" s="18"/>
    </row>
    <row r="16" spans="1:12" x14ac:dyDescent="0.3">
      <c r="B16" s="32">
        <v>5</v>
      </c>
      <c r="C16" s="19">
        <v>311</v>
      </c>
      <c r="D16" s="22" t="s">
        <v>34</v>
      </c>
      <c r="F16" s="18">
        <v>99075.96</v>
      </c>
      <c r="H16" s="18">
        <f>11000+44813.2245138889</f>
        <v>55813.224513888897</v>
      </c>
      <c r="J16" s="18">
        <f>11750+43000.2861254274</f>
        <v>54750.286125427403</v>
      </c>
      <c r="K16" s="18"/>
    </row>
    <row r="17" spans="1:11" x14ac:dyDescent="0.3">
      <c r="B17" s="32">
        <v>6</v>
      </c>
      <c r="C17" s="19">
        <v>352.1</v>
      </c>
      <c r="D17" s="22" t="s">
        <v>35</v>
      </c>
      <c r="F17" s="18">
        <v>117398.21</v>
      </c>
      <c r="H17" s="18">
        <v>4619.5076499999996</v>
      </c>
      <c r="J17" s="18">
        <v>3456.9024089743589</v>
      </c>
      <c r="K17" s="18"/>
    </row>
    <row r="18" spans="1:11" x14ac:dyDescent="0.3">
      <c r="B18" s="32">
        <v>7</v>
      </c>
      <c r="C18" s="19">
        <v>352.2</v>
      </c>
      <c r="D18" s="22" t="s">
        <v>36</v>
      </c>
      <c r="F18" s="18">
        <v>123242.71</v>
      </c>
      <c r="H18" s="18">
        <v>69685.801599999962</v>
      </c>
      <c r="J18" s="18">
        <v>68454.29667948719</v>
      </c>
      <c r="K18" s="20"/>
    </row>
    <row r="19" spans="1:11" s="4" customFormat="1" x14ac:dyDescent="0.3">
      <c r="A19" s="3"/>
      <c r="B19" s="32">
        <v>8</v>
      </c>
      <c r="C19" s="19">
        <v>353</v>
      </c>
      <c r="D19" s="22" t="s">
        <v>37</v>
      </c>
      <c r="E19" s="3"/>
      <c r="F19" s="18">
        <v>0</v>
      </c>
      <c r="G19" s="3"/>
      <c r="H19" s="18">
        <v>0</v>
      </c>
      <c r="I19" s="3"/>
      <c r="J19" s="18">
        <v>0</v>
      </c>
      <c r="K19" s="3"/>
    </row>
    <row r="20" spans="1:11" s="4" customFormat="1" x14ac:dyDescent="0.3">
      <c r="A20" s="3"/>
      <c r="B20" s="32">
        <v>9</v>
      </c>
      <c r="C20" s="19">
        <v>355</v>
      </c>
      <c r="D20" s="22" t="s">
        <v>38</v>
      </c>
      <c r="E20" s="3"/>
      <c r="F20" s="18">
        <v>0</v>
      </c>
      <c r="G20" s="3"/>
      <c r="H20" s="18">
        <v>0</v>
      </c>
      <c r="I20" s="3"/>
      <c r="J20" s="18">
        <v>0</v>
      </c>
      <c r="K20" s="3"/>
    </row>
    <row r="21" spans="1:11" s="4" customFormat="1" x14ac:dyDescent="0.3">
      <c r="A21" s="3"/>
      <c r="B21" s="32">
        <v>10</v>
      </c>
      <c r="C21" s="19">
        <v>363</v>
      </c>
      <c r="D21" s="22" t="s">
        <v>39</v>
      </c>
      <c r="E21" s="3"/>
      <c r="F21" s="18">
        <v>3942.82</v>
      </c>
      <c r="G21" s="3"/>
      <c r="H21" s="18">
        <v>740.47566666666717</v>
      </c>
      <c r="I21" s="3"/>
      <c r="J21" s="18">
        <v>545.64011538461568</v>
      </c>
      <c r="K21" s="3"/>
    </row>
    <row r="22" spans="1:11" s="4" customFormat="1" x14ac:dyDescent="0.3">
      <c r="A22" s="3"/>
      <c r="B22" s="32">
        <v>11</v>
      </c>
      <c r="C22" s="19">
        <v>370</v>
      </c>
      <c r="D22" s="22" t="s">
        <v>33</v>
      </c>
      <c r="E22" s="3"/>
      <c r="F22" s="18">
        <v>803</v>
      </c>
      <c r="G22" s="3"/>
      <c r="H22" s="18">
        <v>0</v>
      </c>
      <c r="I22" s="3"/>
      <c r="J22" s="18">
        <v>0</v>
      </c>
      <c r="K22" s="18"/>
    </row>
    <row r="23" spans="1:11" s="4" customFormat="1" x14ac:dyDescent="0.3">
      <c r="A23" s="3"/>
      <c r="B23" s="32">
        <v>12</v>
      </c>
      <c r="C23" s="19">
        <v>370.1</v>
      </c>
      <c r="D23" s="22" t="s">
        <v>40</v>
      </c>
      <c r="E23" s="3"/>
      <c r="F23" s="18">
        <v>0</v>
      </c>
      <c r="G23" s="3"/>
      <c r="H23" s="18">
        <v>0</v>
      </c>
      <c r="I23" s="3"/>
      <c r="J23" s="18">
        <v>0</v>
      </c>
      <c r="K23" s="18"/>
    </row>
    <row r="24" spans="1:11" s="4" customFormat="1" x14ac:dyDescent="0.3">
      <c r="A24" s="3"/>
      <c r="B24" s="32">
        <v>13</v>
      </c>
      <c r="C24" s="19">
        <v>372</v>
      </c>
      <c r="D24" s="22" t="s">
        <v>41</v>
      </c>
      <c r="E24" s="3"/>
      <c r="F24" s="18">
        <v>44812.380000000005</v>
      </c>
      <c r="G24" s="3"/>
      <c r="H24" s="18">
        <v>2747.4756874999989</v>
      </c>
      <c r="I24" s="3"/>
      <c r="J24" s="18">
        <v>1690.6982067307688</v>
      </c>
      <c r="K24" s="18"/>
    </row>
    <row r="25" spans="1:11" s="4" customFormat="1" x14ac:dyDescent="0.3">
      <c r="A25" s="3"/>
      <c r="B25" s="32">
        <v>14</v>
      </c>
      <c r="C25" s="19">
        <v>373</v>
      </c>
      <c r="D25" s="22" t="s">
        <v>42</v>
      </c>
      <c r="E25" s="3"/>
      <c r="F25" s="18">
        <v>1438.6000000000001</v>
      </c>
      <c r="G25" s="3"/>
      <c r="H25" s="18">
        <v>20.979583333333334</v>
      </c>
      <c r="I25" s="3"/>
      <c r="J25" s="18">
        <v>6.4552564102564114</v>
      </c>
      <c r="K25" s="18"/>
    </row>
    <row r="26" spans="1:11" s="4" customFormat="1" x14ac:dyDescent="0.3">
      <c r="A26" s="3"/>
      <c r="B26" s="32">
        <v>15</v>
      </c>
      <c r="C26" s="19">
        <v>375</v>
      </c>
      <c r="D26" s="22" t="s">
        <v>43</v>
      </c>
      <c r="E26" s="3"/>
      <c r="F26" s="18">
        <v>0</v>
      </c>
      <c r="G26" s="3"/>
      <c r="H26" s="18">
        <v>0</v>
      </c>
      <c r="I26" s="3"/>
      <c r="J26" s="18">
        <v>0</v>
      </c>
      <c r="K26" s="18"/>
    </row>
    <row r="27" spans="1:11" s="4" customFormat="1" x14ac:dyDescent="0.3">
      <c r="A27" s="3"/>
      <c r="B27" s="32">
        <v>16</v>
      </c>
      <c r="C27" s="19">
        <v>391</v>
      </c>
      <c r="D27" s="22" t="s">
        <v>44</v>
      </c>
      <c r="E27" s="3"/>
      <c r="F27" s="18">
        <v>71.930000000000007</v>
      </c>
      <c r="G27" s="3"/>
      <c r="H27" s="18">
        <v>2.0979583333333331</v>
      </c>
      <c r="I27" s="3"/>
      <c r="J27" s="18">
        <v>0.64552564102564092</v>
      </c>
      <c r="K27" s="18"/>
    </row>
    <row r="28" spans="1:11" s="4" customFormat="1" x14ac:dyDescent="0.3">
      <c r="A28" s="3"/>
      <c r="B28" s="32">
        <v>17</v>
      </c>
      <c r="C28" s="19">
        <v>391.1</v>
      </c>
      <c r="D28" s="22" t="s">
        <v>44</v>
      </c>
      <c r="E28" s="3"/>
      <c r="F28" s="18">
        <v>0</v>
      </c>
      <c r="G28" s="3"/>
      <c r="H28" s="18">
        <v>0</v>
      </c>
      <c r="I28" s="3"/>
      <c r="J28" s="18">
        <v>0</v>
      </c>
      <c r="K28" s="18"/>
    </row>
    <row r="29" spans="1:11" s="4" customFormat="1" x14ac:dyDescent="0.3">
      <c r="A29" s="3"/>
      <c r="B29" s="32">
        <v>18</v>
      </c>
      <c r="C29" s="19">
        <v>392</v>
      </c>
      <c r="D29" s="22" t="s">
        <v>45</v>
      </c>
      <c r="E29" s="3"/>
      <c r="F29" s="18">
        <v>0</v>
      </c>
      <c r="G29" s="3"/>
      <c r="H29" s="18">
        <v>0</v>
      </c>
      <c r="I29" s="3"/>
      <c r="J29" s="18">
        <v>0</v>
      </c>
      <c r="K29" s="18"/>
    </row>
    <row r="30" spans="1:11" s="4" customFormat="1" x14ac:dyDescent="0.3">
      <c r="A30" s="3"/>
      <c r="B30" s="32">
        <v>19</v>
      </c>
      <c r="C30" s="19">
        <v>393</v>
      </c>
      <c r="D30" s="22" t="s">
        <v>46</v>
      </c>
      <c r="E30" s="3"/>
      <c r="F30" s="18">
        <v>6878.81</v>
      </c>
      <c r="G30" s="3"/>
      <c r="H30" s="18">
        <v>997.72883333333345</v>
      </c>
      <c r="I30" s="3"/>
      <c r="J30" s="18">
        <v>769.66473931623943</v>
      </c>
      <c r="K30" s="20"/>
    </row>
    <row r="31" spans="1:11" s="4" customFormat="1" x14ac:dyDescent="0.3">
      <c r="A31" s="3"/>
      <c r="B31" s="32">
        <v>20</v>
      </c>
      <c r="C31" s="19">
        <v>396</v>
      </c>
      <c r="D31" s="22" t="s">
        <v>47</v>
      </c>
      <c r="E31" s="3"/>
      <c r="F31" s="18">
        <v>0</v>
      </c>
      <c r="G31" s="3"/>
      <c r="H31" s="18">
        <v>0</v>
      </c>
      <c r="I31" s="3"/>
      <c r="J31" s="18">
        <v>0</v>
      </c>
      <c r="K31" s="3"/>
    </row>
    <row r="32" spans="1:11" s="4" customFormat="1" x14ac:dyDescent="0.3">
      <c r="A32" s="3"/>
      <c r="B32" s="32">
        <v>21</v>
      </c>
      <c r="C32" s="17"/>
      <c r="D32" s="21"/>
      <c r="E32" s="3"/>
      <c r="F32" s="18"/>
      <c r="G32" s="3"/>
      <c r="H32" s="18"/>
      <c r="I32" s="3"/>
      <c r="J32" s="18"/>
      <c r="K32" s="18"/>
    </row>
    <row r="33" spans="1:11" s="4" customFormat="1" x14ac:dyDescent="0.3">
      <c r="A33" s="3"/>
      <c r="B33" s="32">
        <v>22</v>
      </c>
      <c r="C33" s="17"/>
      <c r="D33" s="36" t="s">
        <v>48</v>
      </c>
      <c r="E33" s="40"/>
      <c r="F33" s="37">
        <f>SUM(F14:F31)</f>
        <v>400264.42</v>
      </c>
      <c r="G33" s="40"/>
      <c r="H33" s="37">
        <f>SUM(H14:H31)</f>
        <v>134627.2914930555</v>
      </c>
      <c r="I33" s="40"/>
      <c r="J33" s="37">
        <f>SUM(J14:J31)</f>
        <v>129674.58905737186</v>
      </c>
      <c r="K33" s="18"/>
    </row>
    <row r="34" spans="1:11" s="4" customFormat="1" x14ac:dyDescent="0.3">
      <c r="A34" s="3"/>
      <c r="B34" s="32">
        <v>23</v>
      </c>
      <c r="C34" s="17"/>
      <c r="D34" s="21"/>
      <c r="E34" s="3"/>
      <c r="F34" s="18"/>
      <c r="G34" s="3"/>
      <c r="H34" s="18"/>
      <c r="I34" s="3"/>
      <c r="J34" s="18"/>
      <c r="K34" s="18"/>
    </row>
    <row r="35" spans="1:11" s="4" customFormat="1" x14ac:dyDescent="0.3">
      <c r="A35" s="3"/>
      <c r="B35" s="32">
        <v>24</v>
      </c>
      <c r="C35" s="17" t="s">
        <v>49</v>
      </c>
      <c r="D35" s="21" t="s">
        <v>50</v>
      </c>
      <c r="E35" s="3"/>
      <c r="F35" s="18">
        <v>0</v>
      </c>
      <c r="G35" s="3"/>
      <c r="H35" s="18">
        <v>0</v>
      </c>
      <c r="I35" s="3"/>
      <c r="J35" s="18">
        <v>0</v>
      </c>
      <c r="K35" s="18"/>
    </row>
    <row r="36" spans="1:11" s="4" customFormat="1" x14ac:dyDescent="0.3">
      <c r="A36" s="3"/>
      <c r="B36" s="32">
        <v>25</v>
      </c>
      <c r="C36" s="17"/>
      <c r="D36" s="21"/>
      <c r="E36" s="3"/>
      <c r="F36" s="18"/>
      <c r="G36" s="3"/>
      <c r="H36" s="20"/>
      <c r="I36" s="3"/>
      <c r="J36" s="20"/>
      <c r="K36" s="18"/>
    </row>
    <row r="37" spans="1:11" s="4" customFormat="1" ht="15" thickBot="1" x14ac:dyDescent="0.35">
      <c r="A37" s="3"/>
      <c r="B37" s="32">
        <v>26</v>
      </c>
      <c r="C37" s="17"/>
      <c r="D37" s="29" t="s">
        <v>51</v>
      </c>
      <c r="E37" s="30"/>
      <c r="F37" s="31">
        <f>F33+F35</f>
        <v>400264.42</v>
      </c>
      <c r="G37" s="30"/>
      <c r="H37" s="31">
        <f>H33+H35</f>
        <v>134627.2914930555</v>
      </c>
      <c r="I37" s="30"/>
      <c r="J37" s="31">
        <f>J33+J35</f>
        <v>129674.58905737186</v>
      </c>
      <c r="K37" s="18"/>
    </row>
    <row r="38" spans="1:11" s="4" customFormat="1" ht="15" thickTop="1" x14ac:dyDescent="0.3">
      <c r="A38" s="3"/>
      <c r="B38" s="32">
        <v>27</v>
      </c>
      <c r="C38" s="17"/>
      <c r="D38" s="21"/>
      <c r="E38" s="3"/>
      <c r="F38" s="18"/>
      <c r="G38" s="3"/>
      <c r="H38" s="18"/>
      <c r="I38" s="3"/>
      <c r="J38" s="18"/>
      <c r="K38" s="18"/>
    </row>
    <row r="39" spans="1:11" s="4" customFormat="1" x14ac:dyDescent="0.3">
      <c r="A39" s="3"/>
      <c r="B39" s="32">
        <v>28</v>
      </c>
      <c r="C39" s="17"/>
      <c r="D39" s="21"/>
      <c r="E39" s="3"/>
      <c r="F39" s="18"/>
      <c r="G39" s="3"/>
      <c r="H39" s="18"/>
      <c r="I39" s="3"/>
      <c r="J39" s="18"/>
      <c r="K39" s="18"/>
    </row>
    <row r="40" spans="1:11" s="4" customFormat="1" x14ac:dyDescent="0.3">
      <c r="A40" s="3"/>
      <c r="B40" s="32">
        <v>29</v>
      </c>
      <c r="C40" s="17"/>
      <c r="D40" s="21"/>
      <c r="E40" s="3"/>
      <c r="F40" s="18"/>
      <c r="G40" s="3"/>
      <c r="H40" s="18"/>
      <c r="I40" s="3"/>
      <c r="J40" s="18"/>
      <c r="K40" s="18"/>
    </row>
    <row r="41" spans="1:11" s="4" customFormat="1" x14ac:dyDescent="0.3">
      <c r="A41" s="3"/>
      <c r="B41" s="32">
        <v>30</v>
      </c>
      <c r="C41" s="23"/>
      <c r="D41" s="21"/>
      <c r="E41" s="3"/>
      <c r="F41" s="18"/>
      <c r="G41" s="3"/>
      <c r="H41" s="18"/>
      <c r="I41" s="3"/>
      <c r="J41" s="18"/>
      <c r="K41" s="18"/>
    </row>
    <row r="42" spans="1:11" s="4" customFormat="1" x14ac:dyDescent="0.3">
      <c r="A42" s="3"/>
      <c r="B42" s="32">
        <v>31</v>
      </c>
      <c r="C42" s="17"/>
      <c r="D42" s="3"/>
      <c r="E42" s="3"/>
      <c r="F42" s="20"/>
      <c r="G42" s="3"/>
      <c r="H42" s="18"/>
      <c r="I42" s="3"/>
      <c r="J42" s="18"/>
      <c r="K42" s="20"/>
    </row>
    <row r="43" spans="1:11" s="4" customFormat="1" x14ac:dyDescent="0.3">
      <c r="A43" s="3"/>
      <c r="B43" s="32">
        <v>32</v>
      </c>
      <c r="C43" s="24"/>
      <c r="D43" s="3"/>
      <c r="E43" s="3"/>
      <c r="F43" s="3"/>
      <c r="G43" s="3"/>
      <c r="H43" s="18"/>
      <c r="I43" s="3"/>
      <c r="J43" s="18"/>
      <c r="K43" s="3"/>
    </row>
    <row r="44" spans="1:11" s="4" customFormat="1" x14ac:dyDescent="0.3">
      <c r="A44" s="3"/>
      <c r="B44" s="32">
        <v>33</v>
      </c>
      <c r="C44" s="17"/>
      <c r="D44" s="21"/>
      <c r="E44" s="3"/>
      <c r="F44" s="18"/>
      <c r="G44" s="3"/>
      <c r="H44" s="18"/>
      <c r="I44" s="3"/>
      <c r="J44" s="18"/>
      <c r="K44" s="18"/>
    </row>
    <row r="45" spans="1:11" s="4" customFormat="1" x14ac:dyDescent="0.3">
      <c r="A45" s="3"/>
      <c r="B45" s="32">
        <v>34</v>
      </c>
      <c r="C45" s="17"/>
      <c r="D45" s="21"/>
      <c r="E45" s="3"/>
      <c r="F45" s="18"/>
      <c r="G45" s="3"/>
      <c r="H45" s="18"/>
      <c r="I45" s="3"/>
      <c r="J45" s="18"/>
      <c r="K45" s="18"/>
    </row>
    <row r="46" spans="1:11" s="4" customFormat="1" x14ac:dyDescent="0.3">
      <c r="A46" s="3"/>
      <c r="B46" s="32">
        <v>35</v>
      </c>
      <c r="C46" s="17"/>
      <c r="D46" s="21"/>
      <c r="E46" s="3"/>
      <c r="F46" s="18"/>
      <c r="G46" s="3"/>
      <c r="H46" s="18"/>
      <c r="I46" s="3"/>
      <c r="J46" s="18"/>
      <c r="K46" s="18"/>
    </row>
    <row r="47" spans="1:11" s="4" customFormat="1" x14ac:dyDescent="0.3">
      <c r="A47" s="3"/>
      <c r="B47" s="32">
        <v>36</v>
      </c>
      <c r="C47" s="24"/>
      <c r="D47" s="3"/>
      <c r="E47" s="3"/>
      <c r="F47" s="3"/>
      <c r="G47" s="3"/>
      <c r="H47" s="18"/>
      <c r="I47" s="3"/>
      <c r="J47" s="18"/>
      <c r="K47" s="3"/>
    </row>
    <row r="48" spans="1:11" s="4" customFormat="1" x14ac:dyDescent="0.3">
      <c r="A48" s="3"/>
      <c r="B48" s="32">
        <v>37</v>
      </c>
      <c r="C48" s="17"/>
      <c r="D48" s="25"/>
      <c r="E48" s="3"/>
      <c r="F48" s="18"/>
      <c r="G48" s="3"/>
      <c r="H48" s="20"/>
      <c r="I48" s="3"/>
      <c r="J48" s="20"/>
      <c r="K48" s="18"/>
    </row>
    <row r="49" spans="1:11" s="4" customFormat="1" x14ac:dyDescent="0.3">
      <c r="A49" s="3"/>
      <c r="B49" s="32">
        <v>38</v>
      </c>
      <c r="C49" s="17"/>
      <c r="D49" s="3"/>
      <c r="E49" s="3"/>
      <c r="F49" s="3"/>
      <c r="G49" s="3"/>
      <c r="H49" s="3"/>
      <c r="I49" s="3"/>
      <c r="J49" s="3"/>
      <c r="K49" s="3"/>
    </row>
    <row r="50" spans="1:11" s="4" customFormat="1" x14ac:dyDescent="0.3">
      <c r="A50" s="3"/>
      <c r="B50" s="32">
        <v>39</v>
      </c>
      <c r="C50" s="24"/>
      <c r="D50" s="3"/>
      <c r="E50" s="3"/>
      <c r="F50" s="3"/>
      <c r="G50" s="3"/>
      <c r="H50" s="18"/>
      <c r="I50" s="3"/>
      <c r="J50" s="18"/>
      <c r="K50" s="3"/>
    </row>
    <row r="51" spans="1:11" s="4" customFormat="1" x14ac:dyDescent="0.3">
      <c r="A51" s="3"/>
      <c r="B51" s="32">
        <v>40</v>
      </c>
      <c r="C51" s="17"/>
      <c r="D51" s="25"/>
      <c r="E51" s="3"/>
      <c r="F51" s="18"/>
      <c r="G51" s="3"/>
      <c r="H51" s="18"/>
      <c r="I51" s="3"/>
      <c r="J51" s="18"/>
      <c r="K51" s="18"/>
    </row>
    <row r="52" spans="1:11" s="4" customFormat="1" x14ac:dyDescent="0.3">
      <c r="A52" s="3"/>
      <c r="B52" s="32">
        <v>41</v>
      </c>
      <c r="C52" s="3"/>
      <c r="D52" s="3"/>
      <c r="E52" s="3"/>
      <c r="F52" s="3"/>
      <c r="G52" s="3"/>
      <c r="H52" s="18"/>
      <c r="I52" s="3"/>
      <c r="J52" s="18"/>
      <c r="K52" s="3"/>
    </row>
    <row r="53" spans="1:11" s="4" customFormat="1" x14ac:dyDescent="0.3">
      <c r="A53" s="3"/>
      <c r="B53" s="32">
        <v>42</v>
      </c>
      <c r="C53" s="13"/>
      <c r="D53" s="3"/>
      <c r="E53" s="3"/>
      <c r="F53" s="18"/>
      <c r="G53" s="3"/>
      <c r="H53" s="3"/>
      <c r="I53" s="3"/>
      <c r="J53" s="3"/>
      <c r="K53" s="18"/>
    </row>
    <row r="54" spans="1:11" s="4" customFormat="1" x14ac:dyDescent="0.3">
      <c r="A54" s="3"/>
      <c r="B54" s="32">
        <v>43</v>
      </c>
      <c r="C54" s="3"/>
      <c r="D54" s="3"/>
      <c r="E54" s="3"/>
      <c r="F54" s="3"/>
      <c r="G54" s="3"/>
      <c r="H54" s="18"/>
      <c r="I54" s="3"/>
      <c r="J54" s="18"/>
      <c r="K54" s="3"/>
    </row>
    <row r="55" spans="1:11" s="4" customFormat="1" x14ac:dyDescent="0.3">
      <c r="A55" s="3"/>
      <c r="B55" s="32">
        <v>44</v>
      </c>
      <c r="C55" s="13"/>
      <c r="D55" s="3"/>
      <c r="E55" s="3"/>
      <c r="F55" s="20"/>
      <c r="G55" s="3"/>
      <c r="H55" s="3"/>
      <c r="I55" s="3"/>
      <c r="J55" s="3"/>
      <c r="K55" s="20"/>
    </row>
    <row r="56" spans="1:11" s="4" customFormat="1" x14ac:dyDescent="0.3">
      <c r="A56" s="3"/>
      <c r="B56" s="32">
        <v>45</v>
      </c>
      <c r="C56" s="3"/>
      <c r="D56" s="3"/>
      <c r="E56" s="3"/>
      <c r="F56" s="3"/>
      <c r="G56" s="3"/>
      <c r="H56" s="3"/>
      <c r="I56" s="3"/>
      <c r="J56" s="3"/>
      <c r="K56" s="3"/>
    </row>
    <row r="57" spans="1:11" s="4" customFormat="1" x14ac:dyDescent="0.3">
      <c r="A57" s="3"/>
      <c r="B57" s="32">
        <v>46</v>
      </c>
      <c r="C57" s="13"/>
      <c r="D57" s="3"/>
      <c r="E57" s="3"/>
      <c r="F57" s="20"/>
      <c r="G57" s="3"/>
      <c r="H57" s="18"/>
      <c r="I57" s="3"/>
      <c r="J57" s="18"/>
      <c r="K57" s="20"/>
    </row>
    <row r="58" spans="1:11" s="4" customFormat="1" x14ac:dyDescent="0.3">
      <c r="A58" s="3"/>
      <c r="B58" s="32">
        <v>47</v>
      </c>
      <c r="C58" s="13"/>
      <c r="D58" s="3"/>
      <c r="E58" s="3"/>
      <c r="F58" s="26"/>
      <c r="G58" s="3"/>
      <c r="H58" s="3"/>
      <c r="I58" s="3"/>
      <c r="J58" s="3"/>
      <c r="K58" s="27"/>
    </row>
    <row r="59" spans="1:11" s="4" customFormat="1" x14ac:dyDescent="0.3">
      <c r="A59" s="3"/>
      <c r="B59" s="32">
        <v>48</v>
      </c>
      <c r="C59" s="13"/>
      <c r="D59" s="3"/>
      <c r="E59" s="3"/>
      <c r="F59" s="3"/>
      <c r="G59" s="3"/>
      <c r="H59" s="18"/>
      <c r="I59" s="3"/>
      <c r="J59" s="18"/>
      <c r="K59" s="3"/>
    </row>
    <row r="60" spans="1:11" s="4" customFormat="1" x14ac:dyDescent="0.3">
      <c r="A60" s="3"/>
      <c r="B60" s="32">
        <v>49</v>
      </c>
      <c r="C60" s="13"/>
      <c r="D60" s="3"/>
      <c r="E60" s="3"/>
      <c r="F60" s="3"/>
      <c r="G60" s="3"/>
      <c r="H60" s="3"/>
      <c r="I60" s="3"/>
      <c r="J60" s="3"/>
      <c r="K60" s="3"/>
    </row>
    <row r="61" spans="1:11" s="4" customFormat="1" x14ac:dyDescent="0.3">
      <c r="A61" s="3"/>
      <c r="B61" s="32">
        <v>50</v>
      </c>
      <c r="C61" s="13"/>
      <c r="D61" s="3"/>
      <c r="E61" s="3"/>
      <c r="F61" s="3"/>
      <c r="G61" s="3"/>
      <c r="H61" s="20"/>
      <c r="I61" s="3"/>
      <c r="J61" s="20"/>
      <c r="K61" s="3"/>
    </row>
    <row r="62" spans="1:11" s="4" customFormat="1" x14ac:dyDescent="0.3">
      <c r="A62" s="3"/>
      <c r="B62" s="3"/>
      <c r="C62" s="3"/>
      <c r="D62" s="13"/>
      <c r="E62" s="3"/>
      <c r="F62" s="3"/>
      <c r="G62" s="3"/>
      <c r="H62" s="3"/>
      <c r="I62" s="3"/>
      <c r="J62" s="3"/>
      <c r="K62" s="3"/>
    </row>
    <row r="63" spans="1:11" x14ac:dyDescent="0.3">
      <c r="H63" s="20"/>
      <c r="J63" s="20"/>
    </row>
    <row r="64" spans="1:11" x14ac:dyDescent="0.3">
      <c r="H64" s="26"/>
      <c r="J64" s="27"/>
    </row>
  </sheetData>
  <mergeCells count="5">
    <mergeCell ref="A1:J1"/>
    <mergeCell ref="A2:J2"/>
    <mergeCell ref="A3:J3"/>
    <mergeCell ref="A4:J4"/>
    <mergeCell ref="A5:J5"/>
  </mergeCells>
  <pageMargins left="0.7" right="0.7" top="0.75" bottom="0.75" header="0.3" footer="0.3"/>
  <pageSetup scale="85" fitToWidth="0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3EE39-EF53-4237-8593-56410FA5288F}">
  <sheetPr>
    <pageSetUpPr fitToPage="1"/>
  </sheetPr>
  <dimension ref="A1:L64"/>
  <sheetViews>
    <sheetView view="pageBreakPreview" topLeftCell="D16" zoomScaleNormal="110" zoomScaleSheetLayoutView="100" workbookViewId="0">
      <selection activeCell="D28" sqref="D28"/>
    </sheetView>
  </sheetViews>
  <sheetFormatPr defaultColWidth="9.109375" defaultRowHeight="14.4" x14ac:dyDescent="0.3"/>
  <cols>
    <col min="1" max="1" width="4" style="3" customWidth="1"/>
    <col min="2" max="2" width="5.109375" style="3" customWidth="1"/>
    <col min="3" max="3" width="7.6640625" style="3" customWidth="1"/>
    <col min="4" max="4" width="55.109375" style="3" bestFit="1" customWidth="1"/>
    <col min="5" max="5" width="3.109375" style="3" customWidth="1"/>
    <col min="6" max="6" width="14.6640625" style="3" customWidth="1"/>
    <col min="7" max="7" width="3.109375" style="3" customWidth="1"/>
    <col min="8" max="8" width="14.6640625" style="3" customWidth="1"/>
    <col min="9" max="9" width="3.6640625" style="3" customWidth="1"/>
    <col min="10" max="10" width="14.6640625" style="3" customWidth="1"/>
    <col min="11" max="11" width="3.109375" style="3" customWidth="1"/>
    <col min="12" max="12" width="26" style="4" bestFit="1" customWidth="1"/>
    <col min="13" max="16384" width="9.109375" style="3"/>
  </cols>
  <sheetData>
    <row r="1" spans="1:12" ht="17.399999999999999" x14ac:dyDescent="0.35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</row>
    <row r="2" spans="1:12" x14ac:dyDescent="0.3">
      <c r="A2" s="2" t="s">
        <v>53</v>
      </c>
      <c r="B2" s="2"/>
      <c r="C2" s="2"/>
      <c r="D2" s="2"/>
      <c r="E2" s="2"/>
      <c r="F2" s="2"/>
      <c r="G2" s="2"/>
      <c r="H2" s="2"/>
      <c r="I2" s="2"/>
      <c r="J2" s="2"/>
      <c r="K2" s="5"/>
    </row>
    <row r="3" spans="1:12" x14ac:dyDescent="0.3">
      <c r="A3" s="2" t="s">
        <v>19</v>
      </c>
      <c r="B3" s="2"/>
      <c r="C3" s="2"/>
      <c r="D3" s="2"/>
      <c r="E3" s="2"/>
      <c r="F3" s="2"/>
      <c r="G3" s="2"/>
      <c r="H3" s="2"/>
      <c r="I3" s="2"/>
      <c r="J3" s="2"/>
      <c r="K3" s="5"/>
    </row>
    <row r="4" spans="1:12" x14ac:dyDescent="0.3">
      <c r="A4" s="2" t="s">
        <v>54</v>
      </c>
      <c r="B4" s="2"/>
      <c r="C4" s="2"/>
      <c r="D4" s="2"/>
      <c r="E4" s="2"/>
      <c r="F4" s="2"/>
      <c r="G4" s="2"/>
      <c r="H4" s="2"/>
      <c r="I4" s="2"/>
      <c r="J4" s="2"/>
      <c r="K4" s="5"/>
    </row>
    <row r="5" spans="1:12" x14ac:dyDescent="0.3">
      <c r="A5" s="2" t="s">
        <v>9</v>
      </c>
      <c r="B5" s="2"/>
      <c r="C5" s="2"/>
      <c r="D5" s="2"/>
      <c r="E5" s="2"/>
      <c r="F5" s="2"/>
      <c r="G5" s="2"/>
      <c r="H5" s="2"/>
      <c r="I5" s="2"/>
      <c r="J5" s="2"/>
      <c r="K5" s="5"/>
    </row>
    <row r="6" spans="1:12" x14ac:dyDescent="0.3">
      <c r="J6" s="33" t="s">
        <v>20</v>
      </c>
      <c r="K6" s="5"/>
    </row>
    <row r="7" spans="1:12" x14ac:dyDescent="0.3">
      <c r="A7" s="3" t="s">
        <v>21</v>
      </c>
      <c r="J7" s="34" t="s">
        <v>55</v>
      </c>
      <c r="K7" s="5"/>
    </row>
    <row r="8" spans="1:12" x14ac:dyDescent="0.3">
      <c r="A8" s="3" t="s">
        <v>22</v>
      </c>
      <c r="J8" s="35" t="s">
        <v>23</v>
      </c>
      <c r="K8" s="5"/>
    </row>
    <row r="9" spans="1:12" ht="15" thickBot="1" x14ac:dyDescent="0.35">
      <c r="B9" s="6"/>
      <c r="C9" s="6"/>
      <c r="D9" s="6"/>
      <c r="E9" s="6"/>
      <c r="F9" s="6"/>
      <c r="G9" s="6"/>
      <c r="H9" s="6"/>
      <c r="I9" s="6"/>
      <c r="J9" s="6"/>
      <c r="K9" s="5"/>
    </row>
    <row r="10" spans="1:12" ht="43.2" x14ac:dyDescent="0.3">
      <c r="B10" s="7" t="s">
        <v>24</v>
      </c>
      <c r="C10" s="7" t="s">
        <v>25</v>
      </c>
      <c r="F10" s="8" t="s">
        <v>26</v>
      </c>
      <c r="G10" s="9"/>
      <c r="H10" s="8" t="s">
        <v>27</v>
      </c>
      <c r="I10" s="9"/>
      <c r="J10" s="8" t="s">
        <v>28</v>
      </c>
      <c r="K10" s="5"/>
      <c r="L10" s="7"/>
    </row>
    <row r="11" spans="1:12" ht="15" thickBot="1" x14ac:dyDescent="0.35">
      <c r="B11" s="10" t="s">
        <v>29</v>
      </c>
      <c r="C11" s="10" t="s">
        <v>29</v>
      </c>
      <c r="D11" s="10" t="s">
        <v>30</v>
      </c>
      <c r="E11" s="6"/>
      <c r="F11" s="11" t="s">
        <v>31</v>
      </c>
      <c r="G11" s="6"/>
      <c r="H11" s="11" t="s">
        <v>31</v>
      </c>
      <c r="I11" s="6"/>
      <c r="J11" s="11" t="s">
        <v>31</v>
      </c>
      <c r="K11" s="12"/>
      <c r="L11" s="12"/>
    </row>
    <row r="12" spans="1:12" s="13" customFormat="1" x14ac:dyDescent="0.3">
      <c r="B12" s="32">
        <v>1</v>
      </c>
      <c r="D12" s="14"/>
      <c r="F12" s="15"/>
      <c r="H12" s="15"/>
      <c r="J12" s="15"/>
      <c r="K12" s="15"/>
      <c r="L12" s="16"/>
    </row>
    <row r="13" spans="1:12" x14ac:dyDescent="0.3">
      <c r="B13" s="32">
        <v>2</v>
      </c>
      <c r="C13" s="13"/>
      <c r="D13" s="13"/>
    </row>
    <row r="14" spans="1:12" x14ac:dyDescent="0.3">
      <c r="B14" s="32">
        <v>3</v>
      </c>
      <c r="C14" s="19">
        <v>303</v>
      </c>
      <c r="D14" s="22" t="s">
        <v>32</v>
      </c>
      <c r="F14" s="18">
        <v>0</v>
      </c>
      <c r="H14" s="18">
        <v>0</v>
      </c>
      <c r="J14" s="18">
        <v>0</v>
      </c>
      <c r="K14" s="18"/>
    </row>
    <row r="15" spans="1:12" x14ac:dyDescent="0.3">
      <c r="B15" s="32">
        <v>4</v>
      </c>
      <c r="C15" s="19">
        <v>310.10000000000002</v>
      </c>
      <c r="D15" s="22" t="s">
        <v>33</v>
      </c>
      <c r="F15" s="18">
        <v>0</v>
      </c>
      <c r="H15" s="18">
        <v>0</v>
      </c>
      <c r="J15" s="18">
        <v>0</v>
      </c>
      <c r="K15" s="18"/>
    </row>
    <row r="16" spans="1:12" x14ac:dyDescent="0.3">
      <c r="B16" s="32">
        <v>5</v>
      </c>
      <c r="C16" s="19">
        <v>311</v>
      </c>
      <c r="D16" s="22" t="s">
        <v>34</v>
      </c>
      <c r="F16" s="18">
        <v>28969.11</v>
      </c>
      <c r="H16" s="18">
        <v>1494.7046583333333</v>
      </c>
      <c r="J16" s="18">
        <f>200+980.306327564103</f>
        <v>1180.306327564103</v>
      </c>
      <c r="K16" s="18"/>
    </row>
    <row r="17" spans="1:11" x14ac:dyDescent="0.3">
      <c r="B17" s="32">
        <v>6</v>
      </c>
      <c r="C17" s="19">
        <v>352.1</v>
      </c>
      <c r="D17" s="22" t="s">
        <v>35</v>
      </c>
      <c r="F17" s="18">
        <v>119851.37999999998</v>
      </c>
      <c r="H17" s="18">
        <v>4662.2048166666664</v>
      </c>
      <c r="J17" s="18">
        <v>3480.665965384615</v>
      </c>
      <c r="K17" s="18"/>
    </row>
    <row r="18" spans="1:11" x14ac:dyDescent="0.3">
      <c r="B18" s="32">
        <v>7</v>
      </c>
      <c r="C18" s="19">
        <v>352.2</v>
      </c>
      <c r="D18" s="22" t="s">
        <v>36</v>
      </c>
      <c r="F18" s="18">
        <v>66102.3</v>
      </c>
      <c r="H18" s="18">
        <v>61706.38900000001</v>
      </c>
      <c r="J18" s="18">
        <v>61051.439461538459</v>
      </c>
      <c r="K18" s="20"/>
    </row>
    <row r="19" spans="1:11" s="4" customFormat="1" x14ac:dyDescent="0.3">
      <c r="A19" s="3"/>
      <c r="B19" s="32">
        <v>8</v>
      </c>
      <c r="C19" s="19">
        <v>353</v>
      </c>
      <c r="D19" s="22" t="s">
        <v>37</v>
      </c>
      <c r="E19" s="3"/>
      <c r="F19" s="18">
        <v>0</v>
      </c>
      <c r="G19" s="3"/>
      <c r="H19" s="18">
        <v>0</v>
      </c>
      <c r="I19" s="3"/>
      <c r="J19" s="18">
        <v>0</v>
      </c>
      <c r="K19" s="3"/>
    </row>
    <row r="20" spans="1:11" s="4" customFormat="1" x14ac:dyDescent="0.3">
      <c r="A20" s="3"/>
      <c r="B20" s="32">
        <v>9</v>
      </c>
      <c r="C20" s="19">
        <v>355</v>
      </c>
      <c r="D20" s="22" t="s">
        <v>38</v>
      </c>
      <c r="E20" s="3"/>
      <c r="F20" s="18">
        <v>0</v>
      </c>
      <c r="G20" s="3"/>
      <c r="H20" s="18">
        <v>0</v>
      </c>
      <c r="I20" s="3"/>
      <c r="J20" s="18">
        <v>0</v>
      </c>
      <c r="K20" s="3"/>
    </row>
    <row r="21" spans="1:11" s="4" customFormat="1" x14ac:dyDescent="0.3">
      <c r="A21" s="3"/>
      <c r="B21" s="32">
        <v>10</v>
      </c>
      <c r="C21" s="19">
        <v>363</v>
      </c>
      <c r="D21" s="22" t="s">
        <v>39</v>
      </c>
      <c r="E21" s="3"/>
      <c r="F21" s="18">
        <v>12368.65</v>
      </c>
      <c r="G21" s="3"/>
      <c r="H21" s="18">
        <v>10721.504583333328</v>
      </c>
      <c r="I21" s="3"/>
      <c r="J21" s="18">
        <v>10222.001410256409</v>
      </c>
      <c r="K21" s="3"/>
    </row>
    <row r="22" spans="1:11" s="4" customFormat="1" x14ac:dyDescent="0.3">
      <c r="A22" s="3"/>
      <c r="B22" s="32">
        <v>11</v>
      </c>
      <c r="C22" s="19">
        <v>370</v>
      </c>
      <c r="D22" s="22" t="s">
        <v>33</v>
      </c>
      <c r="E22" s="3"/>
      <c r="F22" s="18">
        <v>1077.25</v>
      </c>
      <c r="G22" s="3"/>
      <c r="H22" s="18">
        <v>0</v>
      </c>
      <c r="I22" s="3"/>
      <c r="J22" s="18">
        <v>0</v>
      </c>
      <c r="K22" s="18"/>
    </row>
    <row r="23" spans="1:11" s="4" customFormat="1" x14ac:dyDescent="0.3">
      <c r="A23" s="3"/>
      <c r="B23" s="32">
        <v>12</v>
      </c>
      <c r="C23" s="19">
        <v>370.1</v>
      </c>
      <c r="D23" s="22" t="s">
        <v>40</v>
      </c>
      <c r="E23" s="3"/>
      <c r="F23" s="18">
        <v>0</v>
      </c>
      <c r="G23" s="3"/>
      <c r="H23" s="18">
        <v>0</v>
      </c>
      <c r="I23" s="3"/>
      <c r="J23" s="18">
        <v>0</v>
      </c>
      <c r="K23" s="18"/>
    </row>
    <row r="24" spans="1:11" s="4" customFormat="1" x14ac:dyDescent="0.3">
      <c r="A24" s="3"/>
      <c r="B24" s="32">
        <v>13</v>
      </c>
      <c r="C24" s="19">
        <v>372</v>
      </c>
      <c r="D24" s="22" t="s">
        <v>41</v>
      </c>
      <c r="E24" s="3"/>
      <c r="F24" s="18">
        <v>145377.89000000001</v>
      </c>
      <c r="G24" s="3"/>
      <c r="H24" s="18">
        <v>8167.590895833333</v>
      </c>
      <c r="I24" s="3"/>
      <c r="J24" s="18">
        <v>4772.4611458333329</v>
      </c>
      <c r="K24" s="18"/>
    </row>
    <row r="25" spans="1:11" s="4" customFormat="1" x14ac:dyDescent="0.3">
      <c r="A25" s="3"/>
      <c r="B25" s="32">
        <v>14</v>
      </c>
      <c r="C25" s="19">
        <v>373</v>
      </c>
      <c r="D25" s="22" t="s">
        <v>42</v>
      </c>
      <c r="E25" s="3"/>
      <c r="F25" s="18">
        <v>9474.6</v>
      </c>
      <c r="G25" s="3"/>
      <c r="H25" s="18">
        <v>138.17124999999999</v>
      </c>
      <c r="I25" s="3"/>
      <c r="J25" s="18">
        <v>42.514230769230764</v>
      </c>
      <c r="K25" s="18"/>
    </row>
    <row r="26" spans="1:11" s="4" customFormat="1" x14ac:dyDescent="0.3">
      <c r="A26" s="3"/>
      <c r="B26" s="32">
        <v>15</v>
      </c>
      <c r="C26" s="19">
        <v>375</v>
      </c>
      <c r="D26" s="22" t="s">
        <v>43</v>
      </c>
      <c r="E26" s="3"/>
      <c r="F26" s="18">
        <v>0</v>
      </c>
      <c r="G26" s="3"/>
      <c r="H26" s="18">
        <v>0</v>
      </c>
      <c r="I26" s="3"/>
      <c r="J26" s="18">
        <v>0</v>
      </c>
      <c r="K26" s="18"/>
    </row>
    <row r="27" spans="1:11" s="4" customFormat="1" x14ac:dyDescent="0.3">
      <c r="A27" s="3"/>
      <c r="B27" s="32">
        <v>16</v>
      </c>
      <c r="C27" s="19">
        <v>391</v>
      </c>
      <c r="D27" s="22" t="s">
        <v>44</v>
      </c>
      <c r="E27" s="3"/>
      <c r="F27" s="18">
        <v>473.73</v>
      </c>
      <c r="G27" s="3"/>
      <c r="H27" s="18">
        <v>13.817124999999999</v>
      </c>
      <c r="I27" s="3"/>
      <c r="J27" s="18">
        <v>4.2514230769230767</v>
      </c>
      <c r="K27" s="18"/>
    </row>
    <row r="28" spans="1:11" s="4" customFormat="1" x14ac:dyDescent="0.3">
      <c r="A28" s="3"/>
      <c r="B28" s="32">
        <v>17</v>
      </c>
      <c r="C28" s="19">
        <v>391.1</v>
      </c>
      <c r="D28" s="22" t="s">
        <v>44</v>
      </c>
      <c r="E28" s="3"/>
      <c r="F28" s="18">
        <v>1853</v>
      </c>
      <c r="G28" s="3"/>
      <c r="H28" s="18">
        <v>1853</v>
      </c>
      <c r="I28" s="3"/>
      <c r="J28" s="18">
        <v>1853</v>
      </c>
      <c r="K28" s="18"/>
    </row>
    <row r="29" spans="1:11" s="4" customFormat="1" x14ac:dyDescent="0.3">
      <c r="A29" s="3"/>
      <c r="B29" s="32">
        <v>18</v>
      </c>
      <c r="C29" s="19">
        <v>392</v>
      </c>
      <c r="D29" s="22" t="s">
        <v>45</v>
      </c>
      <c r="E29" s="3"/>
      <c r="F29" s="18">
        <v>0</v>
      </c>
      <c r="G29" s="3"/>
      <c r="H29" s="18">
        <v>0</v>
      </c>
      <c r="I29" s="3"/>
      <c r="J29" s="18">
        <v>0</v>
      </c>
      <c r="K29" s="18"/>
    </row>
    <row r="30" spans="1:11" s="4" customFormat="1" x14ac:dyDescent="0.3">
      <c r="A30" s="3"/>
      <c r="B30" s="32">
        <v>19</v>
      </c>
      <c r="C30" s="19">
        <v>393</v>
      </c>
      <c r="D30" s="22" t="s">
        <v>46</v>
      </c>
      <c r="E30" s="3"/>
      <c r="F30" s="18">
        <v>5224.33</v>
      </c>
      <c r="G30" s="3"/>
      <c r="H30" s="18">
        <v>498.40649999999994</v>
      </c>
      <c r="I30" s="3"/>
      <c r="J30" s="18">
        <v>332.36011538461531</v>
      </c>
      <c r="K30" s="20"/>
    </row>
    <row r="31" spans="1:11" s="4" customFormat="1" x14ac:dyDescent="0.3">
      <c r="A31" s="3"/>
      <c r="B31" s="32">
        <v>20</v>
      </c>
      <c r="C31" s="19">
        <v>396</v>
      </c>
      <c r="D31" s="22" t="s">
        <v>47</v>
      </c>
      <c r="E31" s="3"/>
      <c r="F31" s="18">
        <v>0</v>
      </c>
      <c r="G31" s="3"/>
      <c r="H31" s="18">
        <v>0</v>
      </c>
      <c r="I31" s="3"/>
      <c r="J31" s="18">
        <v>0</v>
      </c>
      <c r="K31" s="3"/>
    </row>
    <row r="32" spans="1:11" s="4" customFormat="1" x14ac:dyDescent="0.3">
      <c r="A32" s="3"/>
      <c r="B32" s="32">
        <v>21</v>
      </c>
      <c r="C32" s="17"/>
      <c r="D32" s="21"/>
      <c r="E32" s="3"/>
      <c r="F32" s="18"/>
      <c r="G32" s="3"/>
      <c r="H32" s="18"/>
      <c r="I32" s="3"/>
      <c r="J32" s="18"/>
      <c r="K32" s="18"/>
    </row>
    <row r="33" spans="1:11" s="4" customFormat="1" x14ac:dyDescent="0.3">
      <c r="A33" s="3"/>
      <c r="B33" s="32">
        <v>22</v>
      </c>
      <c r="C33" s="17"/>
      <c r="D33" s="36" t="s">
        <v>48</v>
      </c>
      <c r="E33" s="40"/>
      <c r="F33" s="37">
        <f>SUM(F14:F31)</f>
        <v>390772.23999999993</v>
      </c>
      <c r="G33" s="40"/>
      <c r="H33" s="37">
        <f>SUM(H14:H31)</f>
        <v>89255.78882916666</v>
      </c>
      <c r="I33" s="40"/>
      <c r="J33" s="37">
        <f>SUM(J14:J31)</f>
        <v>82939.00007980768</v>
      </c>
      <c r="K33" s="18"/>
    </row>
    <row r="34" spans="1:11" s="4" customFormat="1" x14ac:dyDescent="0.3">
      <c r="A34" s="3"/>
      <c r="B34" s="32">
        <v>23</v>
      </c>
      <c r="C34" s="17"/>
      <c r="D34" s="21"/>
      <c r="E34" s="3"/>
      <c r="F34" s="18"/>
      <c r="G34" s="3"/>
      <c r="H34" s="18"/>
      <c r="I34" s="3"/>
      <c r="J34" s="18"/>
      <c r="K34" s="18"/>
    </row>
    <row r="35" spans="1:11" s="4" customFormat="1" x14ac:dyDescent="0.3">
      <c r="A35" s="3"/>
      <c r="B35" s="32">
        <v>24</v>
      </c>
      <c r="C35" s="17" t="s">
        <v>49</v>
      </c>
      <c r="D35" s="21" t="s">
        <v>50</v>
      </c>
      <c r="E35" s="3"/>
      <c r="F35" s="18">
        <v>0</v>
      </c>
      <c r="G35" s="3"/>
      <c r="H35" s="18">
        <v>0</v>
      </c>
      <c r="I35" s="3"/>
      <c r="J35" s="18">
        <v>0</v>
      </c>
      <c r="K35" s="18"/>
    </row>
    <row r="36" spans="1:11" s="4" customFormat="1" x14ac:dyDescent="0.3">
      <c r="A36" s="3"/>
      <c r="B36" s="32">
        <v>25</v>
      </c>
      <c r="C36" s="17"/>
      <c r="D36" s="21"/>
      <c r="E36" s="3"/>
      <c r="F36" s="18"/>
      <c r="G36" s="3"/>
      <c r="H36" s="20"/>
      <c r="I36" s="3"/>
      <c r="J36" s="20"/>
      <c r="K36" s="18"/>
    </row>
    <row r="37" spans="1:11" s="4" customFormat="1" ht="15" thickBot="1" x14ac:dyDescent="0.35">
      <c r="A37" s="3"/>
      <c r="B37" s="32">
        <v>26</v>
      </c>
      <c r="C37" s="17"/>
      <c r="D37" s="29" t="s">
        <v>51</v>
      </c>
      <c r="E37" s="30"/>
      <c r="F37" s="31">
        <f>F33+F35</f>
        <v>390772.23999999993</v>
      </c>
      <c r="G37" s="30"/>
      <c r="H37" s="31">
        <f>H33+H35</f>
        <v>89255.78882916666</v>
      </c>
      <c r="I37" s="30"/>
      <c r="J37" s="31">
        <f>J33+J35</f>
        <v>82939.00007980768</v>
      </c>
      <c r="K37" s="18"/>
    </row>
    <row r="38" spans="1:11" s="4" customFormat="1" ht="15" thickTop="1" x14ac:dyDescent="0.3">
      <c r="A38" s="3"/>
      <c r="B38" s="32">
        <v>27</v>
      </c>
      <c r="C38" s="17"/>
      <c r="D38" s="21"/>
      <c r="E38" s="3"/>
      <c r="F38" s="18"/>
      <c r="G38" s="3"/>
      <c r="H38" s="18"/>
      <c r="I38" s="3"/>
      <c r="J38" s="18"/>
      <c r="K38" s="18"/>
    </row>
    <row r="39" spans="1:11" s="4" customFormat="1" x14ac:dyDescent="0.3">
      <c r="A39" s="3"/>
      <c r="B39" s="32">
        <v>28</v>
      </c>
      <c r="C39" s="17"/>
      <c r="D39" s="21"/>
      <c r="E39" s="3"/>
      <c r="F39" s="18"/>
      <c r="G39" s="3"/>
      <c r="H39" s="18"/>
      <c r="I39" s="3"/>
      <c r="J39" s="18"/>
      <c r="K39" s="18"/>
    </row>
    <row r="40" spans="1:11" s="4" customFormat="1" x14ac:dyDescent="0.3">
      <c r="A40" s="3"/>
      <c r="B40" s="32">
        <v>29</v>
      </c>
      <c r="C40" s="17"/>
      <c r="D40" s="21"/>
      <c r="E40" s="3"/>
      <c r="F40" s="18"/>
      <c r="G40" s="3"/>
      <c r="H40" s="18"/>
      <c r="I40" s="3"/>
      <c r="J40" s="18"/>
      <c r="K40" s="18"/>
    </row>
    <row r="41" spans="1:11" s="4" customFormat="1" x14ac:dyDescent="0.3">
      <c r="A41" s="3"/>
      <c r="B41" s="32">
        <v>30</v>
      </c>
      <c r="C41" s="23"/>
      <c r="D41" s="21"/>
      <c r="E41" s="3"/>
      <c r="F41" s="18"/>
      <c r="G41" s="3"/>
      <c r="H41" s="18"/>
      <c r="I41" s="3"/>
      <c r="J41" s="18"/>
      <c r="K41" s="18"/>
    </row>
    <row r="42" spans="1:11" s="4" customFormat="1" x14ac:dyDescent="0.3">
      <c r="A42" s="3"/>
      <c r="B42" s="32">
        <v>31</v>
      </c>
      <c r="C42" s="17"/>
      <c r="D42" s="3"/>
      <c r="E42" s="3"/>
      <c r="F42" s="20"/>
      <c r="G42" s="3"/>
      <c r="H42" s="18"/>
      <c r="I42" s="3"/>
      <c r="J42" s="18"/>
      <c r="K42" s="20"/>
    </row>
    <row r="43" spans="1:11" s="4" customFormat="1" x14ac:dyDescent="0.3">
      <c r="A43" s="3"/>
      <c r="B43" s="32">
        <v>32</v>
      </c>
      <c r="C43" s="24"/>
      <c r="D43" s="3"/>
      <c r="E43" s="3"/>
      <c r="F43" s="3"/>
      <c r="G43" s="3"/>
      <c r="H43" s="18"/>
      <c r="I43" s="3"/>
      <c r="J43" s="18"/>
      <c r="K43" s="3"/>
    </row>
    <row r="44" spans="1:11" s="4" customFormat="1" x14ac:dyDescent="0.3">
      <c r="A44" s="3"/>
      <c r="B44" s="32">
        <v>33</v>
      </c>
      <c r="C44" s="17"/>
      <c r="D44" s="21"/>
      <c r="E44" s="3"/>
      <c r="F44" s="18"/>
      <c r="G44" s="3"/>
      <c r="H44" s="18"/>
      <c r="I44" s="3"/>
      <c r="J44" s="18"/>
      <c r="K44" s="18"/>
    </row>
    <row r="45" spans="1:11" s="4" customFormat="1" x14ac:dyDescent="0.3">
      <c r="A45" s="3"/>
      <c r="B45" s="32">
        <v>34</v>
      </c>
      <c r="C45" s="17"/>
      <c r="D45" s="21"/>
      <c r="E45" s="3"/>
      <c r="F45" s="18"/>
      <c r="G45" s="3"/>
      <c r="H45" s="18"/>
      <c r="I45" s="3"/>
      <c r="J45" s="18"/>
      <c r="K45" s="18"/>
    </row>
    <row r="46" spans="1:11" s="4" customFormat="1" x14ac:dyDescent="0.3">
      <c r="A46" s="3"/>
      <c r="B46" s="32">
        <v>35</v>
      </c>
      <c r="C46" s="17"/>
      <c r="D46" s="21"/>
      <c r="E46" s="3"/>
      <c r="F46" s="18"/>
      <c r="G46" s="3"/>
      <c r="H46" s="18"/>
      <c r="I46" s="3"/>
      <c r="J46" s="18"/>
      <c r="K46" s="18"/>
    </row>
    <row r="47" spans="1:11" s="4" customFormat="1" x14ac:dyDescent="0.3">
      <c r="A47" s="3"/>
      <c r="B47" s="32">
        <v>36</v>
      </c>
      <c r="C47" s="24"/>
      <c r="D47" s="3"/>
      <c r="E47" s="3"/>
      <c r="F47" s="3"/>
      <c r="G47" s="3"/>
      <c r="H47" s="18"/>
      <c r="I47" s="3"/>
      <c r="J47" s="18"/>
      <c r="K47" s="3"/>
    </row>
    <row r="48" spans="1:11" s="4" customFormat="1" x14ac:dyDescent="0.3">
      <c r="A48" s="3"/>
      <c r="B48" s="32">
        <v>37</v>
      </c>
      <c r="C48" s="17"/>
      <c r="D48" s="25"/>
      <c r="E48" s="3"/>
      <c r="F48" s="18"/>
      <c r="G48" s="3"/>
      <c r="H48" s="20"/>
      <c r="I48" s="3"/>
      <c r="J48" s="20"/>
      <c r="K48" s="18"/>
    </row>
    <row r="49" spans="1:11" s="4" customFormat="1" x14ac:dyDescent="0.3">
      <c r="A49" s="3"/>
      <c r="B49" s="32">
        <v>38</v>
      </c>
      <c r="C49" s="17"/>
      <c r="D49" s="3"/>
      <c r="E49" s="3"/>
      <c r="F49" s="3"/>
      <c r="G49" s="3"/>
      <c r="H49" s="3"/>
      <c r="I49" s="3"/>
      <c r="J49" s="3"/>
      <c r="K49" s="3"/>
    </row>
    <row r="50" spans="1:11" s="4" customFormat="1" x14ac:dyDescent="0.3">
      <c r="A50" s="3"/>
      <c r="B50" s="32">
        <v>39</v>
      </c>
      <c r="C50" s="24"/>
      <c r="D50" s="3"/>
      <c r="E50" s="3"/>
      <c r="F50" s="3"/>
      <c r="G50" s="3"/>
      <c r="H50" s="18"/>
      <c r="I50" s="3"/>
      <c r="J50" s="18"/>
      <c r="K50" s="3"/>
    </row>
    <row r="51" spans="1:11" s="4" customFormat="1" x14ac:dyDescent="0.3">
      <c r="A51" s="3"/>
      <c r="B51" s="32">
        <v>40</v>
      </c>
      <c r="C51" s="17"/>
      <c r="D51" s="25"/>
      <c r="E51" s="3"/>
      <c r="F51" s="18"/>
      <c r="G51" s="3"/>
      <c r="H51" s="18"/>
      <c r="I51" s="3"/>
      <c r="J51" s="18"/>
      <c r="K51" s="18"/>
    </row>
    <row r="52" spans="1:11" s="4" customFormat="1" x14ac:dyDescent="0.3">
      <c r="A52" s="3"/>
      <c r="B52" s="32">
        <v>41</v>
      </c>
      <c r="C52" s="3"/>
      <c r="D52" s="3"/>
      <c r="E52" s="3"/>
      <c r="F52" s="3"/>
      <c r="G52" s="3"/>
      <c r="H52" s="18"/>
      <c r="I52" s="3"/>
      <c r="J52" s="18"/>
      <c r="K52" s="3"/>
    </row>
    <row r="53" spans="1:11" s="4" customFormat="1" x14ac:dyDescent="0.3">
      <c r="A53" s="3"/>
      <c r="B53" s="32">
        <v>42</v>
      </c>
      <c r="C53" s="13"/>
      <c r="D53" s="3"/>
      <c r="E53" s="3"/>
      <c r="F53" s="18"/>
      <c r="G53" s="3"/>
      <c r="H53" s="3"/>
      <c r="I53" s="3"/>
      <c r="J53" s="3"/>
      <c r="K53" s="18"/>
    </row>
    <row r="54" spans="1:11" s="4" customFormat="1" x14ac:dyDescent="0.3">
      <c r="A54" s="3"/>
      <c r="B54" s="32">
        <v>43</v>
      </c>
      <c r="C54" s="3"/>
      <c r="D54" s="3"/>
      <c r="E54" s="3"/>
      <c r="F54" s="3"/>
      <c r="G54" s="3"/>
      <c r="H54" s="18"/>
      <c r="I54" s="3"/>
      <c r="J54" s="18"/>
      <c r="K54" s="3"/>
    </row>
    <row r="55" spans="1:11" s="4" customFormat="1" x14ac:dyDescent="0.3">
      <c r="A55" s="3"/>
      <c r="B55" s="32">
        <v>44</v>
      </c>
      <c r="C55" s="13"/>
      <c r="D55" s="3"/>
      <c r="E55" s="3"/>
      <c r="F55" s="20"/>
      <c r="G55" s="3"/>
      <c r="H55" s="3"/>
      <c r="I55" s="3"/>
      <c r="J55" s="3"/>
      <c r="K55" s="20"/>
    </row>
    <row r="56" spans="1:11" s="4" customFormat="1" x14ac:dyDescent="0.3">
      <c r="A56" s="3"/>
      <c r="B56" s="32">
        <v>45</v>
      </c>
      <c r="C56" s="3"/>
      <c r="D56" s="3"/>
      <c r="E56" s="3"/>
      <c r="F56" s="3"/>
      <c r="G56" s="3"/>
      <c r="H56" s="3"/>
      <c r="I56" s="3"/>
      <c r="J56" s="3"/>
      <c r="K56" s="3"/>
    </row>
    <row r="57" spans="1:11" s="4" customFormat="1" x14ac:dyDescent="0.3">
      <c r="A57" s="3"/>
      <c r="B57" s="32">
        <v>46</v>
      </c>
      <c r="C57" s="13"/>
      <c r="D57" s="3"/>
      <c r="E57" s="3"/>
      <c r="F57" s="20"/>
      <c r="G57" s="3"/>
      <c r="H57" s="18"/>
      <c r="I57" s="3"/>
      <c r="J57" s="18"/>
      <c r="K57" s="20"/>
    </row>
    <row r="58" spans="1:11" s="4" customFormat="1" x14ac:dyDescent="0.3">
      <c r="A58" s="3"/>
      <c r="B58" s="32">
        <v>47</v>
      </c>
      <c r="C58" s="13"/>
      <c r="D58" s="3"/>
      <c r="E58" s="3"/>
      <c r="F58" s="26"/>
      <c r="G58" s="3"/>
      <c r="H58" s="3"/>
      <c r="I58" s="3"/>
      <c r="J58" s="3"/>
      <c r="K58" s="27"/>
    </row>
    <row r="59" spans="1:11" s="4" customFormat="1" x14ac:dyDescent="0.3">
      <c r="A59" s="3"/>
      <c r="B59" s="32">
        <v>48</v>
      </c>
      <c r="C59" s="13"/>
      <c r="D59" s="3"/>
      <c r="E59" s="3"/>
      <c r="F59" s="3"/>
      <c r="G59" s="3"/>
      <c r="H59" s="18"/>
      <c r="I59" s="3"/>
      <c r="J59" s="18"/>
      <c r="K59" s="3"/>
    </row>
    <row r="60" spans="1:11" s="4" customFormat="1" x14ac:dyDescent="0.3">
      <c r="A60" s="3"/>
      <c r="B60" s="32">
        <v>49</v>
      </c>
      <c r="C60" s="13"/>
      <c r="D60" s="3"/>
      <c r="E60" s="3"/>
      <c r="F60" s="3"/>
      <c r="G60" s="3"/>
      <c r="H60" s="3"/>
      <c r="I60" s="3"/>
      <c r="J60" s="3"/>
      <c r="K60" s="3"/>
    </row>
    <row r="61" spans="1:11" s="4" customFormat="1" x14ac:dyDescent="0.3">
      <c r="A61" s="3"/>
      <c r="B61" s="32">
        <v>50</v>
      </c>
      <c r="C61" s="13"/>
      <c r="D61" s="3"/>
      <c r="E61" s="3"/>
      <c r="F61" s="3"/>
      <c r="G61" s="3"/>
      <c r="H61" s="20"/>
      <c r="I61" s="3"/>
      <c r="J61" s="20"/>
      <c r="K61" s="3"/>
    </row>
    <row r="62" spans="1:11" s="4" customFormat="1" x14ac:dyDescent="0.3">
      <c r="A62" s="3"/>
      <c r="B62" s="3"/>
      <c r="C62" s="3"/>
      <c r="D62" s="13"/>
      <c r="E62" s="3"/>
      <c r="F62" s="3"/>
      <c r="G62" s="3"/>
      <c r="H62" s="3"/>
      <c r="I62" s="3"/>
      <c r="J62" s="3"/>
      <c r="K62" s="3"/>
    </row>
    <row r="63" spans="1:11" x14ac:dyDescent="0.3">
      <c r="H63" s="20"/>
      <c r="J63" s="20"/>
    </row>
    <row r="64" spans="1:11" x14ac:dyDescent="0.3">
      <c r="H64" s="26"/>
      <c r="J64" s="27"/>
    </row>
  </sheetData>
  <mergeCells count="5">
    <mergeCell ref="A1:J1"/>
    <mergeCell ref="A2:J2"/>
    <mergeCell ref="A3:J3"/>
    <mergeCell ref="A4:J4"/>
    <mergeCell ref="A5:J5"/>
  </mergeCells>
  <pageMargins left="0.7" right="0.7" top="0.75" bottom="0.75" header="0.3" footer="0.3"/>
  <pageSetup scale="85" fitToWidth="0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31618-D0BC-44AE-96F4-CF3B5561F56D}">
  <sheetPr>
    <pageSetUpPr fitToPage="1"/>
  </sheetPr>
  <dimension ref="A1:L64"/>
  <sheetViews>
    <sheetView view="pageBreakPreview" zoomScaleNormal="110" zoomScaleSheetLayoutView="100" workbookViewId="0">
      <selection activeCell="D10" sqref="D10"/>
    </sheetView>
  </sheetViews>
  <sheetFormatPr defaultColWidth="9.109375" defaultRowHeight="14.4" x14ac:dyDescent="0.3"/>
  <cols>
    <col min="1" max="1" width="4" style="3" customWidth="1"/>
    <col min="2" max="2" width="5.109375" style="3" customWidth="1"/>
    <col min="3" max="3" width="7.6640625" style="3" customWidth="1"/>
    <col min="4" max="4" width="55.109375" style="3" bestFit="1" customWidth="1"/>
    <col min="5" max="5" width="3.109375" style="3" customWidth="1"/>
    <col min="6" max="6" width="14.6640625" style="3" customWidth="1"/>
    <col min="7" max="7" width="3.109375" style="3" customWidth="1"/>
    <col min="8" max="8" width="14.6640625" style="3" customWidth="1"/>
    <col min="9" max="9" width="3.6640625" style="3" customWidth="1"/>
    <col min="10" max="10" width="14.6640625" style="3" customWidth="1"/>
    <col min="11" max="11" width="3.109375" style="3" customWidth="1"/>
    <col min="12" max="12" width="26" style="4" bestFit="1" customWidth="1"/>
    <col min="13" max="16384" width="9.109375" style="3"/>
  </cols>
  <sheetData>
    <row r="1" spans="1:12" ht="17.399999999999999" x14ac:dyDescent="0.35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</row>
    <row r="2" spans="1:12" x14ac:dyDescent="0.3">
      <c r="A2" s="2" t="s">
        <v>53</v>
      </c>
      <c r="B2" s="2"/>
      <c r="C2" s="2"/>
      <c r="D2" s="2"/>
      <c r="E2" s="2"/>
      <c r="F2" s="2"/>
      <c r="G2" s="2"/>
      <c r="H2" s="2"/>
      <c r="I2" s="2"/>
      <c r="J2" s="2"/>
      <c r="K2" s="5"/>
    </row>
    <row r="3" spans="1:12" x14ac:dyDescent="0.3">
      <c r="A3" s="2" t="s">
        <v>19</v>
      </c>
      <c r="B3" s="2"/>
      <c r="C3" s="2"/>
      <c r="D3" s="2"/>
      <c r="E3" s="2"/>
      <c r="F3" s="2"/>
      <c r="G3" s="2"/>
      <c r="H3" s="2"/>
      <c r="I3" s="2"/>
      <c r="J3" s="2"/>
      <c r="K3" s="5"/>
    </row>
    <row r="4" spans="1:12" x14ac:dyDescent="0.3">
      <c r="A4" s="2" t="s">
        <v>54</v>
      </c>
      <c r="B4" s="2"/>
      <c r="C4" s="2"/>
      <c r="D4" s="2"/>
      <c r="E4" s="2"/>
      <c r="F4" s="2"/>
      <c r="G4" s="2"/>
      <c r="H4" s="2"/>
      <c r="I4" s="2"/>
      <c r="J4" s="2"/>
      <c r="K4" s="5"/>
    </row>
    <row r="5" spans="1:12" x14ac:dyDescent="0.3">
      <c r="A5" s="2" t="s">
        <v>10</v>
      </c>
      <c r="B5" s="2"/>
      <c r="C5" s="2"/>
      <c r="D5" s="2"/>
      <c r="E5" s="2"/>
      <c r="F5" s="2"/>
      <c r="G5" s="2"/>
      <c r="H5" s="2"/>
      <c r="I5" s="2"/>
      <c r="J5" s="2"/>
      <c r="K5" s="5"/>
    </row>
    <row r="6" spans="1:12" x14ac:dyDescent="0.3">
      <c r="J6" s="33" t="s">
        <v>20</v>
      </c>
      <c r="K6" s="5"/>
    </row>
    <row r="7" spans="1:12" x14ac:dyDescent="0.3">
      <c r="A7" s="3" t="s">
        <v>21</v>
      </c>
      <c r="J7" s="34" t="s">
        <v>55</v>
      </c>
      <c r="K7" s="5"/>
    </row>
    <row r="8" spans="1:12" x14ac:dyDescent="0.3">
      <c r="A8" s="3" t="s">
        <v>22</v>
      </c>
      <c r="J8" s="35" t="s">
        <v>23</v>
      </c>
      <c r="K8" s="5"/>
    </row>
    <row r="9" spans="1:12" ht="15" thickBot="1" x14ac:dyDescent="0.35">
      <c r="B9" s="6"/>
      <c r="C9" s="6"/>
      <c r="D9" s="6"/>
      <c r="E9" s="6"/>
      <c r="F9" s="6"/>
      <c r="G9" s="6"/>
      <c r="H9" s="6"/>
      <c r="I9" s="6"/>
      <c r="J9" s="6"/>
      <c r="K9" s="5"/>
    </row>
    <row r="10" spans="1:12" ht="43.2" x14ac:dyDescent="0.3">
      <c r="B10" s="7" t="s">
        <v>24</v>
      </c>
      <c r="C10" s="7" t="s">
        <v>25</v>
      </c>
      <c r="F10" s="8" t="s">
        <v>26</v>
      </c>
      <c r="G10" s="9"/>
      <c r="H10" s="8" t="s">
        <v>27</v>
      </c>
      <c r="I10" s="9"/>
      <c r="J10" s="8" t="s">
        <v>28</v>
      </c>
      <c r="K10" s="5"/>
      <c r="L10" s="7"/>
    </row>
    <row r="11" spans="1:12" ht="15" thickBot="1" x14ac:dyDescent="0.35">
      <c r="B11" s="10" t="s">
        <v>29</v>
      </c>
      <c r="C11" s="10" t="s">
        <v>29</v>
      </c>
      <c r="D11" s="10" t="s">
        <v>30</v>
      </c>
      <c r="E11" s="6"/>
      <c r="F11" s="11" t="s">
        <v>31</v>
      </c>
      <c r="G11" s="6"/>
      <c r="H11" s="11" t="s">
        <v>31</v>
      </c>
      <c r="I11" s="6"/>
      <c r="J11" s="11" t="s">
        <v>31</v>
      </c>
      <c r="K11" s="12"/>
      <c r="L11" s="12"/>
    </row>
    <row r="12" spans="1:12" s="13" customFormat="1" x14ac:dyDescent="0.3">
      <c r="B12" s="32">
        <v>1</v>
      </c>
      <c r="D12" s="14"/>
      <c r="F12" s="15"/>
      <c r="H12" s="15"/>
      <c r="J12" s="15"/>
      <c r="K12" s="15"/>
      <c r="L12" s="16"/>
    </row>
    <row r="13" spans="1:12" x14ac:dyDescent="0.3">
      <c r="B13" s="32">
        <v>2</v>
      </c>
      <c r="C13" s="13"/>
      <c r="D13" s="13"/>
    </row>
    <row r="14" spans="1:12" x14ac:dyDescent="0.3">
      <c r="B14" s="32">
        <v>3</v>
      </c>
      <c r="C14" s="19">
        <v>303</v>
      </c>
      <c r="D14" s="22" t="s">
        <v>32</v>
      </c>
      <c r="F14" s="18">
        <v>3700</v>
      </c>
      <c r="H14" s="18">
        <v>0</v>
      </c>
      <c r="J14" s="18">
        <v>0</v>
      </c>
      <c r="K14" s="18"/>
    </row>
    <row r="15" spans="1:12" x14ac:dyDescent="0.3">
      <c r="B15" s="32">
        <v>4</v>
      </c>
      <c r="C15" s="19">
        <v>310.10000000000002</v>
      </c>
      <c r="D15" s="22" t="s">
        <v>33</v>
      </c>
      <c r="F15" s="18">
        <v>20000</v>
      </c>
      <c r="H15" s="18">
        <v>0</v>
      </c>
      <c r="J15" s="18">
        <v>0</v>
      </c>
      <c r="K15" s="18"/>
    </row>
    <row r="16" spans="1:12" x14ac:dyDescent="0.3">
      <c r="B16" s="32">
        <v>5</v>
      </c>
      <c r="C16" s="19">
        <v>311</v>
      </c>
      <c r="D16" s="22" t="s">
        <v>34</v>
      </c>
      <c r="F16" s="18">
        <v>2807.72</v>
      </c>
      <c r="H16" s="18">
        <v>1424.6110111111104</v>
      </c>
      <c r="J16" s="18">
        <v>1373.1361444444442</v>
      </c>
      <c r="K16" s="18"/>
    </row>
    <row r="17" spans="1:11" x14ac:dyDescent="0.3">
      <c r="B17" s="32">
        <v>6</v>
      </c>
      <c r="C17" s="19">
        <v>352.1</v>
      </c>
      <c r="D17" s="22" t="s">
        <v>35</v>
      </c>
      <c r="F17" s="18">
        <v>176261.34999999998</v>
      </c>
      <c r="H17" s="18">
        <v>7052.057833333336</v>
      </c>
      <c r="J17" s="18">
        <v>5289.4443333333347</v>
      </c>
      <c r="K17" s="18"/>
    </row>
    <row r="18" spans="1:11" x14ac:dyDescent="0.3">
      <c r="B18" s="32">
        <v>7</v>
      </c>
      <c r="C18" s="19">
        <v>352.2</v>
      </c>
      <c r="D18" s="22" t="s">
        <v>36</v>
      </c>
      <c r="F18" s="18">
        <v>260959.83</v>
      </c>
      <c r="H18" s="18">
        <f>1302+164062.6788</f>
        <v>165364.67879999999</v>
      </c>
      <c r="J18" s="18">
        <f>800+161453.0805</f>
        <v>162253.08050000001</v>
      </c>
      <c r="K18" s="20"/>
    </row>
    <row r="19" spans="1:11" s="4" customFormat="1" x14ac:dyDescent="0.3">
      <c r="A19" s="3"/>
      <c r="B19" s="32">
        <v>8</v>
      </c>
      <c r="C19" s="19">
        <v>353</v>
      </c>
      <c r="D19" s="22" t="s">
        <v>37</v>
      </c>
      <c r="E19" s="3"/>
      <c r="F19" s="18">
        <v>0</v>
      </c>
      <c r="G19" s="3"/>
      <c r="H19" s="18">
        <v>0</v>
      </c>
      <c r="I19" s="3"/>
      <c r="J19" s="18">
        <v>0</v>
      </c>
      <c r="K19" s="3"/>
    </row>
    <row r="20" spans="1:11" s="4" customFormat="1" x14ac:dyDescent="0.3">
      <c r="A20" s="3"/>
      <c r="B20" s="32">
        <v>9</v>
      </c>
      <c r="C20" s="19">
        <v>355</v>
      </c>
      <c r="D20" s="22" t="s">
        <v>38</v>
      </c>
      <c r="E20" s="3"/>
      <c r="F20" s="18">
        <v>0</v>
      </c>
      <c r="G20" s="3"/>
      <c r="H20" s="18">
        <v>0</v>
      </c>
      <c r="I20" s="3"/>
      <c r="J20" s="18">
        <v>0</v>
      </c>
      <c r="K20" s="3"/>
    </row>
    <row r="21" spans="1:11" s="4" customFormat="1" x14ac:dyDescent="0.3">
      <c r="A21" s="3"/>
      <c r="B21" s="32">
        <v>10</v>
      </c>
      <c r="C21" s="19">
        <v>363</v>
      </c>
      <c r="D21" s="22" t="s">
        <v>39</v>
      </c>
      <c r="E21" s="3"/>
      <c r="F21" s="18">
        <v>89.7</v>
      </c>
      <c r="G21" s="3"/>
      <c r="H21" s="18">
        <v>11.212500000000004</v>
      </c>
      <c r="I21" s="3"/>
      <c r="J21" s="18">
        <v>6.7275000000000018</v>
      </c>
      <c r="K21" s="3"/>
    </row>
    <row r="22" spans="1:11" s="4" customFormat="1" x14ac:dyDescent="0.3">
      <c r="A22" s="3"/>
      <c r="B22" s="32">
        <v>11</v>
      </c>
      <c r="C22" s="19">
        <v>370</v>
      </c>
      <c r="D22" s="22" t="s">
        <v>33</v>
      </c>
      <c r="E22" s="3"/>
      <c r="F22" s="18">
        <v>1712.8600000000001</v>
      </c>
      <c r="G22" s="3"/>
      <c r="H22" s="18">
        <v>0</v>
      </c>
      <c r="I22" s="3"/>
      <c r="J22" s="18">
        <v>0</v>
      </c>
      <c r="K22" s="18"/>
    </row>
    <row r="23" spans="1:11" s="4" customFormat="1" x14ac:dyDescent="0.3">
      <c r="A23" s="3"/>
      <c r="B23" s="32">
        <v>12</v>
      </c>
      <c r="C23" s="19">
        <v>370.1</v>
      </c>
      <c r="D23" s="22" t="s">
        <v>40</v>
      </c>
      <c r="E23" s="3"/>
      <c r="F23" s="18">
        <v>0</v>
      </c>
      <c r="G23" s="3"/>
      <c r="H23" s="18">
        <v>0</v>
      </c>
      <c r="I23" s="3"/>
      <c r="J23" s="18">
        <v>0</v>
      </c>
      <c r="K23" s="18"/>
    </row>
    <row r="24" spans="1:11" s="4" customFormat="1" x14ac:dyDescent="0.3">
      <c r="A24" s="3"/>
      <c r="B24" s="32">
        <v>13</v>
      </c>
      <c r="C24" s="19">
        <v>372</v>
      </c>
      <c r="D24" s="22" t="s">
        <v>41</v>
      </c>
      <c r="E24" s="3"/>
      <c r="F24" s="18">
        <v>251373.18000000002</v>
      </c>
      <c r="G24" s="3"/>
      <c r="H24" s="18">
        <v>157892.14547916653</v>
      </c>
      <c r="I24" s="3"/>
      <c r="J24" s="18">
        <v>151607.8159791666</v>
      </c>
      <c r="K24" s="18"/>
    </row>
    <row r="25" spans="1:11" s="4" customFormat="1" x14ac:dyDescent="0.3">
      <c r="A25" s="3"/>
      <c r="B25" s="32">
        <v>14</v>
      </c>
      <c r="C25" s="19">
        <v>373</v>
      </c>
      <c r="D25" s="22" t="s">
        <v>42</v>
      </c>
      <c r="E25" s="3"/>
      <c r="F25" s="18">
        <v>358.8</v>
      </c>
      <c r="G25" s="3"/>
      <c r="H25" s="18">
        <v>11.212500000000004</v>
      </c>
      <c r="I25" s="3"/>
      <c r="J25" s="18">
        <v>6.7275000000000018</v>
      </c>
      <c r="K25" s="18"/>
    </row>
    <row r="26" spans="1:11" s="4" customFormat="1" x14ac:dyDescent="0.3">
      <c r="A26" s="3"/>
      <c r="B26" s="32">
        <v>15</v>
      </c>
      <c r="C26" s="19">
        <v>375</v>
      </c>
      <c r="D26" s="22" t="s">
        <v>43</v>
      </c>
      <c r="E26" s="3"/>
      <c r="F26" s="18">
        <v>0</v>
      </c>
      <c r="G26" s="3"/>
      <c r="H26" s="18">
        <v>0</v>
      </c>
      <c r="I26" s="3"/>
      <c r="J26" s="18">
        <v>0</v>
      </c>
      <c r="K26" s="18"/>
    </row>
    <row r="27" spans="1:11" s="4" customFormat="1" x14ac:dyDescent="0.3">
      <c r="A27" s="3"/>
      <c r="B27" s="32">
        <v>16</v>
      </c>
      <c r="C27" s="19">
        <v>391</v>
      </c>
      <c r="D27" s="22" t="s">
        <v>44</v>
      </c>
      <c r="E27" s="3"/>
      <c r="F27" s="18">
        <v>17.940000000000001</v>
      </c>
      <c r="G27" s="3"/>
      <c r="H27" s="18">
        <v>1.1212500000000001</v>
      </c>
      <c r="I27" s="3"/>
      <c r="J27" s="18">
        <v>0.67275000000000007</v>
      </c>
      <c r="K27" s="18"/>
    </row>
    <row r="28" spans="1:11" s="4" customFormat="1" x14ac:dyDescent="0.3">
      <c r="A28" s="3"/>
      <c r="B28" s="32">
        <v>17</v>
      </c>
      <c r="C28" s="19">
        <v>391.1</v>
      </c>
      <c r="D28" s="22" t="s">
        <v>44</v>
      </c>
      <c r="E28" s="3"/>
      <c r="F28" s="18">
        <v>0</v>
      </c>
      <c r="G28" s="3"/>
      <c r="H28" s="18">
        <v>0</v>
      </c>
      <c r="I28" s="3"/>
      <c r="J28" s="18">
        <v>0</v>
      </c>
      <c r="K28" s="18"/>
    </row>
    <row r="29" spans="1:11" s="4" customFormat="1" x14ac:dyDescent="0.3">
      <c r="A29" s="3"/>
      <c r="B29" s="32">
        <v>18</v>
      </c>
      <c r="C29" s="19">
        <v>392</v>
      </c>
      <c r="D29" s="22" t="s">
        <v>45</v>
      </c>
      <c r="E29" s="3"/>
      <c r="F29" s="18">
        <v>0</v>
      </c>
      <c r="G29" s="3"/>
      <c r="H29" s="18">
        <v>0</v>
      </c>
      <c r="I29" s="3"/>
      <c r="J29" s="18">
        <v>0</v>
      </c>
      <c r="K29" s="18"/>
    </row>
    <row r="30" spans="1:11" s="4" customFormat="1" x14ac:dyDescent="0.3">
      <c r="A30" s="3"/>
      <c r="B30" s="32">
        <v>19</v>
      </c>
      <c r="C30" s="19">
        <v>393</v>
      </c>
      <c r="D30" s="22" t="s">
        <v>46</v>
      </c>
      <c r="E30" s="3"/>
      <c r="F30" s="18">
        <v>4255.92</v>
      </c>
      <c r="G30" s="3"/>
      <c r="H30" s="18">
        <v>587.51200000000006</v>
      </c>
      <c r="I30" s="3"/>
      <c r="J30" s="18">
        <v>445.64800000000008</v>
      </c>
      <c r="K30" s="20"/>
    </row>
    <row r="31" spans="1:11" s="4" customFormat="1" x14ac:dyDescent="0.3">
      <c r="A31" s="3"/>
      <c r="B31" s="32">
        <v>20</v>
      </c>
      <c r="C31" s="19">
        <v>396</v>
      </c>
      <c r="D31" s="22" t="s">
        <v>47</v>
      </c>
      <c r="E31" s="3"/>
      <c r="F31" s="18">
        <v>0</v>
      </c>
      <c r="G31" s="3"/>
      <c r="H31" s="18">
        <v>0</v>
      </c>
      <c r="I31" s="3"/>
      <c r="J31" s="18">
        <v>0</v>
      </c>
      <c r="K31" s="3"/>
    </row>
    <row r="32" spans="1:11" s="4" customFormat="1" x14ac:dyDescent="0.3">
      <c r="A32" s="3"/>
      <c r="B32" s="32">
        <v>21</v>
      </c>
      <c r="C32" s="17"/>
      <c r="D32" s="21"/>
      <c r="E32" s="3"/>
      <c r="F32" s="18"/>
      <c r="G32" s="3"/>
      <c r="H32" s="18"/>
      <c r="I32" s="3"/>
      <c r="J32" s="18"/>
      <c r="K32" s="18"/>
    </row>
    <row r="33" spans="1:11" s="4" customFormat="1" x14ac:dyDescent="0.3">
      <c r="A33" s="3"/>
      <c r="B33" s="32">
        <v>22</v>
      </c>
      <c r="C33" s="17"/>
      <c r="D33" s="36" t="s">
        <v>48</v>
      </c>
      <c r="E33" s="40"/>
      <c r="F33" s="37">
        <f>SUM(F14:F31)</f>
        <v>721537.3</v>
      </c>
      <c r="G33" s="40"/>
      <c r="H33" s="37">
        <f>SUM(H14:H31)</f>
        <v>332344.55137361103</v>
      </c>
      <c r="I33" s="40"/>
      <c r="J33" s="37">
        <f>SUM(J14:J31)</f>
        <v>320983.25270694436</v>
      </c>
      <c r="K33" s="18"/>
    </row>
    <row r="34" spans="1:11" s="4" customFormat="1" x14ac:dyDescent="0.3">
      <c r="A34" s="3"/>
      <c r="B34" s="32">
        <v>23</v>
      </c>
      <c r="C34" s="17"/>
      <c r="D34" s="21"/>
      <c r="E34" s="3"/>
      <c r="F34" s="18"/>
      <c r="G34" s="3"/>
      <c r="H34" s="18"/>
      <c r="I34" s="3"/>
      <c r="J34" s="18"/>
      <c r="K34" s="18"/>
    </row>
    <row r="35" spans="1:11" s="4" customFormat="1" x14ac:dyDescent="0.3">
      <c r="A35" s="3"/>
      <c r="B35" s="32">
        <v>24</v>
      </c>
      <c r="C35" s="17" t="s">
        <v>49</v>
      </c>
      <c r="D35" s="21" t="s">
        <v>50</v>
      </c>
      <c r="E35" s="3"/>
      <c r="F35" s="18">
        <v>0</v>
      </c>
      <c r="G35" s="3"/>
      <c r="H35" s="18">
        <v>0</v>
      </c>
      <c r="I35" s="3"/>
      <c r="J35" s="18">
        <v>0</v>
      </c>
      <c r="K35" s="18"/>
    </row>
    <row r="36" spans="1:11" s="4" customFormat="1" x14ac:dyDescent="0.3">
      <c r="A36" s="3"/>
      <c r="B36" s="32">
        <v>25</v>
      </c>
      <c r="C36" s="17"/>
      <c r="D36" s="21"/>
      <c r="E36" s="3"/>
      <c r="F36" s="18"/>
      <c r="G36" s="3"/>
      <c r="H36" s="20"/>
      <c r="I36" s="3"/>
      <c r="J36" s="20"/>
      <c r="K36" s="18"/>
    </row>
    <row r="37" spans="1:11" s="4" customFormat="1" ht="15" thickBot="1" x14ac:dyDescent="0.35">
      <c r="A37" s="3"/>
      <c r="B37" s="32">
        <v>26</v>
      </c>
      <c r="C37" s="17"/>
      <c r="D37" s="29" t="s">
        <v>51</v>
      </c>
      <c r="E37" s="30"/>
      <c r="F37" s="31">
        <f>F33+F35</f>
        <v>721537.3</v>
      </c>
      <c r="G37" s="30"/>
      <c r="H37" s="31">
        <f>H33+H35</f>
        <v>332344.55137361103</v>
      </c>
      <c r="I37" s="30"/>
      <c r="J37" s="31">
        <f>J33+J35</f>
        <v>320983.25270694436</v>
      </c>
      <c r="K37" s="18"/>
    </row>
    <row r="38" spans="1:11" s="4" customFormat="1" ht="15" thickTop="1" x14ac:dyDescent="0.3">
      <c r="A38" s="3"/>
      <c r="B38" s="32">
        <v>27</v>
      </c>
      <c r="C38" s="17"/>
      <c r="D38" s="21"/>
      <c r="E38" s="3"/>
      <c r="F38" s="18"/>
      <c r="G38" s="3"/>
      <c r="H38" s="18"/>
      <c r="I38" s="3"/>
      <c r="J38" s="18"/>
      <c r="K38" s="18"/>
    </row>
    <row r="39" spans="1:11" s="4" customFormat="1" x14ac:dyDescent="0.3">
      <c r="A39" s="3"/>
      <c r="B39" s="32">
        <v>28</v>
      </c>
      <c r="C39" s="17"/>
      <c r="D39" s="21"/>
      <c r="E39" s="3"/>
      <c r="F39" s="18"/>
      <c r="G39" s="3"/>
      <c r="H39" s="18"/>
      <c r="I39" s="3"/>
      <c r="J39" s="18"/>
      <c r="K39" s="18"/>
    </row>
    <row r="40" spans="1:11" s="4" customFormat="1" x14ac:dyDescent="0.3">
      <c r="A40" s="3"/>
      <c r="B40" s="32">
        <v>29</v>
      </c>
      <c r="C40" s="17"/>
      <c r="D40" s="21"/>
      <c r="E40" s="3"/>
      <c r="F40" s="18"/>
      <c r="G40" s="3"/>
      <c r="H40" s="18"/>
      <c r="I40" s="3"/>
      <c r="J40" s="18"/>
      <c r="K40" s="18"/>
    </row>
    <row r="41" spans="1:11" s="4" customFormat="1" x14ac:dyDescent="0.3">
      <c r="A41" s="3"/>
      <c r="B41" s="32">
        <v>30</v>
      </c>
      <c r="C41" s="23"/>
      <c r="D41" s="21"/>
      <c r="E41" s="3"/>
      <c r="F41" s="18"/>
      <c r="G41" s="3"/>
      <c r="H41" s="18"/>
      <c r="I41" s="3"/>
      <c r="J41" s="18"/>
      <c r="K41" s="18"/>
    </row>
    <row r="42" spans="1:11" s="4" customFormat="1" x14ac:dyDescent="0.3">
      <c r="A42" s="3"/>
      <c r="B42" s="32">
        <v>31</v>
      </c>
      <c r="C42" s="17"/>
      <c r="D42" s="3"/>
      <c r="E42" s="3"/>
      <c r="F42" s="20"/>
      <c r="G42" s="3"/>
      <c r="H42" s="18"/>
      <c r="I42" s="3"/>
      <c r="J42" s="18"/>
      <c r="K42" s="20"/>
    </row>
    <row r="43" spans="1:11" s="4" customFormat="1" x14ac:dyDescent="0.3">
      <c r="A43" s="3"/>
      <c r="B43" s="32">
        <v>32</v>
      </c>
      <c r="C43" s="24"/>
      <c r="D43" s="3"/>
      <c r="E43" s="3"/>
      <c r="F43" s="3"/>
      <c r="G43" s="3"/>
      <c r="H43" s="18"/>
      <c r="I43" s="3"/>
      <c r="J43" s="18"/>
      <c r="K43" s="3"/>
    </row>
    <row r="44" spans="1:11" s="4" customFormat="1" x14ac:dyDescent="0.3">
      <c r="A44" s="3"/>
      <c r="B44" s="32">
        <v>33</v>
      </c>
      <c r="C44" s="17"/>
      <c r="D44" s="21"/>
      <c r="E44" s="3"/>
      <c r="F44" s="18"/>
      <c r="G44" s="3"/>
      <c r="H44" s="18"/>
      <c r="I44" s="3"/>
      <c r="J44" s="18"/>
      <c r="K44" s="18"/>
    </row>
    <row r="45" spans="1:11" s="4" customFormat="1" x14ac:dyDescent="0.3">
      <c r="A45" s="3"/>
      <c r="B45" s="32">
        <v>34</v>
      </c>
      <c r="C45" s="17"/>
      <c r="D45" s="21"/>
      <c r="E45" s="3"/>
      <c r="F45" s="18"/>
      <c r="G45" s="3"/>
      <c r="H45" s="18"/>
      <c r="I45" s="3"/>
      <c r="J45" s="18"/>
      <c r="K45" s="18"/>
    </row>
    <row r="46" spans="1:11" s="4" customFormat="1" x14ac:dyDescent="0.3">
      <c r="A46" s="3"/>
      <c r="B46" s="32">
        <v>35</v>
      </c>
      <c r="C46" s="17"/>
      <c r="D46" s="21"/>
      <c r="E46" s="3"/>
      <c r="F46" s="18"/>
      <c r="G46" s="3"/>
      <c r="H46" s="18"/>
      <c r="I46" s="3"/>
      <c r="J46" s="18"/>
      <c r="K46" s="18"/>
    </row>
    <row r="47" spans="1:11" s="4" customFormat="1" x14ac:dyDescent="0.3">
      <c r="A47" s="3"/>
      <c r="B47" s="32">
        <v>36</v>
      </c>
      <c r="C47" s="24"/>
      <c r="D47" s="3"/>
      <c r="E47" s="3"/>
      <c r="F47" s="3"/>
      <c r="G47" s="3"/>
      <c r="H47" s="18"/>
      <c r="I47" s="3"/>
      <c r="J47" s="18"/>
      <c r="K47" s="3"/>
    </row>
    <row r="48" spans="1:11" s="4" customFormat="1" x14ac:dyDescent="0.3">
      <c r="A48" s="3"/>
      <c r="B48" s="32">
        <v>37</v>
      </c>
      <c r="C48" s="17"/>
      <c r="D48" s="25"/>
      <c r="E48" s="3"/>
      <c r="F48" s="18"/>
      <c r="G48" s="3"/>
      <c r="H48" s="20"/>
      <c r="I48" s="3"/>
      <c r="J48" s="20"/>
      <c r="K48" s="18"/>
    </row>
    <row r="49" spans="1:11" s="4" customFormat="1" x14ac:dyDescent="0.3">
      <c r="A49" s="3"/>
      <c r="B49" s="32">
        <v>38</v>
      </c>
      <c r="C49" s="17"/>
      <c r="D49" s="3"/>
      <c r="E49" s="3"/>
      <c r="F49" s="3"/>
      <c r="G49" s="3"/>
      <c r="H49" s="3"/>
      <c r="I49" s="3"/>
      <c r="J49" s="3"/>
      <c r="K49" s="3"/>
    </row>
    <row r="50" spans="1:11" s="4" customFormat="1" x14ac:dyDescent="0.3">
      <c r="A50" s="3"/>
      <c r="B50" s="32">
        <v>39</v>
      </c>
      <c r="C50" s="24"/>
      <c r="D50" s="3"/>
      <c r="E50" s="3"/>
      <c r="F50" s="3"/>
      <c r="G50" s="3"/>
      <c r="H50" s="18"/>
      <c r="I50" s="3"/>
      <c r="J50" s="18"/>
      <c r="K50" s="3"/>
    </row>
    <row r="51" spans="1:11" s="4" customFormat="1" x14ac:dyDescent="0.3">
      <c r="A51" s="3"/>
      <c r="B51" s="32">
        <v>40</v>
      </c>
      <c r="C51" s="17"/>
      <c r="D51" s="25"/>
      <c r="E51" s="3"/>
      <c r="F51" s="18"/>
      <c r="G51" s="3"/>
      <c r="H51" s="18"/>
      <c r="I51" s="3"/>
      <c r="J51" s="18"/>
      <c r="K51" s="18"/>
    </row>
    <row r="52" spans="1:11" s="4" customFormat="1" x14ac:dyDescent="0.3">
      <c r="A52" s="3"/>
      <c r="B52" s="32">
        <v>41</v>
      </c>
      <c r="C52" s="3"/>
      <c r="D52" s="3"/>
      <c r="E52" s="3"/>
      <c r="F52" s="3"/>
      <c r="G52" s="3"/>
      <c r="H52" s="18"/>
      <c r="I52" s="3"/>
      <c r="J52" s="18"/>
      <c r="K52" s="3"/>
    </row>
    <row r="53" spans="1:11" s="4" customFormat="1" x14ac:dyDescent="0.3">
      <c r="A53" s="3"/>
      <c r="B53" s="32">
        <v>42</v>
      </c>
      <c r="C53" s="13"/>
      <c r="D53" s="3"/>
      <c r="E53" s="3"/>
      <c r="F53" s="18"/>
      <c r="G53" s="3"/>
      <c r="H53" s="3"/>
      <c r="I53" s="3"/>
      <c r="J53" s="3"/>
      <c r="K53" s="18"/>
    </row>
    <row r="54" spans="1:11" s="4" customFormat="1" x14ac:dyDescent="0.3">
      <c r="A54" s="3"/>
      <c r="B54" s="32">
        <v>43</v>
      </c>
      <c r="C54" s="3"/>
      <c r="D54" s="3"/>
      <c r="E54" s="3"/>
      <c r="F54" s="3"/>
      <c r="G54" s="3"/>
      <c r="H54" s="18"/>
      <c r="I54" s="3"/>
      <c r="J54" s="18"/>
      <c r="K54" s="3"/>
    </row>
    <row r="55" spans="1:11" s="4" customFormat="1" x14ac:dyDescent="0.3">
      <c r="A55" s="3"/>
      <c r="B55" s="32">
        <v>44</v>
      </c>
      <c r="C55" s="13"/>
      <c r="D55" s="3"/>
      <c r="E55" s="3"/>
      <c r="F55" s="20"/>
      <c r="G55" s="3"/>
      <c r="H55" s="3"/>
      <c r="I55" s="3"/>
      <c r="J55" s="3"/>
      <c r="K55" s="20"/>
    </row>
    <row r="56" spans="1:11" s="4" customFormat="1" x14ac:dyDescent="0.3">
      <c r="A56" s="3"/>
      <c r="B56" s="32">
        <v>45</v>
      </c>
      <c r="C56" s="3"/>
      <c r="D56" s="3"/>
      <c r="E56" s="3"/>
      <c r="F56" s="3"/>
      <c r="G56" s="3"/>
      <c r="H56" s="3"/>
      <c r="I56" s="3"/>
      <c r="J56" s="3"/>
      <c r="K56" s="3"/>
    </row>
    <row r="57" spans="1:11" s="4" customFormat="1" x14ac:dyDescent="0.3">
      <c r="A57" s="3"/>
      <c r="B57" s="32">
        <v>46</v>
      </c>
      <c r="C57" s="13"/>
      <c r="D57" s="3"/>
      <c r="E57" s="3"/>
      <c r="F57" s="20"/>
      <c r="G57" s="3"/>
      <c r="H57" s="18"/>
      <c r="I57" s="3"/>
      <c r="J57" s="18"/>
      <c r="K57" s="20"/>
    </row>
    <row r="58" spans="1:11" s="4" customFormat="1" x14ac:dyDescent="0.3">
      <c r="A58" s="3"/>
      <c r="B58" s="32">
        <v>47</v>
      </c>
      <c r="C58" s="13"/>
      <c r="D58" s="3"/>
      <c r="E58" s="3"/>
      <c r="F58" s="26"/>
      <c r="G58" s="3"/>
      <c r="H58" s="3"/>
      <c r="I58" s="3"/>
      <c r="J58" s="3"/>
      <c r="K58" s="27"/>
    </row>
    <row r="59" spans="1:11" s="4" customFormat="1" x14ac:dyDescent="0.3">
      <c r="A59" s="3"/>
      <c r="B59" s="32">
        <v>48</v>
      </c>
      <c r="C59" s="13"/>
      <c r="D59" s="3"/>
      <c r="E59" s="3"/>
      <c r="F59" s="3"/>
      <c r="G59" s="3"/>
      <c r="H59" s="18"/>
      <c r="I59" s="3"/>
      <c r="J59" s="18"/>
      <c r="K59" s="3"/>
    </row>
    <row r="60" spans="1:11" s="4" customFormat="1" x14ac:dyDescent="0.3">
      <c r="A60" s="3"/>
      <c r="B60" s="32">
        <v>49</v>
      </c>
      <c r="C60" s="13"/>
      <c r="D60" s="3"/>
      <c r="E60" s="3"/>
      <c r="F60" s="3"/>
      <c r="G60" s="3"/>
      <c r="H60" s="3"/>
      <c r="I60" s="3"/>
      <c r="J60" s="3"/>
      <c r="K60" s="3"/>
    </row>
    <row r="61" spans="1:11" s="4" customFormat="1" x14ac:dyDescent="0.3">
      <c r="A61" s="3"/>
      <c r="B61" s="32">
        <v>50</v>
      </c>
      <c r="C61" s="13"/>
      <c r="D61" s="3"/>
      <c r="E61" s="3"/>
      <c r="F61" s="3"/>
      <c r="G61" s="3"/>
      <c r="H61" s="20"/>
      <c r="I61" s="3"/>
      <c r="J61" s="20"/>
      <c r="K61" s="3"/>
    </row>
    <row r="62" spans="1:11" s="4" customFormat="1" x14ac:dyDescent="0.3">
      <c r="A62" s="3"/>
      <c r="B62" s="3"/>
      <c r="C62" s="3"/>
      <c r="D62" s="13"/>
      <c r="E62" s="3"/>
      <c r="F62" s="3"/>
      <c r="G62" s="3"/>
      <c r="H62" s="3"/>
      <c r="I62" s="3"/>
      <c r="J62" s="3"/>
      <c r="K62" s="3"/>
    </row>
    <row r="63" spans="1:11" x14ac:dyDescent="0.3">
      <c r="H63" s="20"/>
      <c r="J63" s="20"/>
    </row>
    <row r="64" spans="1:11" x14ac:dyDescent="0.3">
      <c r="H64" s="26"/>
      <c r="J64" s="27"/>
    </row>
  </sheetData>
  <mergeCells count="5">
    <mergeCell ref="A1:J1"/>
    <mergeCell ref="A2:J2"/>
    <mergeCell ref="A3:J3"/>
    <mergeCell ref="A4:J4"/>
    <mergeCell ref="A5:J5"/>
  </mergeCells>
  <pageMargins left="0.7" right="0.7" top="0.75" bottom="0.75" header="0.3" footer="0.3"/>
  <pageSetup scale="85" fitToWidth="0" orientation="landscape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12709-FBFE-41AA-ACE0-BBBB7166D2E4}">
  <sheetPr>
    <pageSetUpPr fitToPage="1"/>
  </sheetPr>
  <dimension ref="A1:L64"/>
  <sheetViews>
    <sheetView view="pageBreakPreview" topLeftCell="D19" zoomScaleNormal="110" zoomScaleSheetLayoutView="100" workbookViewId="0">
      <selection activeCell="D28" sqref="D28"/>
    </sheetView>
  </sheetViews>
  <sheetFormatPr defaultColWidth="9.109375" defaultRowHeight="14.4" x14ac:dyDescent="0.3"/>
  <cols>
    <col min="1" max="1" width="4" style="3" customWidth="1"/>
    <col min="2" max="2" width="5.109375" style="3" customWidth="1"/>
    <col min="3" max="3" width="7.6640625" style="3" customWidth="1"/>
    <col min="4" max="4" width="55.109375" style="3" bestFit="1" customWidth="1"/>
    <col min="5" max="5" width="3.109375" style="3" customWidth="1"/>
    <col min="6" max="6" width="14.6640625" style="3" customWidth="1"/>
    <col min="7" max="7" width="3.109375" style="3" customWidth="1"/>
    <col min="8" max="8" width="14.6640625" style="3" customWidth="1"/>
    <col min="9" max="9" width="3.6640625" style="3" customWidth="1"/>
    <col min="10" max="10" width="14.6640625" style="3" customWidth="1"/>
    <col min="11" max="11" width="3.109375" style="3" customWidth="1"/>
    <col min="12" max="12" width="26" style="4" bestFit="1" customWidth="1"/>
    <col min="13" max="16384" width="9.109375" style="3"/>
  </cols>
  <sheetData>
    <row r="1" spans="1:12" ht="17.399999999999999" x14ac:dyDescent="0.35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</row>
    <row r="2" spans="1:12" x14ac:dyDescent="0.3">
      <c r="A2" s="2" t="s">
        <v>53</v>
      </c>
      <c r="B2" s="2"/>
      <c r="C2" s="2"/>
      <c r="D2" s="2"/>
      <c r="E2" s="2"/>
      <c r="F2" s="2"/>
      <c r="G2" s="2"/>
      <c r="H2" s="2"/>
      <c r="I2" s="2"/>
      <c r="J2" s="2"/>
      <c r="K2" s="5"/>
    </row>
    <row r="3" spans="1:12" x14ac:dyDescent="0.3">
      <c r="A3" s="2" t="s">
        <v>19</v>
      </c>
      <c r="B3" s="2"/>
      <c r="C3" s="2"/>
      <c r="D3" s="2"/>
      <c r="E3" s="2"/>
      <c r="F3" s="2"/>
      <c r="G3" s="2"/>
      <c r="H3" s="2"/>
      <c r="I3" s="2"/>
      <c r="J3" s="2"/>
      <c r="K3" s="5"/>
    </row>
    <row r="4" spans="1:12" x14ac:dyDescent="0.3">
      <c r="A4" s="2" t="s">
        <v>54</v>
      </c>
      <c r="B4" s="2"/>
      <c r="C4" s="2"/>
      <c r="D4" s="2"/>
      <c r="E4" s="2"/>
      <c r="F4" s="2"/>
      <c r="G4" s="2"/>
      <c r="H4" s="2"/>
      <c r="I4" s="2"/>
      <c r="J4" s="2"/>
      <c r="K4" s="5"/>
    </row>
    <row r="5" spans="1:12" x14ac:dyDescent="0.3">
      <c r="A5" s="2" t="s">
        <v>11</v>
      </c>
      <c r="B5" s="2"/>
      <c r="C5" s="2"/>
      <c r="D5" s="2"/>
      <c r="E5" s="2"/>
      <c r="F5" s="2"/>
      <c r="G5" s="2"/>
      <c r="H5" s="2"/>
      <c r="I5" s="2"/>
      <c r="J5" s="2"/>
      <c r="K5" s="5"/>
    </row>
    <row r="6" spans="1:12" x14ac:dyDescent="0.3">
      <c r="J6" s="33" t="s">
        <v>20</v>
      </c>
      <c r="K6" s="5"/>
    </row>
    <row r="7" spans="1:12" x14ac:dyDescent="0.3">
      <c r="A7" s="3" t="s">
        <v>21</v>
      </c>
      <c r="J7" s="34" t="s">
        <v>55</v>
      </c>
      <c r="K7" s="5"/>
    </row>
    <row r="8" spans="1:12" x14ac:dyDescent="0.3">
      <c r="A8" s="3" t="s">
        <v>22</v>
      </c>
      <c r="J8" s="35" t="s">
        <v>23</v>
      </c>
      <c r="K8" s="5"/>
    </row>
    <row r="9" spans="1:12" ht="15" thickBot="1" x14ac:dyDescent="0.35">
      <c r="B9" s="6"/>
      <c r="C9" s="6"/>
      <c r="D9" s="6"/>
      <c r="E9" s="6"/>
      <c r="F9" s="6"/>
      <c r="G9" s="6"/>
      <c r="H9" s="6"/>
      <c r="I9" s="6"/>
      <c r="J9" s="6"/>
      <c r="K9" s="5"/>
    </row>
    <row r="10" spans="1:12" ht="43.2" x14ac:dyDescent="0.3">
      <c r="B10" s="7" t="s">
        <v>24</v>
      </c>
      <c r="C10" s="7" t="s">
        <v>25</v>
      </c>
      <c r="F10" s="8" t="s">
        <v>26</v>
      </c>
      <c r="G10" s="9"/>
      <c r="H10" s="8" t="s">
        <v>27</v>
      </c>
      <c r="I10" s="9"/>
      <c r="J10" s="8" t="s">
        <v>28</v>
      </c>
      <c r="K10" s="5"/>
      <c r="L10" s="7"/>
    </row>
    <row r="11" spans="1:12" ht="15" thickBot="1" x14ac:dyDescent="0.35">
      <c r="B11" s="10" t="s">
        <v>29</v>
      </c>
      <c r="C11" s="10" t="s">
        <v>29</v>
      </c>
      <c r="D11" s="10" t="s">
        <v>30</v>
      </c>
      <c r="E11" s="6"/>
      <c r="F11" s="11" t="s">
        <v>31</v>
      </c>
      <c r="G11" s="6"/>
      <c r="H11" s="11" t="s">
        <v>31</v>
      </c>
      <c r="I11" s="6"/>
      <c r="J11" s="11" t="s">
        <v>31</v>
      </c>
      <c r="K11" s="12"/>
      <c r="L11" s="12"/>
    </row>
    <row r="12" spans="1:12" s="13" customFormat="1" x14ac:dyDescent="0.3">
      <c r="B12" s="32">
        <v>1</v>
      </c>
      <c r="D12" s="14"/>
      <c r="F12" s="15"/>
      <c r="H12" s="15"/>
      <c r="J12" s="15"/>
      <c r="K12" s="15"/>
      <c r="L12" s="16"/>
    </row>
    <row r="13" spans="1:12" x14ac:dyDescent="0.3">
      <c r="B13" s="32">
        <v>2</v>
      </c>
      <c r="C13" s="13"/>
      <c r="D13" s="13"/>
    </row>
    <row r="14" spans="1:12" x14ac:dyDescent="0.3">
      <c r="B14" s="32">
        <v>3</v>
      </c>
      <c r="C14" s="19">
        <v>303</v>
      </c>
      <c r="D14" s="22" t="s">
        <v>32</v>
      </c>
      <c r="F14" s="18">
        <v>0</v>
      </c>
      <c r="H14" s="18">
        <v>0</v>
      </c>
      <c r="J14" s="18">
        <v>0</v>
      </c>
      <c r="K14" s="18"/>
    </row>
    <row r="15" spans="1:12" x14ac:dyDescent="0.3">
      <c r="B15" s="32">
        <v>4</v>
      </c>
      <c r="C15" s="19">
        <v>310.10000000000002</v>
      </c>
      <c r="D15" s="22" t="s">
        <v>33</v>
      </c>
      <c r="F15" s="18">
        <v>0</v>
      </c>
      <c r="H15" s="18">
        <v>0</v>
      </c>
      <c r="J15" s="18">
        <v>0</v>
      </c>
      <c r="K15" s="18"/>
    </row>
    <row r="16" spans="1:12" x14ac:dyDescent="0.3">
      <c r="B16" s="32">
        <v>5</v>
      </c>
      <c r="C16" s="19">
        <v>311</v>
      </c>
      <c r="D16" s="22" t="s">
        <v>34</v>
      </c>
      <c r="F16" s="18">
        <v>3742.7249999999999</v>
      </c>
      <c r="H16" s="18">
        <v>80.052729166666666</v>
      </c>
      <c r="J16" s="18">
        <v>24.631608974358976</v>
      </c>
      <c r="K16" s="18"/>
    </row>
    <row r="17" spans="1:11" x14ac:dyDescent="0.3">
      <c r="B17" s="32">
        <v>6</v>
      </c>
      <c r="C17" s="19">
        <v>352.1</v>
      </c>
      <c r="D17" s="22" t="s">
        <v>35</v>
      </c>
      <c r="F17" s="18">
        <v>3742.7249999999999</v>
      </c>
      <c r="H17" s="18">
        <v>43.665125000000003</v>
      </c>
      <c r="J17" s="18">
        <v>13.435423076923078</v>
      </c>
      <c r="K17" s="18"/>
    </row>
    <row r="18" spans="1:11" x14ac:dyDescent="0.3">
      <c r="B18" s="32">
        <v>7</v>
      </c>
      <c r="C18" s="19">
        <v>352.2</v>
      </c>
      <c r="D18" s="22" t="s">
        <v>36</v>
      </c>
      <c r="F18" s="18">
        <v>15065.19</v>
      </c>
      <c r="H18" s="18">
        <v>392.6697333333334</v>
      </c>
      <c r="J18" s="18">
        <v>245.2167435897436</v>
      </c>
      <c r="K18" s="20"/>
    </row>
    <row r="19" spans="1:11" s="4" customFormat="1" x14ac:dyDescent="0.3">
      <c r="A19" s="3"/>
      <c r="B19" s="32">
        <v>8</v>
      </c>
      <c r="C19" s="19">
        <v>353</v>
      </c>
      <c r="D19" s="22" t="s">
        <v>37</v>
      </c>
      <c r="E19" s="3"/>
      <c r="F19" s="18">
        <v>760.05000000000007</v>
      </c>
      <c r="G19" s="3"/>
      <c r="H19" s="18">
        <v>21.75800000000001</v>
      </c>
      <c r="I19" s="3"/>
      <c r="J19" s="18">
        <v>14.157500000000002</v>
      </c>
      <c r="K19" s="3"/>
    </row>
    <row r="20" spans="1:11" s="4" customFormat="1" x14ac:dyDescent="0.3">
      <c r="A20" s="3"/>
      <c r="B20" s="32">
        <v>9</v>
      </c>
      <c r="C20" s="19">
        <v>355</v>
      </c>
      <c r="D20" s="22" t="s">
        <v>38</v>
      </c>
      <c r="E20" s="3"/>
      <c r="F20" s="18">
        <v>0</v>
      </c>
      <c r="G20" s="3"/>
      <c r="H20" s="18">
        <v>0</v>
      </c>
      <c r="I20" s="3"/>
      <c r="J20" s="18">
        <v>0</v>
      </c>
      <c r="K20" s="3"/>
    </row>
    <row r="21" spans="1:11" s="4" customFormat="1" x14ac:dyDescent="0.3">
      <c r="A21" s="3"/>
      <c r="B21" s="32">
        <v>10</v>
      </c>
      <c r="C21" s="19">
        <v>363</v>
      </c>
      <c r="D21" s="22" t="s">
        <v>39</v>
      </c>
      <c r="E21" s="3"/>
      <c r="F21" s="18">
        <v>1247.575</v>
      </c>
      <c r="G21" s="3"/>
      <c r="H21" s="18">
        <v>72.775208333333339</v>
      </c>
      <c r="I21" s="3"/>
      <c r="J21" s="18">
        <v>22.392371794871796</v>
      </c>
      <c r="K21" s="3"/>
    </row>
    <row r="22" spans="1:11" s="4" customFormat="1" x14ac:dyDescent="0.3">
      <c r="A22" s="3"/>
      <c r="B22" s="32">
        <v>11</v>
      </c>
      <c r="C22" s="19">
        <v>370</v>
      </c>
      <c r="D22" s="22" t="s">
        <v>33</v>
      </c>
      <c r="E22" s="3"/>
      <c r="F22" s="18">
        <v>12655.6</v>
      </c>
      <c r="G22" s="3"/>
      <c r="H22" s="18">
        <v>0</v>
      </c>
      <c r="I22" s="3"/>
      <c r="J22" s="18">
        <v>0</v>
      </c>
      <c r="K22" s="18"/>
    </row>
    <row r="23" spans="1:11" s="4" customFormat="1" x14ac:dyDescent="0.3">
      <c r="A23" s="3"/>
      <c r="B23" s="32">
        <v>12</v>
      </c>
      <c r="C23" s="19">
        <v>370.1</v>
      </c>
      <c r="D23" s="22" t="s">
        <v>40</v>
      </c>
      <c r="E23" s="3"/>
      <c r="F23" s="18">
        <v>2196.3000000000002</v>
      </c>
      <c r="G23" s="3"/>
      <c r="H23" s="18">
        <v>0</v>
      </c>
      <c r="I23" s="3"/>
      <c r="J23" s="18">
        <v>0</v>
      </c>
      <c r="K23" s="18"/>
    </row>
    <row r="24" spans="1:11" s="4" customFormat="1" x14ac:dyDescent="0.3">
      <c r="A24" s="3"/>
      <c r="B24" s="32">
        <v>13</v>
      </c>
      <c r="C24" s="19">
        <v>372</v>
      </c>
      <c r="D24" s="22" t="s">
        <v>41</v>
      </c>
      <c r="E24" s="3"/>
      <c r="F24" s="18">
        <v>45448.91</v>
      </c>
      <c r="G24" s="3"/>
      <c r="H24" s="18">
        <v>1609.3173333333334</v>
      </c>
      <c r="I24" s="3"/>
      <c r="J24" s="18">
        <v>610.83592948717956</v>
      </c>
      <c r="K24" s="18"/>
    </row>
    <row r="25" spans="1:11" s="4" customFormat="1" x14ac:dyDescent="0.3">
      <c r="A25" s="3"/>
      <c r="B25" s="32">
        <v>14</v>
      </c>
      <c r="C25" s="19">
        <v>373</v>
      </c>
      <c r="D25" s="22" t="s">
        <v>42</v>
      </c>
      <c r="E25" s="3"/>
      <c r="F25" s="18">
        <v>4990.3</v>
      </c>
      <c r="G25" s="3"/>
      <c r="H25" s="18">
        <v>72.775208333333339</v>
      </c>
      <c r="I25" s="3"/>
      <c r="J25" s="18">
        <v>22.392371794871796</v>
      </c>
      <c r="K25" s="18"/>
    </row>
    <row r="26" spans="1:11" s="4" customFormat="1" x14ac:dyDescent="0.3">
      <c r="A26" s="3"/>
      <c r="B26" s="32">
        <v>15</v>
      </c>
      <c r="C26" s="19">
        <v>375</v>
      </c>
      <c r="D26" s="22" t="s">
        <v>43</v>
      </c>
      <c r="E26" s="3"/>
      <c r="F26" s="18">
        <v>0</v>
      </c>
      <c r="G26" s="3"/>
      <c r="H26" s="18">
        <v>0</v>
      </c>
      <c r="I26" s="3"/>
      <c r="J26" s="18">
        <v>0</v>
      </c>
      <c r="K26" s="18"/>
    </row>
    <row r="27" spans="1:11" s="4" customFormat="1" x14ac:dyDescent="0.3">
      <c r="A27" s="3"/>
      <c r="B27" s="32">
        <v>16</v>
      </c>
      <c r="C27" s="19">
        <v>391</v>
      </c>
      <c r="D27" s="22" t="s">
        <v>44</v>
      </c>
      <c r="E27" s="3"/>
      <c r="F27" s="18">
        <v>249.51500000000001</v>
      </c>
      <c r="G27" s="3"/>
      <c r="H27" s="18">
        <v>7.277520833333333</v>
      </c>
      <c r="I27" s="3"/>
      <c r="J27" s="18">
        <v>2.2392371794871795</v>
      </c>
      <c r="K27" s="18"/>
    </row>
    <row r="28" spans="1:11" s="4" customFormat="1" x14ac:dyDescent="0.3">
      <c r="A28" s="3"/>
      <c r="B28" s="32">
        <v>17</v>
      </c>
      <c r="C28" s="19">
        <v>391.1</v>
      </c>
      <c r="D28" s="22" t="s">
        <v>44</v>
      </c>
      <c r="E28" s="3"/>
      <c r="F28" s="18">
        <v>0</v>
      </c>
      <c r="G28" s="3"/>
      <c r="H28" s="18">
        <v>0</v>
      </c>
      <c r="I28" s="3"/>
      <c r="J28" s="18">
        <v>0</v>
      </c>
      <c r="K28" s="18"/>
    </row>
    <row r="29" spans="1:11" s="4" customFormat="1" x14ac:dyDescent="0.3">
      <c r="A29" s="3"/>
      <c r="B29" s="32">
        <v>18</v>
      </c>
      <c r="C29" s="19">
        <v>392</v>
      </c>
      <c r="D29" s="22" t="s">
        <v>45</v>
      </c>
      <c r="E29" s="3"/>
      <c r="F29" s="18">
        <v>0</v>
      </c>
      <c r="G29" s="3"/>
      <c r="H29" s="18">
        <v>0</v>
      </c>
      <c r="I29" s="3"/>
      <c r="J29" s="18">
        <v>0</v>
      </c>
      <c r="K29" s="18"/>
    </row>
    <row r="30" spans="1:11" s="4" customFormat="1" x14ac:dyDescent="0.3">
      <c r="A30" s="3"/>
      <c r="B30" s="32">
        <v>19</v>
      </c>
      <c r="C30" s="19">
        <v>393</v>
      </c>
      <c r="D30" s="22" t="s">
        <v>46</v>
      </c>
      <c r="E30" s="3"/>
      <c r="F30" s="18">
        <v>998.06000000000006</v>
      </c>
      <c r="G30" s="3"/>
      <c r="H30" s="18">
        <v>38.813444444444443</v>
      </c>
      <c r="I30" s="3"/>
      <c r="J30" s="18">
        <v>11.942598290598291</v>
      </c>
      <c r="K30" s="20"/>
    </row>
    <row r="31" spans="1:11" s="4" customFormat="1" x14ac:dyDescent="0.3">
      <c r="A31" s="3"/>
      <c r="B31" s="32">
        <v>20</v>
      </c>
      <c r="C31" s="19">
        <v>396</v>
      </c>
      <c r="D31" s="22" t="s">
        <v>47</v>
      </c>
      <c r="E31" s="3"/>
      <c r="F31" s="18">
        <v>0</v>
      </c>
      <c r="G31" s="3"/>
      <c r="H31" s="18">
        <v>0</v>
      </c>
      <c r="I31" s="3"/>
      <c r="J31" s="18">
        <v>0</v>
      </c>
      <c r="K31" s="3"/>
    </row>
    <row r="32" spans="1:11" s="4" customFormat="1" x14ac:dyDescent="0.3">
      <c r="A32" s="3"/>
      <c r="B32" s="32">
        <v>21</v>
      </c>
      <c r="C32" s="17"/>
      <c r="D32" s="21"/>
      <c r="E32" s="3"/>
      <c r="F32" s="18"/>
      <c r="G32" s="3"/>
      <c r="H32" s="18"/>
      <c r="I32" s="3"/>
      <c r="J32" s="18"/>
      <c r="K32" s="18"/>
    </row>
    <row r="33" spans="1:11" s="4" customFormat="1" x14ac:dyDescent="0.3">
      <c r="A33" s="3"/>
      <c r="B33" s="32">
        <v>22</v>
      </c>
      <c r="C33" s="17"/>
      <c r="D33" s="36" t="s">
        <v>48</v>
      </c>
      <c r="E33" s="40"/>
      <c r="F33" s="37">
        <f>SUM(F14:F31)</f>
        <v>91096.950000000012</v>
      </c>
      <c r="G33" s="40"/>
      <c r="H33" s="37">
        <f>SUM(H14:H31)</f>
        <v>2339.1043027777782</v>
      </c>
      <c r="I33" s="40"/>
      <c r="J33" s="37">
        <f>SUM(J14:J31)</f>
        <v>967.2437841880344</v>
      </c>
      <c r="K33" s="18"/>
    </row>
    <row r="34" spans="1:11" s="4" customFormat="1" x14ac:dyDescent="0.3">
      <c r="A34" s="3"/>
      <c r="B34" s="32">
        <v>23</v>
      </c>
      <c r="C34" s="17"/>
      <c r="D34" s="21"/>
      <c r="E34" s="3"/>
      <c r="F34" s="18"/>
      <c r="G34" s="3"/>
      <c r="H34" s="18"/>
      <c r="I34" s="3"/>
      <c r="J34" s="18"/>
      <c r="K34" s="18"/>
    </row>
    <row r="35" spans="1:11" s="4" customFormat="1" x14ac:dyDescent="0.3">
      <c r="A35" s="3"/>
      <c r="B35" s="32">
        <v>24</v>
      </c>
      <c r="C35" s="17" t="s">
        <v>49</v>
      </c>
      <c r="D35" s="21" t="s">
        <v>50</v>
      </c>
      <c r="E35" s="3"/>
      <c r="F35" s="18">
        <v>0</v>
      </c>
      <c r="G35" s="3"/>
      <c r="H35" s="18">
        <v>0</v>
      </c>
      <c r="I35" s="3"/>
      <c r="J35" s="18">
        <v>0</v>
      </c>
      <c r="K35" s="18"/>
    </row>
    <row r="36" spans="1:11" s="4" customFormat="1" x14ac:dyDescent="0.3">
      <c r="A36" s="3"/>
      <c r="B36" s="32">
        <v>25</v>
      </c>
      <c r="C36" s="17"/>
      <c r="D36" s="21"/>
      <c r="E36" s="3"/>
      <c r="F36" s="18"/>
      <c r="G36" s="3"/>
      <c r="H36" s="20"/>
      <c r="I36" s="3"/>
      <c r="J36" s="20"/>
      <c r="K36" s="18"/>
    </row>
    <row r="37" spans="1:11" s="4" customFormat="1" ht="15" thickBot="1" x14ac:dyDescent="0.35">
      <c r="A37" s="3"/>
      <c r="B37" s="32">
        <v>26</v>
      </c>
      <c r="C37" s="17"/>
      <c r="D37" s="29" t="s">
        <v>51</v>
      </c>
      <c r="E37" s="30"/>
      <c r="F37" s="31">
        <f>F33+F35</f>
        <v>91096.950000000012</v>
      </c>
      <c r="G37" s="30"/>
      <c r="H37" s="31">
        <f>H33+H35</f>
        <v>2339.1043027777782</v>
      </c>
      <c r="I37" s="30"/>
      <c r="J37" s="31">
        <f>J33+J35</f>
        <v>967.2437841880344</v>
      </c>
      <c r="K37" s="18"/>
    </row>
    <row r="38" spans="1:11" s="4" customFormat="1" ht="15" thickTop="1" x14ac:dyDescent="0.3">
      <c r="A38" s="3"/>
      <c r="B38" s="32">
        <v>27</v>
      </c>
      <c r="C38" s="17"/>
      <c r="D38" s="21"/>
      <c r="E38" s="3"/>
      <c r="F38" s="18"/>
      <c r="G38" s="3"/>
      <c r="H38" s="18"/>
      <c r="I38" s="3"/>
      <c r="J38" s="18"/>
      <c r="K38" s="18"/>
    </row>
    <row r="39" spans="1:11" s="4" customFormat="1" x14ac:dyDescent="0.3">
      <c r="A39" s="3"/>
      <c r="B39" s="32">
        <v>28</v>
      </c>
      <c r="C39" s="17"/>
      <c r="D39" s="21"/>
      <c r="E39" s="3"/>
      <c r="F39" s="18"/>
      <c r="G39" s="3"/>
      <c r="H39" s="18"/>
      <c r="I39" s="3"/>
      <c r="J39" s="18"/>
      <c r="K39" s="18"/>
    </row>
    <row r="40" spans="1:11" s="4" customFormat="1" x14ac:dyDescent="0.3">
      <c r="A40" s="3"/>
      <c r="B40" s="32">
        <v>29</v>
      </c>
      <c r="C40" s="17"/>
      <c r="D40" s="21"/>
      <c r="E40" s="3"/>
      <c r="F40" s="18"/>
      <c r="G40" s="3"/>
      <c r="H40" s="18"/>
      <c r="I40" s="3"/>
      <c r="J40" s="18"/>
      <c r="K40" s="18"/>
    </row>
    <row r="41" spans="1:11" s="4" customFormat="1" x14ac:dyDescent="0.3">
      <c r="A41" s="3"/>
      <c r="B41" s="32">
        <v>30</v>
      </c>
      <c r="C41" s="23"/>
      <c r="D41" s="21"/>
      <c r="E41" s="3"/>
      <c r="F41" s="18"/>
      <c r="G41" s="3"/>
      <c r="H41" s="18"/>
      <c r="I41" s="3"/>
      <c r="J41" s="18"/>
      <c r="K41" s="18"/>
    </row>
    <row r="42" spans="1:11" s="4" customFormat="1" x14ac:dyDescent="0.3">
      <c r="A42" s="3"/>
      <c r="B42" s="32">
        <v>31</v>
      </c>
      <c r="C42" s="17"/>
      <c r="D42" s="3"/>
      <c r="E42" s="3"/>
      <c r="F42" s="20"/>
      <c r="G42" s="3"/>
      <c r="H42" s="18"/>
      <c r="I42" s="3"/>
      <c r="J42" s="18"/>
      <c r="K42" s="20"/>
    </row>
    <row r="43" spans="1:11" s="4" customFormat="1" x14ac:dyDescent="0.3">
      <c r="A43" s="3"/>
      <c r="B43" s="32">
        <v>32</v>
      </c>
      <c r="C43" s="24"/>
      <c r="D43" s="3"/>
      <c r="E43" s="3"/>
      <c r="F43" s="3"/>
      <c r="G43" s="3"/>
      <c r="H43" s="18"/>
      <c r="I43" s="3"/>
      <c r="J43" s="18"/>
      <c r="K43" s="3"/>
    </row>
    <row r="44" spans="1:11" s="4" customFormat="1" x14ac:dyDescent="0.3">
      <c r="A44" s="3"/>
      <c r="B44" s="32">
        <v>33</v>
      </c>
      <c r="C44" s="17"/>
      <c r="D44" s="21"/>
      <c r="E44" s="3"/>
      <c r="F44" s="18"/>
      <c r="G44" s="3"/>
      <c r="H44" s="18"/>
      <c r="I44" s="3"/>
      <c r="J44" s="18"/>
      <c r="K44" s="18"/>
    </row>
    <row r="45" spans="1:11" s="4" customFormat="1" x14ac:dyDescent="0.3">
      <c r="A45" s="3"/>
      <c r="B45" s="32">
        <v>34</v>
      </c>
      <c r="C45" s="17"/>
      <c r="D45" s="21"/>
      <c r="E45" s="3"/>
      <c r="F45" s="18"/>
      <c r="G45" s="3"/>
      <c r="H45" s="18"/>
      <c r="I45" s="3"/>
      <c r="J45" s="18"/>
      <c r="K45" s="18"/>
    </row>
    <row r="46" spans="1:11" s="4" customFormat="1" x14ac:dyDescent="0.3">
      <c r="A46" s="3"/>
      <c r="B46" s="32">
        <v>35</v>
      </c>
      <c r="C46" s="17"/>
      <c r="D46" s="21"/>
      <c r="E46" s="3"/>
      <c r="F46" s="18"/>
      <c r="G46" s="3"/>
      <c r="H46" s="18"/>
      <c r="I46" s="3"/>
      <c r="J46" s="18"/>
      <c r="K46" s="18"/>
    </row>
    <row r="47" spans="1:11" s="4" customFormat="1" x14ac:dyDescent="0.3">
      <c r="A47" s="3"/>
      <c r="B47" s="32">
        <v>36</v>
      </c>
      <c r="C47" s="24"/>
      <c r="D47" s="3"/>
      <c r="E47" s="3"/>
      <c r="F47" s="3"/>
      <c r="G47" s="3"/>
      <c r="H47" s="18"/>
      <c r="I47" s="3"/>
      <c r="J47" s="18"/>
      <c r="K47" s="3"/>
    </row>
    <row r="48" spans="1:11" s="4" customFormat="1" x14ac:dyDescent="0.3">
      <c r="A48" s="3"/>
      <c r="B48" s="32">
        <v>37</v>
      </c>
      <c r="C48" s="17"/>
      <c r="D48" s="25"/>
      <c r="E48" s="3"/>
      <c r="F48" s="18"/>
      <c r="G48" s="3"/>
      <c r="H48" s="20"/>
      <c r="I48" s="3"/>
      <c r="J48" s="20"/>
      <c r="K48" s="18"/>
    </row>
    <row r="49" spans="1:11" s="4" customFormat="1" x14ac:dyDescent="0.3">
      <c r="A49" s="3"/>
      <c r="B49" s="32">
        <v>38</v>
      </c>
      <c r="C49" s="17"/>
      <c r="D49" s="3"/>
      <c r="E49" s="3"/>
      <c r="F49" s="3"/>
      <c r="G49" s="3"/>
      <c r="H49" s="3"/>
      <c r="I49" s="3"/>
      <c r="J49" s="3"/>
      <c r="K49" s="3"/>
    </row>
    <row r="50" spans="1:11" s="4" customFormat="1" x14ac:dyDescent="0.3">
      <c r="A50" s="3"/>
      <c r="B50" s="32">
        <v>39</v>
      </c>
      <c r="C50" s="24"/>
      <c r="D50" s="3"/>
      <c r="E50" s="3"/>
      <c r="F50" s="3"/>
      <c r="G50" s="3"/>
      <c r="H50" s="18"/>
      <c r="I50" s="3"/>
      <c r="J50" s="18"/>
      <c r="K50" s="3"/>
    </row>
    <row r="51" spans="1:11" s="4" customFormat="1" x14ac:dyDescent="0.3">
      <c r="A51" s="3"/>
      <c r="B51" s="32">
        <v>40</v>
      </c>
      <c r="C51" s="17"/>
      <c r="D51" s="25"/>
      <c r="E51" s="3"/>
      <c r="F51" s="18"/>
      <c r="G51" s="3"/>
      <c r="H51" s="18"/>
      <c r="I51" s="3"/>
      <c r="J51" s="18"/>
      <c r="K51" s="18"/>
    </row>
    <row r="52" spans="1:11" s="4" customFormat="1" x14ac:dyDescent="0.3">
      <c r="A52" s="3"/>
      <c r="B52" s="32">
        <v>41</v>
      </c>
      <c r="C52" s="3"/>
      <c r="D52" s="3"/>
      <c r="E52" s="3"/>
      <c r="F52" s="3"/>
      <c r="G52" s="3"/>
      <c r="H52" s="18"/>
      <c r="I52" s="3"/>
      <c r="J52" s="18"/>
      <c r="K52" s="3"/>
    </row>
    <row r="53" spans="1:11" s="4" customFormat="1" x14ac:dyDescent="0.3">
      <c r="A53" s="3"/>
      <c r="B53" s="32">
        <v>42</v>
      </c>
      <c r="C53" s="13"/>
      <c r="D53" s="3"/>
      <c r="E53" s="3"/>
      <c r="F53" s="18"/>
      <c r="G53" s="3"/>
      <c r="H53" s="3"/>
      <c r="I53" s="3"/>
      <c r="J53" s="3"/>
      <c r="K53" s="18"/>
    </row>
    <row r="54" spans="1:11" s="4" customFormat="1" x14ac:dyDescent="0.3">
      <c r="A54" s="3"/>
      <c r="B54" s="32">
        <v>43</v>
      </c>
      <c r="C54" s="3"/>
      <c r="D54" s="3"/>
      <c r="E54" s="3"/>
      <c r="F54" s="3"/>
      <c r="G54" s="3"/>
      <c r="H54" s="18"/>
      <c r="I54" s="3"/>
      <c r="J54" s="18"/>
      <c r="K54" s="3"/>
    </row>
    <row r="55" spans="1:11" s="4" customFormat="1" x14ac:dyDescent="0.3">
      <c r="A55" s="3"/>
      <c r="B55" s="32">
        <v>44</v>
      </c>
      <c r="C55" s="13"/>
      <c r="D55" s="3"/>
      <c r="E55" s="3"/>
      <c r="F55" s="20"/>
      <c r="G55" s="3"/>
      <c r="H55" s="3"/>
      <c r="I55" s="3"/>
      <c r="J55" s="3"/>
      <c r="K55" s="20"/>
    </row>
    <row r="56" spans="1:11" s="4" customFormat="1" x14ac:dyDescent="0.3">
      <c r="A56" s="3"/>
      <c r="B56" s="32">
        <v>45</v>
      </c>
      <c r="C56" s="3"/>
      <c r="D56" s="3"/>
      <c r="E56" s="3"/>
      <c r="F56" s="3"/>
      <c r="G56" s="3"/>
      <c r="H56" s="3"/>
      <c r="I56" s="3"/>
      <c r="J56" s="3"/>
      <c r="K56" s="3"/>
    </row>
    <row r="57" spans="1:11" s="4" customFormat="1" x14ac:dyDescent="0.3">
      <c r="A57" s="3"/>
      <c r="B57" s="32">
        <v>46</v>
      </c>
      <c r="C57" s="13"/>
      <c r="D57" s="3"/>
      <c r="E57" s="3"/>
      <c r="F57" s="20"/>
      <c r="G57" s="3"/>
      <c r="H57" s="18"/>
      <c r="I57" s="3"/>
      <c r="J57" s="18"/>
      <c r="K57" s="20"/>
    </row>
    <row r="58" spans="1:11" s="4" customFormat="1" x14ac:dyDescent="0.3">
      <c r="A58" s="3"/>
      <c r="B58" s="32">
        <v>47</v>
      </c>
      <c r="C58" s="13"/>
      <c r="D58" s="3"/>
      <c r="E58" s="3"/>
      <c r="F58" s="26"/>
      <c r="G58" s="3"/>
      <c r="H58" s="3"/>
      <c r="I58" s="3"/>
      <c r="J58" s="3"/>
      <c r="K58" s="27"/>
    </row>
    <row r="59" spans="1:11" s="4" customFormat="1" x14ac:dyDescent="0.3">
      <c r="A59" s="3"/>
      <c r="B59" s="32">
        <v>48</v>
      </c>
      <c r="C59" s="13"/>
      <c r="D59" s="3"/>
      <c r="E59" s="3"/>
      <c r="F59" s="3"/>
      <c r="G59" s="3"/>
      <c r="H59" s="18"/>
      <c r="I59" s="3"/>
      <c r="J59" s="18"/>
      <c r="K59" s="3"/>
    </row>
    <row r="60" spans="1:11" s="4" customFormat="1" x14ac:dyDescent="0.3">
      <c r="A60" s="3"/>
      <c r="B60" s="32">
        <v>49</v>
      </c>
      <c r="C60" s="13"/>
      <c r="D60" s="3"/>
      <c r="E60" s="3"/>
      <c r="F60" s="3"/>
      <c r="G60" s="3"/>
      <c r="H60" s="3"/>
      <c r="I60" s="3"/>
      <c r="J60" s="3"/>
      <c r="K60" s="3"/>
    </row>
    <row r="61" spans="1:11" s="4" customFormat="1" x14ac:dyDescent="0.3">
      <c r="A61" s="3"/>
      <c r="B61" s="32">
        <v>50</v>
      </c>
      <c r="C61" s="13"/>
      <c r="D61" s="3"/>
      <c r="E61" s="3"/>
      <c r="F61" s="3"/>
      <c r="G61" s="3"/>
      <c r="H61" s="20"/>
      <c r="I61" s="3"/>
      <c r="J61" s="20"/>
      <c r="K61" s="3"/>
    </row>
    <row r="62" spans="1:11" s="4" customFormat="1" x14ac:dyDescent="0.3">
      <c r="A62" s="3"/>
      <c r="B62" s="3"/>
      <c r="C62" s="3"/>
      <c r="D62" s="13"/>
      <c r="E62" s="3"/>
      <c r="F62" s="3"/>
      <c r="G62" s="3"/>
      <c r="H62" s="3"/>
      <c r="I62" s="3"/>
      <c r="J62" s="3"/>
      <c r="K62" s="3"/>
    </row>
    <row r="63" spans="1:11" x14ac:dyDescent="0.3">
      <c r="H63" s="20"/>
      <c r="J63" s="20"/>
    </row>
    <row r="64" spans="1:11" x14ac:dyDescent="0.3">
      <c r="H64" s="26"/>
      <c r="J64" s="27"/>
    </row>
  </sheetData>
  <mergeCells count="5">
    <mergeCell ref="A1:J1"/>
    <mergeCell ref="A2:J2"/>
    <mergeCell ref="A3:J3"/>
    <mergeCell ref="A4:J4"/>
    <mergeCell ref="A5:J5"/>
  </mergeCells>
  <pageMargins left="0.7" right="0.7" top="0.75" bottom="0.75" header="0.3" footer="0.3"/>
  <pageSetup scale="85" fitToWidth="0" orientation="landscape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65C5A-7528-4974-9AE6-1517946BA908}">
  <sheetPr>
    <pageSetUpPr fitToPage="1"/>
  </sheetPr>
  <dimension ref="A1:L64"/>
  <sheetViews>
    <sheetView view="pageBreakPreview" topLeftCell="D19" zoomScaleNormal="110" zoomScaleSheetLayoutView="100" workbookViewId="0">
      <selection activeCell="D28" sqref="D28"/>
    </sheetView>
  </sheetViews>
  <sheetFormatPr defaultColWidth="9.109375" defaultRowHeight="14.4" x14ac:dyDescent="0.3"/>
  <cols>
    <col min="1" max="1" width="4" style="3" customWidth="1"/>
    <col min="2" max="2" width="5.109375" style="3" customWidth="1"/>
    <col min="3" max="3" width="7.6640625" style="3" customWidth="1"/>
    <col min="4" max="4" width="55.109375" style="3" bestFit="1" customWidth="1"/>
    <col min="5" max="5" width="3.109375" style="3" customWidth="1"/>
    <col min="6" max="6" width="14.6640625" style="3" customWidth="1"/>
    <col min="7" max="7" width="3.109375" style="3" customWidth="1"/>
    <col min="8" max="8" width="14.6640625" style="3" customWidth="1"/>
    <col min="9" max="9" width="3.6640625" style="3" customWidth="1"/>
    <col min="10" max="10" width="14.6640625" style="3" customWidth="1"/>
    <col min="11" max="11" width="3.109375" style="3" customWidth="1"/>
    <col min="12" max="12" width="26" style="4" bestFit="1" customWidth="1"/>
    <col min="13" max="16384" width="9.109375" style="3"/>
  </cols>
  <sheetData>
    <row r="1" spans="1:12" ht="17.399999999999999" x14ac:dyDescent="0.35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</row>
    <row r="2" spans="1:12" x14ac:dyDescent="0.3">
      <c r="A2" s="2" t="s">
        <v>53</v>
      </c>
      <c r="B2" s="2"/>
      <c r="C2" s="2"/>
      <c r="D2" s="2"/>
      <c r="E2" s="2"/>
      <c r="F2" s="2"/>
      <c r="G2" s="2"/>
      <c r="H2" s="2"/>
      <c r="I2" s="2"/>
      <c r="J2" s="2"/>
      <c r="K2" s="5"/>
    </row>
    <row r="3" spans="1:12" x14ac:dyDescent="0.3">
      <c r="A3" s="2" t="s">
        <v>19</v>
      </c>
      <c r="B3" s="2"/>
      <c r="C3" s="2"/>
      <c r="D3" s="2"/>
      <c r="E3" s="2"/>
      <c r="F3" s="2"/>
      <c r="G3" s="2"/>
      <c r="H3" s="2"/>
      <c r="I3" s="2"/>
      <c r="J3" s="2"/>
      <c r="K3" s="5"/>
    </row>
    <row r="4" spans="1:12" x14ac:dyDescent="0.3">
      <c r="A4" s="2" t="s">
        <v>54</v>
      </c>
      <c r="B4" s="2"/>
      <c r="C4" s="2"/>
      <c r="D4" s="2"/>
      <c r="E4" s="2"/>
      <c r="F4" s="2"/>
      <c r="G4" s="2"/>
      <c r="H4" s="2"/>
      <c r="I4" s="2"/>
      <c r="J4" s="2"/>
      <c r="K4" s="5"/>
    </row>
    <row r="5" spans="1:12" x14ac:dyDescent="0.3">
      <c r="A5" s="2" t="s">
        <v>12</v>
      </c>
      <c r="B5" s="2"/>
      <c r="C5" s="2"/>
      <c r="D5" s="2"/>
      <c r="E5" s="2"/>
      <c r="F5" s="2"/>
      <c r="G5" s="2"/>
      <c r="H5" s="2"/>
      <c r="I5" s="2"/>
      <c r="J5" s="2"/>
      <c r="K5" s="5"/>
    </row>
    <row r="6" spans="1:12" x14ac:dyDescent="0.3">
      <c r="J6" s="33" t="s">
        <v>20</v>
      </c>
      <c r="K6" s="5"/>
    </row>
    <row r="7" spans="1:12" x14ac:dyDescent="0.3">
      <c r="A7" s="3" t="s">
        <v>21</v>
      </c>
      <c r="J7" s="34" t="s">
        <v>55</v>
      </c>
      <c r="K7" s="5"/>
    </row>
    <row r="8" spans="1:12" x14ac:dyDescent="0.3">
      <c r="A8" s="3" t="s">
        <v>22</v>
      </c>
      <c r="J8" s="35" t="s">
        <v>23</v>
      </c>
      <c r="K8" s="5"/>
    </row>
    <row r="9" spans="1:12" ht="15" thickBot="1" x14ac:dyDescent="0.35">
      <c r="B9" s="6"/>
      <c r="C9" s="6"/>
      <c r="D9" s="6"/>
      <c r="E9" s="6"/>
      <c r="F9" s="6"/>
      <c r="G9" s="6"/>
      <c r="H9" s="6"/>
      <c r="I9" s="6"/>
      <c r="J9" s="6"/>
      <c r="K9" s="5"/>
    </row>
    <row r="10" spans="1:12" ht="43.2" x14ac:dyDescent="0.3">
      <c r="B10" s="7" t="s">
        <v>24</v>
      </c>
      <c r="C10" s="7" t="s">
        <v>25</v>
      </c>
      <c r="F10" s="8" t="s">
        <v>26</v>
      </c>
      <c r="G10" s="9"/>
      <c r="H10" s="8" t="s">
        <v>27</v>
      </c>
      <c r="I10" s="9"/>
      <c r="J10" s="8" t="s">
        <v>28</v>
      </c>
      <c r="K10" s="5"/>
      <c r="L10" s="7"/>
    </row>
    <row r="11" spans="1:12" ht="15" thickBot="1" x14ac:dyDescent="0.35">
      <c r="B11" s="10" t="s">
        <v>29</v>
      </c>
      <c r="C11" s="10" t="s">
        <v>29</v>
      </c>
      <c r="D11" s="10" t="s">
        <v>30</v>
      </c>
      <c r="E11" s="6"/>
      <c r="F11" s="11" t="s">
        <v>31</v>
      </c>
      <c r="G11" s="6"/>
      <c r="H11" s="11" t="s">
        <v>31</v>
      </c>
      <c r="I11" s="6"/>
      <c r="J11" s="11" t="s">
        <v>31</v>
      </c>
      <c r="K11" s="12"/>
      <c r="L11" s="12"/>
    </row>
    <row r="12" spans="1:12" s="13" customFormat="1" x14ac:dyDescent="0.3">
      <c r="B12" s="32">
        <v>1</v>
      </c>
      <c r="D12" s="14"/>
      <c r="F12" s="15"/>
      <c r="H12" s="15"/>
      <c r="J12" s="15"/>
      <c r="K12" s="15"/>
      <c r="L12" s="16"/>
    </row>
    <row r="13" spans="1:12" x14ac:dyDescent="0.3">
      <c r="B13" s="32">
        <v>2</v>
      </c>
      <c r="C13" s="13"/>
      <c r="D13" s="13"/>
    </row>
    <row r="14" spans="1:12" x14ac:dyDescent="0.3">
      <c r="B14" s="32">
        <v>3</v>
      </c>
      <c r="C14" s="19">
        <v>303</v>
      </c>
      <c r="D14" s="22" t="s">
        <v>32</v>
      </c>
      <c r="F14" s="18">
        <v>0</v>
      </c>
      <c r="H14" s="18">
        <v>0</v>
      </c>
      <c r="J14" s="18">
        <v>0</v>
      </c>
      <c r="K14" s="18"/>
    </row>
    <row r="15" spans="1:12" x14ac:dyDescent="0.3">
      <c r="B15" s="32">
        <v>4</v>
      </c>
      <c r="C15" s="19">
        <v>310.10000000000002</v>
      </c>
      <c r="D15" s="22" t="s">
        <v>33</v>
      </c>
      <c r="F15" s="18">
        <v>27650</v>
      </c>
      <c r="H15" s="18">
        <v>0</v>
      </c>
      <c r="J15" s="18">
        <v>0</v>
      </c>
      <c r="K15" s="18"/>
    </row>
    <row r="16" spans="1:12" x14ac:dyDescent="0.3">
      <c r="B16" s="32">
        <v>5</v>
      </c>
      <c r="C16" s="19">
        <v>311</v>
      </c>
      <c r="D16" s="22" t="s">
        <v>34</v>
      </c>
      <c r="F16" s="18">
        <v>14860.400000000001</v>
      </c>
      <c r="H16" s="18">
        <v>891.18486111111076</v>
      </c>
      <c r="J16" s="18">
        <v>618.74419444444436</v>
      </c>
      <c r="K16" s="18"/>
    </row>
    <row r="17" spans="1:11" x14ac:dyDescent="0.3">
      <c r="B17" s="32">
        <v>6</v>
      </c>
      <c r="C17" s="19">
        <v>352.1</v>
      </c>
      <c r="D17" s="22" t="s">
        <v>35</v>
      </c>
      <c r="F17" s="18">
        <v>308061.65999999997</v>
      </c>
      <c r="H17" s="18">
        <v>11420.89051666667</v>
      </c>
      <c r="J17" s="18">
        <v>8340.2739166666652</v>
      </c>
      <c r="K17" s="18"/>
    </row>
    <row r="18" spans="1:11" x14ac:dyDescent="0.3">
      <c r="B18" s="32">
        <v>7</v>
      </c>
      <c r="C18" s="19">
        <v>352.2</v>
      </c>
      <c r="D18" s="22" t="s">
        <v>36</v>
      </c>
      <c r="F18" s="18">
        <v>1367.3</v>
      </c>
      <c r="H18" s="18">
        <v>41.237000000000002</v>
      </c>
      <c r="J18" s="18">
        <v>27.564000000000004</v>
      </c>
      <c r="K18" s="20"/>
    </row>
    <row r="19" spans="1:11" s="4" customFormat="1" x14ac:dyDescent="0.3">
      <c r="A19" s="3"/>
      <c r="B19" s="32">
        <v>8</v>
      </c>
      <c r="C19" s="19">
        <v>353</v>
      </c>
      <c r="D19" s="22" t="s">
        <v>37</v>
      </c>
      <c r="E19" s="3"/>
      <c r="F19" s="18">
        <v>0</v>
      </c>
      <c r="G19" s="3"/>
      <c r="H19" s="18">
        <v>0</v>
      </c>
      <c r="I19" s="3"/>
      <c r="J19" s="18">
        <v>0</v>
      </c>
      <c r="K19" s="3"/>
    </row>
    <row r="20" spans="1:11" s="4" customFormat="1" x14ac:dyDescent="0.3">
      <c r="A20" s="3"/>
      <c r="B20" s="32">
        <v>9</v>
      </c>
      <c r="C20" s="19">
        <v>355</v>
      </c>
      <c r="D20" s="22" t="s">
        <v>38</v>
      </c>
      <c r="E20" s="3"/>
      <c r="F20" s="18">
        <v>0</v>
      </c>
      <c r="G20" s="3"/>
      <c r="H20" s="18">
        <v>0</v>
      </c>
      <c r="I20" s="3"/>
      <c r="J20" s="18">
        <v>0</v>
      </c>
      <c r="K20" s="3"/>
    </row>
    <row r="21" spans="1:11" s="4" customFormat="1" x14ac:dyDescent="0.3">
      <c r="A21" s="3"/>
      <c r="B21" s="32">
        <v>10</v>
      </c>
      <c r="C21" s="19">
        <v>363</v>
      </c>
      <c r="D21" s="22" t="s">
        <v>39</v>
      </c>
      <c r="E21" s="3"/>
      <c r="F21" s="18">
        <v>1804.7800000000002</v>
      </c>
      <c r="G21" s="3"/>
      <c r="H21" s="18">
        <v>392.68008333333313</v>
      </c>
      <c r="I21" s="3"/>
      <c r="J21" s="18">
        <v>302.44108333333321</v>
      </c>
      <c r="K21" s="3"/>
    </row>
    <row r="22" spans="1:11" s="4" customFormat="1" x14ac:dyDescent="0.3">
      <c r="A22" s="3"/>
      <c r="B22" s="32">
        <v>11</v>
      </c>
      <c r="C22" s="19">
        <v>370</v>
      </c>
      <c r="D22" s="22" t="s">
        <v>33</v>
      </c>
      <c r="E22" s="3"/>
      <c r="F22" s="18">
        <v>1466</v>
      </c>
      <c r="G22" s="3"/>
      <c r="H22" s="18">
        <v>0</v>
      </c>
      <c r="I22" s="3"/>
      <c r="J22" s="18">
        <v>0</v>
      </c>
      <c r="K22" s="18"/>
    </row>
    <row r="23" spans="1:11" s="4" customFormat="1" x14ac:dyDescent="0.3">
      <c r="A23" s="3"/>
      <c r="B23" s="32">
        <v>12</v>
      </c>
      <c r="C23" s="19">
        <v>370.1</v>
      </c>
      <c r="D23" s="22" t="s">
        <v>40</v>
      </c>
      <c r="E23" s="3"/>
      <c r="F23" s="18">
        <v>0</v>
      </c>
      <c r="G23" s="3"/>
      <c r="H23" s="18">
        <v>0</v>
      </c>
      <c r="I23" s="3"/>
      <c r="J23" s="18">
        <v>0</v>
      </c>
      <c r="K23" s="18"/>
    </row>
    <row r="24" spans="1:11" s="4" customFormat="1" x14ac:dyDescent="0.3">
      <c r="A24" s="3"/>
      <c r="B24" s="32">
        <v>13</v>
      </c>
      <c r="C24" s="19">
        <v>372</v>
      </c>
      <c r="D24" s="22" t="s">
        <v>41</v>
      </c>
      <c r="E24" s="3"/>
      <c r="F24" s="18">
        <v>81008.69</v>
      </c>
      <c r="G24" s="3"/>
      <c r="H24" s="18">
        <v>5332.2645624999996</v>
      </c>
      <c r="I24" s="3"/>
      <c r="J24" s="18">
        <v>3307.0473125000008</v>
      </c>
      <c r="K24" s="18"/>
    </row>
    <row r="25" spans="1:11" s="4" customFormat="1" x14ac:dyDescent="0.3">
      <c r="A25" s="3"/>
      <c r="B25" s="32">
        <v>14</v>
      </c>
      <c r="C25" s="19">
        <v>373</v>
      </c>
      <c r="D25" s="22" t="s">
        <v>42</v>
      </c>
      <c r="E25" s="3"/>
      <c r="F25" s="18">
        <v>192782.6</v>
      </c>
      <c r="G25" s="3"/>
      <c r="H25" s="18">
        <v>176396.68583333315</v>
      </c>
      <c r="I25" s="3"/>
      <c r="J25" s="18">
        <v>173986.90333333326</v>
      </c>
      <c r="K25" s="18"/>
    </row>
    <row r="26" spans="1:11" s="4" customFormat="1" x14ac:dyDescent="0.3">
      <c r="A26" s="3"/>
      <c r="B26" s="32">
        <v>15</v>
      </c>
      <c r="C26" s="19">
        <v>375</v>
      </c>
      <c r="D26" s="22" t="s">
        <v>43</v>
      </c>
      <c r="E26" s="3"/>
      <c r="F26" s="18">
        <v>0</v>
      </c>
      <c r="G26" s="3"/>
      <c r="H26" s="18">
        <v>0</v>
      </c>
      <c r="I26" s="3"/>
      <c r="J26" s="18">
        <v>0</v>
      </c>
      <c r="K26" s="18"/>
    </row>
    <row r="27" spans="1:11" s="4" customFormat="1" x14ac:dyDescent="0.3">
      <c r="A27" s="3"/>
      <c r="B27" s="32">
        <v>16</v>
      </c>
      <c r="C27" s="19">
        <v>391</v>
      </c>
      <c r="D27" s="22" t="s">
        <v>44</v>
      </c>
      <c r="E27" s="3"/>
      <c r="F27" s="18">
        <v>24.73</v>
      </c>
      <c r="G27" s="3"/>
      <c r="H27" s="18">
        <v>1.3395416666666669</v>
      </c>
      <c r="I27" s="3"/>
      <c r="J27" s="18">
        <v>0.72129166666666678</v>
      </c>
      <c r="K27" s="18"/>
    </row>
    <row r="28" spans="1:11" s="4" customFormat="1" x14ac:dyDescent="0.3">
      <c r="A28" s="3"/>
      <c r="B28" s="32">
        <v>17</v>
      </c>
      <c r="C28" s="19">
        <v>391.1</v>
      </c>
      <c r="D28" s="22" t="s">
        <v>44</v>
      </c>
      <c r="E28" s="3"/>
      <c r="F28" s="18">
        <v>0</v>
      </c>
      <c r="G28" s="3"/>
      <c r="H28" s="18">
        <v>0</v>
      </c>
      <c r="I28" s="3"/>
      <c r="J28" s="18">
        <v>0</v>
      </c>
      <c r="K28" s="18"/>
    </row>
    <row r="29" spans="1:11" s="4" customFormat="1" x14ac:dyDescent="0.3">
      <c r="A29" s="3"/>
      <c r="B29" s="32">
        <v>18</v>
      </c>
      <c r="C29" s="19">
        <v>392</v>
      </c>
      <c r="D29" s="22" t="s">
        <v>45</v>
      </c>
      <c r="E29" s="3"/>
      <c r="F29" s="18">
        <v>0</v>
      </c>
      <c r="G29" s="3"/>
      <c r="H29" s="18">
        <v>0</v>
      </c>
      <c r="I29" s="3"/>
      <c r="J29" s="18">
        <v>0</v>
      </c>
      <c r="K29" s="18"/>
    </row>
    <row r="30" spans="1:11" s="4" customFormat="1" x14ac:dyDescent="0.3">
      <c r="A30" s="3"/>
      <c r="B30" s="32">
        <v>19</v>
      </c>
      <c r="C30" s="19">
        <v>393</v>
      </c>
      <c r="D30" s="22" t="s">
        <v>46</v>
      </c>
      <c r="E30" s="3"/>
      <c r="F30" s="18">
        <v>26221.98</v>
      </c>
      <c r="G30" s="3"/>
      <c r="H30" s="18">
        <f>120+3851.42855555555</f>
        <v>3971.4285555555498</v>
      </c>
      <c r="I30" s="3"/>
      <c r="J30" s="18">
        <f>60+2977.36255555555</f>
        <v>3037.36255555555</v>
      </c>
      <c r="K30" s="20"/>
    </row>
    <row r="31" spans="1:11" s="4" customFormat="1" x14ac:dyDescent="0.3">
      <c r="A31" s="3"/>
      <c r="B31" s="32">
        <v>20</v>
      </c>
      <c r="C31" s="19">
        <v>396</v>
      </c>
      <c r="D31" s="22" t="s">
        <v>47</v>
      </c>
      <c r="E31" s="3"/>
      <c r="F31" s="18">
        <v>0</v>
      </c>
      <c r="G31" s="3"/>
      <c r="H31" s="18">
        <v>0</v>
      </c>
      <c r="I31" s="3"/>
      <c r="J31" s="18">
        <v>0</v>
      </c>
      <c r="K31" s="3"/>
    </row>
    <row r="32" spans="1:11" s="4" customFormat="1" x14ac:dyDescent="0.3">
      <c r="A32" s="3"/>
      <c r="B32" s="32">
        <v>21</v>
      </c>
      <c r="C32" s="17"/>
      <c r="D32" s="21"/>
      <c r="E32" s="3"/>
      <c r="F32" s="18"/>
      <c r="G32" s="3"/>
      <c r="H32" s="18"/>
      <c r="I32" s="3"/>
      <c r="J32" s="18"/>
      <c r="K32" s="18"/>
    </row>
    <row r="33" spans="1:11" s="4" customFormat="1" x14ac:dyDescent="0.3">
      <c r="A33" s="3"/>
      <c r="B33" s="32">
        <v>22</v>
      </c>
      <c r="C33" s="17"/>
      <c r="D33" s="36" t="s">
        <v>48</v>
      </c>
      <c r="E33" s="40"/>
      <c r="F33" s="37">
        <f>SUM(F14:F31)</f>
        <v>655248.14</v>
      </c>
      <c r="G33" s="40"/>
      <c r="H33" s="37">
        <f>SUM(H14:H31)</f>
        <v>198447.71095416648</v>
      </c>
      <c r="I33" s="40"/>
      <c r="J33" s="37">
        <f>SUM(J14:J31)</f>
        <v>189621.05768749994</v>
      </c>
      <c r="K33" s="18"/>
    </row>
    <row r="34" spans="1:11" s="4" customFormat="1" x14ac:dyDescent="0.3">
      <c r="A34" s="3"/>
      <c r="B34" s="32">
        <v>23</v>
      </c>
      <c r="C34" s="17"/>
      <c r="D34" s="21"/>
      <c r="E34" s="3"/>
      <c r="F34" s="18"/>
      <c r="G34" s="3"/>
      <c r="H34" s="18"/>
      <c r="I34" s="3"/>
      <c r="J34" s="18"/>
      <c r="K34" s="18"/>
    </row>
    <row r="35" spans="1:11" s="4" customFormat="1" x14ac:dyDescent="0.3">
      <c r="A35" s="3"/>
      <c r="B35" s="32">
        <v>24</v>
      </c>
      <c r="C35" s="17" t="s">
        <v>49</v>
      </c>
      <c r="D35" s="21" t="s">
        <v>50</v>
      </c>
      <c r="E35" s="3"/>
      <c r="F35" s="18">
        <v>0</v>
      </c>
      <c r="G35" s="3"/>
      <c r="H35" s="18">
        <v>0</v>
      </c>
      <c r="I35" s="3"/>
      <c r="J35" s="18">
        <v>0</v>
      </c>
      <c r="K35" s="18"/>
    </row>
    <row r="36" spans="1:11" s="4" customFormat="1" x14ac:dyDescent="0.3">
      <c r="A36" s="3"/>
      <c r="B36" s="32">
        <v>25</v>
      </c>
      <c r="C36" s="17"/>
      <c r="D36" s="21"/>
      <c r="E36" s="3"/>
      <c r="F36" s="18"/>
      <c r="G36" s="3"/>
      <c r="H36" s="20"/>
      <c r="I36" s="3"/>
      <c r="J36" s="20"/>
      <c r="K36" s="18"/>
    </row>
    <row r="37" spans="1:11" s="4" customFormat="1" ht="15" thickBot="1" x14ac:dyDescent="0.35">
      <c r="A37" s="3"/>
      <c r="B37" s="32">
        <v>26</v>
      </c>
      <c r="C37" s="17"/>
      <c r="D37" s="29" t="s">
        <v>51</v>
      </c>
      <c r="E37" s="30"/>
      <c r="F37" s="31">
        <f>F33+F35</f>
        <v>655248.14</v>
      </c>
      <c r="G37" s="30"/>
      <c r="H37" s="31">
        <f>H33+H35</f>
        <v>198447.71095416648</v>
      </c>
      <c r="I37" s="30"/>
      <c r="J37" s="31">
        <f>J33+J35</f>
        <v>189621.05768749994</v>
      </c>
      <c r="K37" s="18"/>
    </row>
    <row r="38" spans="1:11" s="4" customFormat="1" ht="15" thickTop="1" x14ac:dyDescent="0.3">
      <c r="A38" s="3"/>
      <c r="B38" s="32">
        <v>27</v>
      </c>
      <c r="C38" s="17"/>
      <c r="D38" s="21"/>
      <c r="E38" s="3"/>
      <c r="F38" s="18"/>
      <c r="G38" s="3"/>
      <c r="H38" s="18"/>
      <c r="I38" s="3"/>
      <c r="J38" s="18"/>
      <c r="K38" s="18"/>
    </row>
    <row r="39" spans="1:11" s="4" customFormat="1" x14ac:dyDescent="0.3">
      <c r="A39" s="3"/>
      <c r="B39" s="32">
        <v>28</v>
      </c>
      <c r="C39" s="17"/>
      <c r="D39" s="21"/>
      <c r="E39" s="3"/>
      <c r="F39" s="18"/>
      <c r="G39" s="3"/>
      <c r="H39" s="18"/>
      <c r="I39" s="3"/>
      <c r="J39" s="18"/>
      <c r="K39" s="18"/>
    </row>
    <row r="40" spans="1:11" s="4" customFormat="1" x14ac:dyDescent="0.3">
      <c r="A40" s="3"/>
      <c r="B40" s="32">
        <v>29</v>
      </c>
      <c r="C40" s="17"/>
      <c r="D40" s="21"/>
      <c r="E40" s="3"/>
      <c r="F40" s="18"/>
      <c r="G40" s="3"/>
      <c r="H40" s="18"/>
      <c r="I40" s="3"/>
      <c r="J40" s="18"/>
      <c r="K40" s="18"/>
    </row>
    <row r="41" spans="1:11" s="4" customFormat="1" x14ac:dyDescent="0.3">
      <c r="A41" s="3"/>
      <c r="B41" s="32">
        <v>30</v>
      </c>
      <c r="C41" s="23"/>
      <c r="D41" s="21"/>
      <c r="E41" s="3"/>
      <c r="F41" s="18"/>
      <c r="G41" s="3"/>
      <c r="H41" s="18"/>
      <c r="I41" s="3"/>
      <c r="J41" s="18"/>
      <c r="K41" s="18"/>
    </row>
    <row r="42" spans="1:11" s="4" customFormat="1" x14ac:dyDescent="0.3">
      <c r="A42" s="3"/>
      <c r="B42" s="32">
        <v>31</v>
      </c>
      <c r="C42" s="17"/>
      <c r="D42" s="3"/>
      <c r="E42" s="3"/>
      <c r="F42" s="20"/>
      <c r="G42" s="3"/>
      <c r="H42" s="18"/>
      <c r="I42" s="3"/>
      <c r="J42" s="18"/>
      <c r="K42" s="20"/>
    </row>
    <row r="43" spans="1:11" s="4" customFormat="1" x14ac:dyDescent="0.3">
      <c r="A43" s="3"/>
      <c r="B43" s="32">
        <v>32</v>
      </c>
      <c r="C43" s="24"/>
      <c r="D43" s="3"/>
      <c r="E43" s="3"/>
      <c r="F43" s="3"/>
      <c r="G43" s="3"/>
      <c r="H43" s="18"/>
      <c r="I43" s="3"/>
      <c r="J43" s="18"/>
      <c r="K43" s="3"/>
    </row>
    <row r="44" spans="1:11" s="4" customFormat="1" x14ac:dyDescent="0.3">
      <c r="A44" s="3"/>
      <c r="B44" s="32">
        <v>33</v>
      </c>
      <c r="C44" s="17"/>
      <c r="D44" s="21"/>
      <c r="E44" s="3"/>
      <c r="F44" s="18"/>
      <c r="G44" s="3"/>
      <c r="H44" s="18"/>
      <c r="I44" s="3"/>
      <c r="J44" s="18"/>
      <c r="K44" s="18"/>
    </row>
    <row r="45" spans="1:11" s="4" customFormat="1" x14ac:dyDescent="0.3">
      <c r="A45" s="3"/>
      <c r="B45" s="32">
        <v>34</v>
      </c>
      <c r="C45" s="17"/>
      <c r="D45" s="21"/>
      <c r="E45" s="3"/>
      <c r="F45" s="18"/>
      <c r="G45" s="3"/>
      <c r="H45" s="18"/>
      <c r="I45" s="3"/>
      <c r="J45" s="18"/>
      <c r="K45" s="18"/>
    </row>
    <row r="46" spans="1:11" s="4" customFormat="1" x14ac:dyDescent="0.3">
      <c r="A46" s="3"/>
      <c r="B46" s="32">
        <v>35</v>
      </c>
      <c r="C46" s="17"/>
      <c r="D46" s="21"/>
      <c r="E46" s="3"/>
      <c r="F46" s="18"/>
      <c r="G46" s="3"/>
      <c r="H46" s="18"/>
      <c r="I46" s="3"/>
      <c r="J46" s="18"/>
      <c r="K46" s="18"/>
    </row>
    <row r="47" spans="1:11" s="4" customFormat="1" x14ac:dyDescent="0.3">
      <c r="A47" s="3"/>
      <c r="B47" s="32">
        <v>36</v>
      </c>
      <c r="C47" s="24"/>
      <c r="D47" s="3"/>
      <c r="E47" s="3"/>
      <c r="F47" s="3"/>
      <c r="G47" s="3"/>
      <c r="H47" s="18"/>
      <c r="I47" s="3"/>
      <c r="J47" s="18"/>
      <c r="K47" s="3"/>
    </row>
    <row r="48" spans="1:11" s="4" customFormat="1" x14ac:dyDescent="0.3">
      <c r="A48" s="3"/>
      <c r="B48" s="32">
        <v>37</v>
      </c>
      <c r="C48" s="17"/>
      <c r="D48" s="25"/>
      <c r="E48" s="3"/>
      <c r="F48" s="18"/>
      <c r="G48" s="3"/>
      <c r="H48" s="20"/>
      <c r="I48" s="3"/>
      <c r="J48" s="20"/>
      <c r="K48" s="18"/>
    </row>
    <row r="49" spans="1:11" s="4" customFormat="1" x14ac:dyDescent="0.3">
      <c r="A49" s="3"/>
      <c r="B49" s="32">
        <v>38</v>
      </c>
      <c r="C49" s="17"/>
      <c r="D49" s="3"/>
      <c r="E49" s="3"/>
      <c r="F49" s="3"/>
      <c r="G49" s="3"/>
      <c r="H49" s="3"/>
      <c r="I49" s="3"/>
      <c r="J49" s="3"/>
      <c r="K49" s="3"/>
    </row>
    <row r="50" spans="1:11" s="4" customFormat="1" x14ac:dyDescent="0.3">
      <c r="A50" s="3"/>
      <c r="B50" s="32">
        <v>39</v>
      </c>
      <c r="C50" s="24"/>
      <c r="D50" s="3"/>
      <c r="E50" s="3"/>
      <c r="F50" s="3"/>
      <c r="G50" s="3"/>
      <c r="H50" s="18"/>
      <c r="I50" s="3"/>
      <c r="J50" s="18"/>
      <c r="K50" s="3"/>
    </row>
    <row r="51" spans="1:11" s="4" customFormat="1" x14ac:dyDescent="0.3">
      <c r="A51" s="3"/>
      <c r="B51" s="32">
        <v>40</v>
      </c>
      <c r="C51" s="17"/>
      <c r="D51" s="25"/>
      <c r="E51" s="3"/>
      <c r="F51" s="18"/>
      <c r="G51" s="3"/>
      <c r="H51" s="18"/>
      <c r="I51" s="3"/>
      <c r="J51" s="18"/>
      <c r="K51" s="18"/>
    </row>
    <row r="52" spans="1:11" s="4" customFormat="1" x14ac:dyDescent="0.3">
      <c r="A52" s="3"/>
      <c r="B52" s="32">
        <v>41</v>
      </c>
      <c r="C52" s="3"/>
      <c r="D52" s="3"/>
      <c r="E52" s="3"/>
      <c r="F52" s="3"/>
      <c r="G52" s="3"/>
      <c r="H52" s="18"/>
      <c r="I52" s="3"/>
      <c r="J52" s="18"/>
      <c r="K52" s="3"/>
    </row>
    <row r="53" spans="1:11" s="4" customFormat="1" x14ac:dyDescent="0.3">
      <c r="A53" s="3"/>
      <c r="B53" s="32">
        <v>42</v>
      </c>
      <c r="C53" s="13"/>
      <c r="D53" s="3"/>
      <c r="E53" s="3"/>
      <c r="F53" s="18"/>
      <c r="G53" s="3"/>
      <c r="H53" s="3"/>
      <c r="I53" s="3"/>
      <c r="J53" s="3"/>
      <c r="K53" s="18"/>
    </row>
    <row r="54" spans="1:11" s="4" customFormat="1" x14ac:dyDescent="0.3">
      <c r="A54" s="3"/>
      <c r="B54" s="32">
        <v>43</v>
      </c>
      <c r="C54" s="3"/>
      <c r="D54" s="3"/>
      <c r="E54" s="3"/>
      <c r="F54" s="3"/>
      <c r="G54" s="3"/>
      <c r="H54" s="18"/>
      <c r="I54" s="3"/>
      <c r="J54" s="18"/>
      <c r="K54" s="3"/>
    </row>
    <row r="55" spans="1:11" s="4" customFormat="1" x14ac:dyDescent="0.3">
      <c r="A55" s="3"/>
      <c r="B55" s="32">
        <v>44</v>
      </c>
      <c r="C55" s="13"/>
      <c r="D55" s="3"/>
      <c r="E55" s="3"/>
      <c r="F55" s="20"/>
      <c r="G55" s="3"/>
      <c r="H55" s="3"/>
      <c r="I55" s="3"/>
      <c r="J55" s="3"/>
      <c r="K55" s="20"/>
    </row>
    <row r="56" spans="1:11" s="4" customFormat="1" x14ac:dyDescent="0.3">
      <c r="A56" s="3"/>
      <c r="B56" s="32">
        <v>45</v>
      </c>
      <c r="C56" s="3"/>
      <c r="D56" s="3"/>
      <c r="E56" s="3"/>
      <c r="F56" s="3"/>
      <c r="G56" s="3"/>
      <c r="H56" s="3"/>
      <c r="I56" s="3"/>
      <c r="J56" s="3"/>
      <c r="K56" s="3"/>
    </row>
    <row r="57" spans="1:11" s="4" customFormat="1" x14ac:dyDescent="0.3">
      <c r="A57" s="3"/>
      <c r="B57" s="32">
        <v>46</v>
      </c>
      <c r="C57" s="13"/>
      <c r="D57" s="3"/>
      <c r="E57" s="3"/>
      <c r="F57" s="20"/>
      <c r="G57" s="3"/>
      <c r="H57" s="18"/>
      <c r="I57" s="3"/>
      <c r="J57" s="18"/>
      <c r="K57" s="20"/>
    </row>
    <row r="58" spans="1:11" s="4" customFormat="1" x14ac:dyDescent="0.3">
      <c r="A58" s="3"/>
      <c r="B58" s="32">
        <v>47</v>
      </c>
      <c r="C58" s="13"/>
      <c r="D58" s="3"/>
      <c r="E58" s="3"/>
      <c r="F58" s="26"/>
      <c r="G58" s="3"/>
      <c r="H58" s="3"/>
      <c r="I58" s="3"/>
      <c r="J58" s="3"/>
      <c r="K58" s="27"/>
    </row>
    <row r="59" spans="1:11" s="4" customFormat="1" x14ac:dyDescent="0.3">
      <c r="A59" s="3"/>
      <c r="B59" s="32">
        <v>48</v>
      </c>
      <c r="C59" s="13"/>
      <c r="D59" s="3"/>
      <c r="E59" s="3"/>
      <c r="F59" s="3"/>
      <c r="G59" s="3"/>
      <c r="H59" s="18"/>
      <c r="I59" s="3"/>
      <c r="J59" s="18"/>
      <c r="K59" s="3"/>
    </row>
    <row r="60" spans="1:11" s="4" customFormat="1" x14ac:dyDescent="0.3">
      <c r="A60" s="3"/>
      <c r="B60" s="32">
        <v>49</v>
      </c>
      <c r="C60" s="13"/>
      <c r="D60" s="3"/>
      <c r="E60" s="3"/>
      <c r="F60" s="3"/>
      <c r="G60" s="3"/>
      <c r="H60" s="3"/>
      <c r="I60" s="3"/>
      <c r="J60" s="3"/>
      <c r="K60" s="3"/>
    </row>
    <row r="61" spans="1:11" s="4" customFormat="1" x14ac:dyDescent="0.3">
      <c r="A61" s="3"/>
      <c r="B61" s="32">
        <v>50</v>
      </c>
      <c r="C61" s="13"/>
      <c r="D61" s="3"/>
      <c r="E61" s="3"/>
      <c r="F61" s="3"/>
      <c r="G61" s="3"/>
      <c r="H61" s="20"/>
      <c r="I61" s="3"/>
      <c r="J61" s="20"/>
      <c r="K61" s="3"/>
    </row>
    <row r="62" spans="1:11" s="4" customFormat="1" x14ac:dyDescent="0.3">
      <c r="A62" s="3"/>
      <c r="B62" s="3"/>
      <c r="C62" s="3"/>
      <c r="D62" s="13"/>
      <c r="E62" s="3"/>
      <c r="F62" s="3"/>
      <c r="G62" s="3"/>
      <c r="H62" s="3"/>
      <c r="I62" s="3"/>
      <c r="J62" s="3"/>
      <c r="K62" s="3"/>
    </row>
    <row r="63" spans="1:11" x14ac:dyDescent="0.3">
      <c r="H63" s="20"/>
      <c r="J63" s="20"/>
    </row>
    <row r="64" spans="1:11" x14ac:dyDescent="0.3">
      <c r="H64" s="26"/>
      <c r="J64" s="27"/>
    </row>
  </sheetData>
  <mergeCells count="5">
    <mergeCell ref="A1:J1"/>
    <mergeCell ref="A2:J2"/>
    <mergeCell ref="A3:J3"/>
    <mergeCell ref="A4:J4"/>
    <mergeCell ref="A5:J5"/>
  </mergeCells>
  <pageMargins left="0.7" right="0.7" top="0.75" bottom="0.75" header="0.3" footer="0.3"/>
  <pageSetup scale="85" fitToWidth="0" orientation="landscape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51678-58D3-4FB9-91FC-7C1BEB92637C}">
  <sheetPr>
    <pageSetUpPr fitToPage="1"/>
  </sheetPr>
  <dimension ref="A1:L64"/>
  <sheetViews>
    <sheetView view="pageBreakPreview" topLeftCell="E22" zoomScaleNormal="110" zoomScaleSheetLayoutView="100" workbookViewId="0">
      <selection activeCell="D28" sqref="D28"/>
    </sheetView>
  </sheetViews>
  <sheetFormatPr defaultColWidth="9.109375" defaultRowHeight="14.4" x14ac:dyDescent="0.3"/>
  <cols>
    <col min="1" max="1" width="4" style="3" customWidth="1"/>
    <col min="2" max="2" width="5.109375" style="3" customWidth="1"/>
    <col min="3" max="3" width="7.6640625" style="3" customWidth="1"/>
    <col min="4" max="4" width="55.109375" style="3" bestFit="1" customWidth="1"/>
    <col min="5" max="5" width="3.109375" style="3" customWidth="1"/>
    <col min="6" max="6" width="14.6640625" style="3" customWidth="1"/>
    <col min="7" max="7" width="3.109375" style="3" customWidth="1"/>
    <col min="8" max="8" width="14.6640625" style="3" customWidth="1"/>
    <col min="9" max="9" width="3.6640625" style="3" customWidth="1"/>
    <col min="10" max="10" width="14.6640625" style="3" customWidth="1"/>
    <col min="11" max="11" width="3.109375" style="3" customWidth="1"/>
    <col min="12" max="12" width="26" style="4" bestFit="1" customWidth="1"/>
    <col min="13" max="16384" width="9.109375" style="3"/>
  </cols>
  <sheetData>
    <row r="1" spans="1:12" ht="17.399999999999999" x14ac:dyDescent="0.35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</row>
    <row r="2" spans="1:12" x14ac:dyDescent="0.3">
      <c r="A2" s="2" t="s">
        <v>53</v>
      </c>
      <c r="B2" s="2"/>
      <c r="C2" s="2"/>
      <c r="D2" s="2"/>
      <c r="E2" s="2"/>
      <c r="F2" s="2"/>
      <c r="G2" s="2"/>
      <c r="H2" s="2"/>
      <c r="I2" s="2"/>
      <c r="J2" s="2"/>
      <c r="K2" s="5"/>
    </row>
    <row r="3" spans="1:12" x14ac:dyDescent="0.3">
      <c r="A3" s="2" t="s">
        <v>19</v>
      </c>
      <c r="B3" s="2"/>
      <c r="C3" s="2"/>
      <c r="D3" s="2"/>
      <c r="E3" s="2"/>
      <c r="F3" s="2"/>
      <c r="G3" s="2"/>
      <c r="H3" s="2"/>
      <c r="I3" s="2"/>
      <c r="J3" s="2"/>
      <c r="K3" s="5"/>
    </row>
    <row r="4" spans="1:12" x14ac:dyDescent="0.3">
      <c r="A4" s="2" t="s">
        <v>54</v>
      </c>
      <c r="B4" s="2"/>
      <c r="C4" s="2"/>
      <c r="D4" s="2"/>
      <c r="E4" s="2"/>
      <c r="F4" s="2"/>
      <c r="G4" s="2"/>
      <c r="H4" s="2"/>
      <c r="I4" s="2"/>
      <c r="J4" s="2"/>
      <c r="K4" s="5"/>
    </row>
    <row r="5" spans="1:12" x14ac:dyDescent="0.3">
      <c r="A5" s="2" t="s">
        <v>13</v>
      </c>
      <c r="B5" s="2"/>
      <c r="C5" s="2"/>
      <c r="D5" s="2"/>
      <c r="E5" s="2"/>
      <c r="F5" s="2"/>
      <c r="G5" s="2"/>
      <c r="H5" s="2"/>
      <c r="I5" s="2"/>
      <c r="J5" s="2"/>
      <c r="K5" s="5"/>
    </row>
    <row r="6" spans="1:12" x14ac:dyDescent="0.3">
      <c r="J6" s="33" t="s">
        <v>20</v>
      </c>
      <c r="K6" s="5"/>
    </row>
    <row r="7" spans="1:12" x14ac:dyDescent="0.3">
      <c r="A7" s="3" t="s">
        <v>21</v>
      </c>
      <c r="J7" s="34" t="s">
        <v>55</v>
      </c>
      <c r="K7" s="5"/>
    </row>
    <row r="8" spans="1:12" x14ac:dyDescent="0.3">
      <c r="A8" s="3" t="s">
        <v>22</v>
      </c>
      <c r="J8" s="35" t="s">
        <v>23</v>
      </c>
      <c r="K8" s="5"/>
    </row>
    <row r="9" spans="1:12" ht="15" thickBot="1" x14ac:dyDescent="0.35">
      <c r="B9" s="6"/>
      <c r="C9" s="6"/>
      <c r="D9" s="6"/>
      <c r="E9" s="6"/>
      <c r="F9" s="6"/>
      <c r="G9" s="6"/>
      <c r="H9" s="6"/>
      <c r="I9" s="6"/>
      <c r="J9" s="6"/>
      <c r="K9" s="5"/>
    </row>
    <row r="10" spans="1:12" ht="43.2" x14ac:dyDescent="0.3">
      <c r="B10" s="7" t="s">
        <v>24</v>
      </c>
      <c r="C10" s="7" t="s">
        <v>25</v>
      </c>
      <c r="F10" s="8" t="s">
        <v>26</v>
      </c>
      <c r="G10" s="9"/>
      <c r="H10" s="8" t="s">
        <v>27</v>
      </c>
      <c r="I10" s="9"/>
      <c r="J10" s="8" t="s">
        <v>28</v>
      </c>
      <c r="K10" s="5"/>
      <c r="L10" s="7"/>
    </row>
    <row r="11" spans="1:12" ht="15" thickBot="1" x14ac:dyDescent="0.35">
      <c r="B11" s="10" t="s">
        <v>29</v>
      </c>
      <c r="C11" s="10" t="s">
        <v>29</v>
      </c>
      <c r="D11" s="10" t="s">
        <v>30</v>
      </c>
      <c r="E11" s="6"/>
      <c r="F11" s="11" t="s">
        <v>31</v>
      </c>
      <c r="G11" s="6"/>
      <c r="H11" s="11" t="s">
        <v>31</v>
      </c>
      <c r="I11" s="6"/>
      <c r="J11" s="11" t="s">
        <v>31</v>
      </c>
      <c r="K11" s="12"/>
      <c r="L11" s="12"/>
    </row>
    <row r="12" spans="1:12" s="13" customFormat="1" x14ac:dyDescent="0.3">
      <c r="B12" s="32">
        <v>1</v>
      </c>
      <c r="D12" s="14"/>
      <c r="F12" s="15"/>
      <c r="H12" s="15"/>
      <c r="J12" s="15"/>
      <c r="K12" s="15"/>
      <c r="L12" s="16"/>
    </row>
    <row r="13" spans="1:12" x14ac:dyDescent="0.3">
      <c r="B13" s="32">
        <v>2</v>
      </c>
      <c r="C13" s="13"/>
      <c r="D13" s="13"/>
    </row>
    <row r="14" spans="1:12" x14ac:dyDescent="0.3">
      <c r="B14" s="32">
        <v>3</v>
      </c>
      <c r="C14" s="19">
        <v>303</v>
      </c>
      <c r="D14" s="22" t="s">
        <v>32</v>
      </c>
      <c r="F14" s="18">
        <v>0</v>
      </c>
      <c r="H14" s="18">
        <v>0</v>
      </c>
      <c r="J14" s="18">
        <v>0</v>
      </c>
      <c r="K14" s="18"/>
    </row>
    <row r="15" spans="1:12" x14ac:dyDescent="0.3">
      <c r="B15" s="32">
        <v>4</v>
      </c>
      <c r="C15" s="19">
        <v>310.10000000000002</v>
      </c>
      <c r="D15" s="22" t="s">
        <v>33</v>
      </c>
      <c r="F15" s="18">
        <v>0</v>
      </c>
      <c r="H15" s="18">
        <v>0</v>
      </c>
      <c r="J15" s="18">
        <v>0</v>
      </c>
      <c r="K15" s="18"/>
    </row>
    <row r="16" spans="1:12" x14ac:dyDescent="0.3">
      <c r="B16" s="32">
        <v>5</v>
      </c>
      <c r="C16" s="19">
        <v>311</v>
      </c>
      <c r="D16" s="22" t="s">
        <v>34</v>
      </c>
      <c r="F16" s="18">
        <v>14955.224999999999</v>
      </c>
      <c r="H16" s="18">
        <v>319.87564583333335</v>
      </c>
      <c r="J16" s="18">
        <v>98.42327564102564</v>
      </c>
      <c r="K16" s="18"/>
    </row>
    <row r="17" spans="1:11" x14ac:dyDescent="0.3">
      <c r="B17" s="32">
        <v>6</v>
      </c>
      <c r="C17" s="19">
        <v>352.1</v>
      </c>
      <c r="D17" s="22" t="s">
        <v>35</v>
      </c>
      <c r="F17" s="18">
        <v>18668.235000000001</v>
      </c>
      <c r="H17" s="18">
        <v>297.99993333333327</v>
      </c>
      <c r="J17" s="18">
        <v>131.07428205128207</v>
      </c>
      <c r="K17" s="18"/>
    </row>
    <row r="18" spans="1:11" x14ac:dyDescent="0.3">
      <c r="B18" s="32">
        <v>7</v>
      </c>
      <c r="C18" s="19">
        <v>352.2</v>
      </c>
      <c r="D18" s="22" t="s">
        <v>36</v>
      </c>
      <c r="F18" s="18">
        <v>25310.260000000002</v>
      </c>
      <c r="H18" s="18">
        <v>569.80493333333322</v>
      </c>
      <c r="J18" s="18">
        <v>329.48457692307687</v>
      </c>
      <c r="K18" s="20"/>
    </row>
    <row r="19" spans="1:11" s="4" customFormat="1" x14ac:dyDescent="0.3">
      <c r="A19" s="3"/>
      <c r="B19" s="32">
        <v>8</v>
      </c>
      <c r="C19" s="19">
        <v>353</v>
      </c>
      <c r="D19" s="22" t="s">
        <v>37</v>
      </c>
      <c r="E19" s="3"/>
      <c r="F19" s="18">
        <v>416.28000000000003</v>
      </c>
      <c r="G19" s="3"/>
      <c r="H19" s="18">
        <v>11.8308</v>
      </c>
      <c r="I19" s="3"/>
      <c r="J19" s="18">
        <v>7.6680000000000001</v>
      </c>
      <c r="K19" s="3"/>
    </row>
    <row r="20" spans="1:11" s="4" customFormat="1" x14ac:dyDescent="0.3">
      <c r="A20" s="3"/>
      <c r="B20" s="32">
        <v>9</v>
      </c>
      <c r="C20" s="19">
        <v>355</v>
      </c>
      <c r="D20" s="22" t="s">
        <v>38</v>
      </c>
      <c r="E20" s="3"/>
      <c r="F20" s="18">
        <v>0</v>
      </c>
      <c r="G20" s="3"/>
      <c r="H20" s="18">
        <v>0</v>
      </c>
      <c r="I20" s="3"/>
      <c r="J20" s="18">
        <v>0</v>
      </c>
      <c r="K20" s="3"/>
    </row>
    <row r="21" spans="1:11" s="4" customFormat="1" x14ac:dyDescent="0.3">
      <c r="A21" s="3"/>
      <c r="B21" s="32">
        <v>10</v>
      </c>
      <c r="C21" s="19">
        <v>363</v>
      </c>
      <c r="D21" s="22" t="s">
        <v>39</v>
      </c>
      <c r="E21" s="3"/>
      <c r="F21" s="18">
        <v>4985.0750000000007</v>
      </c>
      <c r="G21" s="3"/>
      <c r="H21" s="18">
        <v>290.79604166666672</v>
      </c>
      <c r="I21" s="3"/>
      <c r="J21" s="18">
        <v>89.475705128205149</v>
      </c>
      <c r="K21" s="3"/>
    </row>
    <row r="22" spans="1:11" s="4" customFormat="1" x14ac:dyDescent="0.3">
      <c r="A22" s="3"/>
      <c r="B22" s="32">
        <v>11</v>
      </c>
      <c r="C22" s="19">
        <v>370</v>
      </c>
      <c r="D22" s="22" t="s">
        <v>33</v>
      </c>
      <c r="E22" s="3"/>
      <c r="F22" s="18">
        <v>330.75</v>
      </c>
      <c r="G22" s="3"/>
      <c r="H22" s="18">
        <v>0</v>
      </c>
      <c r="I22" s="3"/>
      <c r="J22" s="18">
        <v>0</v>
      </c>
      <c r="K22" s="18"/>
    </row>
    <row r="23" spans="1:11" s="4" customFormat="1" x14ac:dyDescent="0.3">
      <c r="A23" s="3"/>
      <c r="B23" s="32">
        <v>12</v>
      </c>
      <c r="C23" s="19">
        <v>370.1</v>
      </c>
      <c r="D23" s="22" t="s">
        <v>40</v>
      </c>
      <c r="E23" s="3"/>
      <c r="F23" s="18">
        <v>164.62</v>
      </c>
      <c r="G23" s="3"/>
      <c r="H23" s="18">
        <v>0</v>
      </c>
      <c r="I23" s="3"/>
      <c r="J23" s="18">
        <v>0</v>
      </c>
      <c r="K23" s="18"/>
    </row>
    <row r="24" spans="1:11" s="4" customFormat="1" x14ac:dyDescent="0.3">
      <c r="A24" s="3"/>
      <c r="B24" s="32">
        <v>13</v>
      </c>
      <c r="C24" s="19">
        <v>372</v>
      </c>
      <c r="D24" s="22" t="s">
        <v>41</v>
      </c>
      <c r="E24" s="3"/>
      <c r="F24" s="18">
        <f>-9566+147604.43</f>
        <v>138038.43</v>
      </c>
      <c r="G24" s="3"/>
      <c r="H24" s="18">
        <v>4952.7563333333337</v>
      </c>
      <c r="I24" s="3"/>
      <c r="J24" s="18">
        <v>1732.9676025641029</v>
      </c>
      <c r="K24" s="18"/>
    </row>
    <row r="25" spans="1:11" s="4" customFormat="1" x14ac:dyDescent="0.3">
      <c r="A25" s="3"/>
      <c r="B25" s="32">
        <v>14</v>
      </c>
      <c r="C25" s="19">
        <v>373</v>
      </c>
      <c r="D25" s="22" t="s">
        <v>42</v>
      </c>
      <c r="E25" s="3"/>
      <c r="F25" s="18">
        <v>19940.300000000003</v>
      </c>
      <c r="G25" s="3"/>
      <c r="H25" s="18">
        <v>290.79604166666672</v>
      </c>
      <c r="I25" s="3"/>
      <c r="J25" s="18">
        <v>89.475705128205149</v>
      </c>
      <c r="K25" s="18"/>
    </row>
    <row r="26" spans="1:11" s="4" customFormat="1" x14ac:dyDescent="0.3">
      <c r="A26" s="3"/>
      <c r="B26" s="32">
        <v>15</v>
      </c>
      <c r="C26" s="19">
        <v>375</v>
      </c>
      <c r="D26" s="22" t="s">
        <v>43</v>
      </c>
      <c r="E26" s="3"/>
      <c r="F26" s="18">
        <v>0</v>
      </c>
      <c r="G26" s="3"/>
      <c r="H26" s="18">
        <v>0</v>
      </c>
      <c r="I26" s="3"/>
      <c r="J26" s="18">
        <v>0</v>
      </c>
      <c r="K26" s="18"/>
    </row>
    <row r="27" spans="1:11" s="4" customFormat="1" x14ac:dyDescent="0.3">
      <c r="A27" s="3"/>
      <c r="B27" s="32">
        <v>16</v>
      </c>
      <c r="C27" s="19">
        <v>391</v>
      </c>
      <c r="D27" s="22" t="s">
        <v>44</v>
      </c>
      <c r="E27" s="3"/>
      <c r="F27" s="18">
        <v>997.01499999999999</v>
      </c>
      <c r="G27" s="3"/>
      <c r="H27" s="18">
        <v>29.079604166666666</v>
      </c>
      <c r="I27" s="3"/>
      <c r="J27" s="18">
        <v>8.9475705128205121</v>
      </c>
      <c r="K27" s="18"/>
    </row>
    <row r="28" spans="1:11" s="4" customFormat="1" x14ac:dyDescent="0.3">
      <c r="A28" s="3"/>
      <c r="B28" s="32">
        <v>17</v>
      </c>
      <c r="C28" s="19">
        <v>391.1</v>
      </c>
      <c r="D28" s="22" t="s">
        <v>44</v>
      </c>
      <c r="E28" s="3"/>
      <c r="F28" s="18">
        <v>0</v>
      </c>
      <c r="G28" s="3"/>
      <c r="H28" s="18">
        <v>0</v>
      </c>
      <c r="I28" s="3"/>
      <c r="J28" s="18">
        <v>0</v>
      </c>
      <c r="K28" s="18"/>
    </row>
    <row r="29" spans="1:11" s="4" customFormat="1" x14ac:dyDescent="0.3">
      <c r="A29" s="3"/>
      <c r="B29" s="32">
        <v>18</v>
      </c>
      <c r="C29" s="19">
        <v>392</v>
      </c>
      <c r="D29" s="22" t="s">
        <v>45</v>
      </c>
      <c r="E29" s="3"/>
      <c r="F29" s="18">
        <v>0</v>
      </c>
      <c r="G29" s="3"/>
      <c r="H29" s="18">
        <v>0</v>
      </c>
      <c r="I29" s="3"/>
      <c r="J29" s="18">
        <v>0</v>
      </c>
      <c r="K29" s="18"/>
    </row>
    <row r="30" spans="1:11" s="4" customFormat="1" x14ac:dyDescent="0.3">
      <c r="A30" s="3"/>
      <c r="B30" s="32">
        <v>19</v>
      </c>
      <c r="C30" s="19">
        <v>393</v>
      </c>
      <c r="D30" s="22" t="s">
        <v>46</v>
      </c>
      <c r="E30" s="3"/>
      <c r="F30" s="18">
        <v>3988.06</v>
      </c>
      <c r="G30" s="3"/>
      <c r="H30" s="18">
        <v>155.0912222222222</v>
      </c>
      <c r="I30" s="3"/>
      <c r="J30" s="18">
        <v>47.720376068376069</v>
      </c>
      <c r="K30" s="20"/>
    </row>
    <row r="31" spans="1:11" s="4" customFormat="1" x14ac:dyDescent="0.3">
      <c r="A31" s="3"/>
      <c r="B31" s="32">
        <v>20</v>
      </c>
      <c r="C31" s="19">
        <v>396</v>
      </c>
      <c r="D31" s="22" t="s">
        <v>47</v>
      </c>
      <c r="E31" s="3"/>
      <c r="F31" s="18">
        <v>0</v>
      </c>
      <c r="G31" s="3"/>
      <c r="H31" s="18">
        <v>0</v>
      </c>
      <c r="I31" s="3"/>
      <c r="J31" s="18">
        <v>0</v>
      </c>
      <c r="K31" s="3"/>
    </row>
    <row r="32" spans="1:11" s="4" customFormat="1" x14ac:dyDescent="0.3">
      <c r="A32" s="3"/>
      <c r="B32" s="32">
        <v>21</v>
      </c>
      <c r="C32" s="17"/>
      <c r="D32" s="21"/>
      <c r="E32" s="3"/>
      <c r="F32" s="18"/>
      <c r="G32" s="3"/>
      <c r="H32" s="18"/>
      <c r="I32" s="3"/>
      <c r="J32" s="18"/>
      <c r="K32" s="18"/>
    </row>
    <row r="33" spans="1:11" s="4" customFormat="1" x14ac:dyDescent="0.3">
      <c r="A33" s="3"/>
      <c r="B33" s="32">
        <v>22</v>
      </c>
      <c r="C33" s="17"/>
      <c r="D33" s="36" t="s">
        <v>48</v>
      </c>
      <c r="E33" s="40"/>
      <c r="F33" s="37">
        <f>SUM(F14:F31)</f>
        <v>227794.25</v>
      </c>
      <c r="G33" s="40"/>
      <c r="H33" s="37">
        <f>SUM(H14:H31)</f>
        <v>6918.0305555555551</v>
      </c>
      <c r="I33" s="40"/>
      <c r="J33" s="37">
        <f>SUM(J14:J31)</f>
        <v>2535.237094017094</v>
      </c>
      <c r="K33" s="18"/>
    </row>
    <row r="34" spans="1:11" s="4" customFormat="1" x14ac:dyDescent="0.3">
      <c r="A34" s="3"/>
      <c r="B34" s="32">
        <v>23</v>
      </c>
      <c r="C34" s="17"/>
      <c r="D34" s="21"/>
      <c r="E34" s="3"/>
      <c r="F34" s="18"/>
      <c r="G34" s="3"/>
      <c r="H34" s="18"/>
      <c r="I34" s="3"/>
      <c r="J34" s="18"/>
      <c r="K34" s="18"/>
    </row>
    <row r="35" spans="1:11" s="4" customFormat="1" x14ac:dyDescent="0.3">
      <c r="A35" s="3"/>
      <c r="B35" s="32">
        <v>24</v>
      </c>
      <c r="C35" s="17" t="s">
        <v>49</v>
      </c>
      <c r="D35" s="21" t="s">
        <v>50</v>
      </c>
      <c r="E35" s="3"/>
      <c r="F35" s="18">
        <v>0</v>
      </c>
      <c r="G35" s="3"/>
      <c r="H35" s="18">
        <v>0</v>
      </c>
      <c r="I35" s="3"/>
      <c r="J35" s="18">
        <v>0</v>
      </c>
      <c r="K35" s="18"/>
    </row>
    <row r="36" spans="1:11" s="4" customFormat="1" x14ac:dyDescent="0.3">
      <c r="A36" s="3"/>
      <c r="B36" s="32">
        <v>25</v>
      </c>
      <c r="C36" s="17"/>
      <c r="D36" s="21"/>
      <c r="E36" s="3"/>
      <c r="F36" s="18"/>
      <c r="G36" s="3"/>
      <c r="H36" s="20"/>
      <c r="I36" s="3"/>
      <c r="J36" s="20"/>
      <c r="K36" s="18"/>
    </row>
    <row r="37" spans="1:11" s="4" customFormat="1" ht="15" thickBot="1" x14ac:dyDescent="0.35">
      <c r="A37" s="3"/>
      <c r="B37" s="32">
        <v>26</v>
      </c>
      <c r="C37" s="17"/>
      <c r="D37" s="29" t="s">
        <v>51</v>
      </c>
      <c r="E37" s="30"/>
      <c r="F37" s="31">
        <f>F33+F35</f>
        <v>227794.25</v>
      </c>
      <c r="G37" s="30"/>
      <c r="H37" s="31">
        <f>H33+H35</f>
        <v>6918.0305555555551</v>
      </c>
      <c r="I37" s="30"/>
      <c r="J37" s="31">
        <f>J33+J35</f>
        <v>2535.237094017094</v>
      </c>
      <c r="K37" s="18"/>
    </row>
    <row r="38" spans="1:11" s="4" customFormat="1" ht="15" thickTop="1" x14ac:dyDescent="0.3">
      <c r="A38" s="3"/>
      <c r="B38" s="32">
        <v>27</v>
      </c>
      <c r="C38" s="17"/>
      <c r="D38" s="21"/>
      <c r="E38" s="3"/>
      <c r="F38" s="18"/>
      <c r="G38" s="3"/>
      <c r="H38" s="18"/>
      <c r="I38" s="3"/>
      <c r="J38" s="18"/>
      <c r="K38" s="18"/>
    </row>
    <row r="39" spans="1:11" s="4" customFormat="1" x14ac:dyDescent="0.3">
      <c r="A39" s="3"/>
      <c r="B39" s="32">
        <v>28</v>
      </c>
      <c r="C39" s="17"/>
      <c r="D39" s="21"/>
      <c r="E39" s="3"/>
      <c r="F39" s="18"/>
      <c r="G39" s="3"/>
      <c r="H39" s="18"/>
      <c r="I39" s="3"/>
      <c r="J39" s="18"/>
      <c r="K39" s="18"/>
    </row>
    <row r="40" spans="1:11" s="4" customFormat="1" x14ac:dyDescent="0.3">
      <c r="A40" s="3"/>
      <c r="B40" s="32">
        <v>29</v>
      </c>
      <c r="C40" s="17"/>
      <c r="D40" s="21"/>
      <c r="E40" s="3"/>
      <c r="F40" s="18"/>
      <c r="G40" s="3"/>
      <c r="H40" s="18"/>
      <c r="I40" s="3"/>
      <c r="J40" s="18"/>
      <c r="K40" s="18"/>
    </row>
    <row r="41" spans="1:11" s="4" customFormat="1" x14ac:dyDescent="0.3">
      <c r="A41" s="3"/>
      <c r="B41" s="32">
        <v>30</v>
      </c>
      <c r="C41" s="23"/>
      <c r="D41" s="21"/>
      <c r="E41" s="3"/>
      <c r="F41" s="18"/>
      <c r="G41" s="3"/>
      <c r="H41" s="18"/>
      <c r="I41" s="3"/>
      <c r="J41" s="18"/>
      <c r="K41" s="18"/>
    </row>
    <row r="42" spans="1:11" s="4" customFormat="1" x14ac:dyDescent="0.3">
      <c r="A42" s="3"/>
      <c r="B42" s="32">
        <v>31</v>
      </c>
      <c r="C42" s="17"/>
      <c r="D42" s="3"/>
      <c r="E42" s="3"/>
      <c r="F42" s="20"/>
      <c r="G42" s="3"/>
      <c r="H42" s="18"/>
      <c r="I42" s="3"/>
      <c r="J42" s="18"/>
      <c r="K42" s="20"/>
    </row>
    <row r="43" spans="1:11" s="4" customFormat="1" x14ac:dyDescent="0.3">
      <c r="A43" s="3"/>
      <c r="B43" s="32">
        <v>32</v>
      </c>
      <c r="C43" s="24"/>
      <c r="D43" s="3"/>
      <c r="E43" s="3"/>
      <c r="F43" s="3"/>
      <c r="G43" s="3"/>
      <c r="H43" s="18"/>
      <c r="I43" s="3"/>
      <c r="J43" s="18"/>
      <c r="K43" s="3"/>
    </row>
    <row r="44" spans="1:11" s="4" customFormat="1" x14ac:dyDescent="0.3">
      <c r="A44" s="3"/>
      <c r="B44" s="32">
        <v>33</v>
      </c>
      <c r="C44" s="17"/>
      <c r="D44" s="21"/>
      <c r="E44" s="3"/>
      <c r="F44" s="18"/>
      <c r="G44" s="3"/>
      <c r="H44" s="18"/>
      <c r="I44" s="3"/>
      <c r="J44" s="18"/>
      <c r="K44" s="18"/>
    </row>
    <row r="45" spans="1:11" s="4" customFormat="1" x14ac:dyDescent="0.3">
      <c r="A45" s="3"/>
      <c r="B45" s="32">
        <v>34</v>
      </c>
      <c r="C45" s="17"/>
      <c r="D45" s="21"/>
      <c r="E45" s="3"/>
      <c r="F45" s="18"/>
      <c r="G45" s="3"/>
      <c r="H45" s="18"/>
      <c r="I45" s="3"/>
      <c r="J45" s="18"/>
      <c r="K45" s="18"/>
    </row>
    <row r="46" spans="1:11" s="4" customFormat="1" x14ac:dyDescent="0.3">
      <c r="A46" s="3"/>
      <c r="B46" s="32">
        <v>35</v>
      </c>
      <c r="C46" s="17"/>
      <c r="D46" s="21"/>
      <c r="E46" s="3"/>
      <c r="F46" s="18"/>
      <c r="G46" s="3"/>
      <c r="H46" s="18"/>
      <c r="I46" s="3"/>
      <c r="J46" s="18"/>
      <c r="K46" s="18"/>
    </row>
    <row r="47" spans="1:11" s="4" customFormat="1" x14ac:dyDescent="0.3">
      <c r="A47" s="3"/>
      <c r="B47" s="32">
        <v>36</v>
      </c>
      <c r="C47" s="24"/>
      <c r="D47" s="3"/>
      <c r="E47" s="3"/>
      <c r="F47" s="3"/>
      <c r="G47" s="3"/>
      <c r="H47" s="18"/>
      <c r="I47" s="3"/>
      <c r="J47" s="18"/>
      <c r="K47" s="3"/>
    </row>
    <row r="48" spans="1:11" s="4" customFormat="1" x14ac:dyDescent="0.3">
      <c r="A48" s="3"/>
      <c r="B48" s="32">
        <v>37</v>
      </c>
      <c r="C48" s="17"/>
      <c r="D48" s="25"/>
      <c r="E48" s="3"/>
      <c r="F48" s="18"/>
      <c r="G48" s="3"/>
      <c r="H48" s="20"/>
      <c r="I48" s="3"/>
      <c r="J48" s="20"/>
      <c r="K48" s="18"/>
    </row>
    <row r="49" spans="1:11" s="4" customFormat="1" x14ac:dyDescent="0.3">
      <c r="A49" s="3"/>
      <c r="B49" s="32">
        <v>38</v>
      </c>
      <c r="C49" s="17"/>
      <c r="D49" s="3"/>
      <c r="E49" s="3"/>
      <c r="F49" s="3"/>
      <c r="G49" s="3"/>
      <c r="H49" s="3"/>
      <c r="I49" s="3"/>
      <c r="J49" s="3"/>
      <c r="K49" s="3"/>
    </row>
    <row r="50" spans="1:11" s="4" customFormat="1" x14ac:dyDescent="0.3">
      <c r="A50" s="3"/>
      <c r="B50" s="32">
        <v>39</v>
      </c>
      <c r="C50" s="24"/>
      <c r="D50" s="3"/>
      <c r="E50" s="3"/>
      <c r="F50" s="3"/>
      <c r="G50" s="3"/>
      <c r="H50" s="18"/>
      <c r="I50" s="3"/>
      <c r="J50" s="18"/>
      <c r="K50" s="3"/>
    </row>
    <row r="51" spans="1:11" s="4" customFormat="1" x14ac:dyDescent="0.3">
      <c r="A51" s="3"/>
      <c r="B51" s="32">
        <v>40</v>
      </c>
      <c r="C51" s="17"/>
      <c r="D51" s="25"/>
      <c r="E51" s="3"/>
      <c r="F51" s="18"/>
      <c r="G51" s="3"/>
      <c r="H51" s="18"/>
      <c r="I51" s="3"/>
      <c r="J51" s="18"/>
      <c r="K51" s="18"/>
    </row>
    <row r="52" spans="1:11" s="4" customFormat="1" x14ac:dyDescent="0.3">
      <c r="A52" s="3"/>
      <c r="B52" s="32">
        <v>41</v>
      </c>
      <c r="C52" s="3"/>
      <c r="D52" s="3"/>
      <c r="E52" s="3"/>
      <c r="F52" s="3"/>
      <c r="G52" s="3"/>
      <c r="H52" s="18"/>
      <c r="I52" s="3"/>
      <c r="J52" s="18"/>
      <c r="K52" s="3"/>
    </row>
    <row r="53" spans="1:11" s="4" customFormat="1" x14ac:dyDescent="0.3">
      <c r="A53" s="3"/>
      <c r="B53" s="32">
        <v>42</v>
      </c>
      <c r="C53" s="13"/>
      <c r="D53" s="3"/>
      <c r="E53" s="3"/>
      <c r="F53" s="18"/>
      <c r="G53" s="3"/>
      <c r="H53" s="3"/>
      <c r="I53" s="3"/>
      <c r="J53" s="3"/>
      <c r="K53" s="18"/>
    </row>
    <row r="54" spans="1:11" s="4" customFormat="1" x14ac:dyDescent="0.3">
      <c r="A54" s="3"/>
      <c r="B54" s="32">
        <v>43</v>
      </c>
      <c r="C54" s="3"/>
      <c r="D54" s="3"/>
      <c r="E54" s="3"/>
      <c r="F54" s="3"/>
      <c r="G54" s="3"/>
      <c r="H54" s="18"/>
      <c r="I54" s="3"/>
      <c r="J54" s="18"/>
      <c r="K54" s="3"/>
    </row>
    <row r="55" spans="1:11" s="4" customFormat="1" x14ac:dyDescent="0.3">
      <c r="A55" s="3"/>
      <c r="B55" s="32">
        <v>44</v>
      </c>
      <c r="C55" s="13"/>
      <c r="D55" s="3"/>
      <c r="E55" s="3"/>
      <c r="F55" s="20"/>
      <c r="G55" s="3"/>
      <c r="H55" s="3"/>
      <c r="I55" s="3"/>
      <c r="J55" s="3"/>
      <c r="K55" s="20"/>
    </row>
    <row r="56" spans="1:11" s="4" customFormat="1" x14ac:dyDescent="0.3">
      <c r="A56" s="3"/>
      <c r="B56" s="32">
        <v>45</v>
      </c>
      <c r="C56" s="3"/>
      <c r="D56" s="3"/>
      <c r="E56" s="3"/>
      <c r="F56" s="3"/>
      <c r="G56" s="3"/>
      <c r="H56" s="3"/>
      <c r="I56" s="3"/>
      <c r="J56" s="3"/>
      <c r="K56" s="3"/>
    </row>
    <row r="57" spans="1:11" s="4" customFormat="1" x14ac:dyDescent="0.3">
      <c r="A57" s="3"/>
      <c r="B57" s="32">
        <v>46</v>
      </c>
      <c r="C57" s="13"/>
      <c r="D57" s="3"/>
      <c r="E57" s="3"/>
      <c r="F57" s="20"/>
      <c r="G57" s="3"/>
      <c r="H57" s="18"/>
      <c r="I57" s="3"/>
      <c r="J57" s="18"/>
      <c r="K57" s="20"/>
    </row>
    <row r="58" spans="1:11" s="4" customFormat="1" x14ac:dyDescent="0.3">
      <c r="A58" s="3"/>
      <c r="B58" s="32">
        <v>47</v>
      </c>
      <c r="C58" s="13"/>
      <c r="D58" s="3"/>
      <c r="E58" s="3"/>
      <c r="F58" s="26"/>
      <c r="G58" s="3"/>
      <c r="H58" s="3"/>
      <c r="I58" s="3"/>
      <c r="J58" s="3"/>
      <c r="K58" s="27"/>
    </row>
    <row r="59" spans="1:11" s="4" customFormat="1" x14ac:dyDescent="0.3">
      <c r="A59" s="3"/>
      <c r="B59" s="32">
        <v>48</v>
      </c>
      <c r="C59" s="13"/>
      <c r="D59" s="3"/>
      <c r="E59" s="3"/>
      <c r="F59" s="3"/>
      <c r="G59" s="3"/>
      <c r="H59" s="18"/>
      <c r="I59" s="3"/>
      <c r="J59" s="18"/>
      <c r="K59" s="3"/>
    </row>
    <row r="60" spans="1:11" s="4" customFormat="1" x14ac:dyDescent="0.3">
      <c r="A60" s="3"/>
      <c r="B60" s="32">
        <v>49</v>
      </c>
      <c r="C60" s="13"/>
      <c r="D60" s="3"/>
      <c r="E60" s="3"/>
      <c r="F60" s="3"/>
      <c r="G60" s="3"/>
      <c r="H60" s="3"/>
      <c r="I60" s="3"/>
      <c r="J60" s="3"/>
      <c r="K60" s="3"/>
    </row>
    <row r="61" spans="1:11" s="4" customFormat="1" x14ac:dyDescent="0.3">
      <c r="A61" s="3"/>
      <c r="B61" s="32">
        <v>50</v>
      </c>
      <c r="C61" s="13"/>
      <c r="D61" s="3"/>
      <c r="E61" s="3"/>
      <c r="F61" s="3"/>
      <c r="G61" s="3"/>
      <c r="H61" s="20"/>
      <c r="I61" s="3"/>
      <c r="J61" s="20"/>
      <c r="K61" s="3"/>
    </row>
    <row r="62" spans="1:11" s="4" customFormat="1" x14ac:dyDescent="0.3">
      <c r="A62" s="3"/>
      <c r="B62" s="3"/>
      <c r="C62" s="3"/>
      <c r="D62" s="13"/>
      <c r="E62" s="3"/>
      <c r="F62" s="3"/>
      <c r="G62" s="3"/>
      <c r="H62" s="3"/>
      <c r="I62" s="3"/>
      <c r="J62" s="3"/>
      <c r="K62" s="3"/>
    </row>
    <row r="63" spans="1:11" x14ac:dyDescent="0.3">
      <c r="H63" s="20"/>
      <c r="J63" s="20"/>
    </row>
    <row r="64" spans="1:11" x14ac:dyDescent="0.3">
      <c r="H64" s="26"/>
      <c r="J64" s="27"/>
    </row>
  </sheetData>
  <mergeCells count="5">
    <mergeCell ref="A1:J1"/>
    <mergeCell ref="A2:J2"/>
    <mergeCell ref="A3:J3"/>
    <mergeCell ref="A4:J4"/>
    <mergeCell ref="A5:J5"/>
  </mergeCells>
  <pageMargins left="0.7" right="0.7" top="0.75" bottom="0.75" header="0.3" footer="0.3"/>
  <pageSetup scale="85" fitToWidth="0" orientation="landscape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48C4A-237B-4FE9-BFD7-F5DD1E906205}">
  <sheetPr>
    <pageSetUpPr fitToPage="1"/>
  </sheetPr>
  <dimension ref="A1:L64"/>
  <sheetViews>
    <sheetView view="pageBreakPreview" topLeftCell="E19" zoomScaleNormal="110" zoomScaleSheetLayoutView="100" workbookViewId="0">
      <selection activeCell="D28" sqref="D28"/>
    </sheetView>
  </sheetViews>
  <sheetFormatPr defaultColWidth="9.109375" defaultRowHeight="14.4" x14ac:dyDescent="0.3"/>
  <cols>
    <col min="1" max="1" width="4" style="3" customWidth="1"/>
    <col min="2" max="2" width="5.109375" style="3" customWidth="1"/>
    <col min="3" max="3" width="7.6640625" style="3" customWidth="1"/>
    <col min="4" max="4" width="55.109375" style="3" bestFit="1" customWidth="1"/>
    <col min="5" max="5" width="3.109375" style="3" customWidth="1"/>
    <col min="6" max="6" width="14.6640625" style="3" customWidth="1"/>
    <col min="7" max="7" width="3.109375" style="3" customWidth="1"/>
    <col min="8" max="8" width="14.6640625" style="3" customWidth="1"/>
    <col min="9" max="9" width="3.6640625" style="3" customWidth="1"/>
    <col min="10" max="10" width="14.6640625" style="3" customWidth="1"/>
    <col min="11" max="11" width="3.109375" style="3" customWidth="1"/>
    <col min="12" max="12" width="26" style="4" bestFit="1" customWidth="1"/>
    <col min="13" max="16384" width="9.109375" style="3"/>
  </cols>
  <sheetData>
    <row r="1" spans="1:12" ht="17.399999999999999" x14ac:dyDescent="0.35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</row>
    <row r="2" spans="1:12" x14ac:dyDescent="0.3">
      <c r="A2" s="2" t="s">
        <v>53</v>
      </c>
      <c r="B2" s="2"/>
      <c r="C2" s="2"/>
      <c r="D2" s="2"/>
      <c r="E2" s="2"/>
      <c r="F2" s="2"/>
      <c r="G2" s="2"/>
      <c r="H2" s="2"/>
      <c r="I2" s="2"/>
      <c r="J2" s="2"/>
      <c r="K2" s="5"/>
    </row>
    <row r="3" spans="1:12" x14ac:dyDescent="0.3">
      <c r="A3" s="2" t="s">
        <v>19</v>
      </c>
      <c r="B3" s="2"/>
      <c r="C3" s="2"/>
      <c r="D3" s="2"/>
      <c r="E3" s="2"/>
      <c r="F3" s="2"/>
      <c r="G3" s="2"/>
      <c r="H3" s="2"/>
      <c r="I3" s="2"/>
      <c r="J3" s="2"/>
      <c r="K3" s="5"/>
    </row>
    <row r="4" spans="1:12" x14ac:dyDescent="0.3">
      <c r="A4" s="2" t="s">
        <v>54</v>
      </c>
      <c r="B4" s="2"/>
      <c r="C4" s="2"/>
      <c r="D4" s="2"/>
      <c r="E4" s="2"/>
      <c r="F4" s="2"/>
      <c r="G4" s="2"/>
      <c r="H4" s="2"/>
      <c r="I4" s="2"/>
      <c r="J4" s="2"/>
      <c r="K4" s="5"/>
    </row>
    <row r="5" spans="1:12" x14ac:dyDescent="0.3">
      <c r="A5" s="2" t="s">
        <v>14</v>
      </c>
      <c r="B5" s="2"/>
      <c r="C5" s="2"/>
      <c r="D5" s="2"/>
      <c r="E5" s="2"/>
      <c r="F5" s="2"/>
      <c r="G5" s="2"/>
      <c r="H5" s="2"/>
      <c r="I5" s="2"/>
      <c r="J5" s="2"/>
      <c r="K5" s="5"/>
    </row>
    <row r="6" spans="1:12" x14ac:dyDescent="0.3">
      <c r="J6" s="33" t="s">
        <v>20</v>
      </c>
      <c r="K6" s="5"/>
    </row>
    <row r="7" spans="1:12" x14ac:dyDescent="0.3">
      <c r="A7" s="3" t="s">
        <v>21</v>
      </c>
      <c r="J7" s="34" t="s">
        <v>55</v>
      </c>
      <c r="K7" s="5"/>
    </row>
    <row r="8" spans="1:12" x14ac:dyDescent="0.3">
      <c r="A8" s="3" t="s">
        <v>22</v>
      </c>
      <c r="J8" s="35" t="s">
        <v>23</v>
      </c>
      <c r="K8" s="5"/>
    </row>
    <row r="9" spans="1:12" ht="15" thickBot="1" x14ac:dyDescent="0.35">
      <c r="B9" s="6"/>
      <c r="C9" s="6"/>
      <c r="D9" s="6"/>
      <c r="E9" s="6"/>
      <c r="F9" s="6"/>
      <c r="G9" s="6"/>
      <c r="H9" s="6"/>
      <c r="I9" s="6"/>
      <c r="J9" s="6"/>
      <c r="K9" s="5"/>
    </row>
    <row r="10" spans="1:12" ht="43.2" x14ac:dyDescent="0.3">
      <c r="B10" s="7" t="s">
        <v>24</v>
      </c>
      <c r="C10" s="7" t="s">
        <v>25</v>
      </c>
      <c r="F10" s="8" t="s">
        <v>26</v>
      </c>
      <c r="G10" s="9"/>
      <c r="H10" s="8" t="s">
        <v>27</v>
      </c>
      <c r="I10" s="9"/>
      <c r="J10" s="8" t="s">
        <v>28</v>
      </c>
      <c r="K10" s="5"/>
      <c r="L10" s="7"/>
    </row>
    <row r="11" spans="1:12" ht="15" thickBot="1" x14ac:dyDescent="0.35">
      <c r="B11" s="10" t="s">
        <v>29</v>
      </c>
      <c r="C11" s="10" t="s">
        <v>29</v>
      </c>
      <c r="D11" s="10" t="s">
        <v>30</v>
      </c>
      <c r="E11" s="6"/>
      <c r="F11" s="11" t="s">
        <v>31</v>
      </c>
      <c r="G11" s="6"/>
      <c r="H11" s="11" t="s">
        <v>31</v>
      </c>
      <c r="I11" s="6"/>
      <c r="J11" s="11" t="s">
        <v>31</v>
      </c>
      <c r="K11" s="12"/>
      <c r="L11" s="12"/>
    </row>
    <row r="12" spans="1:12" s="13" customFormat="1" x14ac:dyDescent="0.3">
      <c r="B12" s="32">
        <v>1</v>
      </c>
      <c r="D12" s="14"/>
      <c r="F12" s="15"/>
      <c r="H12" s="15"/>
      <c r="J12" s="15"/>
      <c r="K12" s="15"/>
      <c r="L12" s="16"/>
    </row>
    <row r="13" spans="1:12" x14ac:dyDescent="0.3">
      <c r="B13" s="32">
        <v>2</v>
      </c>
      <c r="C13" s="13"/>
      <c r="D13" s="13"/>
    </row>
    <row r="14" spans="1:12" x14ac:dyDescent="0.3">
      <c r="B14" s="32">
        <v>3</v>
      </c>
      <c r="C14" s="19">
        <v>303</v>
      </c>
      <c r="D14" s="22" t="s">
        <v>32</v>
      </c>
      <c r="F14" s="18">
        <v>16623</v>
      </c>
      <c r="H14" s="18">
        <v>0</v>
      </c>
      <c r="J14" s="18">
        <v>0</v>
      </c>
      <c r="K14" s="18"/>
    </row>
    <row r="15" spans="1:12" x14ac:dyDescent="0.3">
      <c r="B15" s="32">
        <v>4</v>
      </c>
      <c r="C15" s="19">
        <v>310.10000000000002</v>
      </c>
      <c r="D15" s="22" t="s">
        <v>33</v>
      </c>
      <c r="F15" s="18">
        <v>90683.64</v>
      </c>
      <c r="H15" s="18">
        <v>0</v>
      </c>
      <c r="J15" s="18">
        <v>0</v>
      </c>
      <c r="K15" s="18"/>
    </row>
    <row r="16" spans="1:12" x14ac:dyDescent="0.3">
      <c r="B16" s="32">
        <v>5</v>
      </c>
      <c r="C16" s="19">
        <v>311</v>
      </c>
      <c r="D16" s="22" t="s">
        <v>34</v>
      </c>
      <c r="F16" s="18">
        <v>154563.245</v>
      </c>
      <c r="H16" s="18">
        <f>11000+5471.57366666667</f>
        <v>16471.573666666671</v>
      </c>
      <c r="J16" s="18">
        <f>10250+2843.19571666667</f>
        <v>13093.195716666669</v>
      </c>
      <c r="K16" s="18"/>
    </row>
    <row r="17" spans="1:11" x14ac:dyDescent="0.3">
      <c r="B17" s="32">
        <v>6</v>
      </c>
      <c r="C17" s="19">
        <v>352.1</v>
      </c>
      <c r="D17" s="22" t="s">
        <v>35</v>
      </c>
      <c r="F17" s="18">
        <v>93967.654999999999</v>
      </c>
      <c r="H17" s="18">
        <v>2148.0501666666673</v>
      </c>
      <c r="J17" s="18">
        <v>1249.3320461538465</v>
      </c>
      <c r="K17" s="18"/>
    </row>
    <row r="18" spans="1:11" x14ac:dyDescent="0.3">
      <c r="B18" s="32">
        <v>7</v>
      </c>
      <c r="C18" s="19">
        <v>352.2</v>
      </c>
      <c r="D18" s="22" t="s">
        <v>36</v>
      </c>
      <c r="F18" s="18">
        <v>1220.05</v>
      </c>
      <c r="H18" s="18">
        <v>14.233916666666669</v>
      </c>
      <c r="J18" s="18">
        <v>4.379666666666667</v>
      </c>
      <c r="K18" s="20"/>
    </row>
    <row r="19" spans="1:11" s="4" customFormat="1" x14ac:dyDescent="0.3">
      <c r="A19" s="3"/>
      <c r="B19" s="32">
        <v>8</v>
      </c>
      <c r="C19" s="19">
        <v>353</v>
      </c>
      <c r="D19" s="22" t="s">
        <v>37</v>
      </c>
      <c r="E19" s="3"/>
      <c r="F19" s="18">
        <v>304332</v>
      </c>
      <c r="G19" s="3"/>
      <c r="H19" s="18">
        <v>150544.95000000001</v>
      </c>
      <c r="I19" s="3"/>
      <c r="J19" s="18">
        <v>147501.63</v>
      </c>
      <c r="K19" s="3"/>
    </row>
    <row r="20" spans="1:11" s="4" customFormat="1" x14ac:dyDescent="0.3">
      <c r="A20" s="3"/>
      <c r="B20" s="32">
        <v>9</v>
      </c>
      <c r="C20" s="19">
        <v>355</v>
      </c>
      <c r="D20" s="22" t="s">
        <v>38</v>
      </c>
      <c r="E20" s="3"/>
      <c r="F20" s="18">
        <v>0</v>
      </c>
      <c r="G20" s="3"/>
      <c r="H20" s="18">
        <v>0</v>
      </c>
      <c r="I20" s="3"/>
      <c r="J20" s="18">
        <v>0</v>
      </c>
      <c r="K20" s="3"/>
    </row>
    <row r="21" spans="1:11" s="4" customFormat="1" x14ac:dyDescent="0.3">
      <c r="A21" s="3"/>
      <c r="B21" s="32">
        <v>10</v>
      </c>
      <c r="C21" s="19">
        <v>363</v>
      </c>
      <c r="D21" s="22" t="s">
        <v>39</v>
      </c>
      <c r="E21" s="3"/>
      <c r="F21" s="18">
        <v>5650.2649999999994</v>
      </c>
      <c r="G21" s="3"/>
      <c r="H21" s="18">
        <v>712.70033333333345</v>
      </c>
      <c r="I21" s="3"/>
      <c r="J21" s="18">
        <v>434.09750000000008</v>
      </c>
      <c r="K21" s="3"/>
    </row>
    <row r="22" spans="1:11" s="4" customFormat="1" x14ac:dyDescent="0.3">
      <c r="A22" s="3"/>
      <c r="B22" s="32">
        <v>11</v>
      </c>
      <c r="C22" s="19">
        <v>370</v>
      </c>
      <c r="D22" s="22" t="s">
        <v>33</v>
      </c>
      <c r="E22" s="3"/>
      <c r="F22" s="18">
        <v>0</v>
      </c>
      <c r="G22" s="3"/>
      <c r="H22" s="18">
        <v>0</v>
      </c>
      <c r="I22" s="3"/>
      <c r="J22" s="18">
        <v>0</v>
      </c>
      <c r="K22" s="18"/>
    </row>
    <row r="23" spans="1:11" s="4" customFormat="1" x14ac:dyDescent="0.3">
      <c r="A23" s="3"/>
      <c r="B23" s="32">
        <v>12</v>
      </c>
      <c r="C23" s="19">
        <v>370.1</v>
      </c>
      <c r="D23" s="22" t="s">
        <v>40</v>
      </c>
      <c r="E23" s="3"/>
      <c r="F23" s="18">
        <v>0</v>
      </c>
      <c r="G23" s="3"/>
      <c r="H23" s="18">
        <v>0</v>
      </c>
      <c r="I23" s="3"/>
      <c r="J23" s="18">
        <v>0</v>
      </c>
      <c r="K23" s="18"/>
    </row>
    <row r="24" spans="1:11" s="4" customFormat="1" x14ac:dyDescent="0.3">
      <c r="A24" s="3"/>
      <c r="B24" s="32">
        <v>13</v>
      </c>
      <c r="C24" s="19">
        <v>372</v>
      </c>
      <c r="D24" s="22" t="s">
        <v>41</v>
      </c>
      <c r="E24" s="3"/>
      <c r="F24" s="18">
        <v>253241.08</v>
      </c>
      <c r="G24" s="3"/>
      <c r="H24" s="18">
        <v>11793.908916666669</v>
      </c>
      <c r="I24" s="3"/>
      <c r="J24" s="18">
        <v>5983.4959551282045</v>
      </c>
      <c r="K24" s="18"/>
    </row>
    <row r="25" spans="1:11" s="4" customFormat="1" x14ac:dyDescent="0.3">
      <c r="A25" s="3"/>
      <c r="B25" s="32">
        <v>14</v>
      </c>
      <c r="C25" s="19">
        <v>373</v>
      </c>
      <c r="D25" s="22" t="s">
        <v>42</v>
      </c>
      <c r="E25" s="3"/>
      <c r="F25" s="18">
        <v>2440.1</v>
      </c>
      <c r="G25" s="3"/>
      <c r="H25" s="18">
        <v>35.584791666666661</v>
      </c>
      <c r="I25" s="3"/>
      <c r="J25" s="18">
        <v>10.949166666666665</v>
      </c>
      <c r="K25" s="18"/>
    </row>
    <row r="26" spans="1:11" s="4" customFormat="1" x14ac:dyDescent="0.3">
      <c r="A26" s="3"/>
      <c r="B26" s="32">
        <v>15</v>
      </c>
      <c r="C26" s="19">
        <v>375</v>
      </c>
      <c r="D26" s="22" t="s">
        <v>43</v>
      </c>
      <c r="E26" s="3"/>
      <c r="F26" s="18">
        <v>6348.5</v>
      </c>
      <c r="G26" s="3"/>
      <c r="H26" s="18">
        <v>243.35916666666679</v>
      </c>
      <c r="I26" s="3"/>
      <c r="J26" s="18">
        <v>179.87416666666675</v>
      </c>
      <c r="K26" s="18"/>
    </row>
    <row r="27" spans="1:11" s="4" customFormat="1" x14ac:dyDescent="0.3">
      <c r="A27" s="3"/>
      <c r="B27" s="32">
        <v>16</v>
      </c>
      <c r="C27" s="19">
        <v>391</v>
      </c>
      <c r="D27" s="22" t="s">
        <v>44</v>
      </c>
      <c r="E27" s="3"/>
      <c r="F27" s="18">
        <v>2562.0050000000001</v>
      </c>
      <c r="G27" s="3"/>
      <c r="H27" s="18">
        <f>45+1308.31016666667</f>
        <v>1353.3101666666701</v>
      </c>
      <c r="I27" s="3"/>
      <c r="J27" s="18">
        <f>24+1244.65108333333</f>
        <v>1268.65108333333</v>
      </c>
      <c r="K27" s="18"/>
    </row>
    <row r="28" spans="1:11" s="4" customFormat="1" x14ac:dyDescent="0.3">
      <c r="A28" s="3"/>
      <c r="B28" s="32">
        <v>17</v>
      </c>
      <c r="C28" s="19">
        <v>391.1</v>
      </c>
      <c r="D28" s="22" t="s">
        <v>44</v>
      </c>
      <c r="E28" s="3"/>
      <c r="F28" s="18">
        <v>0</v>
      </c>
      <c r="G28" s="3"/>
      <c r="H28" s="18">
        <v>0</v>
      </c>
      <c r="I28" s="3"/>
      <c r="J28" s="18">
        <v>0</v>
      </c>
      <c r="K28" s="18"/>
    </row>
    <row r="29" spans="1:11" s="4" customFormat="1" x14ac:dyDescent="0.3">
      <c r="A29" s="3"/>
      <c r="B29" s="32">
        <v>18</v>
      </c>
      <c r="C29" s="19">
        <v>392</v>
      </c>
      <c r="D29" s="22" t="s">
        <v>45</v>
      </c>
      <c r="E29" s="3"/>
      <c r="F29" s="18">
        <v>0</v>
      </c>
      <c r="G29" s="3"/>
      <c r="H29" s="18">
        <v>0</v>
      </c>
      <c r="I29" s="3"/>
      <c r="J29" s="18">
        <v>0</v>
      </c>
      <c r="K29" s="18"/>
    </row>
    <row r="30" spans="1:11" s="4" customFormat="1" x14ac:dyDescent="0.3">
      <c r="A30" s="3"/>
      <c r="B30" s="32">
        <v>19</v>
      </c>
      <c r="C30" s="19">
        <v>393</v>
      </c>
      <c r="D30" s="22" t="s">
        <v>46</v>
      </c>
      <c r="E30" s="3"/>
      <c r="F30" s="18">
        <v>488.02</v>
      </c>
      <c r="G30" s="3"/>
      <c r="H30" s="18">
        <v>18.978555555555555</v>
      </c>
      <c r="I30" s="3"/>
      <c r="J30" s="18">
        <v>5.8395555555555552</v>
      </c>
      <c r="K30" s="20"/>
    </row>
    <row r="31" spans="1:11" s="4" customFormat="1" x14ac:dyDescent="0.3">
      <c r="A31" s="3"/>
      <c r="B31" s="32">
        <v>20</v>
      </c>
      <c r="C31" s="19">
        <v>396</v>
      </c>
      <c r="D31" s="22" t="s">
        <v>47</v>
      </c>
      <c r="E31" s="3"/>
      <c r="F31" s="18">
        <v>0</v>
      </c>
      <c r="G31" s="3"/>
      <c r="H31" s="18">
        <v>0</v>
      </c>
      <c r="I31" s="3"/>
      <c r="J31" s="18">
        <v>0</v>
      </c>
      <c r="K31" s="3"/>
    </row>
    <row r="32" spans="1:11" s="4" customFormat="1" x14ac:dyDescent="0.3">
      <c r="A32" s="3"/>
      <c r="B32" s="32">
        <v>21</v>
      </c>
      <c r="C32" s="17"/>
      <c r="D32" s="21"/>
      <c r="E32" s="3"/>
      <c r="F32" s="18"/>
      <c r="G32" s="3"/>
      <c r="H32" s="18"/>
      <c r="I32" s="3"/>
      <c r="J32" s="18"/>
      <c r="K32" s="18"/>
    </row>
    <row r="33" spans="1:11" s="4" customFormat="1" x14ac:dyDescent="0.3">
      <c r="A33" s="3"/>
      <c r="B33" s="32">
        <v>22</v>
      </c>
      <c r="C33" s="17"/>
      <c r="D33" s="36" t="s">
        <v>48</v>
      </c>
      <c r="E33" s="40"/>
      <c r="F33" s="37">
        <f>SUM(F14:F31)</f>
        <v>932119.56</v>
      </c>
      <c r="G33" s="40"/>
      <c r="H33" s="37">
        <f>SUM(H14:H31)</f>
        <v>183336.64968055554</v>
      </c>
      <c r="I33" s="40"/>
      <c r="J33" s="37">
        <f>SUM(J14:J31)</f>
        <v>169731.4448568376</v>
      </c>
      <c r="K33" s="18"/>
    </row>
    <row r="34" spans="1:11" s="4" customFormat="1" x14ac:dyDescent="0.3">
      <c r="A34" s="3"/>
      <c r="B34" s="32">
        <v>23</v>
      </c>
      <c r="C34" s="17"/>
      <c r="D34" s="21"/>
      <c r="E34" s="3"/>
      <c r="F34" s="18"/>
      <c r="G34" s="3"/>
      <c r="H34" s="18"/>
      <c r="I34" s="3"/>
      <c r="J34" s="18"/>
      <c r="K34" s="18"/>
    </row>
    <row r="35" spans="1:11" s="4" customFormat="1" x14ac:dyDescent="0.3">
      <c r="A35" s="3"/>
      <c r="B35" s="32">
        <v>24</v>
      </c>
      <c r="C35" s="17" t="s">
        <v>49</v>
      </c>
      <c r="D35" s="21" t="s">
        <v>50</v>
      </c>
      <c r="E35" s="3"/>
      <c r="F35" s="18">
        <v>0</v>
      </c>
      <c r="G35" s="3"/>
      <c r="H35" s="18">
        <v>0</v>
      </c>
      <c r="I35" s="3"/>
      <c r="J35" s="18">
        <v>0</v>
      </c>
      <c r="K35" s="18"/>
    </row>
    <row r="36" spans="1:11" s="4" customFormat="1" x14ac:dyDescent="0.3">
      <c r="A36" s="3"/>
      <c r="B36" s="32">
        <v>25</v>
      </c>
      <c r="C36" s="17"/>
      <c r="D36" s="21"/>
      <c r="E36" s="3"/>
      <c r="F36" s="18"/>
      <c r="G36" s="3"/>
      <c r="H36" s="20"/>
      <c r="I36" s="3"/>
      <c r="J36" s="20"/>
      <c r="K36" s="18"/>
    </row>
    <row r="37" spans="1:11" s="4" customFormat="1" ht="15" thickBot="1" x14ac:dyDescent="0.35">
      <c r="A37" s="3"/>
      <c r="B37" s="32">
        <v>26</v>
      </c>
      <c r="C37" s="17"/>
      <c r="D37" s="29" t="s">
        <v>51</v>
      </c>
      <c r="E37" s="30"/>
      <c r="F37" s="31">
        <f>F33+F35</f>
        <v>932119.56</v>
      </c>
      <c r="G37" s="30"/>
      <c r="H37" s="31">
        <f>H33+H35</f>
        <v>183336.64968055554</v>
      </c>
      <c r="I37" s="30"/>
      <c r="J37" s="31">
        <f>J33+J35</f>
        <v>169731.4448568376</v>
      </c>
      <c r="K37" s="18"/>
    </row>
    <row r="38" spans="1:11" s="4" customFormat="1" ht="15" thickTop="1" x14ac:dyDescent="0.3">
      <c r="A38" s="3"/>
      <c r="B38" s="32">
        <v>27</v>
      </c>
      <c r="C38" s="17"/>
      <c r="D38" s="21"/>
      <c r="E38" s="3"/>
      <c r="F38" s="18"/>
      <c r="G38" s="3"/>
      <c r="H38" s="18"/>
      <c r="I38" s="3"/>
      <c r="J38" s="18"/>
      <c r="K38" s="18"/>
    </row>
    <row r="39" spans="1:11" s="4" customFormat="1" x14ac:dyDescent="0.3">
      <c r="A39" s="3"/>
      <c r="B39" s="32">
        <v>28</v>
      </c>
      <c r="C39" s="17"/>
      <c r="D39" s="21"/>
      <c r="E39" s="3"/>
      <c r="F39" s="18"/>
      <c r="G39" s="3"/>
      <c r="H39" s="18"/>
      <c r="I39" s="3"/>
      <c r="J39" s="18"/>
      <c r="K39" s="18"/>
    </row>
    <row r="40" spans="1:11" s="4" customFormat="1" x14ac:dyDescent="0.3">
      <c r="A40" s="3"/>
      <c r="B40" s="32">
        <v>29</v>
      </c>
      <c r="C40" s="17"/>
      <c r="D40" s="21"/>
      <c r="E40" s="3"/>
      <c r="F40" s="18"/>
      <c r="G40" s="3"/>
      <c r="H40" s="18"/>
      <c r="I40" s="3"/>
      <c r="J40" s="18"/>
      <c r="K40" s="18"/>
    </row>
    <row r="41" spans="1:11" s="4" customFormat="1" x14ac:dyDescent="0.3">
      <c r="A41" s="3"/>
      <c r="B41" s="32">
        <v>30</v>
      </c>
      <c r="C41" s="23"/>
      <c r="D41" s="21"/>
      <c r="E41" s="3"/>
      <c r="F41" s="18"/>
      <c r="G41" s="3"/>
      <c r="H41" s="18"/>
      <c r="I41" s="3"/>
      <c r="J41" s="18"/>
      <c r="K41" s="18"/>
    </row>
    <row r="42" spans="1:11" s="4" customFormat="1" x14ac:dyDescent="0.3">
      <c r="A42" s="3"/>
      <c r="B42" s="32">
        <v>31</v>
      </c>
      <c r="C42" s="17"/>
      <c r="D42" s="3"/>
      <c r="E42" s="3"/>
      <c r="F42" s="20"/>
      <c r="G42" s="3"/>
      <c r="H42" s="18"/>
      <c r="I42" s="3"/>
      <c r="J42" s="18"/>
      <c r="K42" s="20"/>
    </row>
    <row r="43" spans="1:11" s="4" customFormat="1" x14ac:dyDescent="0.3">
      <c r="A43" s="3"/>
      <c r="B43" s="32">
        <v>32</v>
      </c>
      <c r="C43" s="24"/>
      <c r="D43" s="3"/>
      <c r="E43" s="3"/>
      <c r="F43" s="3"/>
      <c r="G43" s="3"/>
      <c r="H43" s="18"/>
      <c r="I43" s="3"/>
      <c r="J43" s="18"/>
      <c r="K43" s="3"/>
    </row>
    <row r="44" spans="1:11" s="4" customFormat="1" x14ac:dyDescent="0.3">
      <c r="A44" s="3"/>
      <c r="B44" s="32">
        <v>33</v>
      </c>
      <c r="C44" s="17"/>
      <c r="D44" s="21"/>
      <c r="E44" s="3"/>
      <c r="F44" s="18"/>
      <c r="G44" s="3"/>
      <c r="H44" s="18"/>
      <c r="I44" s="3"/>
      <c r="J44" s="18"/>
      <c r="K44" s="18"/>
    </row>
    <row r="45" spans="1:11" s="4" customFormat="1" x14ac:dyDescent="0.3">
      <c r="A45" s="3"/>
      <c r="B45" s="32">
        <v>34</v>
      </c>
      <c r="C45" s="17"/>
      <c r="D45" s="21"/>
      <c r="E45" s="3"/>
      <c r="F45" s="18"/>
      <c r="G45" s="3"/>
      <c r="H45" s="18"/>
      <c r="I45" s="3"/>
      <c r="J45" s="18"/>
      <c r="K45" s="18"/>
    </row>
    <row r="46" spans="1:11" s="4" customFormat="1" x14ac:dyDescent="0.3">
      <c r="A46" s="3"/>
      <c r="B46" s="32">
        <v>35</v>
      </c>
      <c r="C46" s="17"/>
      <c r="D46" s="21"/>
      <c r="E46" s="3"/>
      <c r="F46" s="18"/>
      <c r="G46" s="3"/>
      <c r="H46" s="18"/>
      <c r="I46" s="3"/>
      <c r="J46" s="18"/>
      <c r="K46" s="18"/>
    </row>
    <row r="47" spans="1:11" s="4" customFormat="1" x14ac:dyDescent="0.3">
      <c r="A47" s="3"/>
      <c r="B47" s="32">
        <v>36</v>
      </c>
      <c r="C47" s="24"/>
      <c r="D47" s="3"/>
      <c r="E47" s="3"/>
      <c r="F47" s="3"/>
      <c r="G47" s="3"/>
      <c r="H47" s="18"/>
      <c r="I47" s="3"/>
      <c r="J47" s="18"/>
      <c r="K47" s="3"/>
    </row>
    <row r="48" spans="1:11" s="4" customFormat="1" x14ac:dyDescent="0.3">
      <c r="A48" s="3"/>
      <c r="B48" s="32">
        <v>37</v>
      </c>
      <c r="C48" s="17"/>
      <c r="D48" s="25"/>
      <c r="E48" s="3"/>
      <c r="F48" s="18"/>
      <c r="G48" s="3"/>
      <c r="H48" s="20"/>
      <c r="I48" s="3"/>
      <c r="J48" s="20"/>
      <c r="K48" s="18"/>
    </row>
    <row r="49" spans="1:11" s="4" customFormat="1" x14ac:dyDescent="0.3">
      <c r="A49" s="3"/>
      <c r="B49" s="32">
        <v>38</v>
      </c>
      <c r="C49" s="17"/>
      <c r="D49" s="3"/>
      <c r="E49" s="3"/>
      <c r="F49" s="3"/>
      <c r="G49" s="3"/>
      <c r="H49" s="3"/>
      <c r="I49" s="3"/>
      <c r="J49" s="3"/>
      <c r="K49" s="3"/>
    </row>
    <row r="50" spans="1:11" s="4" customFormat="1" x14ac:dyDescent="0.3">
      <c r="A50" s="3"/>
      <c r="B50" s="32">
        <v>39</v>
      </c>
      <c r="C50" s="24"/>
      <c r="D50" s="3"/>
      <c r="E50" s="3"/>
      <c r="F50" s="3"/>
      <c r="G50" s="3"/>
      <c r="H50" s="18"/>
      <c r="I50" s="3"/>
      <c r="J50" s="18"/>
      <c r="K50" s="3"/>
    </row>
    <row r="51" spans="1:11" s="4" customFormat="1" x14ac:dyDescent="0.3">
      <c r="A51" s="3"/>
      <c r="B51" s="32">
        <v>40</v>
      </c>
      <c r="C51" s="17"/>
      <c r="D51" s="25"/>
      <c r="E51" s="3"/>
      <c r="F51" s="18"/>
      <c r="G51" s="3"/>
      <c r="H51" s="18"/>
      <c r="I51" s="3"/>
      <c r="J51" s="18"/>
      <c r="K51" s="18"/>
    </row>
    <row r="52" spans="1:11" s="4" customFormat="1" x14ac:dyDescent="0.3">
      <c r="A52" s="3"/>
      <c r="B52" s="32">
        <v>41</v>
      </c>
      <c r="C52" s="3"/>
      <c r="D52" s="3"/>
      <c r="E52" s="3"/>
      <c r="F52" s="3"/>
      <c r="G52" s="3"/>
      <c r="H52" s="18"/>
      <c r="I52" s="3"/>
      <c r="J52" s="18"/>
      <c r="K52" s="3"/>
    </row>
    <row r="53" spans="1:11" s="4" customFormat="1" x14ac:dyDescent="0.3">
      <c r="A53" s="3"/>
      <c r="B53" s="32">
        <v>42</v>
      </c>
      <c r="C53" s="13"/>
      <c r="D53" s="3"/>
      <c r="E53" s="3"/>
      <c r="F53" s="18"/>
      <c r="G53" s="3"/>
      <c r="H53" s="3"/>
      <c r="I53" s="3"/>
      <c r="J53" s="3"/>
      <c r="K53" s="18"/>
    </row>
    <row r="54" spans="1:11" s="4" customFormat="1" x14ac:dyDescent="0.3">
      <c r="A54" s="3"/>
      <c r="B54" s="32">
        <v>43</v>
      </c>
      <c r="C54" s="3"/>
      <c r="D54" s="3"/>
      <c r="E54" s="3"/>
      <c r="F54" s="3"/>
      <c r="G54" s="3"/>
      <c r="H54" s="18"/>
      <c r="I54" s="3"/>
      <c r="J54" s="18"/>
      <c r="K54" s="3"/>
    </row>
    <row r="55" spans="1:11" s="4" customFormat="1" x14ac:dyDescent="0.3">
      <c r="A55" s="3"/>
      <c r="B55" s="32">
        <v>44</v>
      </c>
      <c r="C55" s="13"/>
      <c r="D55" s="3"/>
      <c r="E55" s="3"/>
      <c r="F55" s="20"/>
      <c r="G55" s="3"/>
      <c r="H55" s="3"/>
      <c r="I55" s="3"/>
      <c r="J55" s="3"/>
      <c r="K55" s="20"/>
    </row>
    <row r="56" spans="1:11" s="4" customFormat="1" x14ac:dyDescent="0.3">
      <c r="A56" s="3"/>
      <c r="B56" s="32">
        <v>45</v>
      </c>
      <c r="C56" s="3"/>
      <c r="D56" s="3"/>
      <c r="E56" s="3"/>
      <c r="F56" s="3"/>
      <c r="G56" s="3"/>
      <c r="H56" s="3"/>
      <c r="I56" s="3"/>
      <c r="J56" s="3"/>
      <c r="K56" s="3"/>
    </row>
    <row r="57" spans="1:11" s="4" customFormat="1" x14ac:dyDescent="0.3">
      <c r="A57" s="3"/>
      <c r="B57" s="32">
        <v>46</v>
      </c>
      <c r="C57" s="13"/>
      <c r="D57" s="3"/>
      <c r="E57" s="3"/>
      <c r="F57" s="20"/>
      <c r="G57" s="3"/>
      <c r="H57" s="18"/>
      <c r="I57" s="3"/>
      <c r="J57" s="18"/>
      <c r="K57" s="20"/>
    </row>
    <row r="58" spans="1:11" s="4" customFormat="1" x14ac:dyDescent="0.3">
      <c r="A58" s="3"/>
      <c r="B58" s="32">
        <v>47</v>
      </c>
      <c r="C58" s="13"/>
      <c r="D58" s="3"/>
      <c r="E58" s="3"/>
      <c r="F58" s="26"/>
      <c r="G58" s="3"/>
      <c r="H58" s="3"/>
      <c r="I58" s="3"/>
      <c r="J58" s="3"/>
      <c r="K58" s="27"/>
    </row>
    <row r="59" spans="1:11" s="4" customFormat="1" x14ac:dyDescent="0.3">
      <c r="A59" s="3"/>
      <c r="B59" s="32">
        <v>48</v>
      </c>
      <c r="C59" s="13"/>
      <c r="D59" s="3"/>
      <c r="E59" s="3"/>
      <c r="F59" s="3"/>
      <c r="G59" s="3"/>
      <c r="H59" s="18"/>
      <c r="I59" s="3"/>
      <c r="J59" s="18"/>
      <c r="K59" s="3"/>
    </row>
    <row r="60" spans="1:11" s="4" customFormat="1" x14ac:dyDescent="0.3">
      <c r="A60" s="3"/>
      <c r="B60" s="32">
        <v>49</v>
      </c>
      <c r="C60" s="13"/>
      <c r="D60" s="3"/>
      <c r="E60" s="3"/>
      <c r="F60" s="3"/>
      <c r="G60" s="3"/>
      <c r="H60" s="3"/>
      <c r="I60" s="3"/>
      <c r="J60" s="3"/>
      <c r="K60" s="3"/>
    </row>
    <row r="61" spans="1:11" s="4" customFormat="1" x14ac:dyDescent="0.3">
      <c r="A61" s="3"/>
      <c r="B61" s="32">
        <v>50</v>
      </c>
      <c r="C61" s="13"/>
      <c r="D61" s="3"/>
      <c r="E61" s="3"/>
      <c r="F61" s="3"/>
      <c r="G61" s="3"/>
      <c r="H61" s="20"/>
      <c r="I61" s="3"/>
      <c r="J61" s="20"/>
      <c r="K61" s="3"/>
    </row>
    <row r="62" spans="1:11" s="4" customFormat="1" x14ac:dyDescent="0.3">
      <c r="A62" s="3"/>
      <c r="B62" s="3"/>
      <c r="C62" s="3"/>
      <c r="D62" s="13"/>
      <c r="E62" s="3"/>
      <c r="F62" s="3"/>
      <c r="G62" s="3"/>
      <c r="H62" s="3"/>
      <c r="I62" s="3"/>
      <c r="J62" s="3"/>
      <c r="K62" s="3"/>
    </row>
    <row r="63" spans="1:11" x14ac:dyDescent="0.3">
      <c r="H63" s="20"/>
      <c r="J63" s="20"/>
    </row>
    <row r="64" spans="1:11" x14ac:dyDescent="0.3">
      <c r="H64" s="26"/>
      <c r="J64" s="27"/>
    </row>
  </sheetData>
  <mergeCells count="5">
    <mergeCell ref="A1:J1"/>
    <mergeCell ref="A2:J2"/>
    <mergeCell ref="A3:J3"/>
    <mergeCell ref="A4:J4"/>
    <mergeCell ref="A5:J5"/>
  </mergeCells>
  <pageMargins left="0.7" right="0.7" top="0.75" bottom="0.75" header="0.3" footer="0.3"/>
  <pageSetup scale="85" fitToWidth="0" orientation="landscape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330AB-BA59-44EA-BE4A-CAEE082A9B1B}">
  <sheetPr>
    <pageSetUpPr fitToPage="1"/>
  </sheetPr>
  <dimension ref="A1:L64"/>
  <sheetViews>
    <sheetView view="pageBreakPreview" topLeftCell="E22" zoomScaleNormal="110" zoomScaleSheetLayoutView="100" workbookViewId="0">
      <selection activeCell="D28" sqref="D28"/>
    </sheetView>
  </sheetViews>
  <sheetFormatPr defaultColWidth="9.109375" defaultRowHeight="14.4" x14ac:dyDescent="0.3"/>
  <cols>
    <col min="1" max="1" width="4" style="3" customWidth="1"/>
    <col min="2" max="2" width="5.109375" style="3" customWidth="1"/>
    <col min="3" max="3" width="7.6640625" style="3" customWidth="1"/>
    <col min="4" max="4" width="55.109375" style="3" bestFit="1" customWidth="1"/>
    <col min="5" max="5" width="3.109375" style="3" customWidth="1"/>
    <col min="6" max="6" width="14.6640625" style="3" customWidth="1"/>
    <col min="7" max="7" width="3.109375" style="3" customWidth="1"/>
    <col min="8" max="8" width="14.6640625" style="3" customWidth="1"/>
    <col min="9" max="9" width="3.6640625" style="3" customWidth="1"/>
    <col min="10" max="10" width="14.6640625" style="3" customWidth="1"/>
    <col min="11" max="11" width="3.109375" style="3" customWidth="1"/>
    <col min="12" max="12" width="26" style="4" bestFit="1" customWidth="1"/>
    <col min="13" max="16384" width="9.109375" style="3"/>
  </cols>
  <sheetData>
    <row r="1" spans="1:12" ht="17.399999999999999" x14ac:dyDescent="0.35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</row>
    <row r="2" spans="1:12" x14ac:dyDescent="0.3">
      <c r="A2" s="2" t="s">
        <v>53</v>
      </c>
      <c r="B2" s="2"/>
      <c r="C2" s="2"/>
      <c r="D2" s="2"/>
      <c r="E2" s="2"/>
      <c r="F2" s="2"/>
      <c r="G2" s="2"/>
      <c r="H2" s="2"/>
      <c r="I2" s="2"/>
      <c r="J2" s="2"/>
      <c r="K2" s="5"/>
    </row>
    <row r="3" spans="1:12" x14ac:dyDescent="0.3">
      <c r="A3" s="2" t="s">
        <v>19</v>
      </c>
      <c r="B3" s="2"/>
      <c r="C3" s="2"/>
      <c r="D3" s="2"/>
      <c r="E3" s="2"/>
      <c r="F3" s="2"/>
      <c r="G3" s="2"/>
      <c r="H3" s="2"/>
      <c r="I3" s="2"/>
      <c r="J3" s="2"/>
      <c r="K3" s="5"/>
    </row>
    <row r="4" spans="1:12" x14ac:dyDescent="0.3">
      <c r="A4" s="2" t="s">
        <v>54</v>
      </c>
      <c r="B4" s="2"/>
      <c r="C4" s="2"/>
      <c r="D4" s="2"/>
      <c r="E4" s="2"/>
      <c r="F4" s="2"/>
      <c r="G4" s="2"/>
      <c r="H4" s="2"/>
      <c r="I4" s="2"/>
      <c r="J4" s="2"/>
      <c r="K4" s="5"/>
    </row>
    <row r="5" spans="1:12" x14ac:dyDescent="0.3">
      <c r="A5" s="2" t="s">
        <v>15</v>
      </c>
      <c r="B5" s="2"/>
      <c r="C5" s="2"/>
      <c r="D5" s="2"/>
      <c r="E5" s="2"/>
      <c r="F5" s="2"/>
      <c r="G5" s="2"/>
      <c r="H5" s="2"/>
      <c r="I5" s="2"/>
      <c r="J5" s="2"/>
      <c r="K5" s="5"/>
    </row>
    <row r="6" spans="1:12" x14ac:dyDescent="0.3">
      <c r="J6" s="33" t="s">
        <v>20</v>
      </c>
      <c r="K6" s="5"/>
    </row>
    <row r="7" spans="1:12" x14ac:dyDescent="0.3">
      <c r="A7" s="3" t="s">
        <v>21</v>
      </c>
      <c r="J7" s="34" t="s">
        <v>55</v>
      </c>
      <c r="K7" s="5"/>
    </row>
    <row r="8" spans="1:12" x14ac:dyDescent="0.3">
      <c r="A8" s="3" t="s">
        <v>22</v>
      </c>
      <c r="J8" s="35" t="s">
        <v>23</v>
      </c>
      <c r="K8" s="5"/>
    </row>
    <row r="9" spans="1:12" ht="15" thickBot="1" x14ac:dyDescent="0.35">
      <c r="B9" s="6"/>
      <c r="C9" s="6"/>
      <c r="D9" s="6"/>
      <c r="E9" s="6"/>
      <c r="F9" s="6"/>
      <c r="G9" s="6"/>
      <c r="H9" s="6"/>
      <c r="I9" s="6"/>
      <c r="J9" s="6"/>
      <c r="K9" s="5"/>
    </row>
    <row r="10" spans="1:12" ht="43.2" x14ac:dyDescent="0.3">
      <c r="B10" s="7" t="s">
        <v>24</v>
      </c>
      <c r="C10" s="7" t="s">
        <v>25</v>
      </c>
      <c r="F10" s="8" t="s">
        <v>26</v>
      </c>
      <c r="G10" s="9"/>
      <c r="H10" s="8" t="s">
        <v>27</v>
      </c>
      <c r="I10" s="9"/>
      <c r="J10" s="8" t="s">
        <v>28</v>
      </c>
      <c r="K10" s="5"/>
      <c r="L10" s="7"/>
    </row>
    <row r="11" spans="1:12" ht="15" thickBot="1" x14ac:dyDescent="0.35">
      <c r="B11" s="10" t="s">
        <v>29</v>
      </c>
      <c r="C11" s="10" t="s">
        <v>29</v>
      </c>
      <c r="D11" s="10" t="s">
        <v>30</v>
      </c>
      <c r="E11" s="6"/>
      <c r="F11" s="11" t="s">
        <v>31</v>
      </c>
      <c r="G11" s="6"/>
      <c r="H11" s="11" t="s">
        <v>31</v>
      </c>
      <c r="I11" s="6"/>
      <c r="J11" s="11" t="s">
        <v>31</v>
      </c>
      <c r="K11" s="12"/>
      <c r="L11" s="12"/>
    </row>
    <row r="12" spans="1:12" s="13" customFormat="1" x14ac:dyDescent="0.3">
      <c r="B12" s="32">
        <v>1</v>
      </c>
      <c r="D12" s="14"/>
      <c r="F12" s="15"/>
      <c r="H12" s="15"/>
      <c r="J12" s="15"/>
      <c r="K12" s="15"/>
      <c r="L12" s="16"/>
    </row>
    <row r="13" spans="1:12" x14ac:dyDescent="0.3">
      <c r="B13" s="32">
        <v>2</v>
      </c>
      <c r="C13" s="13"/>
      <c r="D13" s="13"/>
    </row>
    <row r="14" spans="1:12" x14ac:dyDescent="0.3">
      <c r="B14" s="32">
        <v>3</v>
      </c>
      <c r="C14" s="19">
        <v>303</v>
      </c>
      <c r="D14" s="22" t="s">
        <v>32</v>
      </c>
      <c r="F14" s="18">
        <v>0</v>
      </c>
      <c r="H14" s="18">
        <v>0</v>
      </c>
      <c r="J14" s="18">
        <v>0</v>
      </c>
      <c r="K14" s="18"/>
    </row>
    <row r="15" spans="1:12" x14ac:dyDescent="0.3">
      <c r="B15" s="32">
        <v>4</v>
      </c>
      <c r="C15" s="19">
        <v>310.10000000000002</v>
      </c>
      <c r="D15" s="22" t="s">
        <v>33</v>
      </c>
      <c r="F15" s="18">
        <v>0</v>
      </c>
      <c r="H15" s="18">
        <v>0</v>
      </c>
      <c r="J15" s="18">
        <v>0</v>
      </c>
      <c r="K15" s="18"/>
    </row>
    <row r="16" spans="1:12" x14ac:dyDescent="0.3">
      <c r="B16" s="32">
        <v>5</v>
      </c>
      <c r="C16" s="19">
        <v>311</v>
      </c>
      <c r="D16" s="22" t="s">
        <v>34</v>
      </c>
      <c r="F16" s="18">
        <v>85275</v>
      </c>
      <c r="H16" s="18">
        <f>1610+426</f>
        <v>2036</v>
      </c>
      <c r="J16" s="18">
        <f>1200+58</f>
        <v>1258</v>
      </c>
      <c r="K16" s="18"/>
    </row>
    <row r="17" spans="1:11" x14ac:dyDescent="0.3">
      <c r="B17" s="32">
        <v>6</v>
      </c>
      <c r="C17" s="19">
        <v>352.1</v>
      </c>
      <c r="D17" s="22" t="s">
        <v>35</v>
      </c>
      <c r="F17" s="18">
        <f>23324+85275</f>
        <v>108599</v>
      </c>
      <c r="H17" s="18">
        <f>236+232</f>
        <v>468</v>
      </c>
      <c r="J17" s="18">
        <f>134+32</f>
        <v>166</v>
      </c>
      <c r="K17" s="18"/>
    </row>
    <row r="18" spans="1:11" x14ac:dyDescent="0.3">
      <c r="B18" s="32">
        <v>7</v>
      </c>
      <c r="C18" s="19">
        <v>352.2</v>
      </c>
      <c r="D18" s="22" t="s">
        <v>36</v>
      </c>
      <c r="F18" s="18">
        <v>56850</v>
      </c>
      <c r="H18" s="18">
        <f>155</f>
        <v>155</v>
      </c>
      <c r="J18" s="18">
        <v>21</v>
      </c>
      <c r="K18" s="20"/>
    </row>
    <row r="19" spans="1:11" s="4" customFormat="1" x14ac:dyDescent="0.3">
      <c r="A19" s="3"/>
      <c r="B19" s="32">
        <v>8</v>
      </c>
      <c r="C19" s="19">
        <v>353</v>
      </c>
      <c r="D19" s="22" t="s">
        <v>37</v>
      </c>
      <c r="E19" s="3"/>
      <c r="F19" s="18" t="s">
        <v>56</v>
      </c>
      <c r="G19" s="3"/>
      <c r="H19" s="18" t="s">
        <v>56</v>
      </c>
      <c r="I19" s="3"/>
      <c r="J19" s="18" t="s">
        <v>56</v>
      </c>
      <c r="K19" s="3"/>
    </row>
    <row r="20" spans="1:11" s="4" customFormat="1" x14ac:dyDescent="0.3">
      <c r="A20" s="3"/>
      <c r="B20" s="32">
        <v>9</v>
      </c>
      <c r="C20" s="19">
        <v>355</v>
      </c>
      <c r="D20" s="22" t="s">
        <v>38</v>
      </c>
      <c r="E20" s="3"/>
      <c r="F20" s="18" t="s">
        <v>56</v>
      </c>
      <c r="G20" s="3"/>
      <c r="H20" s="18" t="s">
        <v>56</v>
      </c>
      <c r="I20" s="3"/>
      <c r="J20" s="18" t="s">
        <v>56</v>
      </c>
      <c r="K20" s="3"/>
    </row>
    <row r="21" spans="1:11" s="4" customFormat="1" x14ac:dyDescent="0.3">
      <c r="A21" s="3"/>
      <c r="B21" s="32">
        <v>10</v>
      </c>
      <c r="C21" s="19">
        <v>363</v>
      </c>
      <c r="D21" s="22" t="s">
        <v>39</v>
      </c>
      <c r="E21" s="3"/>
      <c r="F21" s="18">
        <v>28425</v>
      </c>
      <c r="G21" s="3"/>
      <c r="H21" s="18">
        <v>387</v>
      </c>
      <c r="I21" s="3"/>
      <c r="J21" s="18">
        <v>53</v>
      </c>
      <c r="K21" s="3"/>
    </row>
    <row r="22" spans="1:11" s="4" customFormat="1" x14ac:dyDescent="0.3">
      <c r="A22" s="3"/>
      <c r="B22" s="32">
        <v>11</v>
      </c>
      <c r="C22" s="19">
        <v>370</v>
      </c>
      <c r="D22" s="22" t="s">
        <v>33</v>
      </c>
      <c r="E22" s="3"/>
      <c r="F22" s="18" t="s">
        <v>56</v>
      </c>
      <c r="G22" s="3"/>
      <c r="H22" s="18" t="s">
        <v>56</v>
      </c>
      <c r="I22" s="3"/>
      <c r="J22" s="18" t="s">
        <v>56</v>
      </c>
      <c r="K22" s="18"/>
    </row>
    <row r="23" spans="1:11" s="4" customFormat="1" x14ac:dyDescent="0.3">
      <c r="A23" s="3"/>
      <c r="B23" s="32">
        <v>12</v>
      </c>
      <c r="C23" s="19">
        <v>370.1</v>
      </c>
      <c r="D23" s="22" t="s">
        <v>40</v>
      </c>
      <c r="E23" s="3"/>
      <c r="F23" s="18" t="s">
        <v>56</v>
      </c>
      <c r="G23" s="3"/>
      <c r="H23" s="18" t="s">
        <v>56</v>
      </c>
      <c r="I23" s="3"/>
      <c r="J23" s="18" t="s">
        <v>56</v>
      </c>
      <c r="K23" s="18"/>
    </row>
    <row r="24" spans="1:11" s="4" customFormat="1" x14ac:dyDescent="0.3">
      <c r="A24" s="3"/>
      <c r="B24" s="32">
        <v>13</v>
      </c>
      <c r="C24" s="19">
        <v>372</v>
      </c>
      <c r="D24" s="22" t="s">
        <v>41</v>
      </c>
      <c r="E24" s="3"/>
      <c r="F24" s="18">
        <v>739050</v>
      </c>
      <c r="G24" s="3"/>
      <c r="H24" s="18">
        <f>1059+5029</f>
        <v>6088</v>
      </c>
      <c r="I24" s="3"/>
      <c r="J24" s="18">
        <f>406+687</f>
        <v>1093</v>
      </c>
      <c r="K24" s="18"/>
    </row>
    <row r="25" spans="1:11" s="4" customFormat="1" x14ac:dyDescent="0.3">
      <c r="A25" s="3"/>
      <c r="B25" s="32">
        <v>14</v>
      </c>
      <c r="C25" s="19">
        <v>373</v>
      </c>
      <c r="D25" s="22" t="s">
        <v>42</v>
      </c>
      <c r="E25" s="3"/>
      <c r="F25" s="18">
        <v>113700</v>
      </c>
      <c r="G25" s="3"/>
      <c r="H25" s="18">
        <f>466+387</f>
        <v>853</v>
      </c>
      <c r="I25" s="3"/>
      <c r="J25" s="18">
        <f>232+53</f>
        <v>285</v>
      </c>
      <c r="K25" s="18"/>
    </row>
    <row r="26" spans="1:11" s="4" customFormat="1" x14ac:dyDescent="0.3">
      <c r="A26" s="3"/>
      <c r="B26" s="32">
        <v>15</v>
      </c>
      <c r="C26" s="19">
        <v>375</v>
      </c>
      <c r="D26" s="22" t="s">
        <v>43</v>
      </c>
      <c r="E26" s="3"/>
      <c r="F26" s="18" t="s">
        <v>56</v>
      </c>
      <c r="G26" s="3"/>
      <c r="H26" s="18" t="s">
        <v>56</v>
      </c>
      <c r="I26" s="3"/>
      <c r="J26" s="18" t="s">
        <v>56</v>
      </c>
      <c r="K26" s="18"/>
    </row>
    <row r="27" spans="1:11" s="4" customFormat="1" x14ac:dyDescent="0.3">
      <c r="A27" s="3"/>
      <c r="B27" s="32">
        <v>16</v>
      </c>
      <c r="C27" s="19">
        <v>391</v>
      </c>
      <c r="D27" s="22" t="s">
        <v>44</v>
      </c>
      <c r="E27" s="3"/>
      <c r="F27" s="18">
        <v>5685</v>
      </c>
      <c r="G27" s="3"/>
      <c r="H27" s="18">
        <v>39</v>
      </c>
      <c r="I27" s="3"/>
      <c r="J27" s="18">
        <v>5</v>
      </c>
      <c r="K27" s="18"/>
    </row>
    <row r="28" spans="1:11" s="4" customFormat="1" x14ac:dyDescent="0.3">
      <c r="A28" s="3"/>
      <c r="B28" s="32">
        <v>17</v>
      </c>
      <c r="C28" s="19">
        <v>391.1</v>
      </c>
      <c r="D28" s="22" t="s">
        <v>44</v>
      </c>
      <c r="E28" s="3"/>
      <c r="F28" s="18" t="s">
        <v>56</v>
      </c>
      <c r="G28" s="3"/>
      <c r="H28" s="18" t="s">
        <v>56</v>
      </c>
      <c r="I28" s="3"/>
      <c r="J28" s="18" t="s">
        <v>56</v>
      </c>
      <c r="K28" s="18"/>
    </row>
    <row r="29" spans="1:11" s="4" customFormat="1" x14ac:dyDescent="0.3">
      <c r="A29" s="3"/>
      <c r="B29" s="32">
        <v>18</v>
      </c>
      <c r="C29" s="19">
        <v>392</v>
      </c>
      <c r="D29" s="22" t="s">
        <v>45</v>
      </c>
      <c r="E29" s="3"/>
      <c r="F29" s="18" t="s">
        <v>56</v>
      </c>
      <c r="G29" s="3"/>
      <c r="H29" s="18" t="s">
        <v>56</v>
      </c>
      <c r="I29" s="3"/>
      <c r="J29" s="18" t="s">
        <v>56</v>
      </c>
      <c r="K29" s="18"/>
    </row>
    <row r="30" spans="1:11" s="4" customFormat="1" x14ac:dyDescent="0.3">
      <c r="A30" s="3"/>
      <c r="B30" s="32">
        <v>19</v>
      </c>
      <c r="C30" s="19">
        <v>393</v>
      </c>
      <c r="D30" s="22" t="s">
        <v>46</v>
      </c>
      <c r="E30" s="3"/>
      <c r="F30" s="18">
        <v>22740</v>
      </c>
      <c r="G30" s="3"/>
      <c r="H30" s="18">
        <v>206</v>
      </c>
      <c r="I30" s="3"/>
      <c r="J30" s="18">
        <v>28</v>
      </c>
      <c r="K30" s="20"/>
    </row>
    <row r="31" spans="1:11" s="4" customFormat="1" x14ac:dyDescent="0.3">
      <c r="A31" s="3"/>
      <c r="B31" s="32">
        <v>20</v>
      </c>
      <c r="C31" s="19">
        <v>396</v>
      </c>
      <c r="D31" s="22" t="s">
        <v>47</v>
      </c>
      <c r="E31" s="3"/>
      <c r="F31" s="18" t="s">
        <v>56</v>
      </c>
      <c r="G31" s="3"/>
      <c r="H31" s="18" t="s">
        <v>56</v>
      </c>
      <c r="I31" s="3"/>
      <c r="J31" s="18" t="s">
        <v>56</v>
      </c>
      <c r="K31" s="3"/>
    </row>
    <row r="32" spans="1:11" s="4" customFormat="1" x14ac:dyDescent="0.3">
      <c r="A32" s="3"/>
      <c r="B32" s="32">
        <v>21</v>
      </c>
      <c r="C32" s="17"/>
      <c r="D32" s="21"/>
      <c r="E32" s="3"/>
      <c r="F32" s="18"/>
      <c r="G32" s="3"/>
      <c r="H32" s="18"/>
      <c r="I32" s="3"/>
      <c r="J32" s="18"/>
      <c r="K32" s="18"/>
    </row>
    <row r="33" spans="1:11" s="4" customFormat="1" x14ac:dyDescent="0.3">
      <c r="A33" s="3"/>
      <c r="B33" s="32">
        <v>22</v>
      </c>
      <c r="C33" s="17"/>
      <c r="D33" s="36" t="s">
        <v>48</v>
      </c>
      <c r="E33" s="40"/>
      <c r="F33" s="37">
        <f>SUM(F14:F31)</f>
        <v>1160324</v>
      </c>
      <c r="G33" s="40"/>
      <c r="H33" s="37">
        <f>SUM(H14:H31)</f>
        <v>10232</v>
      </c>
      <c r="I33" s="40"/>
      <c r="J33" s="37">
        <f>SUM(J14:J31)</f>
        <v>2909</v>
      </c>
      <c r="K33" s="18"/>
    </row>
    <row r="34" spans="1:11" s="4" customFormat="1" x14ac:dyDescent="0.3">
      <c r="A34" s="3"/>
      <c r="B34" s="32">
        <v>23</v>
      </c>
      <c r="C34" s="17"/>
      <c r="D34" s="21"/>
      <c r="E34" s="3"/>
      <c r="F34" s="18"/>
      <c r="G34" s="3"/>
      <c r="H34" s="18"/>
      <c r="I34" s="3"/>
      <c r="J34" s="18"/>
      <c r="K34" s="18"/>
    </row>
    <row r="35" spans="1:11" s="4" customFormat="1" x14ac:dyDescent="0.3">
      <c r="A35" s="3"/>
      <c r="B35" s="32">
        <v>24</v>
      </c>
      <c r="C35" s="17" t="s">
        <v>49</v>
      </c>
      <c r="D35" s="21" t="s">
        <v>50</v>
      </c>
      <c r="E35" s="3"/>
      <c r="F35" s="18">
        <v>2094804</v>
      </c>
      <c r="G35" s="3"/>
      <c r="H35" s="18">
        <f>338+1306678</f>
        <v>1307016</v>
      </c>
      <c r="I35" s="3"/>
      <c r="J35" s="18">
        <f>193+1276304</f>
        <v>1276497</v>
      </c>
      <c r="K35" s="18"/>
    </row>
    <row r="36" spans="1:11" s="4" customFormat="1" x14ac:dyDescent="0.3">
      <c r="A36" s="3"/>
      <c r="B36" s="32">
        <v>25</v>
      </c>
      <c r="C36" s="17"/>
      <c r="D36" s="21"/>
      <c r="E36" s="3"/>
      <c r="F36" s="18"/>
      <c r="G36" s="3"/>
      <c r="H36" s="20"/>
      <c r="I36" s="3"/>
      <c r="J36" s="20"/>
      <c r="K36" s="18"/>
    </row>
    <row r="37" spans="1:11" s="4" customFormat="1" ht="15" thickBot="1" x14ac:dyDescent="0.35">
      <c r="A37" s="3"/>
      <c r="B37" s="32">
        <v>26</v>
      </c>
      <c r="C37" s="17"/>
      <c r="D37" s="29" t="s">
        <v>51</v>
      </c>
      <c r="E37" s="30"/>
      <c r="F37" s="31">
        <f>F33+F35</f>
        <v>3255128</v>
      </c>
      <c r="G37" s="30"/>
      <c r="H37" s="31">
        <f>H33+H35</f>
        <v>1317248</v>
      </c>
      <c r="I37" s="30"/>
      <c r="J37" s="31">
        <f>J33+J35</f>
        <v>1279406</v>
      </c>
      <c r="K37" s="18"/>
    </row>
    <row r="38" spans="1:11" s="4" customFormat="1" ht="15" thickTop="1" x14ac:dyDescent="0.3">
      <c r="A38" s="3"/>
      <c r="B38" s="32">
        <v>27</v>
      </c>
      <c r="C38" s="17"/>
      <c r="D38" s="21"/>
      <c r="E38" s="3"/>
      <c r="F38" s="18"/>
      <c r="G38" s="3"/>
      <c r="H38" s="18"/>
      <c r="I38" s="3"/>
      <c r="J38" s="18"/>
      <c r="K38" s="18"/>
    </row>
    <row r="39" spans="1:11" s="4" customFormat="1" x14ac:dyDescent="0.3">
      <c r="A39" s="3"/>
      <c r="B39" s="32">
        <v>28</v>
      </c>
      <c r="C39" s="17"/>
      <c r="D39" s="21"/>
      <c r="E39" s="3"/>
      <c r="F39" s="18"/>
      <c r="G39" s="3"/>
      <c r="H39" s="18"/>
      <c r="I39" s="3"/>
      <c r="J39" s="18"/>
      <c r="K39" s="18"/>
    </row>
    <row r="40" spans="1:11" s="4" customFormat="1" x14ac:dyDescent="0.3">
      <c r="A40" s="3"/>
      <c r="B40" s="32">
        <v>29</v>
      </c>
      <c r="C40" s="17"/>
      <c r="D40" s="21"/>
      <c r="E40" s="3"/>
      <c r="F40" s="18"/>
      <c r="G40" s="3"/>
      <c r="H40" s="18"/>
      <c r="I40" s="3"/>
      <c r="J40" s="18"/>
      <c r="K40" s="18"/>
    </row>
    <row r="41" spans="1:11" s="4" customFormat="1" x14ac:dyDescent="0.3">
      <c r="A41" s="3"/>
      <c r="B41" s="32">
        <v>30</v>
      </c>
      <c r="C41" s="23"/>
      <c r="D41" s="21"/>
      <c r="E41" s="3"/>
      <c r="F41" s="18"/>
      <c r="G41" s="3"/>
      <c r="H41" s="18"/>
      <c r="I41" s="3"/>
      <c r="J41" s="18"/>
      <c r="K41" s="18"/>
    </row>
    <row r="42" spans="1:11" s="4" customFormat="1" x14ac:dyDescent="0.3">
      <c r="A42" s="3"/>
      <c r="B42" s="32">
        <v>31</v>
      </c>
      <c r="C42" s="17"/>
      <c r="D42" s="3"/>
      <c r="E42" s="3"/>
      <c r="F42" s="20"/>
      <c r="G42" s="3"/>
      <c r="H42" s="18"/>
      <c r="I42" s="3"/>
      <c r="J42" s="18"/>
      <c r="K42" s="20"/>
    </row>
    <row r="43" spans="1:11" s="4" customFormat="1" x14ac:dyDescent="0.3">
      <c r="A43" s="3"/>
      <c r="B43" s="32">
        <v>32</v>
      </c>
      <c r="C43" s="24"/>
      <c r="D43" s="3"/>
      <c r="E43" s="3"/>
      <c r="F43" s="3"/>
      <c r="G43" s="3"/>
      <c r="H43" s="18"/>
      <c r="I43" s="3"/>
      <c r="J43" s="18"/>
      <c r="K43" s="3"/>
    </row>
    <row r="44" spans="1:11" s="4" customFormat="1" x14ac:dyDescent="0.3">
      <c r="A44" s="3"/>
      <c r="B44" s="32">
        <v>33</v>
      </c>
      <c r="C44" s="17"/>
      <c r="D44" s="21"/>
      <c r="E44" s="3"/>
      <c r="F44" s="18"/>
      <c r="G44" s="3"/>
      <c r="H44" s="18"/>
      <c r="I44" s="3"/>
      <c r="J44" s="18"/>
      <c r="K44" s="18"/>
    </row>
    <row r="45" spans="1:11" s="4" customFormat="1" x14ac:dyDescent="0.3">
      <c r="A45" s="3"/>
      <c r="B45" s="32">
        <v>34</v>
      </c>
      <c r="C45" s="17"/>
      <c r="D45" s="21"/>
      <c r="E45" s="3"/>
      <c r="F45" s="18"/>
      <c r="G45" s="3"/>
      <c r="H45" s="18"/>
      <c r="I45" s="3"/>
      <c r="J45" s="18"/>
      <c r="K45" s="18"/>
    </row>
    <row r="46" spans="1:11" s="4" customFormat="1" x14ac:dyDescent="0.3">
      <c r="A46" s="3"/>
      <c r="B46" s="32">
        <v>35</v>
      </c>
      <c r="C46" s="17"/>
      <c r="D46" s="21"/>
      <c r="E46" s="3"/>
      <c r="F46" s="18"/>
      <c r="G46" s="3"/>
      <c r="H46" s="18"/>
      <c r="I46" s="3"/>
      <c r="J46" s="18"/>
      <c r="K46" s="18"/>
    </row>
    <row r="47" spans="1:11" s="4" customFormat="1" x14ac:dyDescent="0.3">
      <c r="A47" s="3"/>
      <c r="B47" s="32">
        <v>36</v>
      </c>
      <c r="C47" s="24"/>
      <c r="D47" s="3"/>
      <c r="E47" s="3"/>
      <c r="F47" s="3"/>
      <c r="G47" s="3"/>
      <c r="H47" s="18"/>
      <c r="I47" s="3"/>
      <c r="J47" s="18"/>
      <c r="K47" s="3"/>
    </row>
    <row r="48" spans="1:11" s="4" customFormat="1" x14ac:dyDescent="0.3">
      <c r="A48" s="3"/>
      <c r="B48" s="32">
        <v>37</v>
      </c>
      <c r="C48" s="17"/>
      <c r="D48" s="25"/>
      <c r="E48" s="3"/>
      <c r="F48" s="18"/>
      <c r="G48" s="3"/>
      <c r="H48" s="20"/>
      <c r="I48" s="3"/>
      <c r="J48" s="20"/>
      <c r="K48" s="18"/>
    </row>
    <row r="49" spans="1:11" s="4" customFormat="1" x14ac:dyDescent="0.3">
      <c r="A49" s="3"/>
      <c r="B49" s="32">
        <v>38</v>
      </c>
      <c r="C49" s="17"/>
      <c r="D49" s="3"/>
      <c r="E49" s="3"/>
      <c r="F49" s="3"/>
      <c r="G49" s="3"/>
      <c r="H49" s="3"/>
      <c r="I49" s="3"/>
      <c r="J49" s="3"/>
      <c r="K49" s="3"/>
    </row>
    <row r="50" spans="1:11" s="4" customFormat="1" x14ac:dyDescent="0.3">
      <c r="A50" s="3"/>
      <c r="B50" s="32">
        <v>39</v>
      </c>
      <c r="C50" s="24"/>
      <c r="D50" s="3"/>
      <c r="E50" s="3"/>
      <c r="F50" s="3"/>
      <c r="G50" s="3"/>
      <c r="H50" s="18"/>
      <c r="I50" s="3"/>
      <c r="J50" s="18"/>
      <c r="K50" s="3"/>
    </row>
    <row r="51" spans="1:11" s="4" customFormat="1" x14ac:dyDescent="0.3">
      <c r="A51" s="3"/>
      <c r="B51" s="32">
        <v>40</v>
      </c>
      <c r="C51" s="17"/>
      <c r="D51" s="25"/>
      <c r="E51" s="3"/>
      <c r="F51" s="18"/>
      <c r="G51" s="3"/>
      <c r="H51" s="18"/>
      <c r="I51" s="3"/>
      <c r="J51" s="18"/>
      <c r="K51" s="18"/>
    </row>
    <row r="52" spans="1:11" s="4" customFormat="1" x14ac:dyDescent="0.3">
      <c r="A52" s="3"/>
      <c r="B52" s="32">
        <v>41</v>
      </c>
      <c r="C52" s="3"/>
      <c r="D52" s="3"/>
      <c r="E52" s="3"/>
      <c r="F52" s="3"/>
      <c r="G52" s="3"/>
      <c r="H52" s="18"/>
      <c r="I52" s="3"/>
      <c r="J52" s="18"/>
      <c r="K52" s="3"/>
    </row>
    <row r="53" spans="1:11" s="4" customFormat="1" x14ac:dyDescent="0.3">
      <c r="A53" s="3"/>
      <c r="B53" s="32">
        <v>42</v>
      </c>
      <c r="C53" s="13"/>
      <c r="D53" s="3"/>
      <c r="E53" s="3"/>
      <c r="F53" s="18"/>
      <c r="G53" s="3"/>
      <c r="H53" s="3"/>
      <c r="I53" s="3"/>
      <c r="J53" s="3"/>
      <c r="K53" s="18"/>
    </row>
    <row r="54" spans="1:11" s="4" customFormat="1" x14ac:dyDescent="0.3">
      <c r="A54" s="3"/>
      <c r="B54" s="32">
        <v>43</v>
      </c>
      <c r="C54" s="3"/>
      <c r="D54" s="3"/>
      <c r="E54" s="3"/>
      <c r="F54" s="3"/>
      <c r="G54" s="3"/>
      <c r="H54" s="18"/>
      <c r="I54" s="3"/>
      <c r="J54" s="18"/>
      <c r="K54" s="3"/>
    </row>
    <row r="55" spans="1:11" s="4" customFormat="1" x14ac:dyDescent="0.3">
      <c r="A55" s="3"/>
      <c r="B55" s="32">
        <v>44</v>
      </c>
      <c r="C55" s="13"/>
      <c r="D55" s="3"/>
      <c r="E55" s="3"/>
      <c r="F55" s="20"/>
      <c r="G55" s="3"/>
      <c r="H55" s="3"/>
      <c r="I55" s="3"/>
      <c r="J55" s="3"/>
      <c r="K55" s="20"/>
    </row>
    <row r="56" spans="1:11" s="4" customFormat="1" x14ac:dyDescent="0.3">
      <c r="A56" s="3"/>
      <c r="B56" s="32">
        <v>45</v>
      </c>
      <c r="C56" s="3"/>
      <c r="D56" s="3"/>
      <c r="E56" s="3"/>
      <c r="F56" s="3"/>
      <c r="G56" s="3"/>
      <c r="H56" s="3"/>
      <c r="I56" s="3"/>
      <c r="J56" s="3"/>
      <c r="K56" s="3"/>
    </row>
    <row r="57" spans="1:11" s="4" customFormat="1" x14ac:dyDescent="0.3">
      <c r="A57" s="3"/>
      <c r="B57" s="32">
        <v>46</v>
      </c>
      <c r="C57" s="13"/>
      <c r="D57" s="3"/>
      <c r="E57" s="3"/>
      <c r="F57" s="20"/>
      <c r="G57" s="3"/>
      <c r="H57" s="18"/>
      <c r="I57" s="3"/>
      <c r="J57" s="18"/>
      <c r="K57" s="20"/>
    </row>
    <row r="58" spans="1:11" s="4" customFormat="1" x14ac:dyDescent="0.3">
      <c r="A58" s="3"/>
      <c r="B58" s="32">
        <v>47</v>
      </c>
      <c r="C58" s="13"/>
      <c r="D58" s="3"/>
      <c r="E58" s="3"/>
      <c r="F58" s="26"/>
      <c r="G58" s="3"/>
      <c r="H58" s="3"/>
      <c r="I58" s="3"/>
      <c r="J58" s="3"/>
      <c r="K58" s="27"/>
    </row>
    <row r="59" spans="1:11" s="4" customFormat="1" x14ac:dyDescent="0.3">
      <c r="A59" s="3"/>
      <c r="B59" s="32">
        <v>48</v>
      </c>
      <c r="C59" s="13"/>
      <c r="D59" s="3"/>
      <c r="E59" s="3"/>
      <c r="F59" s="3"/>
      <c r="G59" s="3"/>
      <c r="H59" s="18"/>
      <c r="I59" s="3"/>
      <c r="J59" s="18"/>
      <c r="K59" s="3"/>
    </row>
    <row r="60" spans="1:11" s="4" customFormat="1" x14ac:dyDescent="0.3">
      <c r="A60" s="3"/>
      <c r="B60" s="32">
        <v>49</v>
      </c>
      <c r="C60" s="13"/>
      <c r="D60" s="3"/>
      <c r="E60" s="3"/>
      <c r="F60" s="3"/>
      <c r="G60" s="3"/>
      <c r="H60" s="3"/>
      <c r="I60" s="3"/>
      <c r="J60" s="3"/>
      <c r="K60" s="3"/>
    </row>
    <row r="61" spans="1:11" s="4" customFormat="1" x14ac:dyDescent="0.3">
      <c r="A61" s="3"/>
      <c r="B61" s="32">
        <v>50</v>
      </c>
      <c r="C61" s="13"/>
      <c r="D61" s="3"/>
      <c r="E61" s="3"/>
      <c r="F61" s="3"/>
      <c r="G61" s="3"/>
      <c r="H61" s="20"/>
      <c r="I61" s="3"/>
      <c r="J61" s="20"/>
      <c r="K61" s="3"/>
    </row>
    <row r="62" spans="1:11" s="4" customFormat="1" x14ac:dyDescent="0.3">
      <c r="A62" s="3"/>
      <c r="B62" s="3"/>
      <c r="C62" s="3"/>
      <c r="D62" s="13"/>
      <c r="E62" s="3"/>
      <c r="F62" s="3"/>
      <c r="G62" s="3"/>
      <c r="H62" s="3"/>
      <c r="I62" s="3"/>
      <c r="J62" s="3"/>
      <c r="K62" s="3"/>
    </row>
    <row r="63" spans="1:11" x14ac:dyDescent="0.3">
      <c r="H63" s="20"/>
      <c r="J63" s="20"/>
    </row>
    <row r="64" spans="1:11" x14ac:dyDescent="0.3">
      <c r="H64" s="26"/>
      <c r="J64" s="27"/>
    </row>
  </sheetData>
  <mergeCells count="5">
    <mergeCell ref="A1:J1"/>
    <mergeCell ref="A2:J2"/>
    <mergeCell ref="A3:J3"/>
    <mergeCell ref="A4:J4"/>
    <mergeCell ref="A5:J5"/>
  </mergeCells>
  <pageMargins left="0.7" right="0.7" top="0.75" bottom="0.75" header="0.3" footer="0.3"/>
  <pageSetup scale="86" fitToWidth="0"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548B8-5E49-4C84-A887-D658104C7422}">
  <sheetPr>
    <pageSetUpPr fitToPage="1"/>
  </sheetPr>
  <dimension ref="A1:L64"/>
  <sheetViews>
    <sheetView view="pageBreakPreview" topLeftCell="D24" zoomScaleNormal="110" zoomScaleSheetLayoutView="100" workbookViewId="0">
      <selection activeCell="D28" sqref="D28"/>
    </sheetView>
  </sheetViews>
  <sheetFormatPr defaultColWidth="9.109375" defaultRowHeight="14.4" x14ac:dyDescent="0.3"/>
  <cols>
    <col min="1" max="1" width="4" style="3" customWidth="1"/>
    <col min="2" max="2" width="5.109375" style="3" customWidth="1"/>
    <col min="3" max="3" width="7.6640625" style="3" customWidth="1"/>
    <col min="4" max="4" width="55.109375" style="3" bestFit="1" customWidth="1"/>
    <col min="5" max="5" width="3.109375" style="3" customWidth="1"/>
    <col min="6" max="6" width="14.6640625" style="3" customWidth="1"/>
    <col min="7" max="7" width="3.109375" style="3" customWidth="1"/>
    <col min="8" max="8" width="14.6640625" style="3" customWidth="1"/>
    <col min="9" max="9" width="3.6640625" style="3" customWidth="1"/>
    <col min="10" max="10" width="14.6640625" style="3" customWidth="1"/>
    <col min="11" max="11" width="3.109375" style="3" customWidth="1"/>
    <col min="12" max="12" width="26" style="4" bestFit="1" customWidth="1"/>
    <col min="13" max="16384" width="9.109375" style="3"/>
  </cols>
  <sheetData>
    <row r="1" spans="1:12" ht="17.399999999999999" x14ac:dyDescent="0.35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</row>
    <row r="2" spans="1:12" x14ac:dyDescent="0.3">
      <c r="A2" s="2" t="s">
        <v>53</v>
      </c>
      <c r="B2" s="2"/>
      <c r="C2" s="2"/>
      <c r="D2" s="2"/>
      <c r="E2" s="2"/>
      <c r="F2" s="2"/>
      <c r="G2" s="2"/>
      <c r="H2" s="2"/>
      <c r="I2" s="2"/>
      <c r="J2" s="2"/>
      <c r="K2" s="5"/>
    </row>
    <row r="3" spans="1:12" x14ac:dyDescent="0.3">
      <c r="A3" s="2" t="s">
        <v>19</v>
      </c>
      <c r="B3" s="2"/>
      <c r="C3" s="2"/>
      <c r="D3" s="2"/>
      <c r="E3" s="2"/>
      <c r="F3" s="2"/>
      <c r="G3" s="2"/>
      <c r="H3" s="2"/>
      <c r="I3" s="2"/>
      <c r="J3" s="2"/>
      <c r="K3" s="5"/>
    </row>
    <row r="4" spans="1:12" x14ac:dyDescent="0.3">
      <c r="A4" s="2" t="s">
        <v>54</v>
      </c>
      <c r="B4" s="2"/>
      <c r="C4" s="2"/>
      <c r="D4" s="2"/>
      <c r="E4" s="2"/>
      <c r="F4" s="2"/>
      <c r="G4" s="2"/>
      <c r="H4" s="2"/>
      <c r="I4" s="2"/>
      <c r="J4" s="2"/>
      <c r="K4" s="5"/>
    </row>
    <row r="5" spans="1:12" x14ac:dyDescent="0.3">
      <c r="A5" s="2" t="s">
        <v>16</v>
      </c>
      <c r="B5" s="2"/>
      <c r="C5" s="2"/>
      <c r="D5" s="2"/>
      <c r="E5" s="2"/>
      <c r="F5" s="2"/>
      <c r="G5" s="2"/>
      <c r="H5" s="2"/>
      <c r="I5" s="2"/>
      <c r="J5" s="2"/>
      <c r="K5" s="5"/>
    </row>
    <row r="6" spans="1:12" x14ac:dyDescent="0.3">
      <c r="J6" s="33" t="s">
        <v>20</v>
      </c>
      <c r="K6" s="5"/>
    </row>
    <row r="7" spans="1:12" x14ac:dyDescent="0.3">
      <c r="A7" s="3" t="s">
        <v>21</v>
      </c>
      <c r="J7" s="34" t="s">
        <v>55</v>
      </c>
      <c r="K7" s="5"/>
    </row>
    <row r="8" spans="1:12" x14ac:dyDescent="0.3">
      <c r="A8" s="3" t="s">
        <v>22</v>
      </c>
      <c r="J8" s="35" t="s">
        <v>23</v>
      </c>
      <c r="K8" s="5"/>
    </row>
    <row r="9" spans="1:12" ht="15" thickBot="1" x14ac:dyDescent="0.35">
      <c r="B9" s="6"/>
      <c r="C9" s="6"/>
      <c r="D9" s="6"/>
      <c r="E9" s="6"/>
      <c r="F9" s="6"/>
      <c r="G9" s="6"/>
      <c r="H9" s="6"/>
      <c r="I9" s="6"/>
      <c r="J9" s="6"/>
      <c r="K9" s="5"/>
    </row>
    <row r="10" spans="1:12" ht="43.2" x14ac:dyDescent="0.3">
      <c r="B10" s="7" t="s">
        <v>24</v>
      </c>
      <c r="C10" s="7" t="s">
        <v>25</v>
      </c>
      <c r="F10" s="8" t="s">
        <v>26</v>
      </c>
      <c r="G10" s="9"/>
      <c r="H10" s="8" t="s">
        <v>27</v>
      </c>
      <c r="I10" s="9"/>
      <c r="J10" s="8" t="s">
        <v>28</v>
      </c>
      <c r="K10" s="5"/>
      <c r="L10" s="7"/>
    </row>
    <row r="11" spans="1:12" ht="15" thickBot="1" x14ac:dyDescent="0.35">
      <c r="B11" s="10" t="s">
        <v>29</v>
      </c>
      <c r="C11" s="10" t="s">
        <v>29</v>
      </c>
      <c r="D11" s="10" t="s">
        <v>30</v>
      </c>
      <c r="E11" s="6"/>
      <c r="F11" s="11" t="s">
        <v>31</v>
      </c>
      <c r="G11" s="6"/>
      <c r="H11" s="11" t="s">
        <v>31</v>
      </c>
      <c r="I11" s="6"/>
      <c r="J11" s="11" t="s">
        <v>31</v>
      </c>
      <c r="K11" s="12"/>
      <c r="L11" s="12"/>
    </row>
    <row r="12" spans="1:12" s="13" customFormat="1" x14ac:dyDescent="0.3">
      <c r="B12" s="32">
        <v>1</v>
      </c>
      <c r="D12" s="14"/>
      <c r="F12" s="15"/>
      <c r="H12" s="15"/>
      <c r="J12" s="15"/>
      <c r="K12" s="15"/>
      <c r="L12" s="16"/>
    </row>
    <row r="13" spans="1:12" x14ac:dyDescent="0.3">
      <c r="B13" s="32">
        <v>2</v>
      </c>
      <c r="C13" s="13"/>
      <c r="D13" s="13"/>
    </row>
    <row r="14" spans="1:12" x14ac:dyDescent="0.3">
      <c r="B14" s="32">
        <v>3</v>
      </c>
      <c r="C14" s="19">
        <v>303</v>
      </c>
      <c r="D14" s="22" t="s">
        <v>32</v>
      </c>
      <c r="F14" s="18" t="s">
        <v>56</v>
      </c>
      <c r="H14" s="18" t="s">
        <v>56</v>
      </c>
      <c r="J14" s="18" t="s">
        <v>56</v>
      </c>
      <c r="K14" s="18"/>
    </row>
    <row r="15" spans="1:12" x14ac:dyDescent="0.3">
      <c r="B15" s="32">
        <v>4</v>
      </c>
      <c r="C15" s="19">
        <v>310.10000000000002</v>
      </c>
      <c r="D15" s="22" t="s">
        <v>33</v>
      </c>
      <c r="F15" s="18" t="s">
        <v>56</v>
      </c>
      <c r="H15" s="18" t="s">
        <v>56</v>
      </c>
      <c r="J15" s="18" t="s">
        <v>56</v>
      </c>
      <c r="K15" s="18"/>
    </row>
    <row r="16" spans="1:12" x14ac:dyDescent="0.3">
      <c r="B16" s="32">
        <v>5</v>
      </c>
      <c r="C16" s="19">
        <v>311</v>
      </c>
      <c r="D16" s="22" t="s">
        <v>34</v>
      </c>
      <c r="F16" s="18">
        <v>19478</v>
      </c>
      <c r="H16" s="18">
        <v>120</v>
      </c>
      <c r="J16" s="18">
        <v>18</v>
      </c>
      <c r="K16" s="18"/>
    </row>
    <row r="17" spans="1:11" x14ac:dyDescent="0.3">
      <c r="B17" s="32">
        <v>6</v>
      </c>
      <c r="C17" s="19">
        <v>352.1</v>
      </c>
      <c r="D17" s="22" t="s">
        <v>35</v>
      </c>
      <c r="F17" s="18">
        <v>19478</v>
      </c>
      <c r="H17" s="18">
        <v>65</v>
      </c>
      <c r="J17" s="18">
        <v>10</v>
      </c>
      <c r="K17" s="18"/>
    </row>
    <row r="18" spans="1:11" x14ac:dyDescent="0.3">
      <c r="B18" s="32">
        <v>7</v>
      </c>
      <c r="C18" s="19">
        <v>352.2</v>
      </c>
      <c r="D18" s="22" t="s">
        <v>36</v>
      </c>
      <c r="F18" s="18">
        <v>12985</v>
      </c>
      <c r="H18" s="18">
        <v>44</v>
      </c>
      <c r="J18" s="18">
        <v>7</v>
      </c>
      <c r="K18" s="20"/>
    </row>
    <row r="19" spans="1:11" s="4" customFormat="1" x14ac:dyDescent="0.3">
      <c r="A19" s="3"/>
      <c r="B19" s="32">
        <v>8</v>
      </c>
      <c r="C19" s="19">
        <v>353</v>
      </c>
      <c r="D19" s="22" t="s">
        <v>37</v>
      </c>
      <c r="E19" s="3"/>
      <c r="F19" s="18" t="s">
        <v>56</v>
      </c>
      <c r="G19" s="3"/>
      <c r="H19" s="18" t="s">
        <v>56</v>
      </c>
      <c r="I19" s="3"/>
      <c r="J19" s="18" t="s">
        <v>56</v>
      </c>
      <c r="K19" s="3"/>
    </row>
    <row r="20" spans="1:11" s="4" customFormat="1" x14ac:dyDescent="0.3">
      <c r="A20" s="3"/>
      <c r="B20" s="32">
        <v>9</v>
      </c>
      <c r="C20" s="19">
        <v>355</v>
      </c>
      <c r="D20" s="22" t="s">
        <v>38</v>
      </c>
      <c r="E20" s="3"/>
      <c r="F20" s="18" t="s">
        <v>56</v>
      </c>
      <c r="G20" s="3"/>
      <c r="H20" s="18" t="s">
        <v>56</v>
      </c>
      <c r="I20" s="3"/>
      <c r="J20" s="18" t="s">
        <v>56</v>
      </c>
      <c r="K20" s="3"/>
    </row>
    <row r="21" spans="1:11" s="4" customFormat="1" x14ac:dyDescent="0.3">
      <c r="A21" s="3"/>
      <c r="B21" s="32">
        <v>10</v>
      </c>
      <c r="C21" s="19">
        <v>363</v>
      </c>
      <c r="D21" s="22" t="s">
        <v>39</v>
      </c>
      <c r="E21" s="3"/>
      <c r="F21" s="18">
        <v>6493</v>
      </c>
      <c r="G21" s="3"/>
      <c r="H21" s="18">
        <v>109</v>
      </c>
      <c r="I21" s="3"/>
      <c r="J21" s="18">
        <v>17</v>
      </c>
      <c r="K21" s="3"/>
    </row>
    <row r="22" spans="1:11" s="4" customFormat="1" x14ac:dyDescent="0.3">
      <c r="A22" s="3"/>
      <c r="B22" s="32">
        <v>11</v>
      </c>
      <c r="C22" s="19">
        <v>370</v>
      </c>
      <c r="D22" s="22" t="s">
        <v>33</v>
      </c>
      <c r="E22" s="3"/>
      <c r="F22" s="18" t="s">
        <v>56</v>
      </c>
      <c r="G22" s="3"/>
      <c r="H22" s="18" t="s">
        <v>56</v>
      </c>
      <c r="I22" s="3"/>
      <c r="J22" s="18" t="s">
        <v>56</v>
      </c>
      <c r="K22" s="18"/>
    </row>
    <row r="23" spans="1:11" s="4" customFormat="1" x14ac:dyDescent="0.3">
      <c r="A23" s="3"/>
      <c r="B23" s="32">
        <v>12</v>
      </c>
      <c r="C23" s="19">
        <v>370.1</v>
      </c>
      <c r="D23" s="22" t="s">
        <v>40</v>
      </c>
      <c r="E23" s="3"/>
      <c r="F23" s="18" t="s">
        <v>56</v>
      </c>
      <c r="G23" s="3"/>
      <c r="H23" s="18" t="s">
        <v>56</v>
      </c>
      <c r="I23" s="3"/>
      <c r="J23" s="18" t="s">
        <v>56</v>
      </c>
      <c r="K23" s="18"/>
    </row>
    <row r="24" spans="1:11" s="4" customFormat="1" x14ac:dyDescent="0.3">
      <c r="A24" s="3"/>
      <c r="B24" s="32">
        <v>13</v>
      </c>
      <c r="C24" s="19">
        <v>372</v>
      </c>
      <c r="D24" s="22" t="s">
        <v>41</v>
      </c>
      <c r="E24" s="3"/>
      <c r="F24" s="18">
        <v>168805</v>
      </c>
      <c r="G24" s="3"/>
      <c r="H24" s="18">
        <v>1414</v>
      </c>
      <c r="I24" s="3"/>
      <c r="J24" s="18">
        <v>218</v>
      </c>
      <c r="K24" s="18"/>
    </row>
    <row r="25" spans="1:11" s="4" customFormat="1" x14ac:dyDescent="0.3">
      <c r="A25" s="3"/>
      <c r="B25" s="32">
        <v>14</v>
      </c>
      <c r="C25" s="19">
        <v>373</v>
      </c>
      <c r="D25" s="22" t="s">
        <v>42</v>
      </c>
      <c r="E25" s="3"/>
      <c r="F25" s="18">
        <v>25970</v>
      </c>
      <c r="G25" s="3"/>
      <c r="H25" s="18">
        <v>109</v>
      </c>
      <c r="I25" s="3"/>
      <c r="J25" s="18">
        <v>17</v>
      </c>
      <c r="K25" s="18"/>
    </row>
    <row r="26" spans="1:11" s="4" customFormat="1" x14ac:dyDescent="0.3">
      <c r="A26" s="3"/>
      <c r="B26" s="32">
        <v>15</v>
      </c>
      <c r="C26" s="19">
        <v>375</v>
      </c>
      <c r="D26" s="22" t="s">
        <v>43</v>
      </c>
      <c r="E26" s="3"/>
      <c r="F26" s="18" t="s">
        <v>56</v>
      </c>
      <c r="G26" s="3"/>
      <c r="H26" s="18" t="s">
        <v>56</v>
      </c>
      <c r="I26" s="3"/>
      <c r="J26" s="18" t="s">
        <v>56</v>
      </c>
      <c r="K26" s="18"/>
    </row>
    <row r="27" spans="1:11" s="4" customFormat="1" x14ac:dyDescent="0.3">
      <c r="A27" s="3"/>
      <c r="B27" s="32">
        <v>16</v>
      </c>
      <c r="C27" s="19">
        <v>391</v>
      </c>
      <c r="D27" s="22" t="s">
        <v>44</v>
      </c>
      <c r="E27" s="3"/>
      <c r="F27" s="18">
        <v>1299</v>
      </c>
      <c r="G27" s="3"/>
      <c r="H27" s="18">
        <v>11</v>
      </c>
      <c r="I27" s="3"/>
      <c r="J27" s="18">
        <v>2</v>
      </c>
      <c r="K27" s="18"/>
    </row>
    <row r="28" spans="1:11" s="4" customFormat="1" x14ac:dyDescent="0.3">
      <c r="A28" s="3"/>
      <c r="B28" s="32">
        <v>17</v>
      </c>
      <c r="C28" s="19">
        <v>391.1</v>
      </c>
      <c r="D28" s="22" t="s">
        <v>44</v>
      </c>
      <c r="E28" s="3"/>
      <c r="F28" s="18" t="s">
        <v>56</v>
      </c>
      <c r="G28" s="3"/>
      <c r="H28" s="18" t="s">
        <v>56</v>
      </c>
      <c r="I28" s="3"/>
      <c r="J28" s="18" t="s">
        <v>56</v>
      </c>
      <c r="K28" s="18"/>
    </row>
    <row r="29" spans="1:11" s="4" customFormat="1" x14ac:dyDescent="0.3">
      <c r="A29" s="3"/>
      <c r="B29" s="32">
        <v>18</v>
      </c>
      <c r="C29" s="19">
        <v>392</v>
      </c>
      <c r="D29" s="22" t="s">
        <v>45</v>
      </c>
      <c r="E29" s="3"/>
      <c r="F29" s="18" t="s">
        <v>56</v>
      </c>
      <c r="G29" s="3"/>
      <c r="H29" s="18" t="s">
        <v>56</v>
      </c>
      <c r="I29" s="3"/>
      <c r="J29" s="18" t="s">
        <v>56</v>
      </c>
      <c r="K29" s="18"/>
    </row>
    <row r="30" spans="1:11" s="4" customFormat="1" x14ac:dyDescent="0.3">
      <c r="A30" s="3"/>
      <c r="B30" s="32">
        <v>19</v>
      </c>
      <c r="C30" s="19">
        <v>393</v>
      </c>
      <c r="D30" s="22" t="s">
        <v>46</v>
      </c>
      <c r="E30" s="3"/>
      <c r="F30" s="18">
        <v>5194</v>
      </c>
      <c r="G30" s="3"/>
      <c r="H30" s="18">
        <v>58</v>
      </c>
      <c r="I30" s="3"/>
      <c r="J30" s="18">
        <v>9</v>
      </c>
      <c r="K30" s="20"/>
    </row>
    <row r="31" spans="1:11" s="4" customFormat="1" x14ac:dyDescent="0.3">
      <c r="A31" s="3"/>
      <c r="B31" s="32">
        <v>20</v>
      </c>
      <c r="C31" s="19">
        <v>396</v>
      </c>
      <c r="D31" s="22" t="s">
        <v>47</v>
      </c>
      <c r="E31" s="3"/>
      <c r="F31" s="18" t="s">
        <v>56</v>
      </c>
      <c r="G31" s="3"/>
      <c r="H31" s="18" t="s">
        <v>56</v>
      </c>
      <c r="I31" s="3"/>
      <c r="J31" s="18" t="s">
        <v>56</v>
      </c>
      <c r="K31" s="3"/>
    </row>
    <row r="32" spans="1:11" s="4" customFormat="1" x14ac:dyDescent="0.3">
      <c r="A32" s="3"/>
      <c r="B32" s="32">
        <v>21</v>
      </c>
      <c r="C32" s="17"/>
      <c r="D32" s="21"/>
      <c r="E32" s="3"/>
      <c r="F32" s="18"/>
      <c r="G32" s="3"/>
      <c r="H32" s="18"/>
      <c r="I32" s="3"/>
      <c r="J32" s="18"/>
      <c r="K32" s="18"/>
    </row>
    <row r="33" spans="1:11" s="4" customFormat="1" x14ac:dyDescent="0.3">
      <c r="A33" s="3"/>
      <c r="B33" s="32">
        <v>22</v>
      </c>
      <c r="C33" s="17"/>
      <c r="D33" s="36" t="s">
        <v>48</v>
      </c>
      <c r="E33" s="40"/>
      <c r="F33" s="37">
        <f>SUM(F14:F31)</f>
        <v>259702</v>
      </c>
      <c r="G33" s="40"/>
      <c r="H33" s="37">
        <f>SUM(H14:H31)</f>
        <v>1930</v>
      </c>
      <c r="I33" s="40"/>
      <c r="J33" s="37">
        <f>SUM(J14:J31)</f>
        <v>298</v>
      </c>
      <c r="K33" s="18"/>
    </row>
    <row r="34" spans="1:11" s="4" customFormat="1" x14ac:dyDescent="0.3">
      <c r="A34" s="3"/>
      <c r="B34" s="32">
        <v>23</v>
      </c>
      <c r="C34" s="17"/>
      <c r="D34" s="21"/>
      <c r="E34" s="3"/>
      <c r="F34" s="18"/>
      <c r="G34" s="3"/>
      <c r="H34" s="18"/>
      <c r="I34" s="3"/>
      <c r="J34" s="18"/>
      <c r="K34" s="18"/>
    </row>
    <row r="35" spans="1:11" s="4" customFormat="1" x14ac:dyDescent="0.3">
      <c r="A35" s="3"/>
      <c r="B35" s="32">
        <v>24</v>
      </c>
      <c r="C35" s="17" t="s">
        <v>49</v>
      </c>
      <c r="D35" s="21" t="s">
        <v>50</v>
      </c>
      <c r="E35" s="3"/>
      <c r="F35" s="18">
        <v>15000</v>
      </c>
      <c r="G35" s="3"/>
      <c r="H35" s="18">
        <v>508</v>
      </c>
      <c r="I35" s="3"/>
      <c r="J35" s="18">
        <v>290</v>
      </c>
      <c r="K35" s="18"/>
    </row>
    <row r="36" spans="1:11" s="4" customFormat="1" x14ac:dyDescent="0.3">
      <c r="A36" s="3"/>
      <c r="B36" s="32">
        <v>25</v>
      </c>
      <c r="C36" s="17"/>
      <c r="D36" s="21"/>
      <c r="E36" s="3"/>
      <c r="F36" s="18"/>
      <c r="G36" s="3"/>
      <c r="H36" s="20"/>
      <c r="I36" s="3"/>
      <c r="J36" s="20"/>
      <c r="K36" s="18"/>
    </row>
    <row r="37" spans="1:11" s="4" customFormat="1" ht="15" thickBot="1" x14ac:dyDescent="0.35">
      <c r="A37" s="3"/>
      <c r="B37" s="32">
        <v>26</v>
      </c>
      <c r="C37" s="17"/>
      <c r="D37" s="29" t="s">
        <v>51</v>
      </c>
      <c r="E37" s="30"/>
      <c r="F37" s="31">
        <f>F33+F35</f>
        <v>274702</v>
      </c>
      <c r="G37" s="30"/>
      <c r="H37" s="31">
        <f>H33+H35</f>
        <v>2438</v>
      </c>
      <c r="I37" s="30"/>
      <c r="J37" s="31">
        <f>J33+J35</f>
        <v>588</v>
      </c>
      <c r="K37" s="18"/>
    </row>
    <row r="38" spans="1:11" s="4" customFormat="1" ht="15" thickTop="1" x14ac:dyDescent="0.3">
      <c r="A38" s="3"/>
      <c r="B38" s="32">
        <v>27</v>
      </c>
      <c r="C38" s="17"/>
      <c r="D38" s="21"/>
      <c r="E38" s="3"/>
      <c r="F38" s="18"/>
      <c r="G38" s="3"/>
      <c r="H38" s="18"/>
      <c r="I38" s="3"/>
      <c r="J38" s="18"/>
      <c r="K38" s="18"/>
    </row>
    <row r="39" spans="1:11" s="4" customFormat="1" x14ac:dyDescent="0.3">
      <c r="A39" s="3"/>
      <c r="B39" s="32">
        <v>28</v>
      </c>
      <c r="C39" s="17"/>
      <c r="D39" s="21"/>
      <c r="E39" s="3"/>
      <c r="F39" s="18"/>
      <c r="G39" s="3"/>
      <c r="H39" s="18"/>
      <c r="I39" s="3"/>
      <c r="J39" s="18"/>
      <c r="K39" s="18"/>
    </row>
    <row r="40" spans="1:11" s="4" customFormat="1" x14ac:dyDescent="0.3">
      <c r="A40" s="3"/>
      <c r="B40" s="32">
        <v>29</v>
      </c>
      <c r="C40" s="17"/>
      <c r="D40" s="21"/>
      <c r="E40" s="3"/>
      <c r="F40" s="18"/>
      <c r="G40" s="3"/>
      <c r="H40" s="18"/>
      <c r="I40" s="3"/>
      <c r="J40" s="18"/>
      <c r="K40" s="18"/>
    </row>
    <row r="41" spans="1:11" s="4" customFormat="1" x14ac:dyDescent="0.3">
      <c r="A41" s="3"/>
      <c r="B41" s="32">
        <v>30</v>
      </c>
      <c r="C41" s="23"/>
      <c r="D41" s="21"/>
      <c r="E41" s="3"/>
      <c r="F41" s="18"/>
      <c r="G41" s="3"/>
      <c r="H41" s="18"/>
      <c r="I41" s="3"/>
      <c r="J41" s="18"/>
      <c r="K41" s="18"/>
    </row>
    <row r="42" spans="1:11" s="4" customFormat="1" x14ac:dyDescent="0.3">
      <c r="A42" s="3"/>
      <c r="B42" s="32">
        <v>31</v>
      </c>
      <c r="C42" s="17"/>
      <c r="D42" s="3"/>
      <c r="E42" s="3"/>
      <c r="F42" s="20"/>
      <c r="G42" s="3"/>
      <c r="H42" s="18"/>
      <c r="I42" s="3"/>
      <c r="J42" s="18"/>
      <c r="K42" s="20"/>
    </row>
    <row r="43" spans="1:11" s="4" customFormat="1" x14ac:dyDescent="0.3">
      <c r="A43" s="3"/>
      <c r="B43" s="32">
        <v>32</v>
      </c>
      <c r="C43" s="24"/>
      <c r="D43" s="3"/>
      <c r="E43" s="3"/>
      <c r="F43" s="3"/>
      <c r="G43" s="3"/>
      <c r="H43" s="18"/>
      <c r="I43" s="3"/>
      <c r="J43" s="18"/>
      <c r="K43" s="3"/>
    </row>
    <row r="44" spans="1:11" s="4" customFormat="1" x14ac:dyDescent="0.3">
      <c r="A44" s="3"/>
      <c r="B44" s="32">
        <v>33</v>
      </c>
      <c r="C44" s="17"/>
      <c r="D44" s="21"/>
      <c r="E44" s="3"/>
      <c r="F44" s="18"/>
      <c r="G44" s="3"/>
      <c r="H44" s="18"/>
      <c r="I44" s="3"/>
      <c r="J44" s="18"/>
      <c r="K44" s="18"/>
    </row>
    <row r="45" spans="1:11" s="4" customFormat="1" x14ac:dyDescent="0.3">
      <c r="A45" s="3"/>
      <c r="B45" s="32">
        <v>34</v>
      </c>
      <c r="C45" s="17"/>
      <c r="D45" s="21"/>
      <c r="E45" s="3"/>
      <c r="F45" s="18"/>
      <c r="G45" s="3"/>
      <c r="H45" s="18"/>
      <c r="I45" s="3"/>
      <c r="J45" s="18"/>
      <c r="K45" s="18"/>
    </row>
    <row r="46" spans="1:11" s="4" customFormat="1" x14ac:dyDescent="0.3">
      <c r="A46" s="3"/>
      <c r="B46" s="32">
        <v>35</v>
      </c>
      <c r="C46" s="17"/>
      <c r="D46" s="21"/>
      <c r="E46" s="3"/>
      <c r="F46" s="18"/>
      <c r="G46" s="3"/>
      <c r="H46" s="18"/>
      <c r="I46" s="3"/>
      <c r="J46" s="18"/>
      <c r="K46" s="18"/>
    </row>
    <row r="47" spans="1:11" s="4" customFormat="1" x14ac:dyDescent="0.3">
      <c r="A47" s="3"/>
      <c r="B47" s="32">
        <v>36</v>
      </c>
      <c r="C47" s="24"/>
      <c r="D47" s="3"/>
      <c r="E47" s="3"/>
      <c r="F47" s="3"/>
      <c r="G47" s="3"/>
      <c r="H47" s="18"/>
      <c r="I47" s="3"/>
      <c r="J47" s="18"/>
      <c r="K47" s="3"/>
    </row>
    <row r="48" spans="1:11" s="4" customFormat="1" x14ac:dyDescent="0.3">
      <c r="A48" s="3"/>
      <c r="B48" s="32">
        <v>37</v>
      </c>
      <c r="C48" s="17"/>
      <c r="D48" s="25"/>
      <c r="E48" s="3"/>
      <c r="F48" s="18"/>
      <c r="G48" s="3"/>
      <c r="H48" s="20"/>
      <c r="I48" s="3"/>
      <c r="J48" s="20"/>
      <c r="K48" s="18"/>
    </row>
    <row r="49" spans="1:11" s="4" customFormat="1" x14ac:dyDescent="0.3">
      <c r="A49" s="3"/>
      <c r="B49" s="32">
        <v>38</v>
      </c>
      <c r="C49" s="17"/>
      <c r="D49" s="3"/>
      <c r="E49" s="3"/>
      <c r="F49" s="3"/>
      <c r="G49" s="3"/>
      <c r="H49" s="3"/>
      <c r="I49" s="3"/>
      <c r="J49" s="3"/>
      <c r="K49" s="3"/>
    </row>
    <row r="50" spans="1:11" s="4" customFormat="1" x14ac:dyDescent="0.3">
      <c r="A50" s="3"/>
      <c r="B50" s="32">
        <v>39</v>
      </c>
      <c r="C50" s="24"/>
      <c r="D50" s="3"/>
      <c r="E50" s="3"/>
      <c r="F50" s="3"/>
      <c r="G50" s="3"/>
      <c r="H50" s="18"/>
      <c r="I50" s="3"/>
      <c r="J50" s="18"/>
      <c r="K50" s="3"/>
    </row>
    <row r="51" spans="1:11" s="4" customFormat="1" x14ac:dyDescent="0.3">
      <c r="A51" s="3"/>
      <c r="B51" s="32">
        <v>40</v>
      </c>
      <c r="C51" s="17"/>
      <c r="D51" s="25"/>
      <c r="E51" s="3"/>
      <c r="F51" s="18"/>
      <c r="G51" s="3"/>
      <c r="H51" s="18"/>
      <c r="I51" s="3"/>
      <c r="J51" s="18"/>
      <c r="K51" s="18"/>
    </row>
    <row r="52" spans="1:11" s="4" customFormat="1" x14ac:dyDescent="0.3">
      <c r="A52" s="3"/>
      <c r="B52" s="32">
        <v>41</v>
      </c>
      <c r="C52" s="3"/>
      <c r="D52" s="3"/>
      <c r="E52" s="3"/>
      <c r="F52" s="3"/>
      <c r="G52" s="3"/>
      <c r="H52" s="18"/>
      <c r="I52" s="3"/>
      <c r="J52" s="18"/>
      <c r="K52" s="3"/>
    </row>
    <row r="53" spans="1:11" s="4" customFormat="1" x14ac:dyDescent="0.3">
      <c r="A53" s="3"/>
      <c r="B53" s="32">
        <v>42</v>
      </c>
      <c r="C53" s="13"/>
      <c r="D53" s="3"/>
      <c r="E53" s="3"/>
      <c r="F53" s="18"/>
      <c r="G53" s="3"/>
      <c r="H53" s="3"/>
      <c r="I53" s="3"/>
      <c r="J53" s="3"/>
      <c r="K53" s="18"/>
    </row>
    <row r="54" spans="1:11" s="4" customFormat="1" x14ac:dyDescent="0.3">
      <c r="A54" s="3"/>
      <c r="B54" s="32">
        <v>43</v>
      </c>
      <c r="C54" s="3"/>
      <c r="D54" s="3"/>
      <c r="E54" s="3"/>
      <c r="F54" s="3"/>
      <c r="G54" s="3"/>
      <c r="H54" s="18"/>
      <c r="I54" s="3"/>
      <c r="J54" s="18"/>
      <c r="K54" s="3"/>
    </row>
    <row r="55" spans="1:11" s="4" customFormat="1" x14ac:dyDescent="0.3">
      <c r="A55" s="3"/>
      <c r="B55" s="32">
        <v>44</v>
      </c>
      <c r="C55" s="13"/>
      <c r="D55" s="3"/>
      <c r="E55" s="3"/>
      <c r="F55" s="20"/>
      <c r="G55" s="3"/>
      <c r="H55" s="3"/>
      <c r="I55" s="3"/>
      <c r="J55" s="3"/>
      <c r="K55" s="20"/>
    </row>
    <row r="56" spans="1:11" s="4" customFormat="1" x14ac:dyDescent="0.3">
      <c r="A56" s="3"/>
      <c r="B56" s="32">
        <v>45</v>
      </c>
      <c r="C56" s="3"/>
      <c r="D56" s="3"/>
      <c r="E56" s="3"/>
      <c r="F56" s="3"/>
      <c r="G56" s="3"/>
      <c r="H56" s="3"/>
      <c r="I56" s="3"/>
      <c r="J56" s="3"/>
      <c r="K56" s="3"/>
    </row>
    <row r="57" spans="1:11" s="4" customFormat="1" x14ac:dyDescent="0.3">
      <c r="A57" s="3"/>
      <c r="B57" s="32">
        <v>46</v>
      </c>
      <c r="C57" s="13"/>
      <c r="D57" s="3"/>
      <c r="E57" s="3"/>
      <c r="F57" s="20"/>
      <c r="G57" s="3"/>
      <c r="H57" s="18"/>
      <c r="I57" s="3"/>
      <c r="J57" s="18"/>
      <c r="K57" s="20"/>
    </row>
    <row r="58" spans="1:11" s="4" customFormat="1" x14ac:dyDescent="0.3">
      <c r="A58" s="3"/>
      <c r="B58" s="32">
        <v>47</v>
      </c>
      <c r="C58" s="13"/>
      <c r="D58" s="3"/>
      <c r="E58" s="3"/>
      <c r="F58" s="26"/>
      <c r="G58" s="3"/>
      <c r="H58" s="3"/>
      <c r="I58" s="3"/>
      <c r="J58" s="3"/>
      <c r="K58" s="27"/>
    </row>
    <row r="59" spans="1:11" s="4" customFormat="1" x14ac:dyDescent="0.3">
      <c r="A59" s="3"/>
      <c r="B59" s="32">
        <v>48</v>
      </c>
      <c r="C59" s="13"/>
      <c r="D59" s="3"/>
      <c r="E59" s="3"/>
      <c r="F59" s="3"/>
      <c r="G59" s="3"/>
      <c r="H59" s="18"/>
      <c r="I59" s="3"/>
      <c r="J59" s="18"/>
      <c r="K59" s="3"/>
    </row>
    <row r="60" spans="1:11" s="4" customFormat="1" x14ac:dyDescent="0.3">
      <c r="A60" s="3"/>
      <c r="B60" s="32">
        <v>49</v>
      </c>
      <c r="C60" s="13"/>
      <c r="D60" s="3"/>
      <c r="E60" s="3"/>
      <c r="F60" s="3"/>
      <c r="G60" s="3"/>
      <c r="H60" s="3"/>
      <c r="I60" s="3"/>
      <c r="J60" s="3"/>
      <c r="K60" s="3"/>
    </row>
    <row r="61" spans="1:11" s="4" customFormat="1" x14ac:dyDescent="0.3">
      <c r="A61" s="3"/>
      <c r="B61" s="32">
        <v>50</v>
      </c>
      <c r="C61" s="13"/>
      <c r="D61" s="3"/>
      <c r="E61" s="3"/>
      <c r="F61" s="3"/>
      <c r="G61" s="3"/>
      <c r="H61" s="20"/>
      <c r="I61" s="3"/>
      <c r="J61" s="20"/>
      <c r="K61" s="3"/>
    </row>
    <row r="62" spans="1:11" s="4" customFormat="1" x14ac:dyDescent="0.3">
      <c r="A62" s="3"/>
      <c r="B62" s="3"/>
      <c r="C62" s="3"/>
      <c r="D62" s="13"/>
      <c r="E62" s="3"/>
      <c r="F62" s="3"/>
      <c r="G62" s="3"/>
      <c r="H62" s="3"/>
      <c r="I62" s="3"/>
      <c r="J62" s="3"/>
      <c r="K62" s="3"/>
    </row>
    <row r="63" spans="1:11" x14ac:dyDescent="0.3">
      <c r="H63" s="20"/>
      <c r="J63" s="20"/>
    </row>
    <row r="64" spans="1:11" x14ac:dyDescent="0.3">
      <c r="H64" s="26"/>
      <c r="J64" s="27"/>
    </row>
  </sheetData>
  <mergeCells count="5">
    <mergeCell ref="A1:J1"/>
    <mergeCell ref="A2:J2"/>
    <mergeCell ref="A3:J3"/>
    <mergeCell ref="A4:J4"/>
    <mergeCell ref="A5:J5"/>
  </mergeCells>
  <pageMargins left="0.7" right="0.7" top="0.75" bottom="0.75" header="0.3" footer="0.3"/>
  <pageSetup scale="85" fitToWidth="0" orientation="landscape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802BB-BAF2-41D4-8301-A6FAC06D8455}">
  <sheetPr>
    <pageSetUpPr fitToPage="1"/>
  </sheetPr>
  <dimension ref="A1:L64"/>
  <sheetViews>
    <sheetView view="pageBreakPreview" topLeftCell="D22" zoomScaleNormal="110" zoomScaleSheetLayoutView="100" workbookViewId="0">
      <selection activeCell="D28" sqref="D28"/>
    </sheetView>
  </sheetViews>
  <sheetFormatPr defaultColWidth="9.109375" defaultRowHeight="14.4" x14ac:dyDescent="0.3"/>
  <cols>
    <col min="1" max="1" width="4" style="3" customWidth="1"/>
    <col min="2" max="2" width="5.109375" style="3" customWidth="1"/>
    <col min="3" max="3" width="7.6640625" style="3" customWidth="1"/>
    <col min="4" max="4" width="55.109375" style="3" bestFit="1" customWidth="1"/>
    <col min="5" max="5" width="3.109375" style="3" customWidth="1"/>
    <col min="6" max="6" width="14.6640625" style="3" customWidth="1"/>
    <col min="7" max="7" width="3.109375" style="3" customWidth="1"/>
    <col min="8" max="8" width="14.6640625" style="3" customWidth="1"/>
    <col min="9" max="9" width="3.6640625" style="3" customWidth="1"/>
    <col min="10" max="10" width="14.6640625" style="3" customWidth="1"/>
    <col min="11" max="11" width="3.109375" style="3" customWidth="1"/>
    <col min="12" max="12" width="26" style="4" bestFit="1" customWidth="1"/>
    <col min="13" max="16384" width="9.109375" style="3"/>
  </cols>
  <sheetData>
    <row r="1" spans="1:12" ht="17.399999999999999" x14ac:dyDescent="0.35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</row>
    <row r="2" spans="1:12" x14ac:dyDescent="0.3">
      <c r="A2" s="2" t="s">
        <v>53</v>
      </c>
      <c r="B2" s="2"/>
      <c r="C2" s="2"/>
      <c r="D2" s="2"/>
      <c r="E2" s="2"/>
      <c r="F2" s="2"/>
      <c r="G2" s="2"/>
      <c r="H2" s="2"/>
      <c r="I2" s="2"/>
      <c r="J2" s="2"/>
      <c r="K2" s="5"/>
    </row>
    <row r="3" spans="1:12" x14ac:dyDescent="0.3">
      <c r="A3" s="2" t="s">
        <v>19</v>
      </c>
      <c r="B3" s="2"/>
      <c r="C3" s="2"/>
      <c r="D3" s="2"/>
      <c r="E3" s="2"/>
      <c r="F3" s="2"/>
      <c r="G3" s="2"/>
      <c r="H3" s="2"/>
      <c r="I3" s="2"/>
      <c r="J3" s="2"/>
      <c r="K3" s="5"/>
    </row>
    <row r="4" spans="1:12" x14ac:dyDescent="0.3">
      <c r="A4" s="2" t="s">
        <v>54</v>
      </c>
      <c r="B4" s="2"/>
      <c r="C4" s="2"/>
      <c r="D4" s="2"/>
      <c r="E4" s="2"/>
      <c r="F4" s="2"/>
      <c r="G4" s="2"/>
      <c r="H4" s="2"/>
      <c r="I4" s="2"/>
      <c r="J4" s="2"/>
      <c r="K4" s="5"/>
    </row>
    <row r="5" spans="1:12" x14ac:dyDescent="0.3">
      <c r="A5" s="2" t="s">
        <v>18</v>
      </c>
      <c r="B5" s="2"/>
      <c r="C5" s="2"/>
      <c r="D5" s="2"/>
      <c r="E5" s="2"/>
      <c r="F5" s="2"/>
      <c r="G5" s="2"/>
      <c r="H5" s="2"/>
      <c r="I5" s="2"/>
      <c r="J5" s="2"/>
      <c r="K5" s="5"/>
    </row>
    <row r="6" spans="1:12" x14ac:dyDescent="0.3">
      <c r="J6" s="33" t="s">
        <v>20</v>
      </c>
      <c r="K6" s="5"/>
    </row>
    <row r="7" spans="1:12" x14ac:dyDescent="0.3">
      <c r="A7" s="3" t="s">
        <v>21</v>
      </c>
      <c r="J7" s="34" t="s">
        <v>55</v>
      </c>
      <c r="K7" s="5"/>
    </row>
    <row r="8" spans="1:12" x14ac:dyDescent="0.3">
      <c r="A8" s="3" t="s">
        <v>22</v>
      </c>
      <c r="J8" s="35" t="s">
        <v>23</v>
      </c>
      <c r="K8" s="5"/>
    </row>
    <row r="9" spans="1:12" ht="15" thickBot="1" x14ac:dyDescent="0.35">
      <c r="B9" s="6"/>
      <c r="C9" s="6"/>
      <c r="D9" s="6"/>
      <c r="E9" s="6"/>
      <c r="F9" s="6"/>
      <c r="G9" s="6"/>
      <c r="H9" s="6"/>
      <c r="I9" s="6"/>
      <c r="J9" s="6"/>
      <c r="K9" s="5"/>
    </row>
    <row r="10" spans="1:12" ht="43.2" x14ac:dyDescent="0.3">
      <c r="B10" s="7" t="s">
        <v>24</v>
      </c>
      <c r="C10" s="7" t="s">
        <v>25</v>
      </c>
      <c r="F10" s="8" t="s">
        <v>26</v>
      </c>
      <c r="G10" s="9"/>
      <c r="H10" s="8" t="s">
        <v>27</v>
      </c>
      <c r="I10" s="9"/>
      <c r="J10" s="8" t="s">
        <v>28</v>
      </c>
      <c r="K10" s="5"/>
      <c r="L10" s="7"/>
    </row>
    <row r="11" spans="1:12" ht="15" thickBot="1" x14ac:dyDescent="0.35">
      <c r="B11" s="10" t="s">
        <v>29</v>
      </c>
      <c r="C11" s="10" t="s">
        <v>29</v>
      </c>
      <c r="D11" s="10" t="s">
        <v>30</v>
      </c>
      <c r="E11" s="6"/>
      <c r="F11" s="11" t="s">
        <v>31</v>
      </c>
      <c r="G11" s="6"/>
      <c r="H11" s="11" t="s">
        <v>31</v>
      </c>
      <c r="I11" s="6"/>
      <c r="J11" s="11" t="s">
        <v>31</v>
      </c>
      <c r="K11" s="12"/>
      <c r="L11" s="12"/>
    </row>
    <row r="12" spans="1:12" s="13" customFormat="1" x14ac:dyDescent="0.3">
      <c r="B12" s="32">
        <v>1</v>
      </c>
      <c r="D12" s="14"/>
      <c r="F12" s="15"/>
      <c r="H12" s="15"/>
      <c r="J12" s="15"/>
      <c r="K12" s="15"/>
      <c r="L12" s="16"/>
    </row>
    <row r="13" spans="1:12" x14ac:dyDescent="0.3">
      <c r="B13" s="32">
        <v>2</v>
      </c>
      <c r="C13" s="13"/>
      <c r="D13" s="13"/>
    </row>
    <row r="14" spans="1:12" x14ac:dyDescent="0.3">
      <c r="B14" s="32">
        <v>3</v>
      </c>
      <c r="C14" s="19">
        <v>303</v>
      </c>
      <c r="D14" s="22" t="s">
        <v>32</v>
      </c>
      <c r="F14" s="18" t="s">
        <v>56</v>
      </c>
      <c r="H14" s="18" t="s">
        <v>56</v>
      </c>
      <c r="J14" s="18" t="s">
        <v>56</v>
      </c>
      <c r="K14" s="18"/>
    </row>
    <row r="15" spans="1:12" x14ac:dyDescent="0.3">
      <c r="B15" s="32">
        <v>4</v>
      </c>
      <c r="C15" s="19">
        <v>310.10000000000002</v>
      </c>
      <c r="D15" s="22" t="s">
        <v>33</v>
      </c>
      <c r="F15" s="18" t="s">
        <v>56</v>
      </c>
      <c r="H15" s="18" t="s">
        <v>56</v>
      </c>
      <c r="J15" s="18" t="s">
        <v>56</v>
      </c>
      <c r="K15" s="18"/>
    </row>
    <row r="16" spans="1:12" x14ac:dyDescent="0.3">
      <c r="B16" s="32">
        <v>5</v>
      </c>
      <c r="C16" s="19">
        <v>311</v>
      </c>
      <c r="D16" s="22" t="s">
        <v>34</v>
      </c>
      <c r="F16" s="18">
        <v>36563</v>
      </c>
      <c r="H16" s="18">
        <v>189</v>
      </c>
      <c r="J16" s="18">
        <v>26</v>
      </c>
      <c r="K16" s="18"/>
    </row>
    <row r="17" spans="1:11" x14ac:dyDescent="0.3">
      <c r="B17" s="32">
        <v>6</v>
      </c>
      <c r="C17" s="19">
        <v>352.1</v>
      </c>
      <c r="D17" s="22" t="s">
        <v>35</v>
      </c>
      <c r="F17" s="18">
        <v>41563</v>
      </c>
      <c r="H17" s="18">
        <v>103</v>
      </c>
      <c r="J17" s="18">
        <v>14</v>
      </c>
      <c r="K17" s="18"/>
    </row>
    <row r="18" spans="1:11" x14ac:dyDescent="0.3">
      <c r="B18" s="32">
        <v>7</v>
      </c>
      <c r="C18" s="19">
        <v>352.2</v>
      </c>
      <c r="D18" s="22" t="s">
        <v>36</v>
      </c>
      <c r="F18" s="18">
        <v>24375</v>
      </c>
      <c r="H18" s="18">
        <v>69</v>
      </c>
      <c r="J18" s="18">
        <v>10</v>
      </c>
      <c r="K18" s="20"/>
    </row>
    <row r="19" spans="1:11" s="4" customFormat="1" x14ac:dyDescent="0.3">
      <c r="A19" s="3"/>
      <c r="B19" s="32">
        <v>8</v>
      </c>
      <c r="C19" s="19">
        <v>353</v>
      </c>
      <c r="D19" s="22" t="s">
        <v>37</v>
      </c>
      <c r="E19" s="3"/>
      <c r="F19" s="18" t="s">
        <v>56</v>
      </c>
      <c r="G19" s="3"/>
      <c r="H19" s="18" t="s">
        <v>56</v>
      </c>
      <c r="I19" s="3"/>
      <c r="J19" s="18" t="s">
        <v>56</v>
      </c>
      <c r="K19" s="3"/>
    </row>
    <row r="20" spans="1:11" s="4" customFormat="1" x14ac:dyDescent="0.3">
      <c r="A20" s="3"/>
      <c r="B20" s="32">
        <v>9</v>
      </c>
      <c r="C20" s="19">
        <v>355</v>
      </c>
      <c r="D20" s="22" t="s">
        <v>38</v>
      </c>
      <c r="E20" s="3"/>
      <c r="F20" s="18" t="s">
        <v>56</v>
      </c>
      <c r="G20" s="3"/>
      <c r="H20" s="18" t="s">
        <v>56</v>
      </c>
      <c r="I20" s="3"/>
      <c r="J20" s="18" t="s">
        <v>56</v>
      </c>
      <c r="K20" s="3"/>
    </row>
    <row r="21" spans="1:11" s="4" customFormat="1" x14ac:dyDescent="0.3">
      <c r="A21" s="3"/>
      <c r="B21" s="32">
        <v>10</v>
      </c>
      <c r="C21" s="19">
        <v>363</v>
      </c>
      <c r="D21" s="22" t="s">
        <v>39</v>
      </c>
      <c r="E21" s="3"/>
      <c r="F21" s="18">
        <v>12188</v>
      </c>
      <c r="G21" s="3"/>
      <c r="H21" s="18">
        <v>172</v>
      </c>
      <c r="I21" s="3"/>
      <c r="J21" s="18">
        <v>24</v>
      </c>
      <c r="K21" s="3"/>
    </row>
    <row r="22" spans="1:11" s="4" customFormat="1" x14ac:dyDescent="0.3">
      <c r="A22" s="3"/>
      <c r="B22" s="32">
        <v>11</v>
      </c>
      <c r="C22" s="19">
        <v>370</v>
      </c>
      <c r="D22" s="22" t="s">
        <v>33</v>
      </c>
      <c r="E22" s="3"/>
      <c r="F22" s="18" t="s">
        <v>56</v>
      </c>
      <c r="G22" s="3"/>
      <c r="H22" s="18" t="s">
        <v>56</v>
      </c>
      <c r="I22" s="3"/>
      <c r="J22" s="18" t="s">
        <v>56</v>
      </c>
      <c r="K22" s="18"/>
    </row>
    <row r="23" spans="1:11" s="4" customFormat="1" x14ac:dyDescent="0.3">
      <c r="A23" s="3"/>
      <c r="B23" s="32">
        <v>12</v>
      </c>
      <c r="C23" s="19">
        <v>370.1</v>
      </c>
      <c r="D23" s="22" t="s">
        <v>40</v>
      </c>
      <c r="E23" s="3"/>
      <c r="F23" s="18" t="s">
        <v>56</v>
      </c>
      <c r="G23" s="3"/>
      <c r="H23" s="18" t="s">
        <v>56</v>
      </c>
      <c r="I23" s="3"/>
      <c r="J23" s="18" t="s">
        <v>56</v>
      </c>
      <c r="K23" s="18"/>
    </row>
    <row r="24" spans="1:11" s="4" customFormat="1" x14ac:dyDescent="0.3">
      <c r="A24" s="3"/>
      <c r="B24" s="32">
        <v>13</v>
      </c>
      <c r="C24" s="19">
        <v>372</v>
      </c>
      <c r="D24" s="22" t="s">
        <v>41</v>
      </c>
      <c r="E24" s="3"/>
      <c r="F24" s="18">
        <v>316875</v>
      </c>
      <c r="G24" s="3"/>
      <c r="H24" s="18">
        <v>2230</v>
      </c>
      <c r="I24" s="3"/>
      <c r="J24" s="18">
        <v>312</v>
      </c>
      <c r="K24" s="18"/>
    </row>
    <row r="25" spans="1:11" s="4" customFormat="1" x14ac:dyDescent="0.3">
      <c r="A25" s="3"/>
      <c r="B25" s="32">
        <v>14</v>
      </c>
      <c r="C25" s="19">
        <v>373</v>
      </c>
      <c r="D25" s="22" t="s">
        <v>42</v>
      </c>
      <c r="E25" s="3"/>
      <c r="F25" s="18">
        <v>48750</v>
      </c>
      <c r="G25" s="3"/>
      <c r="H25" s="18">
        <v>172</v>
      </c>
      <c r="I25" s="3"/>
      <c r="J25" s="18">
        <v>24</v>
      </c>
      <c r="K25" s="18"/>
    </row>
    <row r="26" spans="1:11" s="4" customFormat="1" x14ac:dyDescent="0.3">
      <c r="A26" s="3"/>
      <c r="B26" s="32">
        <v>15</v>
      </c>
      <c r="C26" s="19">
        <v>375</v>
      </c>
      <c r="D26" s="22" t="s">
        <v>43</v>
      </c>
      <c r="E26" s="3"/>
      <c r="F26" s="18" t="s">
        <v>56</v>
      </c>
      <c r="G26" s="3"/>
      <c r="H26" s="18" t="s">
        <v>56</v>
      </c>
      <c r="I26" s="3"/>
      <c r="J26" s="18" t="s">
        <v>56</v>
      </c>
      <c r="K26" s="18"/>
    </row>
    <row r="27" spans="1:11" s="4" customFormat="1" x14ac:dyDescent="0.3">
      <c r="A27" s="3"/>
      <c r="B27" s="32">
        <v>16</v>
      </c>
      <c r="C27" s="19">
        <v>391</v>
      </c>
      <c r="D27" s="22" t="s">
        <v>44</v>
      </c>
      <c r="E27" s="3"/>
      <c r="F27" s="18">
        <v>2438</v>
      </c>
      <c r="G27" s="3"/>
      <c r="H27" s="18">
        <v>17</v>
      </c>
      <c r="I27" s="3"/>
      <c r="J27" s="18">
        <v>2</v>
      </c>
      <c r="K27" s="18"/>
    </row>
    <row r="28" spans="1:11" s="4" customFormat="1" x14ac:dyDescent="0.3">
      <c r="A28" s="3"/>
      <c r="B28" s="32">
        <v>17</v>
      </c>
      <c r="C28" s="19">
        <v>391.1</v>
      </c>
      <c r="D28" s="22" t="s">
        <v>44</v>
      </c>
      <c r="E28" s="3"/>
      <c r="F28" s="18" t="s">
        <v>56</v>
      </c>
      <c r="G28" s="3"/>
      <c r="H28" s="18" t="s">
        <v>56</v>
      </c>
      <c r="I28" s="3"/>
      <c r="J28" s="18" t="s">
        <v>56</v>
      </c>
      <c r="K28" s="18"/>
    </row>
    <row r="29" spans="1:11" s="4" customFormat="1" x14ac:dyDescent="0.3">
      <c r="A29" s="3"/>
      <c r="B29" s="32">
        <v>18</v>
      </c>
      <c r="C29" s="19">
        <v>392</v>
      </c>
      <c r="D29" s="22" t="s">
        <v>45</v>
      </c>
      <c r="E29" s="3"/>
      <c r="F29" s="18" t="s">
        <v>56</v>
      </c>
      <c r="G29" s="3"/>
      <c r="H29" s="18" t="s">
        <v>56</v>
      </c>
      <c r="I29" s="3"/>
      <c r="J29" s="18" t="s">
        <v>56</v>
      </c>
      <c r="K29" s="18"/>
    </row>
    <row r="30" spans="1:11" s="4" customFormat="1" x14ac:dyDescent="0.3">
      <c r="A30" s="3"/>
      <c r="B30" s="32">
        <v>19</v>
      </c>
      <c r="C30" s="19">
        <v>393</v>
      </c>
      <c r="D30" s="22" t="s">
        <v>46</v>
      </c>
      <c r="E30" s="3"/>
      <c r="F30" s="18">
        <v>9750</v>
      </c>
      <c r="G30" s="3"/>
      <c r="H30" s="18">
        <v>92</v>
      </c>
      <c r="I30" s="3"/>
      <c r="J30" s="18">
        <v>13</v>
      </c>
      <c r="K30" s="20"/>
    </row>
    <row r="31" spans="1:11" s="4" customFormat="1" x14ac:dyDescent="0.3">
      <c r="A31" s="3"/>
      <c r="B31" s="32">
        <v>20</v>
      </c>
      <c r="C31" s="19">
        <v>396</v>
      </c>
      <c r="D31" s="22" t="s">
        <v>47</v>
      </c>
      <c r="E31" s="3"/>
      <c r="F31" s="18" t="s">
        <v>56</v>
      </c>
      <c r="G31" s="3"/>
      <c r="H31" s="18" t="s">
        <v>56</v>
      </c>
      <c r="I31" s="3"/>
      <c r="J31" s="18" t="s">
        <v>56</v>
      </c>
      <c r="K31" s="3"/>
    </row>
    <row r="32" spans="1:11" s="4" customFormat="1" x14ac:dyDescent="0.3">
      <c r="A32" s="3"/>
      <c r="B32" s="32">
        <v>21</v>
      </c>
      <c r="C32" s="17"/>
      <c r="D32" s="21"/>
      <c r="E32" s="3"/>
      <c r="F32" s="18"/>
      <c r="G32" s="3"/>
      <c r="H32" s="18"/>
      <c r="I32" s="3"/>
      <c r="J32" s="18"/>
      <c r="K32" s="18"/>
    </row>
    <row r="33" spans="1:11" s="4" customFormat="1" x14ac:dyDescent="0.3">
      <c r="A33" s="3"/>
      <c r="B33" s="32">
        <v>22</v>
      </c>
      <c r="C33" s="17"/>
      <c r="D33" s="36" t="s">
        <v>48</v>
      </c>
      <c r="E33" s="40"/>
      <c r="F33" s="37">
        <f>SUM(F14:F31)</f>
        <v>492502</v>
      </c>
      <c r="G33" s="40"/>
      <c r="H33" s="37">
        <f>SUM(H14:H31)</f>
        <v>3044</v>
      </c>
      <c r="I33" s="40"/>
      <c r="J33" s="37">
        <f>SUM(J14:J31)</f>
        <v>425</v>
      </c>
      <c r="K33" s="18"/>
    </row>
    <row r="34" spans="1:11" s="4" customFormat="1" x14ac:dyDescent="0.3">
      <c r="A34" s="3"/>
      <c r="B34" s="32">
        <v>23</v>
      </c>
      <c r="C34" s="17"/>
      <c r="D34" s="21"/>
      <c r="E34" s="3"/>
      <c r="F34" s="18"/>
      <c r="G34" s="3"/>
      <c r="H34" s="18"/>
      <c r="I34" s="3"/>
      <c r="J34" s="18"/>
      <c r="K34" s="18"/>
    </row>
    <row r="35" spans="1:11" s="4" customFormat="1" x14ac:dyDescent="0.3">
      <c r="A35" s="3"/>
      <c r="B35" s="32">
        <v>24</v>
      </c>
      <c r="C35" s="17" t="s">
        <v>49</v>
      </c>
      <c r="D35" s="21" t="s">
        <v>50</v>
      </c>
      <c r="E35" s="3"/>
      <c r="F35" s="18">
        <v>10000</v>
      </c>
      <c r="G35" s="3"/>
      <c r="H35" s="18">
        <v>10000</v>
      </c>
      <c r="I35" s="3"/>
      <c r="J35" s="18">
        <v>10000</v>
      </c>
      <c r="K35" s="18"/>
    </row>
    <row r="36" spans="1:11" s="4" customFormat="1" x14ac:dyDescent="0.3">
      <c r="A36" s="3"/>
      <c r="B36" s="32">
        <v>25</v>
      </c>
      <c r="C36" s="17"/>
      <c r="D36" s="21"/>
      <c r="E36" s="3"/>
      <c r="F36" s="18"/>
      <c r="G36" s="3"/>
      <c r="H36" s="20"/>
      <c r="I36" s="3"/>
      <c r="J36" s="20"/>
      <c r="K36" s="18"/>
    </row>
    <row r="37" spans="1:11" s="4" customFormat="1" ht="15" thickBot="1" x14ac:dyDescent="0.35">
      <c r="A37" s="3"/>
      <c r="B37" s="32">
        <v>26</v>
      </c>
      <c r="C37" s="17"/>
      <c r="D37" s="29" t="s">
        <v>51</v>
      </c>
      <c r="E37" s="30"/>
      <c r="F37" s="31">
        <f>F33+F35</f>
        <v>502502</v>
      </c>
      <c r="G37" s="30"/>
      <c r="H37" s="31">
        <f>H33+H35</f>
        <v>13044</v>
      </c>
      <c r="I37" s="30"/>
      <c r="J37" s="31">
        <f>J33+J35</f>
        <v>10425</v>
      </c>
      <c r="K37" s="18"/>
    </row>
    <row r="38" spans="1:11" s="4" customFormat="1" ht="15" thickTop="1" x14ac:dyDescent="0.3">
      <c r="A38" s="3"/>
      <c r="B38" s="32">
        <v>27</v>
      </c>
      <c r="C38" s="17"/>
      <c r="D38" s="21"/>
      <c r="E38" s="3"/>
      <c r="F38" s="18"/>
      <c r="G38" s="3"/>
      <c r="H38" s="18"/>
      <c r="I38" s="3"/>
      <c r="J38" s="18"/>
      <c r="K38" s="18"/>
    </row>
    <row r="39" spans="1:11" s="4" customFormat="1" x14ac:dyDescent="0.3">
      <c r="A39" s="3"/>
      <c r="B39" s="32">
        <v>28</v>
      </c>
      <c r="C39" s="17"/>
      <c r="D39" s="21"/>
      <c r="E39" s="3"/>
      <c r="F39" s="18"/>
      <c r="G39" s="3"/>
      <c r="H39" s="18"/>
      <c r="I39" s="3"/>
      <c r="J39" s="18"/>
      <c r="K39" s="18"/>
    </row>
    <row r="40" spans="1:11" s="4" customFormat="1" x14ac:dyDescent="0.3">
      <c r="A40" s="3"/>
      <c r="B40" s="32">
        <v>29</v>
      </c>
      <c r="C40" s="17"/>
      <c r="D40" s="21"/>
      <c r="E40" s="3"/>
      <c r="F40" s="18"/>
      <c r="G40" s="3"/>
      <c r="H40" s="18"/>
      <c r="I40" s="3"/>
      <c r="J40" s="18"/>
      <c r="K40" s="18"/>
    </row>
    <row r="41" spans="1:11" s="4" customFormat="1" x14ac:dyDescent="0.3">
      <c r="A41" s="3"/>
      <c r="B41" s="32">
        <v>30</v>
      </c>
      <c r="C41" s="23"/>
      <c r="D41" s="21"/>
      <c r="E41" s="3"/>
      <c r="F41" s="18"/>
      <c r="G41" s="3"/>
      <c r="H41" s="18"/>
      <c r="I41" s="3"/>
      <c r="J41" s="18"/>
      <c r="K41" s="18"/>
    </row>
    <row r="42" spans="1:11" s="4" customFormat="1" x14ac:dyDescent="0.3">
      <c r="A42" s="3"/>
      <c r="B42" s="32">
        <v>31</v>
      </c>
      <c r="C42" s="17"/>
      <c r="D42" s="3"/>
      <c r="E42" s="3"/>
      <c r="F42" s="20"/>
      <c r="G42" s="3"/>
      <c r="H42" s="18"/>
      <c r="I42" s="3"/>
      <c r="J42" s="18"/>
      <c r="K42" s="20"/>
    </row>
    <row r="43" spans="1:11" s="4" customFormat="1" x14ac:dyDescent="0.3">
      <c r="A43" s="3"/>
      <c r="B43" s="32">
        <v>32</v>
      </c>
      <c r="C43" s="24"/>
      <c r="D43" s="3"/>
      <c r="E43" s="3"/>
      <c r="F43" s="3"/>
      <c r="G43" s="3"/>
      <c r="H43" s="18"/>
      <c r="I43" s="3"/>
      <c r="J43" s="18"/>
      <c r="K43" s="3"/>
    </row>
    <row r="44" spans="1:11" s="4" customFormat="1" x14ac:dyDescent="0.3">
      <c r="A44" s="3"/>
      <c r="B44" s="32">
        <v>33</v>
      </c>
      <c r="C44" s="17"/>
      <c r="D44" s="21"/>
      <c r="E44" s="3"/>
      <c r="F44" s="18"/>
      <c r="G44" s="3"/>
      <c r="H44" s="18"/>
      <c r="I44" s="3"/>
      <c r="J44" s="18"/>
      <c r="K44" s="18"/>
    </row>
    <row r="45" spans="1:11" s="4" customFormat="1" x14ac:dyDescent="0.3">
      <c r="A45" s="3"/>
      <c r="B45" s="32">
        <v>34</v>
      </c>
      <c r="C45" s="17"/>
      <c r="D45" s="21"/>
      <c r="E45" s="3"/>
      <c r="F45" s="18"/>
      <c r="G45" s="3"/>
      <c r="H45" s="18"/>
      <c r="I45" s="3"/>
      <c r="J45" s="18"/>
      <c r="K45" s="18"/>
    </row>
    <row r="46" spans="1:11" s="4" customFormat="1" x14ac:dyDescent="0.3">
      <c r="A46" s="3"/>
      <c r="B46" s="32">
        <v>35</v>
      </c>
      <c r="C46" s="17"/>
      <c r="D46" s="21"/>
      <c r="E46" s="3"/>
      <c r="F46" s="18"/>
      <c r="G46" s="3"/>
      <c r="H46" s="18"/>
      <c r="I46" s="3"/>
      <c r="J46" s="18"/>
      <c r="K46" s="18"/>
    </row>
    <row r="47" spans="1:11" s="4" customFormat="1" x14ac:dyDescent="0.3">
      <c r="A47" s="3"/>
      <c r="B47" s="32">
        <v>36</v>
      </c>
      <c r="C47" s="24"/>
      <c r="D47" s="3"/>
      <c r="E47" s="3"/>
      <c r="F47" s="3"/>
      <c r="G47" s="3"/>
      <c r="H47" s="18"/>
      <c r="I47" s="3"/>
      <c r="J47" s="18"/>
      <c r="K47" s="3"/>
    </row>
    <row r="48" spans="1:11" s="4" customFormat="1" x14ac:dyDescent="0.3">
      <c r="A48" s="3"/>
      <c r="B48" s="32">
        <v>37</v>
      </c>
      <c r="C48" s="17"/>
      <c r="D48" s="25"/>
      <c r="E48" s="3"/>
      <c r="F48" s="18"/>
      <c r="G48" s="3"/>
      <c r="H48" s="20"/>
      <c r="I48" s="3"/>
      <c r="J48" s="20"/>
      <c r="K48" s="18"/>
    </row>
    <row r="49" spans="1:11" s="4" customFormat="1" x14ac:dyDescent="0.3">
      <c r="A49" s="3"/>
      <c r="B49" s="32">
        <v>38</v>
      </c>
      <c r="C49" s="17"/>
      <c r="D49" s="3"/>
      <c r="E49" s="3"/>
      <c r="F49" s="3"/>
      <c r="G49" s="3"/>
      <c r="H49" s="3"/>
      <c r="I49" s="3"/>
      <c r="J49" s="3"/>
      <c r="K49" s="3"/>
    </row>
    <row r="50" spans="1:11" s="4" customFormat="1" x14ac:dyDescent="0.3">
      <c r="A50" s="3"/>
      <c r="B50" s="32">
        <v>39</v>
      </c>
      <c r="C50" s="24"/>
      <c r="D50" s="3"/>
      <c r="E50" s="3"/>
      <c r="F50" s="3"/>
      <c r="G50" s="3"/>
      <c r="H50" s="18"/>
      <c r="I50" s="3"/>
      <c r="J50" s="18"/>
      <c r="K50" s="3"/>
    </row>
    <row r="51" spans="1:11" s="4" customFormat="1" x14ac:dyDescent="0.3">
      <c r="A51" s="3"/>
      <c r="B51" s="32">
        <v>40</v>
      </c>
      <c r="C51" s="17"/>
      <c r="D51" s="25"/>
      <c r="E51" s="3"/>
      <c r="F51" s="18"/>
      <c r="G51" s="3"/>
      <c r="H51" s="18"/>
      <c r="I51" s="3"/>
      <c r="J51" s="18"/>
      <c r="K51" s="18"/>
    </row>
    <row r="52" spans="1:11" s="4" customFormat="1" x14ac:dyDescent="0.3">
      <c r="A52" s="3"/>
      <c r="B52" s="32">
        <v>41</v>
      </c>
      <c r="C52" s="3"/>
      <c r="D52" s="3"/>
      <c r="E52" s="3"/>
      <c r="F52" s="3"/>
      <c r="G52" s="3"/>
      <c r="H52" s="18"/>
      <c r="I52" s="3"/>
      <c r="J52" s="18"/>
      <c r="K52" s="3"/>
    </row>
    <row r="53" spans="1:11" s="4" customFormat="1" x14ac:dyDescent="0.3">
      <c r="A53" s="3"/>
      <c r="B53" s="32">
        <v>42</v>
      </c>
      <c r="C53" s="13"/>
      <c r="D53" s="3"/>
      <c r="E53" s="3"/>
      <c r="F53" s="18"/>
      <c r="G53" s="3"/>
      <c r="H53" s="3"/>
      <c r="I53" s="3"/>
      <c r="J53" s="3"/>
      <c r="K53" s="18"/>
    </row>
    <row r="54" spans="1:11" s="4" customFormat="1" x14ac:dyDescent="0.3">
      <c r="A54" s="3"/>
      <c r="B54" s="32">
        <v>43</v>
      </c>
      <c r="C54" s="3"/>
      <c r="D54" s="3"/>
      <c r="E54" s="3"/>
      <c r="F54" s="3"/>
      <c r="G54" s="3"/>
      <c r="H54" s="18"/>
      <c r="I54" s="3"/>
      <c r="J54" s="18"/>
      <c r="K54" s="3"/>
    </row>
    <row r="55" spans="1:11" s="4" customFormat="1" x14ac:dyDescent="0.3">
      <c r="A55" s="3"/>
      <c r="B55" s="32">
        <v>44</v>
      </c>
      <c r="C55" s="13"/>
      <c r="D55" s="3"/>
      <c r="E55" s="3"/>
      <c r="F55" s="20"/>
      <c r="G55" s="3"/>
      <c r="H55" s="3"/>
      <c r="I55" s="3"/>
      <c r="J55" s="3"/>
      <c r="K55" s="20"/>
    </row>
    <row r="56" spans="1:11" s="4" customFormat="1" x14ac:dyDescent="0.3">
      <c r="A56" s="3"/>
      <c r="B56" s="32">
        <v>45</v>
      </c>
      <c r="C56" s="3"/>
      <c r="D56" s="3"/>
      <c r="E56" s="3"/>
      <c r="F56" s="3"/>
      <c r="G56" s="3"/>
      <c r="H56" s="3"/>
      <c r="I56" s="3"/>
      <c r="J56" s="3"/>
      <c r="K56" s="3"/>
    </row>
    <row r="57" spans="1:11" s="4" customFormat="1" x14ac:dyDescent="0.3">
      <c r="A57" s="3"/>
      <c r="B57" s="32">
        <v>46</v>
      </c>
      <c r="C57" s="13"/>
      <c r="D57" s="3"/>
      <c r="E57" s="3"/>
      <c r="F57" s="20"/>
      <c r="G57" s="3"/>
      <c r="H57" s="18"/>
      <c r="I57" s="3"/>
      <c r="J57" s="18"/>
      <c r="K57" s="20"/>
    </row>
    <row r="58" spans="1:11" s="4" customFormat="1" x14ac:dyDescent="0.3">
      <c r="A58" s="3"/>
      <c r="B58" s="32">
        <v>47</v>
      </c>
      <c r="C58" s="13"/>
      <c r="D58" s="3"/>
      <c r="E58" s="3"/>
      <c r="F58" s="26"/>
      <c r="G58" s="3"/>
      <c r="H58" s="3"/>
      <c r="I58" s="3"/>
      <c r="J58" s="3"/>
      <c r="K58" s="27"/>
    </row>
    <row r="59" spans="1:11" s="4" customFormat="1" x14ac:dyDescent="0.3">
      <c r="A59" s="3"/>
      <c r="B59" s="32">
        <v>48</v>
      </c>
      <c r="C59" s="13"/>
      <c r="D59" s="3"/>
      <c r="E59" s="3"/>
      <c r="F59" s="3"/>
      <c r="G59" s="3"/>
      <c r="H59" s="18"/>
      <c r="I59" s="3"/>
      <c r="J59" s="18"/>
      <c r="K59" s="3"/>
    </row>
    <row r="60" spans="1:11" s="4" customFormat="1" x14ac:dyDescent="0.3">
      <c r="A60" s="3"/>
      <c r="B60" s="32">
        <v>49</v>
      </c>
      <c r="C60" s="13"/>
      <c r="D60" s="3"/>
      <c r="E60" s="3"/>
      <c r="F60" s="3"/>
      <c r="G60" s="3"/>
      <c r="H60" s="3"/>
      <c r="I60" s="3"/>
      <c r="J60" s="3"/>
      <c r="K60" s="3"/>
    </row>
    <row r="61" spans="1:11" s="4" customFormat="1" x14ac:dyDescent="0.3">
      <c r="A61" s="3"/>
      <c r="B61" s="32">
        <v>50</v>
      </c>
      <c r="C61" s="13"/>
      <c r="D61" s="3"/>
      <c r="E61" s="3"/>
      <c r="F61" s="3"/>
      <c r="G61" s="3"/>
      <c r="H61" s="20"/>
      <c r="I61" s="3"/>
      <c r="J61" s="20"/>
      <c r="K61" s="3"/>
    </row>
    <row r="62" spans="1:11" s="4" customFormat="1" x14ac:dyDescent="0.3">
      <c r="A62" s="3"/>
      <c r="B62" s="3"/>
      <c r="C62" s="3"/>
      <c r="D62" s="13"/>
      <c r="E62" s="3"/>
      <c r="F62" s="3"/>
      <c r="G62" s="3"/>
      <c r="H62" s="3"/>
      <c r="I62" s="3"/>
      <c r="J62" s="3"/>
      <c r="K62" s="3"/>
    </row>
    <row r="63" spans="1:11" x14ac:dyDescent="0.3">
      <c r="H63" s="20"/>
      <c r="J63" s="20"/>
    </row>
    <row r="64" spans="1:11" x14ac:dyDescent="0.3">
      <c r="H64" s="26"/>
      <c r="J64" s="27"/>
    </row>
  </sheetData>
  <mergeCells count="5">
    <mergeCell ref="A1:J1"/>
    <mergeCell ref="A2:J2"/>
    <mergeCell ref="A3:J3"/>
    <mergeCell ref="A4:J4"/>
    <mergeCell ref="A5:J5"/>
  </mergeCells>
  <pageMargins left="0.7" right="0.7" top="0.75" bottom="0.75" header="0.3" footer="0.3"/>
  <pageSetup scale="85" fitToWidth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5F921-3537-44F5-A120-575AFFE2FBF7}">
  <sheetPr>
    <pageSetUpPr fitToPage="1"/>
  </sheetPr>
  <dimension ref="A1:L64"/>
  <sheetViews>
    <sheetView tabSelected="1" view="pageBreakPreview" zoomScale="90" zoomScaleNormal="110" zoomScaleSheetLayoutView="90" workbookViewId="0">
      <selection activeCell="J11" sqref="J11"/>
    </sheetView>
  </sheetViews>
  <sheetFormatPr defaultColWidth="9.109375" defaultRowHeight="14.4" x14ac:dyDescent="0.3"/>
  <cols>
    <col min="1" max="1" width="4" style="3" customWidth="1"/>
    <col min="2" max="2" width="5.109375" style="3" customWidth="1"/>
    <col min="3" max="3" width="7.6640625" style="3" customWidth="1"/>
    <col min="4" max="4" width="55.109375" style="3" bestFit="1" customWidth="1"/>
    <col min="5" max="5" width="3.109375" style="3" customWidth="1"/>
    <col min="6" max="6" width="14.6640625" style="3" customWidth="1"/>
    <col min="7" max="7" width="3.109375" style="3" customWidth="1"/>
    <col min="8" max="8" width="14.6640625" style="3" customWidth="1"/>
    <col min="9" max="9" width="3.6640625" style="3" customWidth="1"/>
    <col min="10" max="10" width="14.6640625" style="3" customWidth="1"/>
    <col min="11" max="11" width="3.109375" style="3" customWidth="1"/>
    <col min="12" max="12" width="26" style="4" bestFit="1" customWidth="1"/>
    <col min="13" max="16384" width="9.109375" style="3"/>
  </cols>
  <sheetData>
    <row r="1" spans="1:12" ht="17.399999999999999" x14ac:dyDescent="0.35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</row>
    <row r="2" spans="1:12" x14ac:dyDescent="0.3">
      <c r="A2" s="2" t="s">
        <v>53</v>
      </c>
      <c r="B2" s="2"/>
      <c r="C2" s="2"/>
      <c r="D2" s="2"/>
      <c r="E2" s="2"/>
      <c r="F2" s="2"/>
      <c r="G2" s="2"/>
      <c r="H2" s="2"/>
      <c r="I2" s="2"/>
      <c r="J2" s="2"/>
      <c r="K2" s="5"/>
    </row>
    <row r="3" spans="1:12" x14ac:dyDescent="0.3">
      <c r="A3" s="2" t="s">
        <v>19</v>
      </c>
      <c r="B3" s="2"/>
      <c r="C3" s="2"/>
      <c r="D3" s="2"/>
      <c r="E3" s="2"/>
      <c r="F3" s="2"/>
      <c r="G3" s="2"/>
      <c r="H3" s="2"/>
      <c r="I3" s="2"/>
      <c r="J3" s="2"/>
      <c r="K3" s="5"/>
    </row>
    <row r="4" spans="1:12" x14ac:dyDescent="0.3">
      <c r="A4" s="2" t="s">
        <v>54</v>
      </c>
      <c r="B4" s="2"/>
      <c r="C4" s="2"/>
      <c r="D4" s="2"/>
      <c r="E4" s="2"/>
      <c r="F4" s="2"/>
      <c r="G4" s="2"/>
      <c r="H4" s="2"/>
      <c r="I4" s="2"/>
      <c r="J4" s="2"/>
      <c r="K4" s="5"/>
    </row>
    <row r="5" spans="1:12" x14ac:dyDescent="0.3">
      <c r="A5" s="2" t="s">
        <v>0</v>
      </c>
      <c r="B5" s="2"/>
      <c r="C5" s="2"/>
      <c r="D5" s="2"/>
      <c r="E5" s="2"/>
      <c r="F5" s="2"/>
      <c r="G5" s="2"/>
      <c r="H5" s="2"/>
      <c r="I5" s="2"/>
      <c r="J5" s="2"/>
      <c r="K5" s="5"/>
    </row>
    <row r="6" spans="1:12" x14ac:dyDescent="0.3">
      <c r="J6" s="33" t="s">
        <v>20</v>
      </c>
      <c r="K6" s="5"/>
    </row>
    <row r="7" spans="1:12" x14ac:dyDescent="0.3">
      <c r="A7" s="3" t="s">
        <v>21</v>
      </c>
      <c r="J7" s="34" t="s">
        <v>55</v>
      </c>
      <c r="K7" s="5"/>
    </row>
    <row r="8" spans="1:12" x14ac:dyDescent="0.3">
      <c r="A8" s="3" t="s">
        <v>22</v>
      </c>
      <c r="J8" s="35" t="s">
        <v>23</v>
      </c>
      <c r="K8" s="5"/>
    </row>
    <row r="9" spans="1:12" ht="15" thickBot="1" x14ac:dyDescent="0.35">
      <c r="B9" s="6"/>
      <c r="C9" s="6"/>
      <c r="D9" s="6"/>
      <c r="E9" s="6"/>
      <c r="F9" s="6"/>
      <c r="G9" s="6"/>
      <c r="H9" s="6"/>
      <c r="I9" s="6"/>
      <c r="J9" s="6"/>
      <c r="K9" s="5"/>
    </row>
    <row r="10" spans="1:12" ht="43.2" x14ac:dyDescent="0.3">
      <c r="B10" s="7" t="s">
        <v>24</v>
      </c>
      <c r="C10" s="7" t="s">
        <v>25</v>
      </c>
      <c r="F10" s="8" t="s">
        <v>26</v>
      </c>
      <c r="G10" s="9"/>
      <c r="H10" s="8" t="s">
        <v>27</v>
      </c>
      <c r="I10" s="9"/>
      <c r="J10" s="8" t="s">
        <v>28</v>
      </c>
      <c r="K10" s="5"/>
      <c r="L10" s="7"/>
    </row>
    <row r="11" spans="1:12" ht="15" thickBot="1" x14ac:dyDescent="0.35">
      <c r="B11" s="10" t="s">
        <v>29</v>
      </c>
      <c r="C11" s="10" t="s">
        <v>29</v>
      </c>
      <c r="D11" s="10" t="s">
        <v>30</v>
      </c>
      <c r="E11" s="6"/>
      <c r="F11" s="11" t="s">
        <v>31</v>
      </c>
      <c r="G11" s="6"/>
      <c r="H11" s="11" t="s">
        <v>31</v>
      </c>
      <c r="I11" s="6"/>
      <c r="J11" s="11" t="s">
        <v>31</v>
      </c>
      <c r="K11" s="12"/>
      <c r="L11" s="12"/>
    </row>
    <row r="12" spans="1:12" s="13" customFormat="1" x14ac:dyDescent="0.3">
      <c r="B12" s="32">
        <v>1</v>
      </c>
      <c r="D12" s="14"/>
      <c r="F12" s="15"/>
      <c r="H12" s="15"/>
      <c r="J12" s="15"/>
      <c r="K12" s="15"/>
      <c r="L12" s="16"/>
    </row>
    <row r="13" spans="1:12" x14ac:dyDescent="0.3">
      <c r="B13" s="32">
        <v>2</v>
      </c>
      <c r="C13" s="13"/>
      <c r="D13" s="13"/>
    </row>
    <row r="14" spans="1:12" x14ac:dyDescent="0.3">
      <c r="B14" s="32">
        <v>3</v>
      </c>
      <c r="C14" s="19">
        <v>303</v>
      </c>
      <c r="D14" s="22" t="s">
        <v>32</v>
      </c>
      <c r="F14" s="18">
        <v>0</v>
      </c>
      <c r="H14" s="18">
        <v>0</v>
      </c>
      <c r="J14" s="18">
        <v>0</v>
      </c>
      <c r="K14" s="18"/>
    </row>
    <row r="15" spans="1:12" x14ac:dyDescent="0.3">
      <c r="B15" s="32">
        <v>4</v>
      </c>
      <c r="C15" s="19">
        <v>310.10000000000002</v>
      </c>
      <c r="D15" s="22" t="s">
        <v>33</v>
      </c>
      <c r="F15" s="18">
        <v>0</v>
      </c>
      <c r="H15" s="18">
        <v>0</v>
      </c>
      <c r="J15" s="18">
        <v>0</v>
      </c>
      <c r="K15" s="18"/>
    </row>
    <row r="16" spans="1:12" x14ac:dyDescent="0.3">
      <c r="B16" s="32">
        <v>5</v>
      </c>
      <c r="C16" s="19">
        <v>311</v>
      </c>
      <c r="D16" s="22" t="s">
        <v>34</v>
      </c>
      <c r="F16" s="18">
        <v>51610.675000000003</v>
      </c>
      <c r="H16" s="18">
        <v>3165.6000444444448</v>
      </c>
      <c r="J16" s="18">
        <v>2644.5821726495701</v>
      </c>
      <c r="K16" s="18"/>
    </row>
    <row r="17" spans="1:11" x14ac:dyDescent="0.3">
      <c r="B17" s="32">
        <v>6</v>
      </c>
      <c r="C17" s="19">
        <v>352.1</v>
      </c>
      <c r="D17" s="22" t="s">
        <v>35</v>
      </c>
      <c r="F17" s="18">
        <v>175826.44500000001</v>
      </c>
      <c r="H17" s="18">
        <v>6660.88</v>
      </c>
      <c r="J17" s="18">
        <v>4934.6126333333341</v>
      </c>
      <c r="K17" s="18"/>
    </row>
    <row r="18" spans="1:11" x14ac:dyDescent="0.3">
      <c r="B18" s="32">
        <v>7</v>
      </c>
      <c r="C18" s="19">
        <v>352.2</v>
      </c>
      <c r="D18" s="22" t="s">
        <v>36</v>
      </c>
      <c r="F18" s="18">
        <v>7141.35</v>
      </c>
      <c r="H18" s="18">
        <v>83.315750000000008</v>
      </c>
      <c r="J18" s="18">
        <v>25.635615384615388</v>
      </c>
      <c r="K18" s="20"/>
    </row>
    <row r="19" spans="1:11" s="4" customFormat="1" x14ac:dyDescent="0.3">
      <c r="A19" s="3"/>
      <c r="B19" s="32">
        <v>8</v>
      </c>
      <c r="C19" s="19">
        <v>353</v>
      </c>
      <c r="D19" s="22" t="s">
        <v>37</v>
      </c>
      <c r="E19" s="3"/>
      <c r="F19" s="18">
        <v>0</v>
      </c>
      <c r="G19" s="3"/>
      <c r="H19" s="18">
        <v>0</v>
      </c>
      <c r="I19" s="3"/>
      <c r="J19" s="18">
        <v>0</v>
      </c>
      <c r="K19" s="3"/>
    </row>
    <row r="20" spans="1:11" s="4" customFormat="1" x14ac:dyDescent="0.3">
      <c r="A20" s="3"/>
      <c r="B20" s="32">
        <v>9</v>
      </c>
      <c r="C20" s="19">
        <v>355</v>
      </c>
      <c r="D20" s="22" t="s">
        <v>38</v>
      </c>
      <c r="E20" s="3"/>
      <c r="F20" s="18">
        <v>475</v>
      </c>
      <c r="G20" s="3"/>
      <c r="H20" s="18">
        <v>29.60833333333332</v>
      </c>
      <c r="I20" s="3"/>
      <c r="J20" s="18">
        <v>21.770833333333329</v>
      </c>
      <c r="K20" s="3"/>
    </row>
    <row r="21" spans="1:11" s="4" customFormat="1" x14ac:dyDescent="0.3">
      <c r="A21" s="3"/>
      <c r="B21" s="32">
        <v>10</v>
      </c>
      <c r="C21" s="19">
        <v>363</v>
      </c>
      <c r="D21" s="22" t="s">
        <v>39</v>
      </c>
      <c r="E21" s="3"/>
      <c r="F21" s="18">
        <v>18992.334999999999</v>
      </c>
      <c r="G21" s="3"/>
      <c r="H21" s="18">
        <v>3566.1282499999998</v>
      </c>
      <c r="I21" s="3"/>
      <c r="J21" s="18">
        <v>2639.4004423076922</v>
      </c>
      <c r="K21" s="3"/>
    </row>
    <row r="22" spans="1:11" s="4" customFormat="1" x14ac:dyDescent="0.3">
      <c r="A22" s="3"/>
      <c r="B22" s="32">
        <v>11</v>
      </c>
      <c r="C22" s="19">
        <v>370</v>
      </c>
      <c r="D22" s="22" t="s">
        <v>33</v>
      </c>
      <c r="E22" s="3"/>
      <c r="F22" s="18">
        <v>1756</v>
      </c>
      <c r="G22" s="3"/>
      <c r="H22" s="18">
        <v>0</v>
      </c>
      <c r="I22" s="3"/>
      <c r="J22" s="18">
        <v>0</v>
      </c>
      <c r="K22" s="18"/>
    </row>
    <row r="23" spans="1:11" s="4" customFormat="1" x14ac:dyDescent="0.3">
      <c r="A23" s="3"/>
      <c r="B23" s="32">
        <v>12</v>
      </c>
      <c r="C23" s="19">
        <v>370.1</v>
      </c>
      <c r="D23" s="22" t="s">
        <v>40</v>
      </c>
      <c r="E23" s="3"/>
      <c r="F23" s="18">
        <v>0</v>
      </c>
      <c r="G23" s="3"/>
      <c r="H23" s="18">
        <v>0</v>
      </c>
      <c r="I23" s="3"/>
      <c r="J23" s="18">
        <v>0</v>
      </c>
      <c r="K23" s="18"/>
    </row>
    <row r="24" spans="1:11" s="4" customFormat="1" x14ac:dyDescent="0.3">
      <c r="A24" s="3"/>
      <c r="B24" s="32">
        <v>13</v>
      </c>
      <c r="C24" s="19">
        <v>372</v>
      </c>
      <c r="D24" s="22" t="s">
        <v>41</v>
      </c>
      <c r="E24" s="3"/>
      <c r="F24" s="18">
        <v>236284.25</v>
      </c>
      <c r="G24" s="3"/>
      <c r="H24" s="18">
        <v>88620.423333333412</v>
      </c>
      <c r="I24" s="3"/>
      <c r="J24" s="18">
        <v>83116.944455128236</v>
      </c>
      <c r="K24" s="18"/>
    </row>
    <row r="25" spans="1:11" s="4" customFormat="1" x14ac:dyDescent="0.3">
      <c r="A25" s="3"/>
      <c r="B25" s="32">
        <v>14</v>
      </c>
      <c r="C25" s="19">
        <v>373</v>
      </c>
      <c r="D25" s="22" t="s">
        <v>42</v>
      </c>
      <c r="E25" s="3"/>
      <c r="F25" s="18">
        <v>15767.7</v>
      </c>
      <c r="G25" s="3"/>
      <c r="H25" s="18">
        <v>229.94562500000004</v>
      </c>
      <c r="I25" s="3"/>
      <c r="J25" s="18">
        <v>70.752500000000012</v>
      </c>
      <c r="K25" s="18"/>
    </row>
    <row r="26" spans="1:11" s="4" customFormat="1" x14ac:dyDescent="0.3">
      <c r="A26" s="3"/>
      <c r="B26" s="32">
        <v>15</v>
      </c>
      <c r="C26" s="19">
        <v>375</v>
      </c>
      <c r="D26" s="22" t="s">
        <v>43</v>
      </c>
      <c r="E26" s="3"/>
      <c r="F26" s="18">
        <v>6643.47</v>
      </c>
      <c r="G26" s="3"/>
      <c r="H26" s="18">
        <v>265.41448333333341</v>
      </c>
      <c r="I26" s="3"/>
      <c r="J26" s="18">
        <v>198.97978333333339</v>
      </c>
      <c r="K26" s="18"/>
    </row>
    <row r="27" spans="1:11" s="4" customFormat="1" x14ac:dyDescent="0.3">
      <c r="A27" s="3"/>
      <c r="B27" s="32">
        <v>16</v>
      </c>
      <c r="C27" s="19">
        <v>391</v>
      </c>
      <c r="D27" s="22" t="s">
        <v>44</v>
      </c>
      <c r="E27" s="3"/>
      <c r="F27" s="18">
        <v>714.13499999999999</v>
      </c>
      <c r="G27" s="3"/>
      <c r="H27" s="18">
        <v>20.828937499999999</v>
      </c>
      <c r="I27" s="3"/>
      <c r="J27" s="18">
        <v>6.4089038461538461</v>
      </c>
      <c r="K27" s="18"/>
    </row>
    <row r="28" spans="1:11" s="4" customFormat="1" x14ac:dyDescent="0.3">
      <c r="A28" s="3"/>
      <c r="B28" s="32">
        <v>17</v>
      </c>
      <c r="C28" s="19">
        <v>391.1</v>
      </c>
      <c r="D28" s="22" t="s">
        <v>44</v>
      </c>
      <c r="E28" s="3"/>
      <c r="F28" s="18">
        <v>0</v>
      </c>
      <c r="G28" s="3"/>
      <c r="H28" s="18">
        <v>0</v>
      </c>
      <c r="I28" s="3"/>
      <c r="J28" s="18">
        <v>0</v>
      </c>
      <c r="K28" s="18"/>
    </row>
    <row r="29" spans="1:11" s="4" customFormat="1" x14ac:dyDescent="0.3">
      <c r="A29" s="3"/>
      <c r="B29" s="32">
        <v>18</v>
      </c>
      <c r="C29" s="19">
        <v>392</v>
      </c>
      <c r="D29" s="22" t="s">
        <v>45</v>
      </c>
      <c r="E29" s="3"/>
      <c r="F29" s="18">
        <v>0</v>
      </c>
      <c r="G29" s="3"/>
      <c r="H29" s="18">
        <v>0</v>
      </c>
      <c r="I29" s="3"/>
      <c r="J29" s="18">
        <v>0</v>
      </c>
      <c r="K29" s="18"/>
    </row>
    <row r="30" spans="1:11" s="4" customFormat="1" x14ac:dyDescent="0.3">
      <c r="A30" s="3"/>
      <c r="B30" s="32">
        <v>19</v>
      </c>
      <c r="C30" s="19">
        <v>393</v>
      </c>
      <c r="D30" s="22" t="s">
        <v>46</v>
      </c>
      <c r="E30" s="3"/>
      <c r="F30" s="18">
        <v>45500.89</v>
      </c>
      <c r="G30" s="3"/>
      <c r="H30" s="18">
        <v>6458.138055555557</v>
      </c>
      <c r="I30" s="3"/>
      <c r="J30" s="18">
        <v>4953.6491581196597</v>
      </c>
      <c r="K30" s="20"/>
    </row>
    <row r="31" spans="1:11" s="4" customFormat="1" x14ac:dyDescent="0.3">
      <c r="A31" s="3"/>
      <c r="B31" s="32">
        <v>20</v>
      </c>
      <c r="C31" s="19">
        <v>396</v>
      </c>
      <c r="D31" s="22" t="s">
        <v>47</v>
      </c>
      <c r="E31" s="3"/>
      <c r="F31" s="18">
        <v>0</v>
      </c>
      <c r="G31" s="3"/>
      <c r="H31" s="18">
        <v>0</v>
      </c>
      <c r="I31" s="3"/>
      <c r="J31" s="18">
        <v>0</v>
      </c>
      <c r="K31" s="3"/>
    </row>
    <row r="32" spans="1:11" s="4" customFormat="1" x14ac:dyDescent="0.3">
      <c r="A32" s="3"/>
      <c r="B32" s="32">
        <v>21</v>
      </c>
      <c r="C32" s="17"/>
      <c r="D32" s="21"/>
      <c r="E32" s="3"/>
      <c r="F32" s="18"/>
      <c r="G32" s="3"/>
      <c r="H32" s="18"/>
      <c r="I32" s="3"/>
      <c r="J32" s="18"/>
      <c r="K32" s="18"/>
    </row>
    <row r="33" spans="1:11" s="4" customFormat="1" x14ac:dyDescent="0.3">
      <c r="A33" s="3"/>
      <c r="B33" s="32">
        <v>22</v>
      </c>
      <c r="C33" s="17"/>
      <c r="D33" s="36" t="s">
        <v>48</v>
      </c>
      <c r="E33" s="40"/>
      <c r="F33" s="37">
        <f>SUM(F14:F31)</f>
        <v>560712.25</v>
      </c>
      <c r="G33" s="40"/>
      <c r="H33" s="37">
        <f>SUM(H14:H31)</f>
        <v>109100.28281250007</v>
      </c>
      <c r="I33" s="40"/>
      <c r="J33" s="37">
        <f>SUM(J14:J31)</f>
        <v>98612.736497435923</v>
      </c>
      <c r="K33" s="18"/>
    </row>
    <row r="34" spans="1:11" s="4" customFormat="1" x14ac:dyDescent="0.3">
      <c r="A34" s="3"/>
      <c r="B34" s="32">
        <v>23</v>
      </c>
      <c r="C34" s="17"/>
      <c r="D34" s="21"/>
      <c r="E34" s="3"/>
      <c r="F34" s="18"/>
      <c r="G34" s="3"/>
      <c r="H34" s="18"/>
      <c r="I34" s="3"/>
      <c r="J34" s="18"/>
      <c r="K34" s="18"/>
    </row>
    <row r="35" spans="1:11" s="4" customFormat="1" x14ac:dyDescent="0.3">
      <c r="A35" s="3"/>
      <c r="B35" s="32">
        <v>24</v>
      </c>
      <c r="C35" s="17" t="s">
        <v>49</v>
      </c>
      <c r="D35" s="21" t="s">
        <v>50</v>
      </c>
      <c r="E35" s="3"/>
      <c r="F35" s="18">
        <v>0</v>
      </c>
      <c r="G35" s="3"/>
      <c r="H35" s="18">
        <v>0</v>
      </c>
      <c r="I35" s="3"/>
      <c r="J35" s="18">
        <v>0</v>
      </c>
      <c r="K35" s="18"/>
    </row>
    <row r="36" spans="1:11" s="4" customFormat="1" x14ac:dyDescent="0.3">
      <c r="A36" s="3"/>
      <c r="B36" s="32">
        <v>25</v>
      </c>
      <c r="C36" s="17"/>
      <c r="D36" s="21"/>
      <c r="E36" s="3"/>
      <c r="F36" s="18"/>
      <c r="G36" s="3"/>
      <c r="H36" s="20"/>
      <c r="I36" s="3"/>
      <c r="J36" s="20"/>
      <c r="K36" s="18"/>
    </row>
    <row r="37" spans="1:11" s="4" customFormat="1" ht="15" thickBot="1" x14ac:dyDescent="0.35">
      <c r="A37" s="3"/>
      <c r="B37" s="32">
        <v>26</v>
      </c>
      <c r="C37" s="17"/>
      <c r="D37" s="29" t="s">
        <v>51</v>
      </c>
      <c r="E37" s="30"/>
      <c r="F37" s="31">
        <f>F33+F35</f>
        <v>560712.25</v>
      </c>
      <c r="G37" s="30"/>
      <c r="H37" s="31">
        <f>H33+H35</f>
        <v>109100.28281250007</v>
      </c>
      <c r="I37" s="30"/>
      <c r="J37" s="31">
        <f>J33+J35</f>
        <v>98612.736497435923</v>
      </c>
      <c r="K37" s="18"/>
    </row>
    <row r="38" spans="1:11" s="4" customFormat="1" ht="15" thickTop="1" x14ac:dyDescent="0.3">
      <c r="A38" s="3"/>
      <c r="B38" s="32">
        <v>27</v>
      </c>
      <c r="C38" s="17"/>
      <c r="D38" s="21"/>
      <c r="E38" s="3"/>
      <c r="F38" s="18"/>
      <c r="G38" s="3"/>
      <c r="H38" s="18"/>
      <c r="I38" s="3"/>
      <c r="J38" s="18"/>
      <c r="K38" s="18"/>
    </row>
    <row r="39" spans="1:11" s="4" customFormat="1" x14ac:dyDescent="0.3">
      <c r="A39" s="3"/>
      <c r="B39" s="32">
        <v>28</v>
      </c>
      <c r="C39" s="17"/>
      <c r="D39" s="21"/>
      <c r="E39" s="3"/>
      <c r="F39" s="18"/>
      <c r="G39" s="3"/>
      <c r="H39" s="18"/>
      <c r="I39" s="3"/>
      <c r="J39" s="18"/>
      <c r="K39" s="18"/>
    </row>
    <row r="40" spans="1:11" s="4" customFormat="1" x14ac:dyDescent="0.3">
      <c r="A40" s="3"/>
      <c r="B40" s="32">
        <v>29</v>
      </c>
      <c r="C40" s="17"/>
      <c r="D40" s="21"/>
      <c r="E40" s="3"/>
      <c r="F40" s="18"/>
      <c r="G40" s="3"/>
      <c r="H40" s="18"/>
      <c r="I40" s="3"/>
      <c r="J40" s="18"/>
      <c r="K40" s="18"/>
    </row>
    <row r="41" spans="1:11" s="4" customFormat="1" x14ac:dyDescent="0.3">
      <c r="A41" s="3"/>
      <c r="B41" s="32">
        <v>30</v>
      </c>
      <c r="C41" s="23"/>
      <c r="D41" s="21"/>
      <c r="E41" s="3"/>
      <c r="F41" s="18"/>
      <c r="G41" s="3"/>
      <c r="H41" s="18"/>
      <c r="I41" s="3"/>
      <c r="J41" s="18"/>
      <c r="K41" s="18"/>
    </row>
    <row r="42" spans="1:11" s="4" customFormat="1" x14ac:dyDescent="0.3">
      <c r="A42" s="3"/>
      <c r="B42" s="32">
        <v>31</v>
      </c>
      <c r="C42" s="17"/>
      <c r="D42" s="3"/>
      <c r="E42" s="3"/>
      <c r="F42" s="20"/>
      <c r="G42" s="3"/>
      <c r="H42" s="18"/>
      <c r="I42" s="3"/>
      <c r="J42" s="18"/>
      <c r="K42" s="20"/>
    </row>
    <row r="43" spans="1:11" s="4" customFormat="1" x14ac:dyDescent="0.3">
      <c r="A43" s="3"/>
      <c r="B43" s="32">
        <v>32</v>
      </c>
      <c r="C43" s="24"/>
      <c r="D43" s="3"/>
      <c r="E43" s="3"/>
      <c r="F43" s="3"/>
      <c r="G43" s="3"/>
      <c r="H43" s="18"/>
      <c r="I43" s="3"/>
      <c r="J43" s="18"/>
      <c r="K43" s="3"/>
    </row>
    <row r="44" spans="1:11" s="4" customFormat="1" x14ac:dyDescent="0.3">
      <c r="A44" s="3"/>
      <c r="B44" s="32">
        <v>33</v>
      </c>
      <c r="C44" s="17"/>
      <c r="D44" s="21"/>
      <c r="E44" s="3"/>
      <c r="F44" s="18"/>
      <c r="G44" s="3"/>
      <c r="H44" s="18"/>
      <c r="I44" s="3"/>
      <c r="J44" s="18"/>
      <c r="K44" s="18"/>
    </row>
    <row r="45" spans="1:11" s="4" customFormat="1" x14ac:dyDescent="0.3">
      <c r="A45" s="3"/>
      <c r="B45" s="32">
        <v>34</v>
      </c>
      <c r="C45" s="17"/>
      <c r="D45" s="21"/>
      <c r="E45" s="3"/>
      <c r="F45" s="18"/>
      <c r="G45" s="3"/>
      <c r="H45" s="18"/>
      <c r="I45" s="3"/>
      <c r="J45" s="18"/>
      <c r="K45" s="18"/>
    </row>
    <row r="46" spans="1:11" s="4" customFormat="1" x14ac:dyDescent="0.3">
      <c r="A46" s="3"/>
      <c r="B46" s="32">
        <v>35</v>
      </c>
      <c r="C46" s="17"/>
      <c r="D46" s="21"/>
      <c r="E46" s="3"/>
      <c r="F46" s="18"/>
      <c r="G46" s="3"/>
      <c r="H46" s="18"/>
      <c r="I46" s="3"/>
      <c r="J46" s="18"/>
      <c r="K46" s="18"/>
    </row>
    <row r="47" spans="1:11" s="4" customFormat="1" x14ac:dyDescent="0.3">
      <c r="A47" s="3"/>
      <c r="B47" s="32">
        <v>36</v>
      </c>
      <c r="C47" s="24"/>
      <c r="D47" s="3"/>
      <c r="E47" s="3"/>
      <c r="F47" s="3"/>
      <c r="G47" s="3"/>
      <c r="H47" s="18"/>
      <c r="I47" s="3"/>
      <c r="J47" s="18"/>
      <c r="K47" s="3"/>
    </row>
    <row r="48" spans="1:11" s="4" customFormat="1" x14ac:dyDescent="0.3">
      <c r="A48" s="3"/>
      <c r="B48" s="32">
        <v>37</v>
      </c>
      <c r="C48" s="17"/>
      <c r="D48" s="25"/>
      <c r="E48" s="3"/>
      <c r="F48" s="18"/>
      <c r="G48" s="3"/>
      <c r="H48" s="20"/>
      <c r="I48" s="3"/>
      <c r="J48" s="20"/>
      <c r="K48" s="18"/>
    </row>
    <row r="49" spans="1:11" s="4" customFormat="1" x14ac:dyDescent="0.3">
      <c r="A49" s="3"/>
      <c r="B49" s="32">
        <v>38</v>
      </c>
      <c r="C49" s="17"/>
      <c r="D49" s="3"/>
      <c r="E49" s="3"/>
      <c r="F49" s="3"/>
      <c r="G49" s="3"/>
      <c r="H49" s="3"/>
      <c r="I49" s="3"/>
      <c r="J49" s="3"/>
      <c r="K49" s="3"/>
    </row>
    <row r="50" spans="1:11" s="4" customFormat="1" x14ac:dyDescent="0.3">
      <c r="A50" s="3"/>
      <c r="B50" s="32">
        <v>39</v>
      </c>
      <c r="C50" s="24"/>
      <c r="D50" s="3"/>
      <c r="E50" s="3"/>
      <c r="F50" s="3"/>
      <c r="G50" s="3"/>
      <c r="H50" s="18"/>
      <c r="I50" s="3"/>
      <c r="J50" s="18"/>
      <c r="K50" s="3"/>
    </row>
    <row r="51" spans="1:11" s="4" customFormat="1" x14ac:dyDescent="0.3">
      <c r="A51" s="3"/>
      <c r="B51" s="32">
        <v>40</v>
      </c>
      <c r="C51" s="17"/>
      <c r="D51" s="25"/>
      <c r="E51" s="3"/>
      <c r="F51" s="18"/>
      <c r="G51" s="3"/>
      <c r="H51" s="18"/>
      <c r="I51" s="3"/>
      <c r="J51" s="18"/>
      <c r="K51" s="18"/>
    </row>
    <row r="52" spans="1:11" s="4" customFormat="1" x14ac:dyDescent="0.3">
      <c r="A52" s="3"/>
      <c r="B52" s="32">
        <v>41</v>
      </c>
      <c r="C52" s="3"/>
      <c r="D52" s="3"/>
      <c r="E52" s="3"/>
      <c r="F52" s="3"/>
      <c r="G52" s="3"/>
      <c r="H52" s="18"/>
      <c r="I52" s="3"/>
      <c r="J52" s="18"/>
      <c r="K52" s="3"/>
    </row>
    <row r="53" spans="1:11" s="4" customFormat="1" x14ac:dyDescent="0.3">
      <c r="A53" s="3"/>
      <c r="B53" s="32">
        <v>42</v>
      </c>
      <c r="C53" s="13"/>
      <c r="D53" s="3"/>
      <c r="E53" s="3"/>
      <c r="F53" s="18"/>
      <c r="G53" s="3"/>
      <c r="H53" s="3"/>
      <c r="I53" s="3"/>
      <c r="J53" s="3"/>
      <c r="K53" s="18"/>
    </row>
    <row r="54" spans="1:11" s="4" customFormat="1" x14ac:dyDescent="0.3">
      <c r="A54" s="3"/>
      <c r="B54" s="32">
        <v>43</v>
      </c>
      <c r="C54" s="3"/>
      <c r="D54" s="3"/>
      <c r="E54" s="3"/>
      <c r="F54" s="3"/>
      <c r="G54" s="3"/>
      <c r="H54" s="18"/>
      <c r="I54" s="3"/>
      <c r="J54" s="18"/>
      <c r="K54" s="3"/>
    </row>
    <row r="55" spans="1:11" s="4" customFormat="1" x14ac:dyDescent="0.3">
      <c r="A55" s="3"/>
      <c r="B55" s="32">
        <v>44</v>
      </c>
      <c r="C55" s="13"/>
      <c r="D55" s="3"/>
      <c r="E55" s="3"/>
      <c r="F55" s="20"/>
      <c r="G55" s="3"/>
      <c r="H55" s="3"/>
      <c r="I55" s="3"/>
      <c r="J55" s="3"/>
      <c r="K55" s="20"/>
    </row>
    <row r="56" spans="1:11" s="4" customFormat="1" x14ac:dyDescent="0.3">
      <c r="A56" s="3"/>
      <c r="B56" s="32">
        <v>45</v>
      </c>
      <c r="C56" s="3"/>
      <c r="D56" s="3"/>
      <c r="E56" s="3"/>
      <c r="F56" s="3"/>
      <c r="G56" s="3"/>
      <c r="H56" s="3"/>
      <c r="I56" s="3"/>
      <c r="J56" s="3"/>
      <c r="K56" s="3"/>
    </row>
    <row r="57" spans="1:11" s="4" customFormat="1" x14ac:dyDescent="0.3">
      <c r="A57" s="3"/>
      <c r="B57" s="32">
        <v>46</v>
      </c>
      <c r="C57" s="13"/>
      <c r="D57" s="3"/>
      <c r="E57" s="3"/>
      <c r="F57" s="20"/>
      <c r="G57" s="3"/>
      <c r="H57" s="18"/>
      <c r="I57" s="3"/>
      <c r="J57" s="18"/>
      <c r="K57" s="20"/>
    </row>
    <row r="58" spans="1:11" s="4" customFormat="1" x14ac:dyDescent="0.3">
      <c r="A58" s="3"/>
      <c r="B58" s="32">
        <v>47</v>
      </c>
      <c r="C58" s="13"/>
      <c r="D58" s="3"/>
      <c r="E58" s="3"/>
      <c r="F58" s="26"/>
      <c r="G58" s="3"/>
      <c r="H58" s="3"/>
      <c r="I58" s="3"/>
      <c r="J58" s="3"/>
      <c r="K58" s="27"/>
    </row>
    <row r="59" spans="1:11" s="4" customFormat="1" x14ac:dyDescent="0.3">
      <c r="A59" s="3"/>
      <c r="B59" s="32">
        <v>48</v>
      </c>
      <c r="C59" s="13"/>
      <c r="D59" s="3"/>
      <c r="E59" s="3"/>
      <c r="F59" s="3"/>
      <c r="G59" s="3"/>
      <c r="H59" s="18"/>
      <c r="I59" s="3"/>
      <c r="J59" s="18"/>
      <c r="K59" s="3"/>
    </row>
    <row r="60" spans="1:11" s="4" customFormat="1" x14ac:dyDescent="0.3">
      <c r="A60" s="3"/>
      <c r="B60" s="32">
        <v>49</v>
      </c>
      <c r="C60" s="13"/>
      <c r="D60" s="3"/>
      <c r="E60" s="3"/>
      <c r="F60" s="3"/>
      <c r="G60" s="3"/>
      <c r="H60" s="3"/>
      <c r="I60" s="3"/>
      <c r="J60" s="3"/>
      <c r="K60" s="3"/>
    </row>
    <row r="61" spans="1:11" s="4" customFormat="1" x14ac:dyDescent="0.3">
      <c r="A61" s="3"/>
      <c r="B61" s="32">
        <v>50</v>
      </c>
      <c r="C61" s="13"/>
      <c r="D61" s="3"/>
      <c r="E61" s="3"/>
      <c r="F61" s="3"/>
      <c r="G61" s="3"/>
      <c r="H61" s="20"/>
      <c r="I61" s="3"/>
      <c r="J61" s="20"/>
      <c r="K61" s="3"/>
    </row>
    <row r="62" spans="1:11" s="4" customFormat="1" x14ac:dyDescent="0.3">
      <c r="A62" s="3"/>
      <c r="B62" s="3"/>
      <c r="C62" s="3"/>
      <c r="D62" s="13"/>
      <c r="E62" s="3"/>
      <c r="F62" s="3"/>
      <c r="G62" s="3"/>
      <c r="H62" s="3"/>
      <c r="I62" s="3"/>
      <c r="J62" s="3"/>
      <c r="K62" s="3"/>
    </row>
    <row r="63" spans="1:11" x14ac:dyDescent="0.3">
      <c r="H63" s="20"/>
      <c r="J63" s="20"/>
    </row>
    <row r="64" spans="1:11" x14ac:dyDescent="0.3">
      <c r="H64" s="26"/>
      <c r="J64" s="27"/>
    </row>
  </sheetData>
  <mergeCells count="5">
    <mergeCell ref="A1:J1"/>
    <mergeCell ref="A2:J2"/>
    <mergeCell ref="A3:J3"/>
    <mergeCell ref="A4:J4"/>
    <mergeCell ref="A5:J5"/>
  </mergeCells>
  <pageMargins left="0.7" right="0.7" top="0.75" bottom="0.75" header="0.3" footer="0.3"/>
  <pageSetup scale="86" fitToWidth="0" orientation="landscape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55490-E14D-427F-AC20-20A35B9ACF05}">
  <sheetPr>
    <pageSetUpPr fitToPage="1"/>
  </sheetPr>
  <dimension ref="A1:L64"/>
  <sheetViews>
    <sheetView view="pageBreakPreview" topLeftCell="D22" zoomScaleNormal="110" zoomScaleSheetLayoutView="100" workbookViewId="0">
      <selection activeCell="D28" sqref="D28"/>
    </sheetView>
  </sheetViews>
  <sheetFormatPr defaultColWidth="9.109375" defaultRowHeight="14.4" x14ac:dyDescent="0.3"/>
  <cols>
    <col min="1" max="1" width="4" style="3" customWidth="1"/>
    <col min="2" max="2" width="5.109375" style="3" customWidth="1"/>
    <col min="3" max="3" width="7.6640625" style="3" customWidth="1"/>
    <col min="4" max="4" width="55.109375" style="3" bestFit="1" customWidth="1"/>
    <col min="5" max="5" width="3.109375" style="3" customWidth="1"/>
    <col min="6" max="6" width="14.6640625" style="3" customWidth="1"/>
    <col min="7" max="7" width="3.109375" style="3" customWidth="1"/>
    <col min="8" max="8" width="14.6640625" style="3" customWidth="1"/>
    <col min="9" max="9" width="3.6640625" style="3" customWidth="1"/>
    <col min="10" max="10" width="14.6640625" style="3" customWidth="1"/>
    <col min="11" max="11" width="3.109375" style="3" customWidth="1"/>
    <col min="12" max="12" width="26" style="4" bestFit="1" customWidth="1"/>
    <col min="13" max="16384" width="9.109375" style="3"/>
  </cols>
  <sheetData>
    <row r="1" spans="1:12" ht="17.399999999999999" x14ac:dyDescent="0.35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</row>
    <row r="2" spans="1:12" x14ac:dyDescent="0.3">
      <c r="A2" s="2" t="s">
        <v>53</v>
      </c>
      <c r="B2" s="2"/>
      <c r="C2" s="2"/>
      <c r="D2" s="2"/>
      <c r="E2" s="2"/>
      <c r="F2" s="2"/>
      <c r="G2" s="2"/>
      <c r="H2" s="2"/>
      <c r="I2" s="2"/>
      <c r="J2" s="2"/>
      <c r="K2" s="5"/>
    </row>
    <row r="3" spans="1:12" x14ac:dyDescent="0.3">
      <c r="A3" s="2" t="s">
        <v>19</v>
      </c>
      <c r="B3" s="2"/>
      <c r="C3" s="2"/>
      <c r="D3" s="2"/>
      <c r="E3" s="2"/>
      <c r="F3" s="2"/>
      <c r="G3" s="2"/>
      <c r="H3" s="2"/>
      <c r="I3" s="2"/>
      <c r="J3" s="2"/>
      <c r="K3" s="5"/>
    </row>
    <row r="4" spans="1:12" x14ac:dyDescent="0.3">
      <c r="A4" s="2" t="s">
        <v>54</v>
      </c>
      <c r="B4" s="2"/>
      <c r="C4" s="2"/>
      <c r="D4" s="2"/>
      <c r="E4" s="2"/>
      <c r="F4" s="2"/>
      <c r="G4" s="2"/>
      <c r="H4" s="2"/>
      <c r="I4" s="2"/>
      <c r="J4" s="2"/>
      <c r="K4" s="5"/>
    </row>
    <row r="5" spans="1:12" x14ac:dyDescent="0.3">
      <c r="A5" s="2" t="s">
        <v>17</v>
      </c>
      <c r="B5" s="2"/>
      <c r="C5" s="2"/>
      <c r="D5" s="2"/>
      <c r="E5" s="2"/>
      <c r="F5" s="2"/>
      <c r="G5" s="2"/>
      <c r="H5" s="2"/>
      <c r="I5" s="2"/>
      <c r="J5" s="2"/>
      <c r="K5" s="5"/>
    </row>
    <row r="6" spans="1:12" x14ac:dyDescent="0.3">
      <c r="J6" s="33" t="s">
        <v>20</v>
      </c>
      <c r="K6" s="5"/>
    </row>
    <row r="7" spans="1:12" x14ac:dyDescent="0.3">
      <c r="A7" s="3" t="s">
        <v>21</v>
      </c>
      <c r="J7" s="34" t="s">
        <v>55</v>
      </c>
      <c r="K7" s="5"/>
    </row>
    <row r="8" spans="1:12" x14ac:dyDescent="0.3">
      <c r="A8" s="3" t="s">
        <v>22</v>
      </c>
      <c r="J8" s="35" t="s">
        <v>23</v>
      </c>
      <c r="K8" s="5"/>
    </row>
    <row r="9" spans="1:12" ht="15" thickBot="1" x14ac:dyDescent="0.35">
      <c r="B9" s="6"/>
      <c r="C9" s="6"/>
      <c r="D9" s="6"/>
      <c r="E9" s="6"/>
      <c r="F9" s="6"/>
      <c r="G9" s="6"/>
      <c r="H9" s="6"/>
      <c r="I9" s="6"/>
      <c r="J9" s="6"/>
      <c r="K9" s="5"/>
    </row>
    <row r="10" spans="1:12" ht="43.2" x14ac:dyDescent="0.3">
      <c r="B10" s="7" t="s">
        <v>24</v>
      </c>
      <c r="C10" s="7" t="s">
        <v>25</v>
      </c>
      <c r="F10" s="8" t="s">
        <v>26</v>
      </c>
      <c r="G10" s="9"/>
      <c r="H10" s="8" t="s">
        <v>27</v>
      </c>
      <c r="I10" s="9"/>
      <c r="J10" s="8" t="s">
        <v>28</v>
      </c>
      <c r="K10" s="5"/>
      <c r="L10" s="7"/>
    </row>
    <row r="11" spans="1:12" ht="15" thickBot="1" x14ac:dyDescent="0.35">
      <c r="B11" s="10" t="s">
        <v>29</v>
      </c>
      <c r="C11" s="10" t="s">
        <v>29</v>
      </c>
      <c r="D11" s="10" t="s">
        <v>30</v>
      </c>
      <c r="E11" s="6"/>
      <c r="F11" s="11" t="s">
        <v>31</v>
      </c>
      <c r="G11" s="6"/>
      <c r="H11" s="11" t="s">
        <v>31</v>
      </c>
      <c r="I11" s="6"/>
      <c r="J11" s="11" t="s">
        <v>31</v>
      </c>
      <c r="K11" s="12"/>
      <c r="L11" s="12"/>
    </row>
    <row r="12" spans="1:12" s="13" customFormat="1" x14ac:dyDescent="0.3">
      <c r="B12" s="32">
        <v>1</v>
      </c>
      <c r="D12" s="14"/>
      <c r="F12" s="15"/>
      <c r="H12" s="15"/>
      <c r="J12" s="15"/>
      <c r="K12" s="15"/>
      <c r="L12" s="16"/>
    </row>
    <row r="13" spans="1:12" x14ac:dyDescent="0.3">
      <c r="B13" s="32">
        <v>2</v>
      </c>
      <c r="C13" s="13"/>
      <c r="D13" s="13"/>
    </row>
    <row r="14" spans="1:12" x14ac:dyDescent="0.3">
      <c r="B14" s="32">
        <v>3</v>
      </c>
      <c r="C14" s="19">
        <v>303</v>
      </c>
      <c r="D14" s="22" t="s">
        <v>32</v>
      </c>
      <c r="F14" s="18" t="s">
        <v>56</v>
      </c>
      <c r="H14" s="18" t="s">
        <v>56</v>
      </c>
      <c r="J14" s="18" t="s">
        <v>56</v>
      </c>
      <c r="K14" s="18"/>
    </row>
    <row r="15" spans="1:12" x14ac:dyDescent="0.3">
      <c r="B15" s="32">
        <v>4</v>
      </c>
      <c r="C15" s="19">
        <v>310.10000000000002</v>
      </c>
      <c r="D15" s="22" t="s">
        <v>33</v>
      </c>
      <c r="F15" s="18" t="s">
        <v>56</v>
      </c>
      <c r="H15" s="18" t="s">
        <v>56</v>
      </c>
      <c r="J15" s="18" t="s">
        <v>56</v>
      </c>
      <c r="K15" s="18"/>
    </row>
    <row r="16" spans="1:12" x14ac:dyDescent="0.3">
      <c r="B16" s="32">
        <v>5</v>
      </c>
      <c r="C16" s="19">
        <v>311</v>
      </c>
      <c r="D16" s="22" t="s">
        <v>34</v>
      </c>
      <c r="F16" s="18">
        <v>11400</v>
      </c>
      <c r="H16" s="18">
        <v>87</v>
      </c>
      <c r="J16" s="18">
        <v>15</v>
      </c>
      <c r="K16" s="18"/>
    </row>
    <row r="17" spans="1:11" x14ac:dyDescent="0.3">
      <c r="B17" s="32">
        <v>6</v>
      </c>
      <c r="C17" s="19">
        <v>352.1</v>
      </c>
      <c r="D17" s="22" t="s">
        <v>35</v>
      </c>
      <c r="F17" s="18">
        <v>11400</v>
      </c>
      <c r="H17" s="18">
        <v>48</v>
      </c>
      <c r="J17" s="18">
        <v>8</v>
      </c>
      <c r="K17" s="18"/>
    </row>
    <row r="18" spans="1:11" x14ac:dyDescent="0.3">
      <c r="B18" s="32">
        <v>7</v>
      </c>
      <c r="C18" s="19">
        <v>352.2</v>
      </c>
      <c r="D18" s="22" t="s">
        <v>36</v>
      </c>
      <c r="F18" s="18">
        <v>7600</v>
      </c>
      <c r="H18" s="18">
        <v>32</v>
      </c>
      <c r="J18" s="18">
        <v>5</v>
      </c>
      <c r="K18" s="20"/>
    </row>
    <row r="19" spans="1:11" s="4" customFormat="1" x14ac:dyDescent="0.3">
      <c r="A19" s="3"/>
      <c r="B19" s="32">
        <v>8</v>
      </c>
      <c r="C19" s="19">
        <v>353</v>
      </c>
      <c r="D19" s="22" t="s">
        <v>37</v>
      </c>
      <c r="E19" s="3"/>
      <c r="F19" s="18" t="s">
        <v>56</v>
      </c>
      <c r="G19" s="3"/>
      <c r="H19" s="18" t="s">
        <v>56</v>
      </c>
      <c r="I19" s="3"/>
      <c r="J19" s="18" t="s">
        <v>56</v>
      </c>
      <c r="K19" s="3"/>
    </row>
    <row r="20" spans="1:11" s="4" customFormat="1" x14ac:dyDescent="0.3">
      <c r="A20" s="3"/>
      <c r="B20" s="32">
        <v>9</v>
      </c>
      <c r="C20" s="19">
        <v>355</v>
      </c>
      <c r="D20" s="22" t="s">
        <v>38</v>
      </c>
      <c r="E20" s="3"/>
      <c r="F20" s="18" t="s">
        <v>56</v>
      </c>
      <c r="G20" s="3"/>
      <c r="H20" s="18" t="s">
        <v>56</v>
      </c>
      <c r="I20" s="3"/>
      <c r="J20" s="18" t="s">
        <v>56</v>
      </c>
      <c r="K20" s="3"/>
    </row>
    <row r="21" spans="1:11" s="4" customFormat="1" x14ac:dyDescent="0.3">
      <c r="A21" s="3"/>
      <c r="B21" s="32">
        <v>10</v>
      </c>
      <c r="C21" s="19">
        <v>363</v>
      </c>
      <c r="D21" s="22" t="s">
        <v>39</v>
      </c>
      <c r="E21" s="3"/>
      <c r="F21" s="18">
        <v>3800</v>
      </c>
      <c r="G21" s="3"/>
      <c r="H21" s="18">
        <v>79</v>
      </c>
      <c r="I21" s="3"/>
      <c r="J21" s="18">
        <v>13</v>
      </c>
      <c r="K21" s="3"/>
    </row>
    <row r="22" spans="1:11" s="4" customFormat="1" x14ac:dyDescent="0.3">
      <c r="A22" s="3"/>
      <c r="B22" s="32">
        <v>11</v>
      </c>
      <c r="C22" s="19">
        <v>370</v>
      </c>
      <c r="D22" s="22" t="s">
        <v>33</v>
      </c>
      <c r="E22" s="3"/>
      <c r="F22" s="18" t="s">
        <v>56</v>
      </c>
      <c r="G22" s="3"/>
      <c r="H22" s="18" t="s">
        <v>56</v>
      </c>
      <c r="I22" s="3"/>
      <c r="J22" s="18" t="s">
        <v>56</v>
      </c>
      <c r="K22" s="18"/>
    </row>
    <row r="23" spans="1:11" s="4" customFormat="1" x14ac:dyDescent="0.3">
      <c r="A23" s="3"/>
      <c r="B23" s="32">
        <v>12</v>
      </c>
      <c r="C23" s="19">
        <v>370.1</v>
      </c>
      <c r="D23" s="22" t="s">
        <v>40</v>
      </c>
      <c r="E23" s="3"/>
      <c r="F23" s="18" t="s">
        <v>56</v>
      </c>
      <c r="G23" s="3"/>
      <c r="H23" s="18" t="s">
        <v>56</v>
      </c>
      <c r="I23" s="3"/>
      <c r="J23" s="18" t="s">
        <v>56</v>
      </c>
      <c r="K23" s="18"/>
    </row>
    <row r="24" spans="1:11" s="4" customFormat="1" x14ac:dyDescent="0.3">
      <c r="A24" s="3"/>
      <c r="B24" s="32">
        <v>13</v>
      </c>
      <c r="C24" s="19">
        <v>372</v>
      </c>
      <c r="D24" s="22" t="s">
        <v>41</v>
      </c>
      <c r="E24" s="3"/>
      <c r="F24" s="18">
        <v>98800</v>
      </c>
      <c r="G24" s="3"/>
      <c r="H24" s="18">
        <v>1029</v>
      </c>
      <c r="I24" s="3"/>
      <c r="J24" s="18">
        <v>174</v>
      </c>
      <c r="K24" s="18"/>
    </row>
    <row r="25" spans="1:11" s="4" customFormat="1" x14ac:dyDescent="0.3">
      <c r="A25" s="3"/>
      <c r="B25" s="32">
        <v>14</v>
      </c>
      <c r="C25" s="19">
        <v>373</v>
      </c>
      <c r="D25" s="22" t="s">
        <v>42</v>
      </c>
      <c r="E25" s="3"/>
      <c r="F25" s="18">
        <v>15200</v>
      </c>
      <c r="G25" s="3"/>
      <c r="H25" s="18">
        <v>79</v>
      </c>
      <c r="I25" s="3"/>
      <c r="J25" s="18">
        <v>13</v>
      </c>
      <c r="K25" s="18"/>
    </row>
    <row r="26" spans="1:11" s="4" customFormat="1" x14ac:dyDescent="0.3">
      <c r="A26" s="3"/>
      <c r="B26" s="32">
        <v>15</v>
      </c>
      <c r="C26" s="19">
        <v>375</v>
      </c>
      <c r="D26" s="22" t="s">
        <v>43</v>
      </c>
      <c r="E26" s="3"/>
      <c r="F26" s="18" t="s">
        <v>56</v>
      </c>
      <c r="G26" s="3"/>
      <c r="H26" s="18" t="s">
        <v>56</v>
      </c>
      <c r="I26" s="3"/>
      <c r="J26" s="18" t="s">
        <v>56</v>
      </c>
      <c r="K26" s="18"/>
    </row>
    <row r="27" spans="1:11" s="4" customFormat="1" x14ac:dyDescent="0.3">
      <c r="A27" s="3"/>
      <c r="B27" s="32">
        <v>16</v>
      </c>
      <c r="C27" s="19">
        <v>391</v>
      </c>
      <c r="D27" s="22" t="s">
        <v>44</v>
      </c>
      <c r="E27" s="3"/>
      <c r="F27" s="18">
        <v>760</v>
      </c>
      <c r="G27" s="3"/>
      <c r="H27" s="18">
        <v>8</v>
      </c>
      <c r="I27" s="3"/>
      <c r="J27" s="18">
        <v>1</v>
      </c>
      <c r="K27" s="18"/>
    </row>
    <row r="28" spans="1:11" s="4" customFormat="1" x14ac:dyDescent="0.3">
      <c r="A28" s="3"/>
      <c r="B28" s="32">
        <v>17</v>
      </c>
      <c r="C28" s="19">
        <v>391.1</v>
      </c>
      <c r="D28" s="22" t="s">
        <v>44</v>
      </c>
      <c r="E28" s="3"/>
      <c r="F28" s="18" t="s">
        <v>56</v>
      </c>
      <c r="G28" s="3"/>
      <c r="H28" s="18" t="s">
        <v>56</v>
      </c>
      <c r="I28" s="3"/>
      <c r="J28" s="18" t="s">
        <v>56</v>
      </c>
      <c r="K28" s="18"/>
    </row>
    <row r="29" spans="1:11" s="4" customFormat="1" x14ac:dyDescent="0.3">
      <c r="A29" s="3"/>
      <c r="B29" s="32">
        <v>18</v>
      </c>
      <c r="C29" s="19">
        <v>392</v>
      </c>
      <c r="D29" s="22" t="s">
        <v>45</v>
      </c>
      <c r="E29" s="3"/>
      <c r="F29" s="18" t="s">
        <v>56</v>
      </c>
      <c r="G29" s="3"/>
      <c r="H29" s="18" t="s">
        <v>56</v>
      </c>
      <c r="I29" s="3"/>
      <c r="J29" s="18" t="s">
        <v>56</v>
      </c>
      <c r="K29" s="18"/>
    </row>
    <row r="30" spans="1:11" s="4" customFormat="1" x14ac:dyDescent="0.3">
      <c r="A30" s="3"/>
      <c r="B30" s="32">
        <v>19</v>
      </c>
      <c r="C30" s="19">
        <v>393</v>
      </c>
      <c r="D30" s="22" t="s">
        <v>46</v>
      </c>
      <c r="E30" s="3"/>
      <c r="F30" s="18">
        <v>3040</v>
      </c>
      <c r="G30" s="3"/>
      <c r="H30" s="18">
        <v>42</v>
      </c>
      <c r="I30" s="3"/>
      <c r="J30" s="18">
        <v>7</v>
      </c>
      <c r="K30" s="20"/>
    </row>
    <row r="31" spans="1:11" s="4" customFormat="1" x14ac:dyDescent="0.3">
      <c r="A31" s="3"/>
      <c r="B31" s="32">
        <v>20</v>
      </c>
      <c r="C31" s="19">
        <v>396</v>
      </c>
      <c r="D31" s="22" t="s">
        <v>47</v>
      </c>
      <c r="E31" s="3"/>
      <c r="F31" s="18" t="s">
        <v>56</v>
      </c>
      <c r="G31" s="3"/>
      <c r="H31" s="18" t="s">
        <v>56</v>
      </c>
      <c r="I31" s="3"/>
      <c r="J31" s="18" t="s">
        <v>56</v>
      </c>
      <c r="K31" s="3"/>
    </row>
    <row r="32" spans="1:11" s="4" customFormat="1" x14ac:dyDescent="0.3">
      <c r="A32" s="3"/>
      <c r="B32" s="32">
        <v>21</v>
      </c>
      <c r="C32" s="17"/>
      <c r="D32" s="21"/>
      <c r="E32" s="3"/>
      <c r="F32" s="18"/>
      <c r="G32" s="3"/>
      <c r="H32" s="18"/>
      <c r="I32" s="3"/>
      <c r="J32" s="18"/>
      <c r="K32" s="18"/>
    </row>
    <row r="33" spans="1:11" s="4" customFormat="1" x14ac:dyDescent="0.3">
      <c r="A33" s="3"/>
      <c r="B33" s="32">
        <v>22</v>
      </c>
      <c r="C33" s="17"/>
      <c r="D33" s="36" t="s">
        <v>48</v>
      </c>
      <c r="E33" s="40"/>
      <c r="F33" s="37">
        <f>SUM(F14:F31)</f>
        <v>152000</v>
      </c>
      <c r="G33" s="40"/>
      <c r="H33" s="37">
        <f>SUM(H14:H31)</f>
        <v>1404</v>
      </c>
      <c r="I33" s="40"/>
      <c r="J33" s="37">
        <f>SUM(J14:J31)</f>
        <v>236</v>
      </c>
      <c r="K33" s="18"/>
    </row>
    <row r="34" spans="1:11" s="4" customFormat="1" x14ac:dyDescent="0.3">
      <c r="A34" s="3"/>
      <c r="B34" s="32">
        <v>23</v>
      </c>
      <c r="C34" s="17"/>
      <c r="D34" s="21"/>
      <c r="E34" s="3"/>
      <c r="F34" s="18"/>
      <c r="G34" s="3"/>
      <c r="H34" s="18"/>
      <c r="I34" s="3"/>
      <c r="J34" s="18"/>
      <c r="K34" s="18"/>
    </row>
    <row r="35" spans="1:11" s="4" customFormat="1" x14ac:dyDescent="0.3">
      <c r="A35" s="3"/>
      <c r="B35" s="32">
        <v>24</v>
      </c>
      <c r="C35" s="17" t="s">
        <v>49</v>
      </c>
      <c r="D35" s="21" t="s">
        <v>50</v>
      </c>
      <c r="E35" s="3"/>
      <c r="F35" s="18">
        <v>15000</v>
      </c>
      <c r="G35" s="3"/>
      <c r="H35" s="18">
        <v>508</v>
      </c>
      <c r="I35" s="3"/>
      <c r="J35" s="18">
        <v>290</v>
      </c>
      <c r="K35" s="18"/>
    </row>
    <row r="36" spans="1:11" s="4" customFormat="1" x14ac:dyDescent="0.3">
      <c r="A36" s="3"/>
      <c r="B36" s="32">
        <v>25</v>
      </c>
      <c r="C36" s="17"/>
      <c r="D36" s="21"/>
      <c r="E36" s="3"/>
      <c r="F36" s="18"/>
      <c r="G36" s="3"/>
      <c r="H36" s="20"/>
      <c r="I36" s="3"/>
      <c r="J36" s="20"/>
      <c r="K36" s="18"/>
    </row>
    <row r="37" spans="1:11" s="4" customFormat="1" ht="15" thickBot="1" x14ac:dyDescent="0.35">
      <c r="A37" s="3"/>
      <c r="B37" s="32">
        <v>26</v>
      </c>
      <c r="C37" s="17"/>
      <c r="D37" s="29" t="s">
        <v>51</v>
      </c>
      <c r="E37" s="30"/>
      <c r="F37" s="31">
        <f>F33+F35</f>
        <v>167000</v>
      </c>
      <c r="G37" s="30"/>
      <c r="H37" s="31">
        <f>H33+H35</f>
        <v>1912</v>
      </c>
      <c r="I37" s="30"/>
      <c r="J37" s="31">
        <f>J33+J35</f>
        <v>526</v>
      </c>
      <c r="K37" s="18"/>
    </row>
    <row r="38" spans="1:11" s="4" customFormat="1" ht="15" thickTop="1" x14ac:dyDescent="0.3">
      <c r="A38" s="3"/>
      <c r="B38" s="32">
        <v>27</v>
      </c>
      <c r="C38" s="17"/>
      <c r="D38" s="21"/>
      <c r="E38" s="3"/>
      <c r="F38" s="18"/>
      <c r="G38" s="3"/>
      <c r="H38" s="18"/>
      <c r="I38" s="3"/>
      <c r="J38" s="18"/>
      <c r="K38" s="18"/>
    </row>
    <row r="39" spans="1:11" s="4" customFormat="1" x14ac:dyDescent="0.3">
      <c r="A39" s="3"/>
      <c r="B39" s="32">
        <v>28</v>
      </c>
      <c r="C39" s="17"/>
      <c r="D39" s="21"/>
      <c r="E39" s="3"/>
      <c r="F39" s="18"/>
      <c r="G39" s="3"/>
      <c r="H39" s="18"/>
      <c r="I39" s="3"/>
      <c r="J39" s="18"/>
      <c r="K39" s="18"/>
    </row>
    <row r="40" spans="1:11" s="4" customFormat="1" x14ac:dyDescent="0.3">
      <c r="A40" s="3"/>
      <c r="B40" s="32">
        <v>29</v>
      </c>
      <c r="C40" s="17"/>
      <c r="D40" s="21"/>
      <c r="E40" s="3"/>
      <c r="F40" s="18"/>
      <c r="G40" s="3"/>
      <c r="H40" s="18"/>
      <c r="I40" s="3"/>
      <c r="J40" s="18"/>
      <c r="K40" s="18"/>
    </row>
    <row r="41" spans="1:11" s="4" customFormat="1" x14ac:dyDescent="0.3">
      <c r="A41" s="3"/>
      <c r="B41" s="32">
        <v>30</v>
      </c>
      <c r="C41" s="23"/>
      <c r="D41" s="21"/>
      <c r="E41" s="3"/>
      <c r="F41" s="18"/>
      <c r="G41" s="3"/>
      <c r="H41" s="18"/>
      <c r="I41" s="3"/>
      <c r="J41" s="18"/>
      <c r="K41" s="18"/>
    </row>
    <row r="42" spans="1:11" s="4" customFormat="1" x14ac:dyDescent="0.3">
      <c r="A42" s="3"/>
      <c r="B42" s="32">
        <v>31</v>
      </c>
      <c r="C42" s="17"/>
      <c r="D42" s="3"/>
      <c r="E42" s="3"/>
      <c r="F42" s="20"/>
      <c r="G42" s="3"/>
      <c r="H42" s="18"/>
      <c r="I42" s="3"/>
      <c r="J42" s="18"/>
      <c r="K42" s="20"/>
    </row>
    <row r="43" spans="1:11" s="4" customFormat="1" x14ac:dyDescent="0.3">
      <c r="A43" s="3"/>
      <c r="B43" s="32">
        <v>32</v>
      </c>
      <c r="C43" s="24"/>
      <c r="D43" s="3"/>
      <c r="E43" s="3"/>
      <c r="F43" s="3"/>
      <c r="G43" s="3"/>
      <c r="H43" s="18"/>
      <c r="I43" s="3"/>
      <c r="J43" s="18"/>
      <c r="K43" s="3"/>
    </row>
    <row r="44" spans="1:11" s="4" customFormat="1" x14ac:dyDescent="0.3">
      <c r="A44" s="3"/>
      <c r="B44" s="32">
        <v>33</v>
      </c>
      <c r="C44" s="17"/>
      <c r="D44" s="21"/>
      <c r="E44" s="3"/>
      <c r="F44" s="18"/>
      <c r="G44" s="3"/>
      <c r="H44" s="18"/>
      <c r="I44" s="3"/>
      <c r="J44" s="18"/>
      <c r="K44" s="18"/>
    </row>
    <row r="45" spans="1:11" s="4" customFormat="1" x14ac:dyDescent="0.3">
      <c r="A45" s="3"/>
      <c r="B45" s="32">
        <v>34</v>
      </c>
      <c r="C45" s="17"/>
      <c r="D45" s="21"/>
      <c r="E45" s="3"/>
      <c r="F45" s="18"/>
      <c r="G45" s="3"/>
      <c r="H45" s="18"/>
      <c r="I45" s="3"/>
      <c r="J45" s="18"/>
      <c r="K45" s="18"/>
    </row>
    <row r="46" spans="1:11" s="4" customFormat="1" x14ac:dyDescent="0.3">
      <c r="A46" s="3"/>
      <c r="B46" s="32">
        <v>35</v>
      </c>
      <c r="C46" s="17"/>
      <c r="D46" s="21"/>
      <c r="E46" s="3"/>
      <c r="F46" s="18"/>
      <c r="G46" s="3"/>
      <c r="H46" s="18"/>
      <c r="I46" s="3"/>
      <c r="J46" s="18"/>
      <c r="K46" s="18"/>
    </row>
    <row r="47" spans="1:11" s="4" customFormat="1" x14ac:dyDescent="0.3">
      <c r="A47" s="3"/>
      <c r="B47" s="32">
        <v>36</v>
      </c>
      <c r="C47" s="24"/>
      <c r="D47" s="3"/>
      <c r="E47" s="3"/>
      <c r="F47" s="3"/>
      <c r="G47" s="3"/>
      <c r="H47" s="18"/>
      <c r="I47" s="3"/>
      <c r="J47" s="18"/>
      <c r="K47" s="3"/>
    </row>
    <row r="48" spans="1:11" s="4" customFormat="1" x14ac:dyDescent="0.3">
      <c r="A48" s="3"/>
      <c r="B48" s="32">
        <v>37</v>
      </c>
      <c r="C48" s="17"/>
      <c r="D48" s="25"/>
      <c r="E48" s="3"/>
      <c r="F48" s="18"/>
      <c r="G48" s="3"/>
      <c r="H48" s="20"/>
      <c r="I48" s="3"/>
      <c r="J48" s="20"/>
      <c r="K48" s="18"/>
    </row>
    <row r="49" spans="1:11" s="4" customFormat="1" x14ac:dyDescent="0.3">
      <c r="A49" s="3"/>
      <c r="B49" s="32">
        <v>38</v>
      </c>
      <c r="C49" s="17"/>
      <c r="D49" s="3"/>
      <c r="E49" s="3"/>
      <c r="F49" s="3"/>
      <c r="G49" s="3"/>
      <c r="H49" s="3"/>
      <c r="I49" s="3"/>
      <c r="J49" s="3"/>
      <c r="K49" s="3"/>
    </row>
    <row r="50" spans="1:11" s="4" customFormat="1" x14ac:dyDescent="0.3">
      <c r="A50" s="3"/>
      <c r="B50" s="32">
        <v>39</v>
      </c>
      <c r="C50" s="24"/>
      <c r="D50" s="3"/>
      <c r="E50" s="3"/>
      <c r="F50" s="3"/>
      <c r="G50" s="3"/>
      <c r="H50" s="18"/>
      <c r="I50" s="3"/>
      <c r="J50" s="18"/>
      <c r="K50" s="3"/>
    </row>
    <row r="51" spans="1:11" s="4" customFormat="1" x14ac:dyDescent="0.3">
      <c r="A51" s="3"/>
      <c r="B51" s="32">
        <v>40</v>
      </c>
      <c r="C51" s="17"/>
      <c r="D51" s="25"/>
      <c r="E51" s="3"/>
      <c r="F51" s="18"/>
      <c r="G51" s="3"/>
      <c r="H51" s="18"/>
      <c r="I51" s="3"/>
      <c r="J51" s="18"/>
      <c r="K51" s="18"/>
    </row>
    <row r="52" spans="1:11" s="4" customFormat="1" x14ac:dyDescent="0.3">
      <c r="A52" s="3"/>
      <c r="B52" s="32">
        <v>41</v>
      </c>
      <c r="C52" s="3"/>
      <c r="D52" s="3"/>
      <c r="E52" s="3"/>
      <c r="F52" s="3"/>
      <c r="G52" s="3"/>
      <c r="H52" s="18"/>
      <c r="I52" s="3"/>
      <c r="J52" s="18"/>
      <c r="K52" s="3"/>
    </row>
    <row r="53" spans="1:11" s="4" customFormat="1" x14ac:dyDescent="0.3">
      <c r="A53" s="3"/>
      <c r="B53" s="32">
        <v>42</v>
      </c>
      <c r="C53" s="13"/>
      <c r="D53" s="3"/>
      <c r="E53" s="3"/>
      <c r="F53" s="18"/>
      <c r="G53" s="3"/>
      <c r="H53" s="3"/>
      <c r="I53" s="3"/>
      <c r="J53" s="3"/>
      <c r="K53" s="18"/>
    </row>
    <row r="54" spans="1:11" s="4" customFormat="1" x14ac:dyDescent="0.3">
      <c r="A54" s="3"/>
      <c r="B54" s="32">
        <v>43</v>
      </c>
      <c r="C54" s="3"/>
      <c r="D54" s="3"/>
      <c r="E54" s="3"/>
      <c r="F54" s="3"/>
      <c r="G54" s="3"/>
      <c r="H54" s="18"/>
      <c r="I54" s="3"/>
      <c r="J54" s="18"/>
      <c r="K54" s="3"/>
    </row>
    <row r="55" spans="1:11" s="4" customFormat="1" x14ac:dyDescent="0.3">
      <c r="A55" s="3"/>
      <c r="B55" s="32">
        <v>44</v>
      </c>
      <c r="C55" s="13"/>
      <c r="D55" s="3"/>
      <c r="E55" s="3"/>
      <c r="F55" s="20"/>
      <c r="G55" s="3"/>
      <c r="H55" s="3"/>
      <c r="I55" s="3"/>
      <c r="J55" s="3"/>
      <c r="K55" s="20"/>
    </row>
    <row r="56" spans="1:11" s="4" customFormat="1" x14ac:dyDescent="0.3">
      <c r="A56" s="3"/>
      <c r="B56" s="32">
        <v>45</v>
      </c>
      <c r="C56" s="3"/>
      <c r="D56" s="3"/>
      <c r="E56" s="3"/>
      <c r="F56" s="3"/>
      <c r="G56" s="3"/>
      <c r="H56" s="3"/>
      <c r="I56" s="3"/>
      <c r="J56" s="3"/>
      <c r="K56" s="3"/>
    </row>
    <row r="57" spans="1:11" s="4" customFormat="1" x14ac:dyDescent="0.3">
      <c r="A57" s="3"/>
      <c r="B57" s="32">
        <v>46</v>
      </c>
      <c r="C57" s="13"/>
      <c r="D57" s="3"/>
      <c r="E57" s="3"/>
      <c r="F57" s="20"/>
      <c r="G57" s="3"/>
      <c r="H57" s="18"/>
      <c r="I57" s="3"/>
      <c r="J57" s="18"/>
      <c r="K57" s="20"/>
    </row>
    <row r="58" spans="1:11" s="4" customFormat="1" x14ac:dyDescent="0.3">
      <c r="A58" s="3"/>
      <c r="B58" s="32">
        <v>47</v>
      </c>
      <c r="C58" s="13"/>
      <c r="D58" s="3"/>
      <c r="E58" s="3"/>
      <c r="F58" s="26"/>
      <c r="G58" s="3"/>
      <c r="H58" s="3"/>
      <c r="I58" s="3"/>
      <c r="J58" s="3"/>
      <c r="K58" s="27"/>
    </row>
    <row r="59" spans="1:11" s="4" customFormat="1" x14ac:dyDescent="0.3">
      <c r="A59" s="3"/>
      <c r="B59" s="32">
        <v>48</v>
      </c>
      <c r="C59" s="13"/>
      <c r="D59" s="3"/>
      <c r="E59" s="3"/>
      <c r="F59" s="3"/>
      <c r="G59" s="3"/>
      <c r="H59" s="18"/>
      <c r="I59" s="3"/>
      <c r="J59" s="18"/>
      <c r="K59" s="3"/>
    </row>
    <row r="60" spans="1:11" s="4" customFormat="1" x14ac:dyDescent="0.3">
      <c r="A60" s="3"/>
      <c r="B60" s="32">
        <v>49</v>
      </c>
      <c r="C60" s="13"/>
      <c r="D60" s="3"/>
      <c r="E60" s="3"/>
      <c r="F60" s="3"/>
      <c r="G60" s="3"/>
      <c r="H60" s="3"/>
      <c r="I60" s="3"/>
      <c r="J60" s="3"/>
      <c r="K60" s="3"/>
    </row>
    <row r="61" spans="1:11" s="4" customFormat="1" x14ac:dyDescent="0.3">
      <c r="A61" s="3"/>
      <c r="B61" s="32">
        <v>50</v>
      </c>
      <c r="C61" s="13"/>
      <c r="D61" s="3"/>
      <c r="E61" s="3"/>
      <c r="F61" s="3"/>
      <c r="G61" s="3"/>
      <c r="H61" s="20"/>
      <c r="I61" s="3"/>
      <c r="J61" s="20"/>
      <c r="K61" s="3"/>
    </row>
    <row r="62" spans="1:11" s="4" customFormat="1" x14ac:dyDescent="0.3">
      <c r="A62" s="3"/>
      <c r="B62" s="3"/>
      <c r="C62" s="3"/>
      <c r="D62" s="13"/>
      <c r="E62" s="3"/>
      <c r="F62" s="3"/>
      <c r="G62" s="3"/>
      <c r="H62" s="3"/>
      <c r="I62" s="3"/>
      <c r="J62" s="3"/>
      <c r="K62" s="3"/>
    </row>
    <row r="63" spans="1:11" x14ac:dyDescent="0.3">
      <c r="H63" s="20"/>
      <c r="J63" s="20"/>
    </row>
    <row r="64" spans="1:11" x14ac:dyDescent="0.3">
      <c r="H64" s="26"/>
      <c r="J64" s="27"/>
    </row>
  </sheetData>
  <mergeCells count="5">
    <mergeCell ref="A1:J1"/>
    <mergeCell ref="A2:J2"/>
    <mergeCell ref="A3:J3"/>
    <mergeCell ref="A4:J4"/>
    <mergeCell ref="A5:J5"/>
  </mergeCells>
  <pageMargins left="0.7" right="0.7" top="0.75" bottom="0.75" header="0.3" footer="0.3"/>
  <pageSetup scale="85" fitToWidth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98009-5ED1-425E-AD25-19C0CCBA64A1}">
  <sheetPr>
    <pageSetUpPr fitToPage="1"/>
  </sheetPr>
  <dimension ref="A1:L64"/>
  <sheetViews>
    <sheetView view="pageBreakPreview" topLeftCell="D22" zoomScaleNormal="110" zoomScaleSheetLayoutView="100" workbookViewId="0">
      <selection activeCell="D28" sqref="D28"/>
    </sheetView>
  </sheetViews>
  <sheetFormatPr defaultColWidth="9.109375" defaultRowHeight="14.4" x14ac:dyDescent="0.3"/>
  <cols>
    <col min="1" max="1" width="4" style="3" customWidth="1"/>
    <col min="2" max="2" width="5.109375" style="3" customWidth="1"/>
    <col min="3" max="3" width="7.6640625" style="3" customWidth="1"/>
    <col min="4" max="4" width="55.109375" style="3" bestFit="1" customWidth="1"/>
    <col min="5" max="5" width="3.109375" style="3" customWidth="1"/>
    <col min="6" max="6" width="14.6640625" style="3" customWidth="1"/>
    <col min="7" max="7" width="3.109375" style="3" customWidth="1"/>
    <col min="8" max="8" width="14.6640625" style="3" customWidth="1"/>
    <col min="9" max="9" width="3.6640625" style="3" customWidth="1"/>
    <col min="10" max="10" width="14.6640625" style="3" customWidth="1"/>
    <col min="11" max="11" width="3.109375" style="3" customWidth="1"/>
    <col min="12" max="12" width="26" style="4" bestFit="1" customWidth="1"/>
    <col min="13" max="16384" width="9.109375" style="3"/>
  </cols>
  <sheetData>
    <row r="1" spans="1:12" ht="17.399999999999999" x14ac:dyDescent="0.35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</row>
    <row r="2" spans="1:12" x14ac:dyDescent="0.3">
      <c r="A2" s="2" t="s">
        <v>53</v>
      </c>
      <c r="B2" s="2"/>
      <c r="C2" s="2"/>
      <c r="D2" s="2"/>
      <c r="E2" s="2"/>
      <c r="F2" s="2"/>
      <c r="G2" s="2"/>
      <c r="H2" s="2"/>
      <c r="I2" s="2"/>
      <c r="J2" s="2"/>
      <c r="K2" s="5"/>
    </row>
    <row r="3" spans="1:12" x14ac:dyDescent="0.3">
      <c r="A3" s="2" t="s">
        <v>19</v>
      </c>
      <c r="B3" s="2"/>
      <c r="C3" s="2"/>
      <c r="D3" s="2"/>
      <c r="E3" s="2"/>
      <c r="F3" s="2"/>
      <c r="G3" s="2"/>
      <c r="H3" s="2"/>
      <c r="I3" s="2"/>
      <c r="J3" s="2"/>
      <c r="K3" s="5"/>
    </row>
    <row r="4" spans="1:12" x14ac:dyDescent="0.3">
      <c r="A4" s="2" t="s">
        <v>54</v>
      </c>
      <c r="B4" s="2"/>
      <c r="C4" s="2"/>
      <c r="D4" s="2"/>
      <c r="E4" s="2"/>
      <c r="F4" s="2"/>
      <c r="G4" s="2"/>
      <c r="H4" s="2"/>
      <c r="I4" s="2"/>
      <c r="J4" s="2"/>
      <c r="K4" s="5"/>
    </row>
    <row r="5" spans="1:12" x14ac:dyDescent="0.3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5"/>
    </row>
    <row r="6" spans="1:12" x14ac:dyDescent="0.3">
      <c r="J6" s="33" t="s">
        <v>20</v>
      </c>
      <c r="K6" s="5"/>
    </row>
    <row r="7" spans="1:12" x14ac:dyDescent="0.3">
      <c r="A7" s="3" t="s">
        <v>21</v>
      </c>
      <c r="J7" s="34" t="s">
        <v>55</v>
      </c>
      <c r="K7" s="5"/>
    </row>
    <row r="8" spans="1:12" x14ac:dyDescent="0.3">
      <c r="A8" s="3" t="s">
        <v>22</v>
      </c>
      <c r="J8" s="35" t="s">
        <v>23</v>
      </c>
      <c r="K8" s="5"/>
    </row>
    <row r="9" spans="1:12" ht="15" thickBot="1" x14ac:dyDescent="0.35">
      <c r="B9" s="6"/>
      <c r="C9" s="6"/>
      <c r="D9" s="6"/>
      <c r="E9" s="6"/>
      <c r="F9" s="6"/>
      <c r="G9" s="6"/>
      <c r="H9" s="6"/>
      <c r="I9" s="6"/>
      <c r="J9" s="6"/>
      <c r="K9" s="5"/>
    </row>
    <row r="10" spans="1:12" ht="43.2" x14ac:dyDescent="0.3">
      <c r="B10" s="7" t="s">
        <v>24</v>
      </c>
      <c r="C10" s="7" t="s">
        <v>25</v>
      </c>
      <c r="F10" s="8" t="s">
        <v>26</v>
      </c>
      <c r="G10" s="9"/>
      <c r="H10" s="8" t="s">
        <v>27</v>
      </c>
      <c r="I10" s="9"/>
      <c r="J10" s="8" t="s">
        <v>28</v>
      </c>
      <c r="K10" s="5"/>
      <c r="L10" s="7"/>
    </row>
    <row r="11" spans="1:12" ht="15" thickBot="1" x14ac:dyDescent="0.35">
      <c r="B11" s="10" t="s">
        <v>29</v>
      </c>
      <c r="C11" s="10" t="s">
        <v>29</v>
      </c>
      <c r="D11" s="10" t="s">
        <v>30</v>
      </c>
      <c r="E11" s="6"/>
      <c r="F11" s="11" t="s">
        <v>31</v>
      </c>
      <c r="G11" s="6"/>
      <c r="H11" s="11" t="s">
        <v>31</v>
      </c>
      <c r="I11" s="6"/>
      <c r="J11" s="11" t="s">
        <v>31</v>
      </c>
      <c r="K11" s="12"/>
      <c r="L11" s="12"/>
    </row>
    <row r="12" spans="1:12" s="13" customFormat="1" x14ac:dyDescent="0.3">
      <c r="B12" s="32">
        <v>1</v>
      </c>
      <c r="D12" s="14"/>
      <c r="F12" s="15"/>
      <c r="H12" s="15"/>
      <c r="J12" s="15"/>
      <c r="K12" s="15"/>
      <c r="L12" s="16"/>
    </row>
    <row r="13" spans="1:12" x14ac:dyDescent="0.3">
      <c r="B13" s="32">
        <v>2</v>
      </c>
      <c r="C13" s="13"/>
      <c r="D13" s="13"/>
    </row>
    <row r="14" spans="1:12" x14ac:dyDescent="0.3">
      <c r="B14" s="32">
        <v>3</v>
      </c>
      <c r="C14" s="19">
        <v>303</v>
      </c>
      <c r="D14" s="22" t="s">
        <v>32</v>
      </c>
      <c r="F14" s="18">
        <v>0</v>
      </c>
      <c r="H14" s="18">
        <v>0</v>
      </c>
      <c r="J14" s="18">
        <v>0</v>
      </c>
      <c r="K14" s="18"/>
    </row>
    <row r="15" spans="1:12" x14ac:dyDescent="0.3">
      <c r="B15" s="32">
        <v>4</v>
      </c>
      <c r="C15" s="19">
        <v>310.10000000000002</v>
      </c>
      <c r="D15" s="22" t="s">
        <v>33</v>
      </c>
      <c r="F15" s="18">
        <v>0</v>
      </c>
      <c r="H15" s="18">
        <v>0</v>
      </c>
      <c r="J15" s="18">
        <v>0</v>
      </c>
      <c r="K15" s="18"/>
    </row>
    <row r="16" spans="1:12" x14ac:dyDescent="0.3">
      <c r="B16" s="32">
        <v>5</v>
      </c>
      <c r="C16" s="19">
        <v>311</v>
      </c>
      <c r="D16" s="22" t="s">
        <v>34</v>
      </c>
      <c r="F16" s="18">
        <v>2606.85</v>
      </c>
      <c r="H16" s="18">
        <v>55.757625000000004</v>
      </c>
      <c r="J16" s="18">
        <v>17.156192307692308</v>
      </c>
      <c r="K16" s="18"/>
    </row>
    <row r="17" spans="1:11" x14ac:dyDescent="0.3">
      <c r="B17" s="32">
        <v>6</v>
      </c>
      <c r="C17" s="19">
        <v>352.1</v>
      </c>
      <c r="D17" s="22" t="s">
        <v>35</v>
      </c>
      <c r="F17" s="18">
        <v>3445.1</v>
      </c>
      <c r="H17" s="18">
        <v>49.312166666666663</v>
      </c>
      <c r="J17" s="18">
        <v>18.906807692307691</v>
      </c>
      <c r="K17" s="18"/>
    </row>
    <row r="18" spans="1:11" x14ac:dyDescent="0.3">
      <c r="B18" s="32">
        <v>7</v>
      </c>
      <c r="C18" s="19">
        <v>352.2</v>
      </c>
      <c r="D18" s="22" t="s">
        <v>36</v>
      </c>
      <c r="F18" s="18">
        <v>12140.609999999999</v>
      </c>
      <c r="H18" s="18">
        <v>320.21760000000006</v>
      </c>
      <c r="J18" s="18">
        <v>201.03957692307694</v>
      </c>
      <c r="K18" s="20"/>
    </row>
    <row r="19" spans="1:11" s="4" customFormat="1" x14ac:dyDescent="0.3">
      <c r="A19" s="3"/>
      <c r="B19" s="32">
        <v>8</v>
      </c>
      <c r="C19" s="19">
        <v>353</v>
      </c>
      <c r="D19" s="22" t="s">
        <v>37</v>
      </c>
      <c r="E19" s="3"/>
      <c r="F19" s="18">
        <v>633.69000000000005</v>
      </c>
      <c r="G19" s="3"/>
      <c r="H19" s="18">
        <v>18.278400000000005</v>
      </c>
      <c r="I19" s="3"/>
      <c r="J19" s="18">
        <v>11.941500000000007</v>
      </c>
      <c r="K19" s="3"/>
    </row>
    <row r="20" spans="1:11" s="4" customFormat="1" x14ac:dyDescent="0.3">
      <c r="A20" s="3"/>
      <c r="B20" s="32">
        <v>9</v>
      </c>
      <c r="C20" s="19">
        <v>355</v>
      </c>
      <c r="D20" s="22" t="s">
        <v>38</v>
      </c>
      <c r="E20" s="3"/>
      <c r="F20" s="18">
        <v>0</v>
      </c>
      <c r="G20" s="3"/>
      <c r="H20" s="18">
        <v>0</v>
      </c>
      <c r="I20" s="3"/>
      <c r="J20" s="18">
        <v>0</v>
      </c>
      <c r="K20" s="3"/>
    </row>
    <row r="21" spans="1:11" s="4" customFormat="1" x14ac:dyDescent="0.3">
      <c r="A21" s="3"/>
      <c r="B21" s="32">
        <v>10</v>
      </c>
      <c r="C21" s="19">
        <v>363</v>
      </c>
      <c r="D21" s="22" t="s">
        <v>39</v>
      </c>
      <c r="E21" s="3"/>
      <c r="F21" s="18">
        <v>868.95</v>
      </c>
      <c r="G21" s="3"/>
      <c r="H21" s="18">
        <v>50.688749999999999</v>
      </c>
      <c r="I21" s="3"/>
      <c r="J21" s="18">
        <v>15.596538461538461</v>
      </c>
      <c r="K21" s="3"/>
    </row>
    <row r="22" spans="1:11" s="4" customFormat="1" x14ac:dyDescent="0.3">
      <c r="A22" s="3"/>
      <c r="B22" s="32">
        <v>11</v>
      </c>
      <c r="C22" s="19">
        <v>370</v>
      </c>
      <c r="D22" s="22" t="s">
        <v>33</v>
      </c>
      <c r="E22" s="3"/>
      <c r="F22" s="18">
        <v>10707.89</v>
      </c>
      <c r="G22" s="3"/>
      <c r="H22" s="18">
        <v>0</v>
      </c>
      <c r="I22" s="3"/>
      <c r="J22" s="18">
        <v>0</v>
      </c>
      <c r="K22" s="18"/>
    </row>
    <row r="23" spans="1:11" s="4" customFormat="1" x14ac:dyDescent="0.3">
      <c r="A23" s="3"/>
      <c r="B23" s="32">
        <v>12</v>
      </c>
      <c r="C23" s="19">
        <v>370.1</v>
      </c>
      <c r="D23" s="22" t="s">
        <v>40</v>
      </c>
      <c r="E23" s="3"/>
      <c r="F23" s="18">
        <v>1181.5899999999999</v>
      </c>
      <c r="G23" s="3"/>
      <c r="H23" s="18">
        <v>0</v>
      </c>
      <c r="I23" s="3"/>
      <c r="J23" s="18">
        <v>0</v>
      </c>
      <c r="K23" s="18"/>
    </row>
    <row r="24" spans="1:11" s="4" customFormat="1" x14ac:dyDescent="0.3">
      <c r="A24" s="3"/>
      <c r="B24" s="32">
        <v>13</v>
      </c>
      <c r="C24" s="19">
        <v>372</v>
      </c>
      <c r="D24" s="22" t="s">
        <v>41</v>
      </c>
      <c r="E24" s="3"/>
      <c r="F24" s="18">
        <v>40164.36</v>
      </c>
      <c r="G24" s="3"/>
      <c r="H24" s="18">
        <v>1444.7353333333333</v>
      </c>
      <c r="I24" s="3"/>
      <c r="J24" s="18">
        <v>560.4415897435897</v>
      </c>
      <c r="K24" s="18"/>
    </row>
    <row r="25" spans="1:11" s="4" customFormat="1" x14ac:dyDescent="0.3">
      <c r="A25" s="3"/>
      <c r="B25" s="32">
        <v>14</v>
      </c>
      <c r="C25" s="19">
        <v>373</v>
      </c>
      <c r="D25" s="22" t="s">
        <v>42</v>
      </c>
      <c r="E25" s="3"/>
      <c r="F25" s="18">
        <v>3475.8</v>
      </c>
      <c r="G25" s="3"/>
      <c r="H25" s="18">
        <v>50.688749999999999</v>
      </c>
      <c r="I25" s="3"/>
      <c r="J25" s="18">
        <v>15.596538461538461</v>
      </c>
      <c r="K25" s="18"/>
    </row>
    <row r="26" spans="1:11" s="4" customFormat="1" x14ac:dyDescent="0.3">
      <c r="A26" s="3"/>
      <c r="B26" s="32">
        <v>15</v>
      </c>
      <c r="C26" s="19">
        <v>375</v>
      </c>
      <c r="D26" s="22" t="s">
        <v>43</v>
      </c>
      <c r="E26" s="3"/>
      <c r="F26" s="18">
        <v>0</v>
      </c>
      <c r="G26" s="3"/>
      <c r="H26" s="18">
        <v>0</v>
      </c>
      <c r="I26" s="3"/>
      <c r="J26" s="18">
        <v>0</v>
      </c>
      <c r="K26" s="18"/>
    </row>
    <row r="27" spans="1:11" s="4" customFormat="1" x14ac:dyDescent="0.3">
      <c r="A27" s="3"/>
      <c r="B27" s="32">
        <v>16</v>
      </c>
      <c r="C27" s="19">
        <v>391</v>
      </c>
      <c r="D27" s="22" t="s">
        <v>44</v>
      </c>
      <c r="E27" s="3"/>
      <c r="F27" s="18">
        <v>173.79</v>
      </c>
      <c r="G27" s="3"/>
      <c r="H27" s="18">
        <v>5.0688749999999994</v>
      </c>
      <c r="I27" s="3"/>
      <c r="J27" s="18">
        <v>1.5596538461538461</v>
      </c>
      <c r="K27" s="18"/>
    </row>
    <row r="28" spans="1:11" s="4" customFormat="1" x14ac:dyDescent="0.3">
      <c r="A28" s="3"/>
      <c r="B28" s="32">
        <v>17</v>
      </c>
      <c r="C28" s="19">
        <v>391.1</v>
      </c>
      <c r="D28" s="22" t="s">
        <v>44</v>
      </c>
      <c r="E28" s="3"/>
      <c r="F28" s="18">
        <v>0</v>
      </c>
      <c r="G28" s="3"/>
      <c r="H28" s="18">
        <v>0</v>
      </c>
      <c r="I28" s="3"/>
      <c r="J28" s="18">
        <v>0</v>
      </c>
      <c r="K28" s="18"/>
    </row>
    <row r="29" spans="1:11" s="4" customFormat="1" x14ac:dyDescent="0.3">
      <c r="A29" s="3"/>
      <c r="B29" s="32">
        <v>18</v>
      </c>
      <c r="C29" s="19">
        <v>392</v>
      </c>
      <c r="D29" s="22" t="s">
        <v>45</v>
      </c>
      <c r="E29" s="3"/>
      <c r="F29" s="18">
        <v>0</v>
      </c>
      <c r="G29" s="3"/>
      <c r="H29" s="18">
        <v>0</v>
      </c>
      <c r="I29" s="3"/>
      <c r="J29" s="18">
        <v>0</v>
      </c>
      <c r="K29" s="18"/>
    </row>
    <row r="30" spans="1:11" s="4" customFormat="1" x14ac:dyDescent="0.3">
      <c r="A30" s="3"/>
      <c r="B30" s="32">
        <v>19</v>
      </c>
      <c r="C30" s="19">
        <v>393</v>
      </c>
      <c r="D30" s="22" t="s">
        <v>46</v>
      </c>
      <c r="E30" s="3"/>
      <c r="F30" s="18">
        <v>695.16</v>
      </c>
      <c r="G30" s="3"/>
      <c r="H30" s="18">
        <v>27.034000000000006</v>
      </c>
      <c r="I30" s="3"/>
      <c r="J30" s="18">
        <v>8.3181538461538462</v>
      </c>
      <c r="K30" s="20"/>
    </row>
    <row r="31" spans="1:11" s="4" customFormat="1" x14ac:dyDescent="0.3">
      <c r="A31" s="3"/>
      <c r="B31" s="32">
        <v>20</v>
      </c>
      <c r="C31" s="19">
        <v>396</v>
      </c>
      <c r="D31" s="22" t="s">
        <v>47</v>
      </c>
      <c r="E31" s="3"/>
      <c r="F31" s="18">
        <v>0</v>
      </c>
      <c r="G31" s="3"/>
      <c r="H31" s="18">
        <v>0</v>
      </c>
      <c r="I31" s="3"/>
      <c r="J31" s="18">
        <v>0</v>
      </c>
      <c r="K31" s="3"/>
    </row>
    <row r="32" spans="1:11" s="4" customFormat="1" x14ac:dyDescent="0.3">
      <c r="A32" s="3"/>
      <c r="B32" s="32">
        <v>21</v>
      </c>
      <c r="C32" s="17"/>
      <c r="D32" s="21"/>
      <c r="E32" s="3"/>
      <c r="F32" s="18"/>
      <c r="G32" s="3"/>
      <c r="H32" s="18"/>
      <c r="I32" s="3"/>
      <c r="J32" s="18"/>
      <c r="K32" s="18"/>
    </row>
    <row r="33" spans="1:11" s="4" customFormat="1" x14ac:dyDescent="0.3">
      <c r="A33" s="3"/>
      <c r="B33" s="32">
        <v>22</v>
      </c>
      <c r="C33" s="17"/>
      <c r="D33" s="36" t="s">
        <v>48</v>
      </c>
      <c r="E33" s="40"/>
      <c r="F33" s="37">
        <f>SUM(F14:F31)</f>
        <v>76093.789999999994</v>
      </c>
      <c r="G33" s="40"/>
      <c r="H33" s="37">
        <f>SUM(H14:H31)</f>
        <v>2021.7815000000003</v>
      </c>
      <c r="I33" s="40"/>
      <c r="J33" s="37">
        <f>SUM(J14:J31)</f>
        <v>850.55655128205115</v>
      </c>
      <c r="K33" s="18"/>
    </row>
    <row r="34" spans="1:11" s="4" customFormat="1" x14ac:dyDescent="0.3">
      <c r="A34" s="3"/>
      <c r="B34" s="32">
        <v>23</v>
      </c>
      <c r="C34" s="17"/>
      <c r="D34" s="21"/>
      <c r="E34" s="3"/>
      <c r="F34" s="18"/>
      <c r="G34" s="3"/>
      <c r="H34" s="18"/>
      <c r="I34" s="3"/>
      <c r="J34" s="18"/>
      <c r="K34" s="18"/>
    </row>
    <row r="35" spans="1:11" s="4" customFormat="1" x14ac:dyDescent="0.3">
      <c r="A35" s="3"/>
      <c r="B35" s="32">
        <v>24</v>
      </c>
      <c r="C35" s="17" t="s">
        <v>49</v>
      </c>
      <c r="D35" s="21" t="s">
        <v>50</v>
      </c>
      <c r="E35" s="3"/>
      <c r="F35" s="18">
        <v>0</v>
      </c>
      <c r="G35" s="3"/>
      <c r="H35" s="18">
        <v>0</v>
      </c>
      <c r="I35" s="3"/>
      <c r="J35" s="18">
        <v>0</v>
      </c>
      <c r="K35" s="18"/>
    </row>
    <row r="36" spans="1:11" s="4" customFormat="1" x14ac:dyDescent="0.3">
      <c r="A36" s="3"/>
      <c r="B36" s="32">
        <v>25</v>
      </c>
      <c r="C36" s="17"/>
      <c r="D36" s="21"/>
      <c r="E36" s="3"/>
      <c r="F36" s="18"/>
      <c r="G36" s="3"/>
      <c r="H36" s="20"/>
      <c r="I36" s="3"/>
      <c r="J36" s="20"/>
      <c r="K36" s="18"/>
    </row>
    <row r="37" spans="1:11" s="4" customFormat="1" ht="15" thickBot="1" x14ac:dyDescent="0.35">
      <c r="A37" s="3"/>
      <c r="B37" s="32">
        <v>26</v>
      </c>
      <c r="C37" s="17"/>
      <c r="D37" s="29" t="s">
        <v>51</v>
      </c>
      <c r="E37" s="30"/>
      <c r="F37" s="31">
        <f>F33+F35</f>
        <v>76093.789999999994</v>
      </c>
      <c r="G37" s="30"/>
      <c r="H37" s="31">
        <f>H33+H35</f>
        <v>2021.7815000000003</v>
      </c>
      <c r="I37" s="30"/>
      <c r="J37" s="31">
        <f>J33+J35</f>
        <v>850.55655128205115</v>
      </c>
      <c r="K37" s="18"/>
    </row>
    <row r="38" spans="1:11" s="4" customFormat="1" ht="15" thickTop="1" x14ac:dyDescent="0.3">
      <c r="A38" s="3"/>
      <c r="B38" s="32">
        <v>27</v>
      </c>
      <c r="C38" s="17"/>
      <c r="D38" s="21"/>
      <c r="E38" s="3"/>
      <c r="F38" s="18"/>
      <c r="G38" s="3"/>
      <c r="H38" s="18"/>
      <c r="I38" s="3"/>
      <c r="J38" s="18"/>
      <c r="K38" s="18"/>
    </row>
    <row r="39" spans="1:11" s="4" customFormat="1" x14ac:dyDescent="0.3">
      <c r="A39" s="3"/>
      <c r="B39" s="32">
        <v>28</v>
      </c>
      <c r="C39" s="17"/>
      <c r="D39" s="21"/>
      <c r="E39" s="3"/>
      <c r="F39" s="18"/>
      <c r="G39" s="3"/>
      <c r="H39" s="18"/>
      <c r="I39" s="3"/>
      <c r="J39" s="18"/>
      <c r="K39" s="18"/>
    </row>
    <row r="40" spans="1:11" s="4" customFormat="1" x14ac:dyDescent="0.3">
      <c r="A40" s="3"/>
      <c r="B40" s="32">
        <v>29</v>
      </c>
      <c r="C40" s="17"/>
      <c r="D40" s="21"/>
      <c r="E40" s="3"/>
      <c r="F40" s="18"/>
      <c r="G40" s="3"/>
      <c r="H40" s="18"/>
      <c r="I40" s="3"/>
      <c r="J40" s="18"/>
      <c r="K40" s="18"/>
    </row>
    <row r="41" spans="1:11" s="4" customFormat="1" x14ac:dyDescent="0.3">
      <c r="A41" s="3"/>
      <c r="B41" s="32">
        <v>30</v>
      </c>
      <c r="C41" s="23"/>
      <c r="D41" s="21"/>
      <c r="E41" s="3"/>
      <c r="F41" s="18"/>
      <c r="G41" s="3"/>
      <c r="H41" s="18"/>
      <c r="I41" s="3"/>
      <c r="J41" s="18"/>
      <c r="K41" s="18"/>
    </row>
    <row r="42" spans="1:11" s="4" customFormat="1" x14ac:dyDescent="0.3">
      <c r="A42" s="3"/>
      <c r="B42" s="32">
        <v>31</v>
      </c>
      <c r="C42" s="17"/>
      <c r="D42" s="3"/>
      <c r="E42" s="3"/>
      <c r="F42" s="20"/>
      <c r="G42" s="3"/>
      <c r="H42" s="18"/>
      <c r="I42" s="3"/>
      <c r="J42" s="18"/>
      <c r="K42" s="20"/>
    </row>
    <row r="43" spans="1:11" s="4" customFormat="1" x14ac:dyDescent="0.3">
      <c r="A43" s="3"/>
      <c r="B43" s="32">
        <v>32</v>
      </c>
      <c r="C43" s="24"/>
      <c r="D43" s="3"/>
      <c r="E43" s="3"/>
      <c r="F43" s="3"/>
      <c r="G43" s="3"/>
      <c r="H43" s="18"/>
      <c r="I43" s="3"/>
      <c r="J43" s="18"/>
      <c r="K43" s="3"/>
    </row>
    <row r="44" spans="1:11" s="4" customFormat="1" x14ac:dyDescent="0.3">
      <c r="A44" s="3"/>
      <c r="B44" s="32">
        <v>33</v>
      </c>
      <c r="C44" s="17"/>
      <c r="D44" s="21"/>
      <c r="E44" s="3"/>
      <c r="F44" s="18"/>
      <c r="G44" s="3"/>
      <c r="H44" s="18"/>
      <c r="I44" s="3"/>
      <c r="J44" s="18"/>
      <c r="K44" s="18"/>
    </row>
    <row r="45" spans="1:11" s="4" customFormat="1" x14ac:dyDescent="0.3">
      <c r="A45" s="3"/>
      <c r="B45" s="32">
        <v>34</v>
      </c>
      <c r="C45" s="17"/>
      <c r="D45" s="21"/>
      <c r="E45" s="3"/>
      <c r="F45" s="18"/>
      <c r="G45" s="3"/>
      <c r="H45" s="18"/>
      <c r="I45" s="3"/>
      <c r="J45" s="18"/>
      <c r="K45" s="18"/>
    </row>
    <row r="46" spans="1:11" s="4" customFormat="1" x14ac:dyDescent="0.3">
      <c r="A46" s="3"/>
      <c r="B46" s="32">
        <v>35</v>
      </c>
      <c r="C46" s="17"/>
      <c r="D46" s="21"/>
      <c r="E46" s="3"/>
      <c r="F46" s="18"/>
      <c r="G46" s="3"/>
      <c r="H46" s="18"/>
      <c r="I46" s="3"/>
      <c r="J46" s="18"/>
      <c r="K46" s="18"/>
    </row>
    <row r="47" spans="1:11" s="4" customFormat="1" x14ac:dyDescent="0.3">
      <c r="A47" s="3"/>
      <c r="B47" s="32">
        <v>36</v>
      </c>
      <c r="C47" s="24"/>
      <c r="D47" s="3"/>
      <c r="E47" s="3"/>
      <c r="F47" s="3"/>
      <c r="G47" s="3"/>
      <c r="H47" s="18"/>
      <c r="I47" s="3"/>
      <c r="J47" s="18"/>
      <c r="K47" s="3"/>
    </row>
    <row r="48" spans="1:11" s="4" customFormat="1" x14ac:dyDescent="0.3">
      <c r="A48" s="3"/>
      <c r="B48" s="32">
        <v>37</v>
      </c>
      <c r="C48" s="17"/>
      <c r="D48" s="25"/>
      <c r="E48" s="3"/>
      <c r="F48" s="18"/>
      <c r="G48" s="3"/>
      <c r="H48" s="20"/>
      <c r="I48" s="3"/>
      <c r="J48" s="20"/>
      <c r="K48" s="18"/>
    </row>
    <row r="49" spans="1:11" s="4" customFormat="1" x14ac:dyDescent="0.3">
      <c r="A49" s="3"/>
      <c r="B49" s="32">
        <v>38</v>
      </c>
      <c r="C49" s="17"/>
      <c r="D49" s="3"/>
      <c r="E49" s="3"/>
      <c r="F49" s="3"/>
      <c r="G49" s="3"/>
      <c r="H49" s="3"/>
      <c r="I49" s="3"/>
      <c r="J49" s="3"/>
      <c r="K49" s="3"/>
    </row>
    <row r="50" spans="1:11" s="4" customFormat="1" x14ac:dyDescent="0.3">
      <c r="A50" s="3"/>
      <c r="B50" s="32">
        <v>39</v>
      </c>
      <c r="C50" s="24"/>
      <c r="D50" s="3"/>
      <c r="E50" s="3"/>
      <c r="F50" s="3"/>
      <c r="G50" s="3"/>
      <c r="H50" s="18"/>
      <c r="I50" s="3"/>
      <c r="J50" s="18"/>
      <c r="K50" s="3"/>
    </row>
    <row r="51" spans="1:11" s="4" customFormat="1" x14ac:dyDescent="0.3">
      <c r="A51" s="3"/>
      <c r="B51" s="32">
        <v>40</v>
      </c>
      <c r="C51" s="17"/>
      <c r="D51" s="25"/>
      <c r="E51" s="3"/>
      <c r="F51" s="18"/>
      <c r="G51" s="3"/>
      <c r="H51" s="18"/>
      <c r="I51" s="3"/>
      <c r="J51" s="18"/>
      <c r="K51" s="18"/>
    </row>
    <row r="52" spans="1:11" s="4" customFormat="1" x14ac:dyDescent="0.3">
      <c r="A52" s="3"/>
      <c r="B52" s="32">
        <v>41</v>
      </c>
      <c r="C52" s="3"/>
      <c r="D52" s="3"/>
      <c r="E52" s="3"/>
      <c r="F52" s="3"/>
      <c r="G52" s="3"/>
      <c r="H52" s="18"/>
      <c r="I52" s="3"/>
      <c r="J52" s="18"/>
      <c r="K52" s="3"/>
    </row>
    <row r="53" spans="1:11" s="4" customFormat="1" x14ac:dyDescent="0.3">
      <c r="A53" s="3"/>
      <c r="B53" s="32">
        <v>42</v>
      </c>
      <c r="C53" s="13"/>
      <c r="D53" s="3"/>
      <c r="E53" s="3"/>
      <c r="F53" s="18"/>
      <c r="G53" s="3"/>
      <c r="H53" s="3"/>
      <c r="I53" s="3"/>
      <c r="J53" s="3"/>
      <c r="K53" s="18"/>
    </row>
    <row r="54" spans="1:11" s="4" customFormat="1" x14ac:dyDescent="0.3">
      <c r="A54" s="3"/>
      <c r="B54" s="32">
        <v>43</v>
      </c>
      <c r="C54" s="3"/>
      <c r="D54" s="3"/>
      <c r="E54" s="3"/>
      <c r="F54" s="3"/>
      <c r="G54" s="3"/>
      <c r="H54" s="18"/>
      <c r="I54" s="3"/>
      <c r="J54" s="18"/>
      <c r="K54" s="3"/>
    </row>
    <row r="55" spans="1:11" s="4" customFormat="1" x14ac:dyDescent="0.3">
      <c r="A55" s="3"/>
      <c r="B55" s="32">
        <v>44</v>
      </c>
      <c r="C55" s="13"/>
      <c r="D55" s="3"/>
      <c r="E55" s="3"/>
      <c r="F55" s="20"/>
      <c r="G55" s="3"/>
      <c r="H55" s="3"/>
      <c r="I55" s="3"/>
      <c r="J55" s="3"/>
      <c r="K55" s="20"/>
    </row>
    <row r="56" spans="1:11" s="4" customFormat="1" x14ac:dyDescent="0.3">
      <c r="A56" s="3"/>
      <c r="B56" s="32">
        <v>45</v>
      </c>
      <c r="C56" s="3"/>
      <c r="D56" s="3"/>
      <c r="E56" s="3"/>
      <c r="F56" s="3"/>
      <c r="G56" s="3"/>
      <c r="H56" s="3"/>
      <c r="I56" s="3"/>
      <c r="J56" s="3"/>
      <c r="K56" s="3"/>
    </row>
    <row r="57" spans="1:11" s="4" customFormat="1" x14ac:dyDescent="0.3">
      <c r="A57" s="3"/>
      <c r="B57" s="32">
        <v>46</v>
      </c>
      <c r="C57" s="13"/>
      <c r="D57" s="3"/>
      <c r="E57" s="3"/>
      <c r="F57" s="20"/>
      <c r="G57" s="3"/>
      <c r="H57" s="18"/>
      <c r="I57" s="3"/>
      <c r="J57" s="18"/>
      <c r="K57" s="20"/>
    </row>
    <row r="58" spans="1:11" s="4" customFormat="1" x14ac:dyDescent="0.3">
      <c r="A58" s="3"/>
      <c r="B58" s="32">
        <v>47</v>
      </c>
      <c r="C58" s="13"/>
      <c r="D58" s="3"/>
      <c r="E58" s="3"/>
      <c r="F58" s="26"/>
      <c r="G58" s="3"/>
      <c r="H58" s="3"/>
      <c r="I58" s="3"/>
      <c r="J58" s="3"/>
      <c r="K58" s="27"/>
    </row>
    <row r="59" spans="1:11" s="4" customFormat="1" x14ac:dyDescent="0.3">
      <c r="A59" s="3"/>
      <c r="B59" s="32">
        <v>48</v>
      </c>
      <c r="C59" s="13"/>
      <c r="D59" s="3"/>
      <c r="E59" s="3"/>
      <c r="F59" s="3"/>
      <c r="G59" s="3"/>
      <c r="H59" s="18"/>
      <c r="I59" s="3"/>
      <c r="J59" s="18"/>
      <c r="K59" s="3"/>
    </row>
    <row r="60" spans="1:11" s="4" customFormat="1" x14ac:dyDescent="0.3">
      <c r="A60" s="3"/>
      <c r="B60" s="32">
        <v>49</v>
      </c>
      <c r="C60" s="13"/>
      <c r="D60" s="3"/>
      <c r="E60" s="3"/>
      <c r="F60" s="3"/>
      <c r="G60" s="3"/>
      <c r="H60" s="3"/>
      <c r="I60" s="3"/>
      <c r="J60" s="3"/>
      <c r="K60" s="3"/>
    </row>
    <row r="61" spans="1:11" s="4" customFormat="1" x14ac:dyDescent="0.3">
      <c r="A61" s="3"/>
      <c r="B61" s="32">
        <v>50</v>
      </c>
      <c r="C61" s="13"/>
      <c r="D61" s="3"/>
      <c r="E61" s="3"/>
      <c r="F61" s="3"/>
      <c r="G61" s="3"/>
      <c r="H61" s="20"/>
      <c r="I61" s="3"/>
      <c r="J61" s="20"/>
      <c r="K61" s="3"/>
    </row>
    <row r="62" spans="1:11" s="4" customFormat="1" x14ac:dyDescent="0.3">
      <c r="A62" s="3"/>
      <c r="B62" s="3"/>
      <c r="C62" s="3"/>
      <c r="D62" s="13"/>
      <c r="E62" s="3"/>
      <c r="F62" s="3"/>
      <c r="G62" s="3"/>
      <c r="H62" s="3"/>
      <c r="I62" s="3"/>
      <c r="J62" s="3"/>
      <c r="K62" s="3"/>
    </row>
    <row r="63" spans="1:11" x14ac:dyDescent="0.3">
      <c r="H63" s="20"/>
      <c r="J63" s="20"/>
    </row>
    <row r="64" spans="1:11" x14ac:dyDescent="0.3">
      <c r="H64" s="26"/>
      <c r="J64" s="27"/>
    </row>
  </sheetData>
  <mergeCells count="5">
    <mergeCell ref="A1:J1"/>
    <mergeCell ref="A2:J2"/>
    <mergeCell ref="A3:J3"/>
    <mergeCell ref="A4:J4"/>
    <mergeCell ref="A5:J5"/>
  </mergeCells>
  <pageMargins left="0.7" right="0.7" top="0.75" bottom="0.75" header="0.3" footer="0.3"/>
  <pageSetup scale="85" fitToWidth="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80FEF-E396-4623-B6BB-BD877FEEE619}">
  <sheetPr>
    <pageSetUpPr fitToPage="1"/>
  </sheetPr>
  <dimension ref="A1:L64"/>
  <sheetViews>
    <sheetView view="pageBreakPreview" topLeftCell="D22" zoomScaleNormal="110" zoomScaleSheetLayoutView="100" workbookViewId="0">
      <selection activeCell="D28" sqref="D28"/>
    </sheetView>
  </sheetViews>
  <sheetFormatPr defaultColWidth="9.109375" defaultRowHeight="14.4" x14ac:dyDescent="0.3"/>
  <cols>
    <col min="1" max="1" width="4" style="3" customWidth="1"/>
    <col min="2" max="2" width="5.109375" style="3" customWidth="1"/>
    <col min="3" max="3" width="7.6640625" style="3" customWidth="1"/>
    <col min="4" max="4" width="55.109375" style="3" bestFit="1" customWidth="1"/>
    <col min="5" max="5" width="3.109375" style="3" customWidth="1"/>
    <col min="6" max="6" width="14.6640625" style="3" customWidth="1"/>
    <col min="7" max="7" width="3.109375" style="3" customWidth="1"/>
    <col min="8" max="8" width="14.6640625" style="3" customWidth="1"/>
    <col min="9" max="9" width="3.6640625" style="3" customWidth="1"/>
    <col min="10" max="10" width="14.6640625" style="3" customWidth="1"/>
    <col min="11" max="11" width="3.109375" style="3" customWidth="1"/>
    <col min="12" max="12" width="26" style="4" bestFit="1" customWidth="1"/>
    <col min="13" max="16384" width="9.109375" style="3"/>
  </cols>
  <sheetData>
    <row r="1" spans="1:12" ht="17.399999999999999" x14ac:dyDescent="0.35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</row>
    <row r="2" spans="1:12" x14ac:dyDescent="0.3">
      <c r="A2" s="2" t="s">
        <v>53</v>
      </c>
      <c r="B2" s="2"/>
      <c r="C2" s="2"/>
      <c r="D2" s="2"/>
      <c r="E2" s="2"/>
      <c r="F2" s="2"/>
      <c r="G2" s="2"/>
      <c r="H2" s="2"/>
      <c r="I2" s="2"/>
      <c r="J2" s="2"/>
      <c r="K2" s="5"/>
    </row>
    <row r="3" spans="1:12" x14ac:dyDescent="0.3">
      <c r="A3" s="2" t="s">
        <v>19</v>
      </c>
      <c r="B3" s="2"/>
      <c r="C3" s="2"/>
      <c r="D3" s="2"/>
      <c r="E3" s="2"/>
      <c r="F3" s="2"/>
      <c r="G3" s="2"/>
      <c r="H3" s="2"/>
      <c r="I3" s="2"/>
      <c r="J3" s="2"/>
      <c r="K3" s="5"/>
    </row>
    <row r="4" spans="1:12" x14ac:dyDescent="0.3">
      <c r="A4" s="2" t="s">
        <v>54</v>
      </c>
      <c r="B4" s="2"/>
      <c r="C4" s="2"/>
      <c r="D4" s="2"/>
      <c r="E4" s="2"/>
      <c r="F4" s="2"/>
      <c r="G4" s="2"/>
      <c r="H4" s="2"/>
      <c r="I4" s="2"/>
      <c r="J4" s="2"/>
      <c r="K4" s="5"/>
    </row>
    <row r="5" spans="1:12" x14ac:dyDescent="0.3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  <c r="K5" s="5"/>
    </row>
    <row r="6" spans="1:12" x14ac:dyDescent="0.3">
      <c r="J6" s="33" t="s">
        <v>20</v>
      </c>
      <c r="K6" s="5"/>
    </row>
    <row r="7" spans="1:12" x14ac:dyDescent="0.3">
      <c r="A7" s="3" t="s">
        <v>21</v>
      </c>
      <c r="J7" s="34" t="s">
        <v>55</v>
      </c>
      <c r="K7" s="5"/>
    </row>
    <row r="8" spans="1:12" x14ac:dyDescent="0.3">
      <c r="A8" s="3" t="s">
        <v>22</v>
      </c>
      <c r="J8" s="35" t="s">
        <v>23</v>
      </c>
      <c r="K8" s="5"/>
    </row>
    <row r="9" spans="1:12" ht="15" thickBot="1" x14ac:dyDescent="0.35">
      <c r="B9" s="6"/>
      <c r="C9" s="6"/>
      <c r="D9" s="6"/>
      <c r="E9" s="6"/>
      <c r="F9" s="6"/>
      <c r="G9" s="6"/>
      <c r="H9" s="6"/>
      <c r="I9" s="6"/>
      <c r="J9" s="6"/>
      <c r="K9" s="5"/>
    </row>
    <row r="10" spans="1:12" ht="43.2" x14ac:dyDescent="0.3">
      <c r="B10" s="7" t="s">
        <v>24</v>
      </c>
      <c r="C10" s="7" t="s">
        <v>25</v>
      </c>
      <c r="F10" s="8" t="s">
        <v>26</v>
      </c>
      <c r="G10" s="9"/>
      <c r="H10" s="8" t="s">
        <v>27</v>
      </c>
      <c r="I10" s="9"/>
      <c r="J10" s="8" t="s">
        <v>28</v>
      </c>
      <c r="K10" s="5"/>
      <c r="L10" s="7"/>
    </row>
    <row r="11" spans="1:12" ht="15" thickBot="1" x14ac:dyDescent="0.35">
      <c r="B11" s="10" t="s">
        <v>29</v>
      </c>
      <c r="C11" s="10" t="s">
        <v>29</v>
      </c>
      <c r="D11" s="10" t="s">
        <v>30</v>
      </c>
      <c r="E11" s="6"/>
      <c r="F11" s="11" t="s">
        <v>31</v>
      </c>
      <c r="G11" s="6"/>
      <c r="H11" s="11" t="s">
        <v>31</v>
      </c>
      <c r="I11" s="6"/>
      <c r="J11" s="11" t="s">
        <v>31</v>
      </c>
      <c r="K11" s="12"/>
      <c r="L11" s="12"/>
    </row>
    <row r="12" spans="1:12" s="13" customFormat="1" x14ac:dyDescent="0.3">
      <c r="B12" s="32">
        <v>1</v>
      </c>
      <c r="D12" s="14"/>
      <c r="F12" s="15"/>
      <c r="H12" s="15"/>
      <c r="J12" s="15"/>
      <c r="K12" s="15"/>
      <c r="L12" s="16"/>
    </row>
    <row r="13" spans="1:12" x14ac:dyDescent="0.3">
      <c r="B13" s="32">
        <v>2</v>
      </c>
      <c r="C13" s="13"/>
      <c r="D13" s="13"/>
    </row>
    <row r="14" spans="1:12" x14ac:dyDescent="0.3">
      <c r="B14" s="32">
        <v>3</v>
      </c>
      <c r="C14" s="19">
        <v>303</v>
      </c>
      <c r="D14" s="22" t="s">
        <v>32</v>
      </c>
      <c r="F14" s="18">
        <v>0</v>
      </c>
      <c r="H14" s="18">
        <v>0</v>
      </c>
      <c r="J14" s="18">
        <v>0</v>
      </c>
      <c r="K14" s="18"/>
    </row>
    <row r="15" spans="1:12" x14ac:dyDescent="0.3">
      <c r="B15" s="32">
        <v>4</v>
      </c>
      <c r="C15" s="19">
        <v>310.10000000000002</v>
      </c>
      <c r="D15" s="22" t="s">
        <v>33</v>
      </c>
      <c r="F15" s="18">
        <v>0</v>
      </c>
      <c r="H15" s="18">
        <v>0</v>
      </c>
      <c r="J15" s="18">
        <v>0</v>
      </c>
      <c r="K15" s="18"/>
    </row>
    <row r="16" spans="1:12" x14ac:dyDescent="0.3">
      <c r="B16" s="32">
        <v>5</v>
      </c>
      <c r="C16" s="19">
        <v>311</v>
      </c>
      <c r="D16" s="22" t="s">
        <v>34</v>
      </c>
      <c r="F16" s="18">
        <v>288528.06</v>
      </c>
      <c r="H16" s="18">
        <f>12000+12781.2769027778</f>
        <v>24781.276902777798</v>
      </c>
      <c r="J16" s="18">
        <f>13658+7812.22084123932</f>
        <v>21470.220841239319</v>
      </c>
      <c r="K16" s="18"/>
    </row>
    <row r="17" spans="1:11" x14ac:dyDescent="0.3">
      <c r="B17" s="32">
        <v>6</v>
      </c>
      <c r="C17" s="19">
        <v>352.1</v>
      </c>
      <c r="D17" s="22" t="s">
        <v>35</v>
      </c>
      <c r="F17" s="18">
        <v>160266.06</v>
      </c>
      <c r="H17" s="18">
        <v>4631.1580499999982</v>
      </c>
      <c r="J17" s="18">
        <v>3249.1578038461525</v>
      </c>
      <c r="K17" s="18"/>
    </row>
    <row r="18" spans="1:11" x14ac:dyDescent="0.3">
      <c r="B18" s="32">
        <v>7</v>
      </c>
      <c r="C18" s="19">
        <v>352.2</v>
      </c>
      <c r="D18" s="22" t="s">
        <v>36</v>
      </c>
      <c r="F18" s="18">
        <v>32478.9</v>
      </c>
      <c r="H18" s="18">
        <v>216.52600000000001</v>
      </c>
      <c r="J18" s="18">
        <v>41.639615384615389</v>
      </c>
      <c r="K18" s="20"/>
    </row>
    <row r="19" spans="1:11" s="4" customFormat="1" x14ac:dyDescent="0.3">
      <c r="A19" s="3"/>
      <c r="B19" s="32">
        <v>8</v>
      </c>
      <c r="C19" s="19">
        <v>353</v>
      </c>
      <c r="D19" s="22" t="s">
        <v>37</v>
      </c>
      <c r="E19" s="3"/>
      <c r="F19" s="18">
        <v>0</v>
      </c>
      <c r="G19" s="3"/>
      <c r="H19" s="18">
        <v>0</v>
      </c>
      <c r="I19" s="3"/>
      <c r="J19" s="18">
        <v>0</v>
      </c>
      <c r="K19" s="3"/>
    </row>
    <row r="20" spans="1:11" s="4" customFormat="1" x14ac:dyDescent="0.3">
      <c r="A20" s="3"/>
      <c r="B20" s="32">
        <v>9</v>
      </c>
      <c r="C20" s="19">
        <v>355</v>
      </c>
      <c r="D20" s="22" t="s">
        <v>38</v>
      </c>
      <c r="E20" s="3"/>
      <c r="F20" s="18">
        <v>0</v>
      </c>
      <c r="G20" s="3"/>
      <c r="H20" s="18">
        <v>0</v>
      </c>
      <c r="I20" s="3"/>
      <c r="J20" s="18">
        <v>0</v>
      </c>
      <c r="K20" s="3"/>
    </row>
    <row r="21" spans="1:11" s="4" customFormat="1" x14ac:dyDescent="0.3">
      <c r="A21" s="3"/>
      <c r="B21" s="32">
        <v>10</v>
      </c>
      <c r="C21" s="19">
        <v>363</v>
      </c>
      <c r="D21" s="22" t="s">
        <v>39</v>
      </c>
      <c r="E21" s="3"/>
      <c r="F21" s="18">
        <v>21699.96</v>
      </c>
      <c r="G21" s="3"/>
      <c r="H21" s="18">
        <v>1771.1625000000001</v>
      </c>
      <c r="I21" s="3"/>
      <c r="J21" s="18">
        <v>977.64180769230745</v>
      </c>
      <c r="K21" s="3"/>
    </row>
    <row r="22" spans="1:11" s="4" customFormat="1" x14ac:dyDescent="0.3">
      <c r="A22" s="3"/>
      <c r="B22" s="32">
        <v>11</v>
      </c>
      <c r="C22" s="19">
        <v>370</v>
      </c>
      <c r="D22" s="22" t="s">
        <v>33</v>
      </c>
      <c r="E22" s="3"/>
      <c r="F22" s="18">
        <v>1577.96</v>
      </c>
      <c r="G22" s="3"/>
      <c r="H22" s="18">
        <v>0</v>
      </c>
      <c r="I22" s="3"/>
      <c r="J22" s="18">
        <v>0</v>
      </c>
      <c r="K22" s="18"/>
    </row>
    <row r="23" spans="1:11" s="4" customFormat="1" x14ac:dyDescent="0.3">
      <c r="A23" s="3"/>
      <c r="B23" s="32">
        <v>12</v>
      </c>
      <c r="C23" s="19">
        <v>370.1</v>
      </c>
      <c r="D23" s="22" t="s">
        <v>40</v>
      </c>
      <c r="E23" s="3"/>
      <c r="F23" s="18">
        <v>0</v>
      </c>
      <c r="G23" s="3"/>
      <c r="H23" s="18">
        <v>0</v>
      </c>
      <c r="I23" s="3"/>
      <c r="J23" s="18">
        <v>0</v>
      </c>
      <c r="K23" s="18"/>
    </row>
    <row r="24" spans="1:11" s="4" customFormat="1" x14ac:dyDescent="0.3">
      <c r="A24" s="3"/>
      <c r="B24" s="32">
        <v>13</v>
      </c>
      <c r="C24" s="19">
        <v>372</v>
      </c>
      <c r="D24" s="22" t="s">
        <v>41</v>
      </c>
      <c r="E24" s="3"/>
      <c r="F24" s="18">
        <v>553897.95000000007</v>
      </c>
      <c r="G24" s="3"/>
      <c r="H24" s="18">
        <v>44221.986041666671</v>
      </c>
      <c r="I24" s="3"/>
      <c r="J24" s="18">
        <v>34708.160201923078</v>
      </c>
      <c r="K24" s="18"/>
    </row>
    <row r="25" spans="1:11" s="4" customFormat="1" x14ac:dyDescent="0.3">
      <c r="A25" s="3"/>
      <c r="B25" s="32">
        <v>14</v>
      </c>
      <c r="C25" s="19">
        <v>373</v>
      </c>
      <c r="D25" s="22" t="s">
        <v>42</v>
      </c>
      <c r="E25" s="3"/>
      <c r="F25" s="18">
        <v>64957.8</v>
      </c>
      <c r="G25" s="3"/>
      <c r="H25" s="18">
        <v>541.31500000000005</v>
      </c>
      <c r="I25" s="3"/>
      <c r="J25" s="18">
        <v>104.09903846153847</v>
      </c>
      <c r="K25" s="18"/>
    </row>
    <row r="26" spans="1:11" s="4" customFormat="1" x14ac:dyDescent="0.3">
      <c r="A26" s="3"/>
      <c r="B26" s="32">
        <v>15</v>
      </c>
      <c r="C26" s="19">
        <v>375</v>
      </c>
      <c r="D26" s="22" t="s">
        <v>43</v>
      </c>
      <c r="E26" s="3"/>
      <c r="F26" s="18">
        <v>0</v>
      </c>
      <c r="G26" s="3"/>
      <c r="H26" s="18">
        <v>0</v>
      </c>
      <c r="I26" s="3"/>
      <c r="J26" s="18">
        <v>0</v>
      </c>
      <c r="K26" s="18"/>
    </row>
    <row r="27" spans="1:11" s="4" customFormat="1" x14ac:dyDescent="0.3">
      <c r="A27" s="3"/>
      <c r="B27" s="32">
        <v>16</v>
      </c>
      <c r="C27" s="19">
        <v>391</v>
      </c>
      <c r="D27" s="22" t="s">
        <v>44</v>
      </c>
      <c r="E27" s="3"/>
      <c r="F27" s="18">
        <v>3247.89</v>
      </c>
      <c r="G27" s="3"/>
      <c r="H27" s="18">
        <v>54.131499999999996</v>
      </c>
      <c r="I27" s="3"/>
      <c r="J27" s="18">
        <v>10.409903846153846</v>
      </c>
      <c r="K27" s="18"/>
    </row>
    <row r="28" spans="1:11" s="4" customFormat="1" x14ac:dyDescent="0.3">
      <c r="A28" s="3"/>
      <c r="B28" s="32">
        <v>17</v>
      </c>
      <c r="C28" s="19">
        <v>391.1</v>
      </c>
      <c r="D28" s="22" t="s">
        <v>44</v>
      </c>
      <c r="E28" s="3"/>
      <c r="F28" s="18">
        <v>0</v>
      </c>
      <c r="G28" s="3"/>
      <c r="H28" s="18">
        <v>0</v>
      </c>
      <c r="I28" s="3"/>
      <c r="J28" s="18">
        <v>0</v>
      </c>
      <c r="K28" s="18"/>
    </row>
    <row r="29" spans="1:11" s="4" customFormat="1" x14ac:dyDescent="0.3">
      <c r="A29" s="3"/>
      <c r="B29" s="32">
        <v>18</v>
      </c>
      <c r="C29" s="19">
        <v>392</v>
      </c>
      <c r="D29" s="22" t="s">
        <v>45</v>
      </c>
      <c r="E29" s="3"/>
      <c r="F29" s="18">
        <v>0</v>
      </c>
      <c r="G29" s="3"/>
      <c r="H29" s="18">
        <v>0</v>
      </c>
      <c r="I29" s="3"/>
      <c r="J29" s="18">
        <v>0</v>
      </c>
      <c r="K29" s="18"/>
    </row>
    <row r="30" spans="1:11" s="4" customFormat="1" x14ac:dyDescent="0.3">
      <c r="A30" s="3"/>
      <c r="B30" s="32">
        <v>19</v>
      </c>
      <c r="C30" s="19">
        <v>393</v>
      </c>
      <c r="D30" s="22" t="s">
        <v>46</v>
      </c>
      <c r="E30" s="3"/>
      <c r="F30" s="18">
        <v>17254.02</v>
      </c>
      <c r="G30" s="3"/>
      <c r="H30" s="18">
        <v>987.19322222222252</v>
      </c>
      <c r="I30" s="3"/>
      <c r="J30" s="18">
        <v>567.51378632478645</v>
      </c>
      <c r="K30" s="20"/>
    </row>
    <row r="31" spans="1:11" s="4" customFormat="1" x14ac:dyDescent="0.3">
      <c r="A31" s="3"/>
      <c r="B31" s="32">
        <v>20</v>
      </c>
      <c r="C31" s="19">
        <v>396</v>
      </c>
      <c r="D31" s="22" t="s">
        <v>47</v>
      </c>
      <c r="E31" s="3"/>
      <c r="F31" s="18">
        <v>0</v>
      </c>
      <c r="G31" s="3"/>
      <c r="H31" s="18">
        <v>0</v>
      </c>
      <c r="I31" s="3"/>
      <c r="J31" s="18">
        <v>0</v>
      </c>
      <c r="K31" s="3"/>
    </row>
    <row r="32" spans="1:11" s="4" customFormat="1" x14ac:dyDescent="0.3">
      <c r="A32" s="3"/>
      <c r="B32" s="32">
        <v>21</v>
      </c>
      <c r="C32" s="17"/>
      <c r="D32" s="21"/>
      <c r="E32" s="3"/>
      <c r="F32" s="18"/>
      <c r="G32" s="3"/>
      <c r="H32" s="18"/>
      <c r="I32" s="3"/>
      <c r="J32" s="18"/>
      <c r="K32" s="18"/>
    </row>
    <row r="33" spans="1:11" s="4" customFormat="1" x14ac:dyDescent="0.3">
      <c r="A33" s="3"/>
      <c r="B33" s="32">
        <v>22</v>
      </c>
      <c r="C33" s="17"/>
      <c r="D33" s="36" t="s">
        <v>48</v>
      </c>
      <c r="E33" s="40"/>
      <c r="F33" s="37">
        <f>SUM(F14:F31)</f>
        <v>1143908.6000000001</v>
      </c>
      <c r="G33" s="40"/>
      <c r="H33" s="37">
        <f>SUM(H14:H31)</f>
        <v>77204.749216666693</v>
      </c>
      <c r="I33" s="40"/>
      <c r="J33" s="37">
        <f>SUM(J14:J31)</f>
        <v>61128.842998717955</v>
      </c>
      <c r="K33" s="18"/>
    </row>
    <row r="34" spans="1:11" s="4" customFormat="1" x14ac:dyDescent="0.3">
      <c r="A34" s="3"/>
      <c r="B34" s="32">
        <v>23</v>
      </c>
      <c r="C34" s="17"/>
      <c r="D34" s="21"/>
      <c r="E34" s="3"/>
      <c r="F34" s="18"/>
      <c r="G34" s="3"/>
      <c r="H34" s="18"/>
      <c r="I34" s="3"/>
      <c r="J34" s="18"/>
      <c r="K34" s="18"/>
    </row>
    <row r="35" spans="1:11" s="4" customFormat="1" x14ac:dyDescent="0.3">
      <c r="A35" s="3"/>
      <c r="B35" s="32">
        <v>24</v>
      </c>
      <c r="C35" s="17" t="s">
        <v>49</v>
      </c>
      <c r="D35" s="21" t="s">
        <v>50</v>
      </c>
      <c r="E35" s="3"/>
      <c r="F35" s="18">
        <v>0</v>
      </c>
      <c r="G35" s="3"/>
      <c r="H35" s="18">
        <v>0</v>
      </c>
      <c r="I35" s="3"/>
      <c r="J35" s="18">
        <v>0</v>
      </c>
      <c r="K35" s="18"/>
    </row>
    <row r="36" spans="1:11" s="4" customFormat="1" x14ac:dyDescent="0.3">
      <c r="A36" s="3"/>
      <c r="B36" s="32">
        <v>25</v>
      </c>
      <c r="C36" s="17"/>
      <c r="D36" s="21"/>
      <c r="E36" s="3"/>
      <c r="F36" s="18"/>
      <c r="G36" s="3"/>
      <c r="H36" s="20"/>
      <c r="I36" s="3"/>
      <c r="J36" s="20"/>
      <c r="K36" s="18"/>
    </row>
    <row r="37" spans="1:11" s="4" customFormat="1" ht="15" thickBot="1" x14ac:dyDescent="0.35">
      <c r="A37" s="3"/>
      <c r="B37" s="32">
        <v>26</v>
      </c>
      <c r="C37" s="17"/>
      <c r="D37" s="29" t="s">
        <v>51</v>
      </c>
      <c r="E37" s="30"/>
      <c r="F37" s="31">
        <f>F33+F35</f>
        <v>1143908.6000000001</v>
      </c>
      <c r="G37" s="30"/>
      <c r="H37" s="31">
        <f>H33+H35</f>
        <v>77204.749216666693</v>
      </c>
      <c r="I37" s="30"/>
      <c r="J37" s="31">
        <f>J33+J35</f>
        <v>61128.842998717955</v>
      </c>
      <c r="K37" s="18"/>
    </row>
    <row r="38" spans="1:11" s="4" customFormat="1" ht="15" thickTop="1" x14ac:dyDescent="0.3">
      <c r="A38" s="3"/>
      <c r="B38" s="32">
        <v>27</v>
      </c>
      <c r="C38" s="17"/>
      <c r="D38" s="21"/>
      <c r="E38" s="3"/>
      <c r="F38" s="18"/>
      <c r="G38" s="3"/>
      <c r="H38" s="18"/>
      <c r="I38" s="3"/>
      <c r="J38" s="18"/>
      <c r="K38" s="18"/>
    </row>
    <row r="39" spans="1:11" s="4" customFormat="1" x14ac:dyDescent="0.3">
      <c r="A39" s="3"/>
      <c r="B39" s="32">
        <v>28</v>
      </c>
      <c r="C39" s="17"/>
      <c r="D39" s="21"/>
      <c r="E39" s="3"/>
      <c r="F39" s="18"/>
      <c r="G39" s="3"/>
      <c r="H39" s="18"/>
      <c r="I39" s="3"/>
      <c r="J39" s="18"/>
      <c r="K39" s="18"/>
    </row>
    <row r="40" spans="1:11" s="4" customFormat="1" x14ac:dyDescent="0.3">
      <c r="A40" s="3"/>
      <c r="B40" s="32">
        <v>29</v>
      </c>
      <c r="C40" s="17"/>
      <c r="D40" s="21"/>
      <c r="E40" s="3"/>
      <c r="F40" s="18"/>
      <c r="G40" s="3"/>
      <c r="H40" s="18"/>
      <c r="I40" s="3"/>
      <c r="J40" s="18"/>
      <c r="K40" s="18"/>
    </row>
    <row r="41" spans="1:11" s="4" customFormat="1" x14ac:dyDescent="0.3">
      <c r="A41" s="3"/>
      <c r="B41" s="32">
        <v>30</v>
      </c>
      <c r="C41" s="23"/>
      <c r="D41" s="21"/>
      <c r="E41" s="3"/>
      <c r="F41" s="18"/>
      <c r="G41" s="3"/>
      <c r="H41" s="18"/>
      <c r="I41" s="3"/>
      <c r="J41" s="18"/>
      <c r="K41" s="18"/>
    </row>
    <row r="42" spans="1:11" s="4" customFormat="1" x14ac:dyDescent="0.3">
      <c r="A42" s="3"/>
      <c r="B42" s="32">
        <v>31</v>
      </c>
      <c r="C42" s="17"/>
      <c r="D42" s="3"/>
      <c r="E42" s="3"/>
      <c r="F42" s="20"/>
      <c r="G42" s="3"/>
      <c r="H42" s="18"/>
      <c r="I42" s="3"/>
      <c r="J42" s="18"/>
      <c r="K42" s="20"/>
    </row>
    <row r="43" spans="1:11" s="4" customFormat="1" x14ac:dyDescent="0.3">
      <c r="A43" s="3"/>
      <c r="B43" s="32">
        <v>32</v>
      </c>
      <c r="C43" s="24"/>
      <c r="D43" s="3"/>
      <c r="E43" s="3"/>
      <c r="F43" s="3"/>
      <c r="G43" s="3"/>
      <c r="H43" s="18"/>
      <c r="I43" s="3"/>
      <c r="J43" s="18"/>
      <c r="K43" s="3"/>
    </row>
    <row r="44" spans="1:11" s="4" customFormat="1" x14ac:dyDescent="0.3">
      <c r="A44" s="3"/>
      <c r="B44" s="32">
        <v>33</v>
      </c>
      <c r="C44" s="17"/>
      <c r="D44" s="21"/>
      <c r="E44" s="3"/>
      <c r="F44" s="18"/>
      <c r="G44" s="3"/>
      <c r="H44" s="18"/>
      <c r="I44" s="3"/>
      <c r="J44" s="18"/>
      <c r="K44" s="18"/>
    </row>
    <row r="45" spans="1:11" s="4" customFormat="1" x14ac:dyDescent="0.3">
      <c r="A45" s="3"/>
      <c r="B45" s="32">
        <v>34</v>
      </c>
      <c r="C45" s="17"/>
      <c r="D45" s="21"/>
      <c r="E45" s="3"/>
      <c r="F45" s="18"/>
      <c r="G45" s="3"/>
      <c r="H45" s="18"/>
      <c r="I45" s="3"/>
      <c r="J45" s="18"/>
      <c r="K45" s="18"/>
    </row>
    <row r="46" spans="1:11" s="4" customFormat="1" x14ac:dyDescent="0.3">
      <c r="A46" s="3"/>
      <c r="B46" s="32">
        <v>35</v>
      </c>
      <c r="C46" s="17"/>
      <c r="D46" s="21"/>
      <c r="E46" s="3"/>
      <c r="F46" s="18"/>
      <c r="G46" s="3"/>
      <c r="H46" s="18"/>
      <c r="I46" s="3"/>
      <c r="J46" s="18"/>
      <c r="K46" s="18"/>
    </row>
    <row r="47" spans="1:11" s="4" customFormat="1" x14ac:dyDescent="0.3">
      <c r="A47" s="3"/>
      <c r="B47" s="32">
        <v>36</v>
      </c>
      <c r="C47" s="24"/>
      <c r="D47" s="3"/>
      <c r="E47" s="3"/>
      <c r="F47" s="3"/>
      <c r="G47" s="3"/>
      <c r="H47" s="18"/>
      <c r="I47" s="3"/>
      <c r="J47" s="18"/>
      <c r="K47" s="3"/>
    </row>
    <row r="48" spans="1:11" s="4" customFormat="1" x14ac:dyDescent="0.3">
      <c r="A48" s="3"/>
      <c r="B48" s="32">
        <v>37</v>
      </c>
      <c r="C48" s="17"/>
      <c r="D48" s="25"/>
      <c r="E48" s="3"/>
      <c r="F48" s="18"/>
      <c r="G48" s="3"/>
      <c r="H48" s="20"/>
      <c r="I48" s="3"/>
      <c r="J48" s="20"/>
      <c r="K48" s="18"/>
    </row>
    <row r="49" spans="1:11" s="4" customFormat="1" x14ac:dyDescent="0.3">
      <c r="A49" s="3"/>
      <c r="B49" s="32">
        <v>38</v>
      </c>
      <c r="C49" s="17"/>
      <c r="D49" s="3"/>
      <c r="E49" s="3"/>
      <c r="F49" s="3"/>
      <c r="G49" s="3"/>
      <c r="H49" s="3"/>
      <c r="I49" s="3"/>
      <c r="J49" s="3"/>
      <c r="K49" s="3"/>
    </row>
    <row r="50" spans="1:11" s="4" customFormat="1" x14ac:dyDescent="0.3">
      <c r="A50" s="3"/>
      <c r="B50" s="32">
        <v>39</v>
      </c>
      <c r="C50" s="24"/>
      <c r="D50" s="3"/>
      <c r="E50" s="3"/>
      <c r="F50" s="3"/>
      <c r="G50" s="3"/>
      <c r="H50" s="18"/>
      <c r="I50" s="3"/>
      <c r="J50" s="18"/>
      <c r="K50" s="3"/>
    </row>
    <row r="51" spans="1:11" s="4" customFormat="1" x14ac:dyDescent="0.3">
      <c r="A51" s="3"/>
      <c r="B51" s="32">
        <v>40</v>
      </c>
      <c r="C51" s="17"/>
      <c r="D51" s="25"/>
      <c r="E51" s="3"/>
      <c r="F51" s="18"/>
      <c r="G51" s="3"/>
      <c r="H51" s="18"/>
      <c r="I51" s="3"/>
      <c r="J51" s="18"/>
      <c r="K51" s="18"/>
    </row>
    <row r="52" spans="1:11" s="4" customFormat="1" x14ac:dyDescent="0.3">
      <c r="A52" s="3"/>
      <c r="B52" s="32">
        <v>41</v>
      </c>
      <c r="C52" s="3"/>
      <c r="D52" s="3"/>
      <c r="E52" s="3"/>
      <c r="F52" s="3"/>
      <c r="G52" s="3"/>
      <c r="H52" s="18"/>
      <c r="I52" s="3"/>
      <c r="J52" s="18"/>
      <c r="K52" s="3"/>
    </row>
    <row r="53" spans="1:11" s="4" customFormat="1" x14ac:dyDescent="0.3">
      <c r="A53" s="3"/>
      <c r="B53" s="32">
        <v>42</v>
      </c>
      <c r="C53" s="13"/>
      <c r="D53" s="3"/>
      <c r="E53" s="3"/>
      <c r="F53" s="18"/>
      <c r="G53" s="3"/>
      <c r="H53" s="3"/>
      <c r="I53" s="3"/>
      <c r="J53" s="3"/>
      <c r="K53" s="18"/>
    </row>
    <row r="54" spans="1:11" s="4" customFormat="1" x14ac:dyDescent="0.3">
      <c r="A54" s="3"/>
      <c r="B54" s="32">
        <v>43</v>
      </c>
      <c r="C54" s="3"/>
      <c r="D54" s="3"/>
      <c r="E54" s="3"/>
      <c r="F54" s="3"/>
      <c r="G54" s="3"/>
      <c r="H54" s="18"/>
      <c r="I54" s="3"/>
      <c r="J54" s="18"/>
      <c r="K54" s="3"/>
    </row>
    <row r="55" spans="1:11" s="4" customFormat="1" x14ac:dyDescent="0.3">
      <c r="A55" s="3"/>
      <c r="B55" s="32">
        <v>44</v>
      </c>
      <c r="C55" s="13"/>
      <c r="D55" s="3"/>
      <c r="E55" s="3"/>
      <c r="F55" s="20"/>
      <c r="G55" s="3"/>
      <c r="H55" s="3"/>
      <c r="I55" s="3"/>
      <c r="J55" s="3"/>
      <c r="K55" s="20"/>
    </row>
    <row r="56" spans="1:11" s="4" customFormat="1" x14ac:dyDescent="0.3">
      <c r="A56" s="3"/>
      <c r="B56" s="32">
        <v>45</v>
      </c>
      <c r="C56" s="3"/>
      <c r="D56" s="3"/>
      <c r="E56" s="3"/>
      <c r="F56" s="3"/>
      <c r="G56" s="3"/>
      <c r="H56" s="3"/>
      <c r="I56" s="3"/>
      <c r="J56" s="3"/>
      <c r="K56" s="3"/>
    </row>
    <row r="57" spans="1:11" s="4" customFormat="1" x14ac:dyDescent="0.3">
      <c r="A57" s="3"/>
      <c r="B57" s="32">
        <v>46</v>
      </c>
      <c r="C57" s="13"/>
      <c r="D57" s="3"/>
      <c r="E57" s="3"/>
      <c r="F57" s="20"/>
      <c r="G57" s="3"/>
      <c r="H57" s="18"/>
      <c r="I57" s="3"/>
      <c r="J57" s="18"/>
      <c r="K57" s="20"/>
    </row>
    <row r="58" spans="1:11" s="4" customFormat="1" x14ac:dyDescent="0.3">
      <c r="A58" s="3"/>
      <c r="B58" s="32">
        <v>47</v>
      </c>
      <c r="C58" s="13"/>
      <c r="D58" s="3"/>
      <c r="E58" s="3"/>
      <c r="F58" s="26"/>
      <c r="G58" s="3"/>
      <c r="H58" s="3"/>
      <c r="I58" s="3"/>
      <c r="J58" s="3"/>
      <c r="K58" s="27"/>
    </row>
    <row r="59" spans="1:11" s="4" customFormat="1" x14ac:dyDescent="0.3">
      <c r="A59" s="3"/>
      <c r="B59" s="32">
        <v>48</v>
      </c>
      <c r="C59" s="13"/>
      <c r="D59" s="3"/>
      <c r="E59" s="3"/>
      <c r="F59" s="3"/>
      <c r="G59" s="3"/>
      <c r="H59" s="18"/>
      <c r="I59" s="3"/>
      <c r="J59" s="18"/>
      <c r="K59" s="3"/>
    </row>
    <row r="60" spans="1:11" s="4" customFormat="1" x14ac:dyDescent="0.3">
      <c r="A60" s="3"/>
      <c r="B60" s="32">
        <v>49</v>
      </c>
      <c r="C60" s="13"/>
      <c r="D60" s="3"/>
      <c r="E60" s="3"/>
      <c r="F60" s="3"/>
      <c r="G60" s="3"/>
      <c r="H60" s="3"/>
      <c r="I60" s="3"/>
      <c r="J60" s="3"/>
      <c r="K60" s="3"/>
    </row>
    <row r="61" spans="1:11" s="4" customFormat="1" x14ac:dyDescent="0.3">
      <c r="A61" s="3"/>
      <c r="B61" s="32">
        <v>50</v>
      </c>
      <c r="C61" s="13"/>
      <c r="D61" s="3"/>
      <c r="E61" s="3"/>
      <c r="F61" s="3"/>
      <c r="G61" s="3"/>
      <c r="H61" s="20"/>
      <c r="I61" s="3"/>
      <c r="J61" s="20"/>
      <c r="K61" s="3"/>
    </row>
    <row r="62" spans="1:11" s="4" customFormat="1" x14ac:dyDescent="0.3">
      <c r="A62" s="3"/>
      <c r="B62" s="3"/>
      <c r="C62" s="3"/>
      <c r="D62" s="13"/>
      <c r="E62" s="3"/>
      <c r="F62" s="3"/>
      <c r="G62" s="3"/>
      <c r="H62" s="3"/>
      <c r="I62" s="3"/>
      <c r="J62" s="3"/>
      <c r="K62" s="3"/>
    </row>
    <row r="63" spans="1:11" x14ac:dyDescent="0.3">
      <c r="H63" s="20"/>
      <c r="J63" s="20"/>
    </row>
    <row r="64" spans="1:11" x14ac:dyDescent="0.3">
      <c r="H64" s="26"/>
      <c r="J64" s="27"/>
    </row>
  </sheetData>
  <mergeCells count="5">
    <mergeCell ref="A1:J1"/>
    <mergeCell ref="A2:J2"/>
    <mergeCell ref="A3:J3"/>
    <mergeCell ref="A4:J4"/>
    <mergeCell ref="A5:J5"/>
  </mergeCells>
  <pageMargins left="0.7" right="0.7" top="0.75" bottom="0.75" header="0.3" footer="0.3"/>
  <pageSetup scale="85" fitToWidth="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D7171-73B2-49AF-911A-21490942802B}">
  <sheetPr>
    <pageSetUpPr fitToPage="1"/>
  </sheetPr>
  <dimension ref="A1:L64"/>
  <sheetViews>
    <sheetView view="pageBreakPreview" topLeftCell="F25" zoomScaleNormal="110" zoomScaleSheetLayoutView="100" workbookViewId="0">
      <selection activeCell="D28" sqref="D28"/>
    </sheetView>
  </sheetViews>
  <sheetFormatPr defaultColWidth="9.109375" defaultRowHeight="14.4" x14ac:dyDescent="0.3"/>
  <cols>
    <col min="1" max="1" width="4" style="3" customWidth="1"/>
    <col min="2" max="2" width="5.109375" style="3" customWidth="1"/>
    <col min="3" max="3" width="7.6640625" style="3" customWidth="1"/>
    <col min="4" max="4" width="55.109375" style="3" bestFit="1" customWidth="1"/>
    <col min="5" max="5" width="3.109375" style="3" customWidth="1"/>
    <col min="6" max="6" width="14.6640625" style="3" customWidth="1"/>
    <col min="7" max="7" width="3.109375" style="3" customWidth="1"/>
    <col min="8" max="8" width="14.6640625" style="3" customWidth="1"/>
    <col min="9" max="9" width="3.6640625" style="3" customWidth="1"/>
    <col min="10" max="10" width="14.6640625" style="3" customWidth="1"/>
    <col min="11" max="11" width="3.109375" style="3" customWidth="1"/>
    <col min="12" max="12" width="26" style="4" bestFit="1" customWidth="1"/>
    <col min="13" max="16384" width="9.109375" style="3"/>
  </cols>
  <sheetData>
    <row r="1" spans="1:12" ht="17.399999999999999" x14ac:dyDescent="0.35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</row>
    <row r="2" spans="1:12" x14ac:dyDescent="0.3">
      <c r="A2" s="2" t="s">
        <v>53</v>
      </c>
      <c r="B2" s="2"/>
      <c r="C2" s="2"/>
      <c r="D2" s="2"/>
      <c r="E2" s="2"/>
      <c r="F2" s="2"/>
      <c r="G2" s="2"/>
      <c r="H2" s="2"/>
      <c r="I2" s="2"/>
      <c r="J2" s="2"/>
      <c r="K2" s="5"/>
    </row>
    <row r="3" spans="1:12" x14ac:dyDescent="0.3">
      <c r="A3" s="2" t="s">
        <v>19</v>
      </c>
      <c r="B3" s="2"/>
      <c r="C3" s="2"/>
      <c r="D3" s="2"/>
      <c r="E3" s="2"/>
      <c r="F3" s="2"/>
      <c r="G3" s="2"/>
      <c r="H3" s="2"/>
      <c r="I3" s="2"/>
      <c r="J3" s="2"/>
      <c r="K3" s="5"/>
    </row>
    <row r="4" spans="1:12" x14ac:dyDescent="0.3">
      <c r="A4" s="2" t="s">
        <v>54</v>
      </c>
      <c r="B4" s="2"/>
      <c r="C4" s="2"/>
      <c r="D4" s="2"/>
      <c r="E4" s="2"/>
      <c r="F4" s="2"/>
      <c r="G4" s="2"/>
      <c r="H4" s="2"/>
      <c r="I4" s="2"/>
      <c r="J4" s="2"/>
      <c r="K4" s="5"/>
    </row>
    <row r="5" spans="1:12" x14ac:dyDescent="0.3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5"/>
    </row>
    <row r="6" spans="1:12" x14ac:dyDescent="0.3">
      <c r="J6" s="33" t="s">
        <v>20</v>
      </c>
      <c r="K6" s="5"/>
    </row>
    <row r="7" spans="1:12" x14ac:dyDescent="0.3">
      <c r="A7" s="3" t="s">
        <v>21</v>
      </c>
      <c r="J7" s="34" t="s">
        <v>55</v>
      </c>
      <c r="K7" s="5"/>
    </row>
    <row r="8" spans="1:12" x14ac:dyDescent="0.3">
      <c r="A8" s="3" t="s">
        <v>22</v>
      </c>
      <c r="J8" s="35" t="s">
        <v>23</v>
      </c>
      <c r="K8" s="5"/>
    </row>
    <row r="9" spans="1:12" ht="15" thickBot="1" x14ac:dyDescent="0.35">
      <c r="B9" s="6"/>
      <c r="C9" s="6"/>
      <c r="D9" s="6"/>
      <c r="E9" s="6"/>
      <c r="F9" s="6"/>
      <c r="G9" s="6"/>
      <c r="H9" s="6"/>
      <c r="I9" s="6"/>
      <c r="J9" s="6"/>
      <c r="K9" s="5"/>
    </row>
    <row r="10" spans="1:12" ht="43.2" x14ac:dyDescent="0.3">
      <c r="B10" s="7" t="s">
        <v>24</v>
      </c>
      <c r="C10" s="7" t="s">
        <v>25</v>
      </c>
      <c r="F10" s="8" t="s">
        <v>26</v>
      </c>
      <c r="G10" s="9"/>
      <c r="H10" s="8" t="s">
        <v>27</v>
      </c>
      <c r="I10" s="9"/>
      <c r="J10" s="8" t="s">
        <v>28</v>
      </c>
      <c r="K10" s="5"/>
      <c r="L10" s="7"/>
    </row>
    <row r="11" spans="1:12" ht="15" thickBot="1" x14ac:dyDescent="0.35">
      <c r="B11" s="10" t="s">
        <v>29</v>
      </c>
      <c r="C11" s="10" t="s">
        <v>29</v>
      </c>
      <c r="D11" s="10" t="s">
        <v>30</v>
      </c>
      <c r="E11" s="6"/>
      <c r="F11" s="11" t="s">
        <v>31</v>
      </c>
      <c r="G11" s="6"/>
      <c r="H11" s="11" t="s">
        <v>31</v>
      </c>
      <c r="I11" s="6"/>
      <c r="J11" s="11" t="s">
        <v>31</v>
      </c>
      <c r="K11" s="12"/>
      <c r="L11" s="12"/>
    </row>
    <row r="12" spans="1:12" s="13" customFormat="1" x14ac:dyDescent="0.3">
      <c r="B12" s="32">
        <v>1</v>
      </c>
      <c r="D12" s="14"/>
      <c r="F12" s="15"/>
      <c r="H12" s="15"/>
      <c r="J12" s="15"/>
      <c r="K12" s="15"/>
      <c r="L12" s="16"/>
    </row>
    <row r="13" spans="1:12" x14ac:dyDescent="0.3">
      <c r="B13" s="32">
        <v>2</v>
      </c>
      <c r="C13" s="13"/>
      <c r="D13" s="13"/>
    </row>
    <row r="14" spans="1:12" x14ac:dyDescent="0.3">
      <c r="B14" s="32">
        <v>3</v>
      </c>
      <c r="C14" s="19">
        <v>303</v>
      </c>
      <c r="D14" s="22" t="s">
        <v>32</v>
      </c>
      <c r="F14" s="18">
        <v>0</v>
      </c>
      <c r="H14" s="18">
        <v>0</v>
      </c>
      <c r="J14" s="18">
        <v>0</v>
      </c>
      <c r="K14" s="18"/>
    </row>
    <row r="15" spans="1:12" x14ac:dyDescent="0.3">
      <c r="B15" s="32">
        <v>4</v>
      </c>
      <c r="C15" s="19">
        <v>310.10000000000002</v>
      </c>
      <c r="D15" s="22" t="s">
        <v>33</v>
      </c>
      <c r="F15" s="18">
        <v>0</v>
      </c>
      <c r="H15" s="18">
        <v>0</v>
      </c>
      <c r="J15" s="18">
        <v>0</v>
      </c>
      <c r="K15" s="18"/>
    </row>
    <row r="16" spans="1:12" x14ac:dyDescent="0.3">
      <c r="B16" s="32">
        <v>5</v>
      </c>
      <c r="C16" s="19">
        <v>311</v>
      </c>
      <c r="D16" s="22" t="s">
        <v>34</v>
      </c>
      <c r="F16" s="18">
        <v>5242.7249999999995</v>
      </c>
      <c r="H16" s="18">
        <v>112.13606249999998</v>
      </c>
      <c r="J16" s="18">
        <v>34.503403846153837</v>
      </c>
      <c r="K16" s="18"/>
    </row>
    <row r="17" spans="1:11" x14ac:dyDescent="0.3">
      <c r="B17" s="32">
        <v>6</v>
      </c>
      <c r="C17" s="19">
        <v>352.1</v>
      </c>
      <c r="D17" s="22" t="s">
        <v>35</v>
      </c>
      <c r="F17" s="18">
        <v>5502.7249999999995</v>
      </c>
      <c r="H17" s="18">
        <v>64.198458333333321</v>
      </c>
      <c r="J17" s="18">
        <v>19.753371794871789</v>
      </c>
      <c r="K17" s="18"/>
    </row>
    <row r="18" spans="1:11" x14ac:dyDescent="0.3">
      <c r="B18" s="32">
        <v>7</v>
      </c>
      <c r="C18" s="19">
        <v>352.2</v>
      </c>
      <c r="D18" s="22" t="s">
        <v>36</v>
      </c>
      <c r="F18" s="18">
        <v>7892.17</v>
      </c>
      <c r="H18" s="18">
        <v>172.22586666666666</v>
      </c>
      <c r="J18" s="18">
        <v>97.785128205128203</v>
      </c>
      <c r="K18" s="20"/>
    </row>
    <row r="19" spans="1:11" s="4" customFormat="1" x14ac:dyDescent="0.3">
      <c r="A19" s="3"/>
      <c r="B19" s="32">
        <v>8</v>
      </c>
      <c r="C19" s="19">
        <v>353</v>
      </c>
      <c r="D19" s="22" t="s">
        <v>37</v>
      </c>
      <c r="E19" s="3"/>
      <c r="F19" s="18">
        <v>247.75</v>
      </c>
      <c r="G19" s="3"/>
      <c r="H19" s="18">
        <v>7.0666666666666691</v>
      </c>
      <c r="I19" s="3"/>
      <c r="J19" s="18">
        <v>4.5891666666666673</v>
      </c>
      <c r="K19" s="3"/>
    </row>
    <row r="20" spans="1:11" s="4" customFormat="1" x14ac:dyDescent="0.3">
      <c r="A20" s="3"/>
      <c r="B20" s="32">
        <v>9</v>
      </c>
      <c r="C20" s="19">
        <v>355</v>
      </c>
      <c r="D20" s="22" t="s">
        <v>38</v>
      </c>
      <c r="E20" s="3"/>
      <c r="F20" s="18">
        <v>0</v>
      </c>
      <c r="G20" s="3"/>
      <c r="H20" s="18">
        <v>0</v>
      </c>
      <c r="I20" s="3"/>
      <c r="J20" s="18">
        <v>0</v>
      </c>
      <c r="K20" s="3"/>
    </row>
    <row r="21" spans="1:11" s="4" customFormat="1" x14ac:dyDescent="0.3">
      <c r="A21" s="3"/>
      <c r="B21" s="32">
        <v>10</v>
      </c>
      <c r="C21" s="19">
        <v>363</v>
      </c>
      <c r="D21" s="22" t="s">
        <v>39</v>
      </c>
      <c r="E21" s="3"/>
      <c r="F21" s="18">
        <v>1747.575</v>
      </c>
      <c r="G21" s="3"/>
      <c r="H21" s="18">
        <v>101.941875</v>
      </c>
      <c r="I21" s="3"/>
      <c r="J21" s="18">
        <v>31.366730769230763</v>
      </c>
      <c r="K21" s="3"/>
    </row>
    <row r="22" spans="1:11" s="4" customFormat="1" x14ac:dyDescent="0.3">
      <c r="A22" s="3"/>
      <c r="B22" s="32">
        <v>11</v>
      </c>
      <c r="C22" s="19">
        <v>370</v>
      </c>
      <c r="D22" s="22" t="s">
        <v>33</v>
      </c>
      <c r="E22" s="3"/>
      <c r="F22" s="18">
        <v>12641.630000000001</v>
      </c>
      <c r="G22" s="3"/>
      <c r="H22" s="18">
        <v>0</v>
      </c>
      <c r="I22" s="3"/>
      <c r="J22" s="18">
        <v>0</v>
      </c>
      <c r="K22" s="18"/>
    </row>
    <row r="23" spans="1:11" s="4" customFormat="1" x14ac:dyDescent="0.3">
      <c r="A23" s="3"/>
      <c r="B23" s="32">
        <v>12</v>
      </c>
      <c r="C23" s="19">
        <v>370.1</v>
      </c>
      <c r="D23" s="22" t="s">
        <v>40</v>
      </c>
      <c r="E23" s="3"/>
      <c r="F23" s="18">
        <v>211.22</v>
      </c>
      <c r="G23" s="3"/>
      <c r="H23" s="18">
        <v>0</v>
      </c>
      <c r="I23" s="3"/>
      <c r="J23" s="18">
        <v>0</v>
      </c>
      <c r="K23" s="18"/>
    </row>
    <row r="24" spans="1:11" s="4" customFormat="1" x14ac:dyDescent="0.3">
      <c r="A24" s="3"/>
      <c r="B24" s="32">
        <v>13</v>
      </c>
      <c r="C24" s="19">
        <v>372</v>
      </c>
      <c r="D24" s="22" t="s">
        <v>41</v>
      </c>
      <c r="E24" s="3"/>
      <c r="F24" s="18">
        <v>57457.740000000005</v>
      </c>
      <c r="G24" s="3"/>
      <c r="H24" s="18">
        <v>1952.1579999999999</v>
      </c>
      <c r="I24" s="3"/>
      <c r="J24" s="18">
        <v>696.76815384615395</v>
      </c>
      <c r="K24" s="18"/>
    </row>
    <row r="25" spans="1:11" s="4" customFormat="1" x14ac:dyDescent="0.3">
      <c r="A25" s="3"/>
      <c r="B25" s="32">
        <v>14</v>
      </c>
      <c r="C25" s="19">
        <v>373</v>
      </c>
      <c r="D25" s="22" t="s">
        <v>42</v>
      </c>
      <c r="E25" s="3"/>
      <c r="F25" s="18">
        <v>6990.3</v>
      </c>
      <c r="G25" s="3"/>
      <c r="H25" s="18">
        <v>101.941875</v>
      </c>
      <c r="I25" s="3"/>
      <c r="J25" s="18">
        <v>31.366730769230763</v>
      </c>
      <c r="K25" s="18"/>
    </row>
    <row r="26" spans="1:11" s="4" customFormat="1" x14ac:dyDescent="0.3">
      <c r="A26" s="3"/>
      <c r="B26" s="32">
        <v>15</v>
      </c>
      <c r="C26" s="19">
        <v>375</v>
      </c>
      <c r="D26" s="22" t="s">
        <v>43</v>
      </c>
      <c r="E26" s="3"/>
      <c r="F26" s="18">
        <v>0</v>
      </c>
      <c r="G26" s="3"/>
      <c r="H26" s="18">
        <v>0</v>
      </c>
      <c r="I26" s="3"/>
      <c r="J26" s="18">
        <v>0</v>
      </c>
      <c r="K26" s="18"/>
    </row>
    <row r="27" spans="1:11" s="4" customFormat="1" x14ac:dyDescent="0.3">
      <c r="A27" s="3"/>
      <c r="B27" s="32">
        <v>16</v>
      </c>
      <c r="C27" s="19">
        <v>391</v>
      </c>
      <c r="D27" s="22" t="s">
        <v>44</v>
      </c>
      <c r="E27" s="3"/>
      <c r="F27" s="18">
        <v>349.51499999999999</v>
      </c>
      <c r="G27" s="3"/>
      <c r="H27" s="18">
        <v>10.194187499999998</v>
      </c>
      <c r="I27" s="3"/>
      <c r="J27" s="18">
        <v>3.1366730769230764</v>
      </c>
      <c r="K27" s="18"/>
    </row>
    <row r="28" spans="1:11" s="4" customFormat="1" x14ac:dyDescent="0.3">
      <c r="A28" s="3"/>
      <c r="B28" s="32">
        <v>17</v>
      </c>
      <c r="C28" s="19">
        <v>391.1</v>
      </c>
      <c r="D28" s="22" t="s">
        <v>44</v>
      </c>
      <c r="E28" s="3"/>
      <c r="F28" s="18">
        <v>0</v>
      </c>
      <c r="G28" s="3"/>
      <c r="H28" s="18">
        <v>0</v>
      </c>
      <c r="I28" s="3"/>
      <c r="J28" s="18">
        <v>0</v>
      </c>
      <c r="K28" s="18"/>
    </row>
    <row r="29" spans="1:11" s="4" customFormat="1" x14ac:dyDescent="0.3">
      <c r="A29" s="3"/>
      <c r="B29" s="32">
        <v>18</v>
      </c>
      <c r="C29" s="19">
        <v>392</v>
      </c>
      <c r="D29" s="22" t="s">
        <v>45</v>
      </c>
      <c r="E29" s="3"/>
      <c r="F29" s="18">
        <v>0</v>
      </c>
      <c r="G29" s="3"/>
      <c r="H29" s="18">
        <v>0</v>
      </c>
      <c r="I29" s="3"/>
      <c r="J29" s="18">
        <v>0</v>
      </c>
      <c r="K29" s="18"/>
    </row>
    <row r="30" spans="1:11" s="4" customFormat="1" x14ac:dyDescent="0.3">
      <c r="A30" s="3"/>
      <c r="B30" s="32">
        <v>19</v>
      </c>
      <c r="C30" s="19">
        <v>393</v>
      </c>
      <c r="D30" s="22" t="s">
        <v>46</v>
      </c>
      <c r="E30" s="3"/>
      <c r="F30" s="18">
        <v>1398.06</v>
      </c>
      <c r="G30" s="3"/>
      <c r="H30" s="18">
        <v>54.369000000000007</v>
      </c>
      <c r="I30" s="3"/>
      <c r="J30" s="18">
        <v>16.728923076923078</v>
      </c>
      <c r="K30" s="20"/>
    </row>
    <row r="31" spans="1:11" s="4" customFormat="1" x14ac:dyDescent="0.3">
      <c r="A31" s="3"/>
      <c r="B31" s="32">
        <v>20</v>
      </c>
      <c r="C31" s="19">
        <v>396</v>
      </c>
      <c r="D31" s="22" t="s">
        <v>47</v>
      </c>
      <c r="E31" s="3"/>
      <c r="F31" s="18">
        <v>0</v>
      </c>
      <c r="G31" s="3"/>
      <c r="H31" s="18">
        <v>0</v>
      </c>
      <c r="I31" s="3"/>
      <c r="J31" s="18">
        <v>0</v>
      </c>
      <c r="K31" s="3"/>
    </row>
    <row r="32" spans="1:11" s="4" customFormat="1" x14ac:dyDescent="0.3">
      <c r="A32" s="3"/>
      <c r="B32" s="32">
        <v>21</v>
      </c>
      <c r="C32" s="17"/>
      <c r="D32" s="21"/>
      <c r="E32" s="3"/>
      <c r="F32" s="18"/>
      <c r="G32" s="3"/>
      <c r="H32" s="18"/>
      <c r="I32" s="3"/>
      <c r="J32" s="18"/>
      <c r="K32" s="18"/>
    </row>
    <row r="33" spans="1:11" s="4" customFormat="1" x14ac:dyDescent="0.3">
      <c r="A33" s="3"/>
      <c r="B33" s="32">
        <v>22</v>
      </c>
      <c r="C33" s="17"/>
      <c r="D33" s="36" t="s">
        <v>48</v>
      </c>
      <c r="E33" s="40"/>
      <c r="F33" s="37">
        <f>SUM(F14:F31)</f>
        <v>99681.41</v>
      </c>
      <c r="G33" s="40"/>
      <c r="H33" s="37">
        <f>SUM(H14:H31)</f>
        <v>2576.231991666667</v>
      </c>
      <c r="I33" s="40"/>
      <c r="J33" s="37">
        <f>SUM(J14:J31)</f>
        <v>935.9982820512821</v>
      </c>
      <c r="K33" s="18"/>
    </row>
    <row r="34" spans="1:11" s="4" customFormat="1" x14ac:dyDescent="0.3">
      <c r="A34" s="3"/>
      <c r="B34" s="32">
        <v>23</v>
      </c>
      <c r="C34" s="17"/>
      <c r="D34" s="21"/>
      <c r="E34" s="3"/>
      <c r="F34" s="18"/>
      <c r="G34" s="3"/>
      <c r="H34" s="18"/>
      <c r="I34" s="3"/>
      <c r="J34" s="18"/>
      <c r="K34" s="18"/>
    </row>
    <row r="35" spans="1:11" s="4" customFormat="1" x14ac:dyDescent="0.3">
      <c r="A35" s="3"/>
      <c r="B35" s="32">
        <v>24</v>
      </c>
      <c r="C35" s="17" t="s">
        <v>49</v>
      </c>
      <c r="D35" s="21" t="s">
        <v>50</v>
      </c>
      <c r="E35" s="3"/>
      <c r="F35" s="18">
        <v>0</v>
      </c>
      <c r="G35" s="3"/>
      <c r="H35" s="18">
        <v>0</v>
      </c>
      <c r="I35" s="3"/>
      <c r="J35" s="18">
        <v>0</v>
      </c>
      <c r="K35" s="18"/>
    </row>
    <row r="36" spans="1:11" s="4" customFormat="1" x14ac:dyDescent="0.3">
      <c r="A36" s="3"/>
      <c r="B36" s="32">
        <v>25</v>
      </c>
      <c r="C36" s="17"/>
      <c r="D36" s="21"/>
      <c r="E36" s="3"/>
      <c r="F36" s="18"/>
      <c r="G36" s="3"/>
      <c r="H36" s="20"/>
      <c r="I36" s="3"/>
      <c r="J36" s="20"/>
      <c r="K36" s="18"/>
    </row>
    <row r="37" spans="1:11" s="4" customFormat="1" ht="15" thickBot="1" x14ac:dyDescent="0.35">
      <c r="A37" s="3"/>
      <c r="B37" s="32">
        <v>26</v>
      </c>
      <c r="C37" s="17"/>
      <c r="D37" s="29" t="s">
        <v>51</v>
      </c>
      <c r="E37" s="30"/>
      <c r="F37" s="31">
        <f>F33+F35</f>
        <v>99681.41</v>
      </c>
      <c r="G37" s="30"/>
      <c r="H37" s="31">
        <f>H33+H35</f>
        <v>2576.231991666667</v>
      </c>
      <c r="I37" s="30"/>
      <c r="J37" s="31">
        <f>J33+J35</f>
        <v>935.9982820512821</v>
      </c>
      <c r="K37" s="18"/>
    </row>
    <row r="38" spans="1:11" s="4" customFormat="1" ht="15" thickTop="1" x14ac:dyDescent="0.3">
      <c r="A38" s="3"/>
      <c r="B38" s="32">
        <v>27</v>
      </c>
      <c r="C38" s="17"/>
      <c r="D38" s="21"/>
      <c r="E38" s="3"/>
      <c r="F38" s="18"/>
      <c r="G38" s="3"/>
      <c r="H38" s="18"/>
      <c r="I38" s="3"/>
      <c r="J38" s="18"/>
      <c r="K38" s="18"/>
    </row>
    <row r="39" spans="1:11" s="4" customFormat="1" x14ac:dyDescent="0.3">
      <c r="A39" s="3"/>
      <c r="B39" s="32">
        <v>28</v>
      </c>
      <c r="C39" s="17"/>
      <c r="D39" s="21"/>
      <c r="E39" s="3"/>
      <c r="F39" s="18"/>
      <c r="G39" s="3"/>
      <c r="H39" s="18"/>
      <c r="I39" s="3"/>
      <c r="J39" s="18"/>
      <c r="K39" s="18"/>
    </row>
    <row r="40" spans="1:11" s="4" customFormat="1" x14ac:dyDescent="0.3">
      <c r="A40" s="3"/>
      <c r="B40" s="32">
        <v>29</v>
      </c>
      <c r="C40" s="17"/>
      <c r="D40" s="21"/>
      <c r="E40" s="3"/>
      <c r="F40" s="18"/>
      <c r="G40" s="3"/>
      <c r="H40" s="18"/>
      <c r="I40" s="3"/>
      <c r="J40" s="18"/>
      <c r="K40" s="18"/>
    </row>
    <row r="41" spans="1:11" s="4" customFormat="1" x14ac:dyDescent="0.3">
      <c r="A41" s="3"/>
      <c r="B41" s="32">
        <v>30</v>
      </c>
      <c r="C41" s="23"/>
      <c r="D41" s="21"/>
      <c r="E41" s="3"/>
      <c r="F41" s="18"/>
      <c r="G41" s="3"/>
      <c r="H41" s="18"/>
      <c r="I41" s="3"/>
      <c r="J41" s="18"/>
      <c r="K41" s="18"/>
    </row>
    <row r="42" spans="1:11" s="4" customFormat="1" x14ac:dyDescent="0.3">
      <c r="A42" s="3"/>
      <c r="B42" s="32">
        <v>31</v>
      </c>
      <c r="C42" s="17"/>
      <c r="D42" s="3"/>
      <c r="E42" s="3"/>
      <c r="F42" s="20"/>
      <c r="G42" s="3"/>
      <c r="H42" s="18"/>
      <c r="I42" s="3"/>
      <c r="J42" s="18"/>
      <c r="K42" s="20"/>
    </row>
    <row r="43" spans="1:11" s="4" customFormat="1" x14ac:dyDescent="0.3">
      <c r="A43" s="3"/>
      <c r="B43" s="32">
        <v>32</v>
      </c>
      <c r="C43" s="24"/>
      <c r="D43" s="3"/>
      <c r="E43" s="3"/>
      <c r="F43" s="3"/>
      <c r="G43" s="3"/>
      <c r="H43" s="18"/>
      <c r="I43" s="3"/>
      <c r="J43" s="18"/>
      <c r="K43" s="3"/>
    </row>
    <row r="44" spans="1:11" s="4" customFormat="1" x14ac:dyDescent="0.3">
      <c r="A44" s="3"/>
      <c r="B44" s="32">
        <v>33</v>
      </c>
      <c r="C44" s="17"/>
      <c r="D44" s="21"/>
      <c r="E44" s="3"/>
      <c r="F44" s="18"/>
      <c r="G44" s="3"/>
      <c r="H44" s="18"/>
      <c r="I44" s="3"/>
      <c r="J44" s="18"/>
      <c r="K44" s="18"/>
    </row>
    <row r="45" spans="1:11" s="4" customFormat="1" x14ac:dyDescent="0.3">
      <c r="A45" s="3"/>
      <c r="B45" s="32">
        <v>34</v>
      </c>
      <c r="C45" s="17"/>
      <c r="D45" s="21"/>
      <c r="E45" s="3"/>
      <c r="F45" s="18"/>
      <c r="G45" s="3"/>
      <c r="H45" s="18"/>
      <c r="I45" s="3"/>
      <c r="J45" s="18"/>
      <c r="K45" s="18"/>
    </row>
    <row r="46" spans="1:11" s="4" customFormat="1" x14ac:dyDescent="0.3">
      <c r="A46" s="3"/>
      <c r="B46" s="32">
        <v>35</v>
      </c>
      <c r="C46" s="17"/>
      <c r="D46" s="21"/>
      <c r="E46" s="3"/>
      <c r="F46" s="18"/>
      <c r="G46" s="3"/>
      <c r="H46" s="18"/>
      <c r="I46" s="3"/>
      <c r="J46" s="18"/>
      <c r="K46" s="18"/>
    </row>
    <row r="47" spans="1:11" s="4" customFormat="1" x14ac:dyDescent="0.3">
      <c r="A47" s="3"/>
      <c r="B47" s="32">
        <v>36</v>
      </c>
      <c r="C47" s="24"/>
      <c r="D47" s="3"/>
      <c r="E47" s="3"/>
      <c r="F47" s="3"/>
      <c r="G47" s="3"/>
      <c r="H47" s="18"/>
      <c r="I47" s="3"/>
      <c r="J47" s="18"/>
      <c r="K47" s="3"/>
    </row>
    <row r="48" spans="1:11" s="4" customFormat="1" x14ac:dyDescent="0.3">
      <c r="A48" s="3"/>
      <c r="B48" s="32">
        <v>37</v>
      </c>
      <c r="C48" s="17"/>
      <c r="D48" s="25"/>
      <c r="E48" s="3"/>
      <c r="F48" s="18"/>
      <c r="G48" s="3"/>
      <c r="H48" s="20"/>
      <c r="I48" s="3"/>
      <c r="J48" s="20"/>
      <c r="K48" s="18"/>
    </row>
    <row r="49" spans="1:11" s="4" customFormat="1" x14ac:dyDescent="0.3">
      <c r="A49" s="3"/>
      <c r="B49" s="32">
        <v>38</v>
      </c>
      <c r="C49" s="17"/>
      <c r="D49" s="3"/>
      <c r="E49" s="3"/>
      <c r="F49" s="3"/>
      <c r="G49" s="3"/>
      <c r="H49" s="3"/>
      <c r="I49" s="3"/>
      <c r="J49" s="3"/>
      <c r="K49" s="3"/>
    </row>
    <row r="50" spans="1:11" s="4" customFormat="1" x14ac:dyDescent="0.3">
      <c r="A50" s="3"/>
      <c r="B50" s="32">
        <v>39</v>
      </c>
      <c r="C50" s="24"/>
      <c r="D50" s="3"/>
      <c r="E50" s="3"/>
      <c r="F50" s="3"/>
      <c r="G50" s="3"/>
      <c r="H50" s="18"/>
      <c r="I50" s="3"/>
      <c r="J50" s="18"/>
      <c r="K50" s="3"/>
    </row>
    <row r="51" spans="1:11" s="4" customFormat="1" x14ac:dyDescent="0.3">
      <c r="A51" s="3"/>
      <c r="B51" s="32">
        <v>40</v>
      </c>
      <c r="C51" s="17"/>
      <c r="D51" s="25"/>
      <c r="E51" s="3"/>
      <c r="F51" s="18"/>
      <c r="G51" s="3"/>
      <c r="H51" s="18"/>
      <c r="I51" s="3"/>
      <c r="J51" s="18"/>
      <c r="K51" s="18"/>
    </row>
    <row r="52" spans="1:11" s="4" customFormat="1" x14ac:dyDescent="0.3">
      <c r="A52" s="3"/>
      <c r="B52" s="32">
        <v>41</v>
      </c>
      <c r="C52" s="3"/>
      <c r="D52" s="3"/>
      <c r="E52" s="3"/>
      <c r="F52" s="3"/>
      <c r="G52" s="3"/>
      <c r="H52" s="18"/>
      <c r="I52" s="3"/>
      <c r="J52" s="18"/>
      <c r="K52" s="3"/>
    </row>
    <row r="53" spans="1:11" s="4" customFormat="1" x14ac:dyDescent="0.3">
      <c r="A53" s="3"/>
      <c r="B53" s="32">
        <v>42</v>
      </c>
      <c r="C53" s="13"/>
      <c r="D53" s="3"/>
      <c r="E53" s="3"/>
      <c r="F53" s="18"/>
      <c r="G53" s="3"/>
      <c r="H53" s="3"/>
      <c r="I53" s="3"/>
      <c r="J53" s="3"/>
      <c r="K53" s="18"/>
    </row>
    <row r="54" spans="1:11" s="4" customFormat="1" x14ac:dyDescent="0.3">
      <c r="A54" s="3"/>
      <c r="B54" s="32">
        <v>43</v>
      </c>
      <c r="C54" s="3"/>
      <c r="D54" s="3"/>
      <c r="E54" s="3"/>
      <c r="F54" s="3"/>
      <c r="G54" s="3"/>
      <c r="H54" s="18"/>
      <c r="I54" s="3"/>
      <c r="J54" s="18"/>
      <c r="K54" s="3"/>
    </row>
    <row r="55" spans="1:11" s="4" customFormat="1" x14ac:dyDescent="0.3">
      <c r="A55" s="3"/>
      <c r="B55" s="32">
        <v>44</v>
      </c>
      <c r="C55" s="13"/>
      <c r="D55" s="3"/>
      <c r="E55" s="3"/>
      <c r="F55" s="20"/>
      <c r="G55" s="3"/>
      <c r="H55" s="3"/>
      <c r="I55" s="3"/>
      <c r="J55" s="3"/>
      <c r="K55" s="20"/>
    </row>
    <row r="56" spans="1:11" s="4" customFormat="1" x14ac:dyDescent="0.3">
      <c r="A56" s="3"/>
      <c r="B56" s="32">
        <v>45</v>
      </c>
      <c r="C56" s="3"/>
      <c r="D56" s="3"/>
      <c r="E56" s="3"/>
      <c r="F56" s="3"/>
      <c r="G56" s="3"/>
      <c r="H56" s="3"/>
      <c r="I56" s="3"/>
      <c r="J56" s="3"/>
      <c r="K56" s="3"/>
    </row>
    <row r="57" spans="1:11" s="4" customFormat="1" x14ac:dyDescent="0.3">
      <c r="A57" s="3"/>
      <c r="B57" s="32">
        <v>46</v>
      </c>
      <c r="C57" s="13"/>
      <c r="D57" s="3"/>
      <c r="E57" s="3"/>
      <c r="F57" s="20"/>
      <c r="G57" s="3"/>
      <c r="H57" s="18"/>
      <c r="I57" s="3"/>
      <c r="J57" s="18"/>
      <c r="K57" s="20"/>
    </row>
    <row r="58" spans="1:11" s="4" customFormat="1" x14ac:dyDescent="0.3">
      <c r="A58" s="3"/>
      <c r="B58" s="32">
        <v>47</v>
      </c>
      <c r="C58" s="13"/>
      <c r="D58" s="3"/>
      <c r="E58" s="3"/>
      <c r="F58" s="26"/>
      <c r="G58" s="3"/>
      <c r="H58" s="3"/>
      <c r="I58" s="3"/>
      <c r="J58" s="3"/>
      <c r="K58" s="27"/>
    </row>
    <row r="59" spans="1:11" s="4" customFormat="1" x14ac:dyDescent="0.3">
      <c r="A59" s="3"/>
      <c r="B59" s="32">
        <v>48</v>
      </c>
      <c r="C59" s="13"/>
      <c r="D59" s="3"/>
      <c r="E59" s="3"/>
      <c r="F59" s="3"/>
      <c r="G59" s="3"/>
      <c r="H59" s="18"/>
      <c r="I59" s="3"/>
      <c r="J59" s="18"/>
      <c r="K59" s="3"/>
    </row>
    <row r="60" spans="1:11" s="4" customFormat="1" x14ac:dyDescent="0.3">
      <c r="A60" s="3"/>
      <c r="B60" s="32">
        <v>49</v>
      </c>
      <c r="C60" s="13"/>
      <c r="D60" s="3"/>
      <c r="E60" s="3"/>
      <c r="F60" s="3"/>
      <c r="G60" s="3"/>
      <c r="H60" s="3"/>
      <c r="I60" s="3"/>
      <c r="J60" s="3"/>
      <c r="K60" s="3"/>
    </row>
    <row r="61" spans="1:11" s="4" customFormat="1" x14ac:dyDescent="0.3">
      <c r="A61" s="3"/>
      <c r="B61" s="32">
        <v>50</v>
      </c>
      <c r="C61" s="13"/>
      <c r="D61" s="3"/>
      <c r="E61" s="3"/>
      <c r="F61" s="3"/>
      <c r="G61" s="3"/>
      <c r="H61" s="20"/>
      <c r="I61" s="3"/>
      <c r="J61" s="20"/>
      <c r="K61" s="3"/>
    </row>
    <row r="62" spans="1:11" s="4" customFormat="1" x14ac:dyDescent="0.3">
      <c r="A62" s="3"/>
      <c r="B62" s="3"/>
      <c r="C62" s="3"/>
      <c r="D62" s="13"/>
      <c r="E62" s="3"/>
      <c r="F62" s="3"/>
      <c r="G62" s="3"/>
      <c r="H62" s="3"/>
      <c r="I62" s="3"/>
      <c r="J62" s="3"/>
      <c r="K62" s="3"/>
    </row>
    <row r="63" spans="1:11" x14ac:dyDescent="0.3">
      <c r="H63" s="20"/>
      <c r="J63" s="20"/>
    </row>
    <row r="64" spans="1:11" x14ac:dyDescent="0.3">
      <c r="H64" s="26"/>
      <c r="J64" s="27"/>
    </row>
  </sheetData>
  <mergeCells count="5">
    <mergeCell ref="A1:J1"/>
    <mergeCell ref="A2:J2"/>
    <mergeCell ref="A3:J3"/>
    <mergeCell ref="A4:J4"/>
    <mergeCell ref="A5:J5"/>
  </mergeCells>
  <pageMargins left="0.7" right="0.7" top="0.75" bottom="0.75" header="0.3" footer="0.3"/>
  <pageSetup scale="85" fitToWidth="0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93500-80C3-4428-9EF1-9856BE143943}">
  <sheetPr>
    <pageSetUpPr fitToPage="1"/>
  </sheetPr>
  <dimension ref="A1:L64"/>
  <sheetViews>
    <sheetView view="pageBreakPreview" topLeftCell="D25" zoomScaleNormal="110" zoomScaleSheetLayoutView="100" workbookViewId="0">
      <selection activeCell="D28" sqref="D28"/>
    </sheetView>
  </sheetViews>
  <sheetFormatPr defaultColWidth="9.109375" defaultRowHeight="14.4" x14ac:dyDescent="0.3"/>
  <cols>
    <col min="1" max="1" width="4" style="3" customWidth="1"/>
    <col min="2" max="2" width="5.109375" style="3" customWidth="1"/>
    <col min="3" max="3" width="7.6640625" style="3" customWidth="1"/>
    <col min="4" max="4" width="55.109375" style="3" bestFit="1" customWidth="1"/>
    <col min="5" max="5" width="3.109375" style="3" customWidth="1"/>
    <col min="6" max="6" width="14.6640625" style="3" customWidth="1"/>
    <col min="7" max="7" width="3.109375" style="3" customWidth="1"/>
    <col min="8" max="8" width="14.6640625" style="3" customWidth="1"/>
    <col min="9" max="9" width="3.6640625" style="3" customWidth="1"/>
    <col min="10" max="10" width="14.6640625" style="3" customWidth="1"/>
    <col min="11" max="11" width="3.109375" style="3" customWidth="1"/>
    <col min="12" max="12" width="26" style="4" bestFit="1" customWidth="1"/>
    <col min="13" max="16384" width="9.109375" style="3"/>
  </cols>
  <sheetData>
    <row r="1" spans="1:12" ht="17.399999999999999" x14ac:dyDescent="0.35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</row>
    <row r="2" spans="1:12" x14ac:dyDescent="0.3">
      <c r="A2" s="2" t="s">
        <v>53</v>
      </c>
      <c r="B2" s="2"/>
      <c r="C2" s="2"/>
      <c r="D2" s="2"/>
      <c r="E2" s="2"/>
      <c r="F2" s="2"/>
      <c r="G2" s="2"/>
      <c r="H2" s="2"/>
      <c r="I2" s="2"/>
      <c r="J2" s="2"/>
      <c r="K2" s="5"/>
    </row>
    <row r="3" spans="1:12" x14ac:dyDescent="0.3">
      <c r="A3" s="2" t="s">
        <v>19</v>
      </c>
      <c r="B3" s="2"/>
      <c r="C3" s="2"/>
      <c r="D3" s="2"/>
      <c r="E3" s="2"/>
      <c r="F3" s="2"/>
      <c r="G3" s="2"/>
      <c r="H3" s="2"/>
      <c r="I3" s="2"/>
      <c r="J3" s="2"/>
      <c r="K3" s="5"/>
    </row>
    <row r="4" spans="1:12" x14ac:dyDescent="0.3">
      <c r="A4" s="2" t="s">
        <v>54</v>
      </c>
      <c r="B4" s="2"/>
      <c r="C4" s="2"/>
      <c r="D4" s="2"/>
      <c r="E4" s="2"/>
      <c r="F4" s="2"/>
      <c r="G4" s="2"/>
      <c r="H4" s="2"/>
      <c r="I4" s="2"/>
      <c r="J4" s="2"/>
      <c r="K4" s="5"/>
    </row>
    <row r="5" spans="1:12" x14ac:dyDescent="0.3">
      <c r="A5" s="2" t="s">
        <v>4</v>
      </c>
      <c r="B5" s="2"/>
      <c r="C5" s="2"/>
      <c r="D5" s="2"/>
      <c r="E5" s="2"/>
      <c r="F5" s="2"/>
      <c r="G5" s="2"/>
      <c r="H5" s="2"/>
      <c r="I5" s="2"/>
      <c r="J5" s="2"/>
      <c r="K5" s="5"/>
    </row>
    <row r="6" spans="1:12" x14ac:dyDescent="0.3">
      <c r="J6" s="33" t="s">
        <v>20</v>
      </c>
      <c r="K6" s="5"/>
    </row>
    <row r="7" spans="1:12" x14ac:dyDescent="0.3">
      <c r="A7" s="3" t="s">
        <v>21</v>
      </c>
      <c r="J7" s="34" t="s">
        <v>55</v>
      </c>
      <c r="K7" s="5"/>
    </row>
    <row r="8" spans="1:12" x14ac:dyDescent="0.3">
      <c r="A8" s="3" t="s">
        <v>22</v>
      </c>
      <c r="J8" s="35" t="s">
        <v>23</v>
      </c>
      <c r="K8" s="5"/>
    </row>
    <row r="9" spans="1:12" ht="15" thickBot="1" x14ac:dyDescent="0.35">
      <c r="B9" s="6"/>
      <c r="C9" s="6"/>
      <c r="D9" s="6"/>
      <c r="E9" s="6"/>
      <c r="F9" s="6"/>
      <c r="G9" s="6"/>
      <c r="H9" s="6"/>
      <c r="I9" s="6"/>
      <c r="J9" s="6"/>
      <c r="K9" s="5"/>
    </row>
    <row r="10" spans="1:12" ht="43.2" x14ac:dyDescent="0.3">
      <c r="B10" s="7" t="s">
        <v>24</v>
      </c>
      <c r="C10" s="7" t="s">
        <v>25</v>
      </c>
      <c r="F10" s="8" t="s">
        <v>26</v>
      </c>
      <c r="G10" s="9"/>
      <c r="H10" s="8" t="s">
        <v>27</v>
      </c>
      <c r="I10" s="9"/>
      <c r="J10" s="8" t="s">
        <v>28</v>
      </c>
      <c r="K10" s="5"/>
      <c r="L10" s="7"/>
    </row>
    <row r="11" spans="1:12" ht="15" thickBot="1" x14ac:dyDescent="0.35">
      <c r="B11" s="10" t="s">
        <v>29</v>
      </c>
      <c r="C11" s="10" t="s">
        <v>29</v>
      </c>
      <c r="D11" s="10" t="s">
        <v>30</v>
      </c>
      <c r="E11" s="6"/>
      <c r="F11" s="11" t="s">
        <v>31</v>
      </c>
      <c r="G11" s="6"/>
      <c r="H11" s="11" t="s">
        <v>31</v>
      </c>
      <c r="I11" s="6"/>
      <c r="J11" s="11" t="s">
        <v>31</v>
      </c>
      <c r="K11" s="12"/>
      <c r="L11" s="12"/>
    </row>
    <row r="12" spans="1:12" s="13" customFormat="1" x14ac:dyDescent="0.3">
      <c r="B12" s="32">
        <v>1</v>
      </c>
      <c r="D12" s="14"/>
      <c r="F12" s="15"/>
      <c r="H12" s="15"/>
      <c r="J12" s="15"/>
      <c r="K12" s="15"/>
      <c r="L12" s="16"/>
    </row>
    <row r="13" spans="1:12" x14ac:dyDescent="0.3">
      <c r="B13" s="32">
        <v>2</v>
      </c>
      <c r="C13" s="13"/>
      <c r="D13" s="13"/>
    </row>
    <row r="14" spans="1:12" x14ac:dyDescent="0.3">
      <c r="B14" s="32">
        <v>3</v>
      </c>
      <c r="C14" s="19">
        <v>303</v>
      </c>
      <c r="D14" s="22" t="s">
        <v>32</v>
      </c>
      <c r="F14" s="18">
        <v>0</v>
      </c>
      <c r="H14" s="18">
        <v>0</v>
      </c>
      <c r="J14" s="18">
        <v>0</v>
      </c>
      <c r="K14" s="18"/>
    </row>
    <row r="15" spans="1:12" x14ac:dyDescent="0.3">
      <c r="B15" s="32">
        <v>4</v>
      </c>
      <c r="C15" s="19">
        <v>310.10000000000002</v>
      </c>
      <c r="D15" s="22" t="s">
        <v>33</v>
      </c>
      <c r="F15" s="18">
        <v>0</v>
      </c>
      <c r="H15" s="18">
        <v>0</v>
      </c>
      <c r="J15" s="18">
        <v>0</v>
      </c>
      <c r="K15" s="18"/>
    </row>
    <row r="16" spans="1:12" x14ac:dyDescent="0.3">
      <c r="B16" s="32">
        <v>5</v>
      </c>
      <c r="C16" s="19">
        <v>311</v>
      </c>
      <c r="D16" s="22" t="s">
        <v>34</v>
      </c>
      <c r="F16" s="18">
        <v>58213.91</v>
      </c>
      <c r="H16" s="18">
        <f>5000+2708.63896111111</f>
        <v>7708.6389611111099</v>
      </c>
      <c r="J16" s="18">
        <f>2850+1684.69541025641</f>
        <v>4534.6954102564105</v>
      </c>
      <c r="K16" s="18"/>
    </row>
    <row r="17" spans="1:11" x14ac:dyDescent="0.3">
      <c r="B17" s="32">
        <v>6</v>
      </c>
      <c r="C17" s="19">
        <v>352.1</v>
      </c>
      <c r="D17" s="22" t="s">
        <v>35</v>
      </c>
      <c r="F17" s="18">
        <v>129793.84</v>
      </c>
      <c r="H17" s="18">
        <v>5130.8356666666677</v>
      </c>
      <c r="J17" s="18">
        <v>3847.8956769230772</v>
      </c>
      <c r="K17" s="18"/>
    </row>
    <row r="18" spans="1:11" x14ac:dyDescent="0.3">
      <c r="B18" s="32">
        <v>7</v>
      </c>
      <c r="C18" s="19">
        <v>352.2</v>
      </c>
      <c r="D18" s="22" t="s">
        <v>36</v>
      </c>
      <c r="F18" s="18">
        <v>2609.2000000000003</v>
      </c>
      <c r="H18" s="18">
        <v>30.440666666666669</v>
      </c>
      <c r="J18" s="18">
        <v>9.3663589743589757</v>
      </c>
      <c r="K18" s="20"/>
    </row>
    <row r="19" spans="1:11" s="4" customFormat="1" x14ac:dyDescent="0.3">
      <c r="A19" s="3"/>
      <c r="B19" s="32">
        <v>8</v>
      </c>
      <c r="C19" s="19">
        <v>353</v>
      </c>
      <c r="D19" s="22" t="s">
        <v>37</v>
      </c>
      <c r="E19" s="3"/>
      <c r="F19" s="18">
        <v>0</v>
      </c>
      <c r="G19" s="3"/>
      <c r="H19" s="18">
        <v>0</v>
      </c>
      <c r="I19" s="3"/>
      <c r="J19" s="18">
        <v>0</v>
      </c>
      <c r="K19" s="3"/>
    </row>
    <row r="20" spans="1:11" s="4" customFormat="1" x14ac:dyDescent="0.3">
      <c r="A20" s="3"/>
      <c r="B20" s="32">
        <v>9</v>
      </c>
      <c r="C20" s="19">
        <v>355</v>
      </c>
      <c r="D20" s="22" t="s">
        <v>38</v>
      </c>
      <c r="E20" s="3"/>
      <c r="F20" s="18">
        <v>0</v>
      </c>
      <c r="G20" s="3"/>
      <c r="H20" s="18">
        <v>0</v>
      </c>
      <c r="I20" s="3"/>
      <c r="J20" s="18">
        <v>0</v>
      </c>
      <c r="K20" s="3"/>
    </row>
    <row r="21" spans="1:11" s="4" customFormat="1" x14ac:dyDescent="0.3">
      <c r="A21" s="3"/>
      <c r="B21" s="32">
        <v>10</v>
      </c>
      <c r="C21" s="19">
        <v>363</v>
      </c>
      <c r="D21" s="22" t="s">
        <v>39</v>
      </c>
      <c r="E21" s="3"/>
      <c r="F21" s="18">
        <v>44134.6</v>
      </c>
      <c r="G21" s="3"/>
      <c r="H21" s="18">
        <f>1694+17641.56</f>
        <v>19335.560000000001</v>
      </c>
      <c r="I21" s="3"/>
      <c r="J21" s="18">
        <f>1269+15849.5825641026</f>
        <v>17118.582564102602</v>
      </c>
      <c r="K21" s="3"/>
    </row>
    <row r="22" spans="1:11" s="4" customFormat="1" x14ac:dyDescent="0.3">
      <c r="A22" s="3"/>
      <c r="B22" s="32">
        <v>11</v>
      </c>
      <c r="C22" s="19">
        <v>370</v>
      </c>
      <c r="D22" s="22" t="s">
        <v>33</v>
      </c>
      <c r="E22" s="3"/>
      <c r="F22" s="18">
        <v>958.2</v>
      </c>
      <c r="G22" s="3"/>
      <c r="H22" s="18">
        <v>0</v>
      </c>
      <c r="I22" s="3"/>
      <c r="J22" s="18">
        <v>0</v>
      </c>
      <c r="K22" s="18"/>
    </row>
    <row r="23" spans="1:11" s="4" customFormat="1" x14ac:dyDescent="0.3">
      <c r="A23" s="3"/>
      <c r="B23" s="32">
        <v>12</v>
      </c>
      <c r="C23" s="19">
        <v>370.1</v>
      </c>
      <c r="D23" s="22" t="s">
        <v>40</v>
      </c>
      <c r="E23" s="3"/>
      <c r="F23" s="18">
        <v>0</v>
      </c>
      <c r="G23" s="3"/>
      <c r="H23" s="18">
        <v>0</v>
      </c>
      <c r="I23" s="3"/>
      <c r="J23" s="18">
        <v>0</v>
      </c>
      <c r="K23" s="18"/>
    </row>
    <row r="24" spans="1:11" s="4" customFormat="1" x14ac:dyDescent="0.3">
      <c r="A24" s="3"/>
      <c r="B24" s="32">
        <v>13</v>
      </c>
      <c r="C24" s="19">
        <v>372</v>
      </c>
      <c r="D24" s="22" t="s">
        <v>41</v>
      </c>
      <c r="E24" s="3"/>
      <c r="F24" s="18">
        <v>210012.33000000002</v>
      </c>
      <c r="G24" s="3"/>
      <c r="H24" s="18">
        <v>108804.96566666658</v>
      </c>
      <c r="I24" s="3"/>
      <c r="J24" s="18">
        <v>103767.60417948713</v>
      </c>
      <c r="K24" s="18"/>
    </row>
    <row r="25" spans="1:11" s="4" customFormat="1" x14ac:dyDescent="0.3">
      <c r="A25" s="3"/>
      <c r="B25" s="32">
        <v>14</v>
      </c>
      <c r="C25" s="19">
        <v>373</v>
      </c>
      <c r="D25" s="22" t="s">
        <v>42</v>
      </c>
      <c r="E25" s="3"/>
      <c r="F25" s="18">
        <v>7987.1500000000005</v>
      </c>
      <c r="G25" s="3"/>
      <c r="H25" s="18">
        <v>116.47927083333332</v>
      </c>
      <c r="I25" s="3"/>
      <c r="J25" s="18">
        <v>35.839775641025639</v>
      </c>
      <c r="K25" s="18"/>
    </row>
    <row r="26" spans="1:11" s="4" customFormat="1" x14ac:dyDescent="0.3">
      <c r="A26" s="3"/>
      <c r="B26" s="32">
        <v>15</v>
      </c>
      <c r="C26" s="19">
        <v>375</v>
      </c>
      <c r="D26" s="22" t="s">
        <v>43</v>
      </c>
      <c r="E26" s="3"/>
      <c r="F26" s="18">
        <v>0</v>
      </c>
      <c r="G26" s="3"/>
      <c r="H26" s="18">
        <v>0</v>
      </c>
      <c r="I26" s="3"/>
      <c r="J26" s="18">
        <v>0</v>
      </c>
      <c r="K26" s="18"/>
    </row>
    <row r="27" spans="1:11" s="4" customFormat="1" x14ac:dyDescent="0.3">
      <c r="A27" s="3"/>
      <c r="B27" s="32">
        <v>16</v>
      </c>
      <c r="C27" s="19">
        <v>391</v>
      </c>
      <c r="D27" s="22" t="s">
        <v>44</v>
      </c>
      <c r="E27" s="3"/>
      <c r="F27" s="18">
        <v>260.92</v>
      </c>
      <c r="G27" s="3"/>
      <c r="H27" s="18">
        <v>7.6101666666666663</v>
      </c>
      <c r="I27" s="3"/>
      <c r="J27" s="18">
        <v>2.3415897435897435</v>
      </c>
      <c r="K27" s="18"/>
    </row>
    <row r="28" spans="1:11" s="4" customFormat="1" x14ac:dyDescent="0.3">
      <c r="A28" s="3"/>
      <c r="B28" s="32">
        <v>17</v>
      </c>
      <c r="C28" s="19">
        <v>391.1</v>
      </c>
      <c r="D28" s="22" t="s">
        <v>44</v>
      </c>
      <c r="E28" s="3"/>
      <c r="F28" s="18">
        <v>0</v>
      </c>
      <c r="G28" s="3"/>
      <c r="H28" s="18">
        <v>0</v>
      </c>
      <c r="I28" s="3"/>
      <c r="J28" s="18">
        <v>0</v>
      </c>
      <c r="K28" s="18"/>
    </row>
    <row r="29" spans="1:11" s="4" customFormat="1" x14ac:dyDescent="0.3">
      <c r="A29" s="3"/>
      <c r="B29" s="32">
        <v>18</v>
      </c>
      <c r="C29" s="19">
        <v>392</v>
      </c>
      <c r="D29" s="22" t="s">
        <v>45</v>
      </c>
      <c r="E29" s="3"/>
      <c r="F29" s="18">
        <v>0</v>
      </c>
      <c r="G29" s="3"/>
      <c r="H29" s="18">
        <v>0</v>
      </c>
      <c r="I29" s="3"/>
      <c r="J29" s="18">
        <v>0</v>
      </c>
      <c r="K29" s="18"/>
    </row>
    <row r="30" spans="1:11" s="4" customFormat="1" x14ac:dyDescent="0.3">
      <c r="A30" s="3"/>
      <c r="B30" s="32">
        <v>19</v>
      </c>
      <c r="C30" s="19">
        <v>393</v>
      </c>
      <c r="D30" s="22" t="s">
        <v>46</v>
      </c>
      <c r="E30" s="3"/>
      <c r="F30" s="18">
        <v>11892.79</v>
      </c>
      <c r="G30" s="3"/>
      <c r="H30" s="18">
        <v>1623.1077222222229</v>
      </c>
      <c r="I30" s="3"/>
      <c r="J30" s="18">
        <v>1231.14155982906</v>
      </c>
      <c r="K30" s="20"/>
    </row>
    <row r="31" spans="1:11" s="4" customFormat="1" x14ac:dyDescent="0.3">
      <c r="A31" s="3"/>
      <c r="B31" s="32">
        <v>20</v>
      </c>
      <c r="C31" s="19">
        <v>396</v>
      </c>
      <c r="D31" s="22" t="s">
        <v>47</v>
      </c>
      <c r="E31" s="3"/>
      <c r="F31" s="18">
        <v>0</v>
      </c>
      <c r="G31" s="3"/>
      <c r="H31" s="18">
        <v>0</v>
      </c>
      <c r="I31" s="3"/>
      <c r="J31" s="18">
        <v>0</v>
      </c>
      <c r="K31" s="3"/>
    </row>
    <row r="32" spans="1:11" s="4" customFormat="1" x14ac:dyDescent="0.3">
      <c r="A32" s="3"/>
      <c r="B32" s="32">
        <v>21</v>
      </c>
      <c r="C32" s="17"/>
      <c r="D32" s="21"/>
      <c r="E32" s="3"/>
      <c r="F32" s="18"/>
      <c r="G32" s="3"/>
      <c r="H32" s="18"/>
      <c r="I32" s="3"/>
      <c r="J32" s="18"/>
      <c r="K32" s="18"/>
    </row>
    <row r="33" spans="1:11" s="4" customFormat="1" x14ac:dyDescent="0.3">
      <c r="A33" s="3"/>
      <c r="B33" s="32">
        <v>22</v>
      </c>
      <c r="C33" s="17"/>
      <c r="D33" s="36" t="s">
        <v>48</v>
      </c>
      <c r="E33" s="40"/>
      <c r="F33" s="37">
        <f>SUM(F14:F31)</f>
        <v>465862.94000000006</v>
      </c>
      <c r="G33" s="40"/>
      <c r="H33" s="37">
        <f>SUM(H14:H31)</f>
        <v>142757.63812083329</v>
      </c>
      <c r="I33" s="40"/>
      <c r="J33" s="37">
        <f>SUM(J14:J31)</f>
        <v>130547.46711495725</v>
      </c>
      <c r="K33" s="18"/>
    </row>
    <row r="34" spans="1:11" s="4" customFormat="1" x14ac:dyDescent="0.3">
      <c r="A34" s="3"/>
      <c r="B34" s="32">
        <v>23</v>
      </c>
      <c r="C34" s="17"/>
      <c r="D34" s="21"/>
      <c r="E34" s="3"/>
      <c r="F34" s="18"/>
      <c r="G34" s="3"/>
      <c r="H34" s="18"/>
      <c r="I34" s="3"/>
      <c r="J34" s="18"/>
      <c r="K34" s="18"/>
    </row>
    <row r="35" spans="1:11" s="4" customFormat="1" x14ac:dyDescent="0.3">
      <c r="A35" s="3"/>
      <c r="B35" s="32">
        <v>24</v>
      </c>
      <c r="C35" s="17" t="s">
        <v>49</v>
      </c>
      <c r="D35" s="21" t="s">
        <v>50</v>
      </c>
      <c r="E35" s="3"/>
      <c r="F35" s="18">
        <v>0</v>
      </c>
      <c r="G35" s="3"/>
      <c r="H35" s="18">
        <v>0</v>
      </c>
      <c r="I35" s="3"/>
      <c r="J35" s="18">
        <v>0</v>
      </c>
      <c r="K35" s="18"/>
    </row>
    <row r="36" spans="1:11" s="4" customFormat="1" x14ac:dyDescent="0.3">
      <c r="A36" s="3"/>
      <c r="B36" s="32">
        <v>25</v>
      </c>
      <c r="C36" s="17"/>
      <c r="D36" s="21"/>
      <c r="E36" s="3"/>
      <c r="F36" s="18"/>
      <c r="G36" s="3"/>
      <c r="H36" s="20"/>
      <c r="I36" s="3"/>
      <c r="J36" s="20"/>
      <c r="K36" s="18"/>
    </row>
    <row r="37" spans="1:11" s="4" customFormat="1" ht="15" thickBot="1" x14ac:dyDescent="0.35">
      <c r="A37" s="3"/>
      <c r="B37" s="32">
        <v>26</v>
      </c>
      <c r="C37" s="17"/>
      <c r="D37" s="29" t="s">
        <v>51</v>
      </c>
      <c r="E37" s="30"/>
      <c r="F37" s="31">
        <f>F33+F35</f>
        <v>465862.94000000006</v>
      </c>
      <c r="G37" s="30"/>
      <c r="H37" s="31">
        <f>H33+H35</f>
        <v>142757.63812083329</v>
      </c>
      <c r="I37" s="30"/>
      <c r="J37" s="31">
        <f>J33+J35</f>
        <v>130547.46711495725</v>
      </c>
      <c r="K37" s="18"/>
    </row>
    <row r="38" spans="1:11" s="4" customFormat="1" ht="15" thickTop="1" x14ac:dyDescent="0.3">
      <c r="A38" s="3"/>
      <c r="B38" s="32">
        <v>27</v>
      </c>
      <c r="C38" s="17"/>
      <c r="D38" s="21"/>
      <c r="E38" s="3"/>
      <c r="F38" s="18"/>
      <c r="G38" s="3"/>
      <c r="H38" s="18"/>
      <c r="I38" s="3"/>
      <c r="J38" s="18"/>
      <c r="K38" s="18"/>
    </row>
    <row r="39" spans="1:11" s="4" customFormat="1" x14ac:dyDescent="0.3">
      <c r="A39" s="3"/>
      <c r="B39" s="32">
        <v>28</v>
      </c>
      <c r="C39" s="17"/>
      <c r="D39" s="21"/>
      <c r="E39" s="3"/>
      <c r="F39" s="18"/>
      <c r="G39" s="3"/>
      <c r="H39" s="18"/>
      <c r="I39" s="3"/>
      <c r="J39" s="18"/>
      <c r="K39" s="18"/>
    </row>
    <row r="40" spans="1:11" s="4" customFormat="1" x14ac:dyDescent="0.3">
      <c r="A40" s="3"/>
      <c r="B40" s="32">
        <v>29</v>
      </c>
      <c r="C40" s="17"/>
      <c r="D40" s="21"/>
      <c r="E40" s="3"/>
      <c r="F40" s="18"/>
      <c r="G40" s="3"/>
      <c r="H40" s="18"/>
      <c r="I40" s="3"/>
      <c r="J40" s="18"/>
      <c r="K40" s="18"/>
    </row>
    <row r="41" spans="1:11" s="4" customFormat="1" x14ac:dyDescent="0.3">
      <c r="A41" s="3"/>
      <c r="B41" s="32">
        <v>30</v>
      </c>
      <c r="C41" s="23"/>
      <c r="D41" s="21"/>
      <c r="E41" s="3"/>
      <c r="F41" s="18"/>
      <c r="G41" s="3"/>
      <c r="H41" s="18"/>
      <c r="I41" s="3"/>
      <c r="J41" s="18"/>
      <c r="K41" s="18"/>
    </row>
    <row r="42" spans="1:11" s="4" customFormat="1" x14ac:dyDescent="0.3">
      <c r="A42" s="3"/>
      <c r="B42" s="32">
        <v>31</v>
      </c>
      <c r="C42" s="17"/>
      <c r="D42" s="3"/>
      <c r="E42" s="3"/>
      <c r="F42" s="20"/>
      <c r="G42" s="3"/>
      <c r="H42" s="18"/>
      <c r="I42" s="3"/>
      <c r="J42" s="18"/>
      <c r="K42" s="20"/>
    </row>
    <row r="43" spans="1:11" s="4" customFormat="1" x14ac:dyDescent="0.3">
      <c r="A43" s="3"/>
      <c r="B43" s="32">
        <v>32</v>
      </c>
      <c r="C43" s="24"/>
      <c r="D43" s="3"/>
      <c r="E43" s="3"/>
      <c r="F43" s="3"/>
      <c r="G43" s="3"/>
      <c r="H43" s="18"/>
      <c r="I43" s="3"/>
      <c r="J43" s="18"/>
      <c r="K43" s="3"/>
    </row>
    <row r="44" spans="1:11" s="4" customFormat="1" x14ac:dyDescent="0.3">
      <c r="A44" s="3"/>
      <c r="B44" s="32">
        <v>33</v>
      </c>
      <c r="C44" s="17"/>
      <c r="D44" s="21"/>
      <c r="E44" s="3"/>
      <c r="F44" s="18"/>
      <c r="G44" s="3"/>
      <c r="H44" s="18"/>
      <c r="I44" s="3"/>
      <c r="J44" s="18"/>
      <c r="K44" s="18"/>
    </row>
    <row r="45" spans="1:11" s="4" customFormat="1" x14ac:dyDescent="0.3">
      <c r="A45" s="3"/>
      <c r="B45" s="32">
        <v>34</v>
      </c>
      <c r="C45" s="17"/>
      <c r="D45" s="21"/>
      <c r="E45" s="3"/>
      <c r="F45" s="18"/>
      <c r="G45" s="3"/>
      <c r="H45" s="18"/>
      <c r="I45" s="3"/>
      <c r="J45" s="18"/>
      <c r="K45" s="18"/>
    </row>
    <row r="46" spans="1:11" s="4" customFormat="1" x14ac:dyDescent="0.3">
      <c r="A46" s="3"/>
      <c r="B46" s="32">
        <v>35</v>
      </c>
      <c r="C46" s="17"/>
      <c r="D46" s="21"/>
      <c r="E46" s="3"/>
      <c r="F46" s="18"/>
      <c r="G46" s="3"/>
      <c r="H46" s="18"/>
      <c r="I46" s="3"/>
      <c r="J46" s="18"/>
      <c r="K46" s="18"/>
    </row>
    <row r="47" spans="1:11" s="4" customFormat="1" x14ac:dyDescent="0.3">
      <c r="A47" s="3"/>
      <c r="B47" s="32">
        <v>36</v>
      </c>
      <c r="C47" s="24"/>
      <c r="D47" s="3"/>
      <c r="E47" s="3"/>
      <c r="F47" s="3"/>
      <c r="G47" s="3"/>
      <c r="H47" s="18"/>
      <c r="I47" s="3"/>
      <c r="J47" s="18"/>
      <c r="K47" s="3"/>
    </row>
    <row r="48" spans="1:11" s="4" customFormat="1" x14ac:dyDescent="0.3">
      <c r="A48" s="3"/>
      <c r="B48" s="32">
        <v>37</v>
      </c>
      <c r="C48" s="17"/>
      <c r="D48" s="25"/>
      <c r="E48" s="3"/>
      <c r="F48" s="18"/>
      <c r="G48" s="3"/>
      <c r="H48" s="20"/>
      <c r="I48" s="3"/>
      <c r="J48" s="20"/>
      <c r="K48" s="18"/>
    </row>
    <row r="49" spans="1:11" s="4" customFormat="1" x14ac:dyDescent="0.3">
      <c r="A49" s="3"/>
      <c r="B49" s="32">
        <v>38</v>
      </c>
      <c r="C49" s="17"/>
      <c r="D49" s="3"/>
      <c r="E49" s="3"/>
      <c r="F49" s="3"/>
      <c r="G49" s="3"/>
      <c r="H49" s="3"/>
      <c r="I49" s="3"/>
      <c r="J49" s="3"/>
      <c r="K49" s="3"/>
    </row>
    <row r="50" spans="1:11" s="4" customFormat="1" x14ac:dyDescent="0.3">
      <c r="A50" s="3"/>
      <c r="B50" s="32">
        <v>39</v>
      </c>
      <c r="C50" s="24"/>
      <c r="D50" s="3"/>
      <c r="E50" s="3"/>
      <c r="F50" s="3"/>
      <c r="G50" s="3"/>
      <c r="H50" s="18"/>
      <c r="I50" s="3"/>
      <c r="J50" s="18"/>
      <c r="K50" s="3"/>
    </row>
    <row r="51" spans="1:11" s="4" customFormat="1" x14ac:dyDescent="0.3">
      <c r="A51" s="3"/>
      <c r="B51" s="32">
        <v>40</v>
      </c>
      <c r="C51" s="17"/>
      <c r="D51" s="25"/>
      <c r="E51" s="3"/>
      <c r="F51" s="18"/>
      <c r="G51" s="3"/>
      <c r="H51" s="18"/>
      <c r="I51" s="3"/>
      <c r="J51" s="18"/>
      <c r="K51" s="18"/>
    </row>
    <row r="52" spans="1:11" s="4" customFormat="1" x14ac:dyDescent="0.3">
      <c r="A52" s="3"/>
      <c r="B52" s="32">
        <v>41</v>
      </c>
      <c r="C52" s="3"/>
      <c r="D52" s="3"/>
      <c r="E52" s="3"/>
      <c r="F52" s="3"/>
      <c r="G52" s="3"/>
      <c r="H52" s="18"/>
      <c r="I52" s="3"/>
      <c r="J52" s="18"/>
      <c r="K52" s="3"/>
    </row>
    <row r="53" spans="1:11" s="4" customFormat="1" x14ac:dyDescent="0.3">
      <c r="A53" s="3"/>
      <c r="B53" s="32">
        <v>42</v>
      </c>
      <c r="C53" s="13"/>
      <c r="D53" s="3"/>
      <c r="E53" s="3"/>
      <c r="F53" s="18"/>
      <c r="G53" s="3"/>
      <c r="H53" s="3"/>
      <c r="I53" s="3"/>
      <c r="J53" s="3"/>
      <c r="K53" s="18"/>
    </row>
    <row r="54" spans="1:11" s="4" customFormat="1" x14ac:dyDescent="0.3">
      <c r="A54" s="3"/>
      <c r="B54" s="32">
        <v>43</v>
      </c>
      <c r="C54" s="3"/>
      <c r="D54" s="3"/>
      <c r="E54" s="3"/>
      <c r="F54" s="3"/>
      <c r="G54" s="3"/>
      <c r="H54" s="18"/>
      <c r="I54" s="3"/>
      <c r="J54" s="18"/>
      <c r="K54" s="3"/>
    </row>
    <row r="55" spans="1:11" s="4" customFormat="1" x14ac:dyDescent="0.3">
      <c r="A55" s="3"/>
      <c r="B55" s="32">
        <v>44</v>
      </c>
      <c r="C55" s="13"/>
      <c r="D55" s="3"/>
      <c r="E55" s="3"/>
      <c r="F55" s="20"/>
      <c r="G55" s="3"/>
      <c r="H55" s="3"/>
      <c r="I55" s="3"/>
      <c r="J55" s="3"/>
      <c r="K55" s="20"/>
    </row>
    <row r="56" spans="1:11" s="4" customFormat="1" x14ac:dyDescent="0.3">
      <c r="A56" s="3"/>
      <c r="B56" s="32">
        <v>45</v>
      </c>
      <c r="C56" s="3"/>
      <c r="D56" s="3"/>
      <c r="E56" s="3"/>
      <c r="F56" s="3"/>
      <c r="G56" s="3"/>
      <c r="H56" s="3"/>
      <c r="I56" s="3"/>
      <c r="J56" s="3"/>
      <c r="K56" s="3"/>
    </row>
    <row r="57" spans="1:11" s="4" customFormat="1" x14ac:dyDescent="0.3">
      <c r="A57" s="3"/>
      <c r="B57" s="32">
        <v>46</v>
      </c>
      <c r="C57" s="13"/>
      <c r="D57" s="3"/>
      <c r="E57" s="3"/>
      <c r="F57" s="20"/>
      <c r="G57" s="3"/>
      <c r="H57" s="18"/>
      <c r="I57" s="3"/>
      <c r="J57" s="18"/>
      <c r="K57" s="20"/>
    </row>
    <row r="58" spans="1:11" s="4" customFormat="1" x14ac:dyDescent="0.3">
      <c r="A58" s="3"/>
      <c r="B58" s="32">
        <v>47</v>
      </c>
      <c r="C58" s="13"/>
      <c r="D58" s="3"/>
      <c r="E58" s="3"/>
      <c r="F58" s="26"/>
      <c r="G58" s="3"/>
      <c r="H58" s="3"/>
      <c r="I58" s="3"/>
      <c r="J58" s="3"/>
      <c r="K58" s="27"/>
    </row>
    <row r="59" spans="1:11" s="4" customFormat="1" x14ac:dyDescent="0.3">
      <c r="A59" s="3"/>
      <c r="B59" s="32">
        <v>48</v>
      </c>
      <c r="C59" s="13"/>
      <c r="D59" s="3"/>
      <c r="E59" s="3"/>
      <c r="F59" s="3"/>
      <c r="G59" s="3"/>
      <c r="H59" s="18"/>
      <c r="I59" s="3"/>
      <c r="J59" s="18"/>
      <c r="K59" s="3"/>
    </row>
    <row r="60" spans="1:11" s="4" customFormat="1" x14ac:dyDescent="0.3">
      <c r="A60" s="3"/>
      <c r="B60" s="32">
        <v>49</v>
      </c>
      <c r="C60" s="13"/>
      <c r="D60" s="3"/>
      <c r="E60" s="3"/>
      <c r="F60" s="3"/>
      <c r="G60" s="3"/>
      <c r="H60" s="3"/>
      <c r="I60" s="3"/>
      <c r="J60" s="3"/>
      <c r="K60" s="3"/>
    </row>
    <row r="61" spans="1:11" s="4" customFormat="1" x14ac:dyDescent="0.3">
      <c r="A61" s="3"/>
      <c r="B61" s="32">
        <v>50</v>
      </c>
      <c r="C61" s="13"/>
      <c r="D61" s="3"/>
      <c r="E61" s="3"/>
      <c r="F61" s="3"/>
      <c r="G61" s="3"/>
      <c r="H61" s="20"/>
      <c r="I61" s="3"/>
      <c r="J61" s="20"/>
      <c r="K61" s="3"/>
    </row>
    <row r="62" spans="1:11" s="4" customFormat="1" x14ac:dyDescent="0.3">
      <c r="A62" s="3"/>
      <c r="B62" s="3"/>
      <c r="C62" s="3"/>
      <c r="D62" s="13"/>
      <c r="E62" s="3"/>
      <c r="F62" s="3"/>
      <c r="G62" s="3"/>
      <c r="H62" s="3"/>
      <c r="I62" s="3"/>
      <c r="J62" s="3"/>
      <c r="K62" s="3"/>
    </row>
    <row r="63" spans="1:11" x14ac:dyDescent="0.3">
      <c r="H63" s="20"/>
      <c r="J63" s="20"/>
    </row>
    <row r="64" spans="1:11" x14ac:dyDescent="0.3">
      <c r="H64" s="26"/>
      <c r="J64" s="27"/>
    </row>
  </sheetData>
  <mergeCells count="5">
    <mergeCell ref="A1:J1"/>
    <mergeCell ref="A2:J2"/>
    <mergeCell ref="A3:J3"/>
    <mergeCell ref="A4:J4"/>
    <mergeCell ref="A5:J5"/>
  </mergeCells>
  <pageMargins left="0.7" right="0.7" top="0.75" bottom="0.75" header="0.3" footer="0.3"/>
  <pageSetup scale="86" fitToWidth="0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43C86-2330-4D75-BC74-340EB13F0708}">
  <sheetPr>
    <pageSetUpPr fitToPage="1"/>
  </sheetPr>
  <dimension ref="A1:L64"/>
  <sheetViews>
    <sheetView view="pageBreakPreview" topLeftCell="D19" zoomScaleNormal="110" zoomScaleSheetLayoutView="100" workbookViewId="0">
      <selection activeCell="D28" sqref="D28"/>
    </sheetView>
  </sheetViews>
  <sheetFormatPr defaultColWidth="9.109375" defaultRowHeight="14.4" x14ac:dyDescent="0.3"/>
  <cols>
    <col min="1" max="1" width="4" style="3" customWidth="1"/>
    <col min="2" max="2" width="5.109375" style="3" customWidth="1"/>
    <col min="3" max="3" width="7.6640625" style="3" customWidth="1"/>
    <col min="4" max="4" width="55.109375" style="3" bestFit="1" customWidth="1"/>
    <col min="5" max="5" width="3.109375" style="3" customWidth="1"/>
    <col min="6" max="6" width="14.6640625" style="3" customWidth="1"/>
    <col min="7" max="7" width="3.109375" style="3" customWidth="1"/>
    <col min="8" max="8" width="14.6640625" style="3" customWidth="1"/>
    <col min="9" max="9" width="3.6640625" style="3" customWidth="1"/>
    <col min="10" max="10" width="14.6640625" style="3" customWidth="1"/>
    <col min="11" max="11" width="3.109375" style="3" customWidth="1"/>
    <col min="12" max="12" width="26" style="4" bestFit="1" customWidth="1"/>
    <col min="13" max="16384" width="9.109375" style="3"/>
  </cols>
  <sheetData>
    <row r="1" spans="1:12" ht="17.399999999999999" x14ac:dyDescent="0.35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</row>
    <row r="2" spans="1:12" x14ac:dyDescent="0.3">
      <c r="A2" s="2" t="s">
        <v>53</v>
      </c>
      <c r="B2" s="2"/>
      <c r="C2" s="2"/>
      <c r="D2" s="2"/>
      <c r="E2" s="2"/>
      <c r="F2" s="2"/>
      <c r="G2" s="2"/>
      <c r="H2" s="2"/>
      <c r="I2" s="2"/>
      <c r="J2" s="2"/>
      <c r="K2" s="5"/>
    </row>
    <row r="3" spans="1:12" x14ac:dyDescent="0.3">
      <c r="A3" s="2" t="s">
        <v>19</v>
      </c>
      <c r="B3" s="2"/>
      <c r="C3" s="2"/>
      <c r="D3" s="2"/>
      <c r="E3" s="2"/>
      <c r="F3" s="2"/>
      <c r="G3" s="2"/>
      <c r="H3" s="2"/>
      <c r="I3" s="2"/>
      <c r="J3" s="2"/>
      <c r="K3" s="5"/>
    </row>
    <row r="4" spans="1:12" x14ac:dyDescent="0.3">
      <c r="A4" s="2" t="s">
        <v>54</v>
      </c>
      <c r="B4" s="2"/>
      <c r="C4" s="2"/>
      <c r="D4" s="2"/>
      <c r="E4" s="2"/>
      <c r="F4" s="2"/>
      <c r="G4" s="2"/>
      <c r="H4" s="2"/>
      <c r="I4" s="2"/>
      <c r="J4" s="2"/>
      <c r="K4" s="5"/>
    </row>
    <row r="5" spans="1:12" x14ac:dyDescent="0.3">
      <c r="A5" s="2" t="s">
        <v>5</v>
      </c>
      <c r="B5" s="2"/>
      <c r="C5" s="2"/>
      <c r="D5" s="2"/>
      <c r="E5" s="2"/>
      <c r="F5" s="2"/>
      <c r="G5" s="2"/>
      <c r="H5" s="2"/>
      <c r="I5" s="2"/>
      <c r="J5" s="2"/>
      <c r="K5" s="5"/>
    </row>
    <row r="6" spans="1:12" x14ac:dyDescent="0.3">
      <c r="J6" s="33" t="s">
        <v>20</v>
      </c>
      <c r="K6" s="5"/>
    </row>
    <row r="7" spans="1:12" x14ac:dyDescent="0.3">
      <c r="A7" s="3" t="s">
        <v>21</v>
      </c>
      <c r="J7" s="34" t="s">
        <v>55</v>
      </c>
      <c r="K7" s="5"/>
    </row>
    <row r="8" spans="1:12" x14ac:dyDescent="0.3">
      <c r="A8" s="3" t="s">
        <v>22</v>
      </c>
      <c r="J8" s="35" t="s">
        <v>23</v>
      </c>
      <c r="K8" s="5"/>
    </row>
    <row r="9" spans="1:12" ht="15" thickBot="1" x14ac:dyDescent="0.35">
      <c r="B9" s="6"/>
      <c r="C9" s="6"/>
      <c r="D9" s="6"/>
      <c r="E9" s="6"/>
      <c r="F9" s="6"/>
      <c r="G9" s="6"/>
      <c r="H9" s="6"/>
      <c r="I9" s="6"/>
      <c r="J9" s="6"/>
      <c r="K9" s="5"/>
    </row>
    <row r="10" spans="1:12" ht="43.2" x14ac:dyDescent="0.3">
      <c r="B10" s="7" t="s">
        <v>24</v>
      </c>
      <c r="C10" s="7" t="s">
        <v>25</v>
      </c>
      <c r="F10" s="8" t="s">
        <v>26</v>
      </c>
      <c r="G10" s="9"/>
      <c r="H10" s="8" t="s">
        <v>27</v>
      </c>
      <c r="I10" s="9"/>
      <c r="J10" s="8" t="s">
        <v>28</v>
      </c>
      <c r="K10" s="5"/>
      <c r="L10" s="7"/>
    </row>
    <row r="11" spans="1:12" ht="15" thickBot="1" x14ac:dyDescent="0.35">
      <c r="B11" s="10" t="s">
        <v>29</v>
      </c>
      <c r="C11" s="10" t="s">
        <v>29</v>
      </c>
      <c r="D11" s="10" t="s">
        <v>30</v>
      </c>
      <c r="E11" s="6"/>
      <c r="F11" s="11" t="s">
        <v>31</v>
      </c>
      <c r="G11" s="6"/>
      <c r="H11" s="11" t="s">
        <v>31</v>
      </c>
      <c r="I11" s="6"/>
      <c r="J11" s="11" t="s">
        <v>31</v>
      </c>
      <c r="K11" s="12"/>
      <c r="L11" s="12"/>
    </row>
    <row r="12" spans="1:12" s="13" customFormat="1" x14ac:dyDescent="0.3">
      <c r="B12" s="32">
        <v>1</v>
      </c>
      <c r="D12" s="14"/>
      <c r="F12" s="15"/>
      <c r="H12" s="15"/>
      <c r="J12" s="15"/>
      <c r="K12" s="15"/>
      <c r="L12" s="16"/>
    </row>
    <row r="13" spans="1:12" x14ac:dyDescent="0.3">
      <c r="B13" s="32">
        <v>2</v>
      </c>
      <c r="C13" s="13"/>
      <c r="D13" s="13"/>
    </row>
    <row r="14" spans="1:12" x14ac:dyDescent="0.3">
      <c r="B14" s="32">
        <v>3</v>
      </c>
      <c r="C14" s="19">
        <v>303</v>
      </c>
      <c r="D14" s="22" t="s">
        <v>32</v>
      </c>
      <c r="F14" s="18">
        <v>0</v>
      </c>
      <c r="H14" s="18">
        <v>0</v>
      </c>
      <c r="J14" s="18">
        <v>0</v>
      </c>
      <c r="K14" s="18"/>
    </row>
    <row r="15" spans="1:12" x14ac:dyDescent="0.3">
      <c r="B15" s="32">
        <v>4</v>
      </c>
      <c r="C15" s="19">
        <v>310.10000000000002</v>
      </c>
      <c r="D15" s="22" t="s">
        <v>33</v>
      </c>
      <c r="F15" s="18">
        <v>0</v>
      </c>
      <c r="H15" s="18">
        <v>0</v>
      </c>
      <c r="J15" s="18">
        <v>0</v>
      </c>
      <c r="K15" s="18"/>
    </row>
    <row r="16" spans="1:12" x14ac:dyDescent="0.3">
      <c r="B16" s="32">
        <v>5</v>
      </c>
      <c r="C16" s="19">
        <v>311</v>
      </c>
      <c r="D16" s="22" t="s">
        <v>34</v>
      </c>
      <c r="F16" s="18">
        <v>14477.985000000001</v>
      </c>
      <c r="H16" s="18">
        <v>764.72329999999977</v>
      </c>
      <c r="J16" s="18">
        <v>514.65743717948703</v>
      </c>
      <c r="K16" s="18"/>
    </row>
    <row r="17" spans="1:11" x14ac:dyDescent="0.3">
      <c r="B17" s="32">
        <v>6</v>
      </c>
      <c r="C17" s="19">
        <v>352.1</v>
      </c>
      <c r="D17" s="22" t="s">
        <v>35</v>
      </c>
      <c r="F17" s="18">
        <v>132516.04499999998</v>
      </c>
      <c r="H17" s="18">
        <v>4817.3701999999976</v>
      </c>
      <c r="J17" s="18">
        <v>3521.8288589743579</v>
      </c>
      <c r="K17" s="18"/>
    </row>
    <row r="18" spans="1:11" x14ac:dyDescent="0.3">
      <c r="B18" s="32">
        <v>7</v>
      </c>
      <c r="C18" s="19">
        <v>352.2</v>
      </c>
      <c r="D18" s="22" t="s">
        <v>36</v>
      </c>
      <c r="F18" s="18">
        <f>98244.6+4357.75</f>
        <v>102602.35</v>
      </c>
      <c r="H18" s="18">
        <f>98244.6+50.8404166666667+2000</f>
        <v>100295.44041666668</v>
      </c>
      <c r="J18" s="18">
        <f>98244.6+15.6432051282051+1230.5</f>
        <v>99490.743205128209</v>
      </c>
      <c r="K18" s="20"/>
    </row>
    <row r="19" spans="1:11" s="4" customFormat="1" x14ac:dyDescent="0.3">
      <c r="A19" s="3"/>
      <c r="B19" s="32">
        <v>8</v>
      </c>
      <c r="C19" s="19">
        <v>353</v>
      </c>
      <c r="D19" s="22" t="s">
        <v>37</v>
      </c>
      <c r="E19" s="3"/>
      <c r="F19" s="18">
        <v>0</v>
      </c>
      <c r="G19" s="3"/>
      <c r="H19" s="18">
        <v>0</v>
      </c>
      <c r="I19" s="3"/>
      <c r="J19" s="18">
        <v>0</v>
      </c>
      <c r="K19" s="3"/>
    </row>
    <row r="20" spans="1:11" s="4" customFormat="1" x14ac:dyDescent="0.3">
      <c r="A20" s="3"/>
      <c r="B20" s="32">
        <v>9</v>
      </c>
      <c r="C20" s="19">
        <v>355</v>
      </c>
      <c r="D20" s="22" t="s">
        <v>38</v>
      </c>
      <c r="E20" s="3"/>
      <c r="F20" s="18">
        <v>0</v>
      </c>
      <c r="G20" s="3"/>
      <c r="H20" s="18">
        <v>0</v>
      </c>
      <c r="I20" s="3"/>
      <c r="J20" s="18">
        <v>0</v>
      </c>
      <c r="K20" s="3"/>
    </row>
    <row r="21" spans="1:11" s="4" customFormat="1" x14ac:dyDescent="0.3">
      <c r="A21" s="3"/>
      <c r="B21" s="32">
        <v>10</v>
      </c>
      <c r="C21" s="19">
        <v>363</v>
      </c>
      <c r="D21" s="22" t="s">
        <v>39</v>
      </c>
      <c r="E21" s="3"/>
      <c r="F21" s="18">
        <f>2601+6057.565</f>
        <v>8658.5649999999987</v>
      </c>
      <c r="G21" s="3"/>
      <c r="H21" s="18">
        <f>582+662.417</f>
        <v>1244.4169999999999</v>
      </c>
      <c r="I21" s="3"/>
      <c r="J21" s="18">
        <f>452+373.505897435898</f>
        <v>825.50589743589808</v>
      </c>
      <c r="K21" s="3"/>
    </row>
    <row r="22" spans="1:11" s="4" customFormat="1" x14ac:dyDescent="0.3">
      <c r="A22" s="3"/>
      <c r="B22" s="32">
        <v>11</v>
      </c>
      <c r="C22" s="19">
        <v>370</v>
      </c>
      <c r="D22" s="22" t="s">
        <v>33</v>
      </c>
      <c r="E22" s="3"/>
      <c r="F22" s="18">
        <v>702.5</v>
      </c>
      <c r="G22" s="3"/>
      <c r="H22" s="18">
        <v>0</v>
      </c>
      <c r="I22" s="3"/>
      <c r="J22" s="18">
        <v>0</v>
      </c>
      <c r="K22" s="18"/>
    </row>
    <row r="23" spans="1:11" s="4" customFormat="1" x14ac:dyDescent="0.3">
      <c r="A23" s="3"/>
      <c r="B23" s="32">
        <v>12</v>
      </c>
      <c r="C23" s="19">
        <v>370.1</v>
      </c>
      <c r="D23" s="22" t="s">
        <v>40</v>
      </c>
      <c r="E23" s="3"/>
      <c r="F23" s="18">
        <v>0</v>
      </c>
      <c r="G23" s="3"/>
      <c r="H23" s="18">
        <v>0</v>
      </c>
      <c r="I23" s="3"/>
      <c r="J23" s="18">
        <v>0</v>
      </c>
      <c r="K23" s="18"/>
    </row>
    <row r="24" spans="1:11" s="4" customFormat="1" x14ac:dyDescent="0.3">
      <c r="A24" s="3"/>
      <c r="B24" s="32">
        <v>13</v>
      </c>
      <c r="C24" s="19">
        <v>372</v>
      </c>
      <c r="D24" s="22" t="s">
        <v>41</v>
      </c>
      <c r="E24" s="3"/>
      <c r="F24" s="18">
        <v>121927.11000000002</v>
      </c>
      <c r="G24" s="3"/>
      <c r="H24" s="18">
        <v>5839.5295000000015</v>
      </c>
      <c r="I24" s="3"/>
      <c r="J24" s="18">
        <v>3073.6569743589757</v>
      </c>
      <c r="K24" s="18"/>
    </row>
    <row r="25" spans="1:11" s="4" customFormat="1" x14ac:dyDescent="0.3">
      <c r="A25" s="3"/>
      <c r="B25" s="32">
        <v>14</v>
      </c>
      <c r="C25" s="19">
        <v>373</v>
      </c>
      <c r="D25" s="22" t="s">
        <v>42</v>
      </c>
      <c r="E25" s="3"/>
      <c r="F25" s="18">
        <v>9080.5</v>
      </c>
      <c r="G25" s="3"/>
      <c r="H25" s="18">
        <v>132.42395833333333</v>
      </c>
      <c r="I25" s="3"/>
      <c r="J25" s="18">
        <v>40.74583333333333</v>
      </c>
      <c r="K25" s="18"/>
    </row>
    <row r="26" spans="1:11" s="4" customFormat="1" x14ac:dyDescent="0.3">
      <c r="A26" s="3"/>
      <c r="B26" s="32">
        <v>15</v>
      </c>
      <c r="C26" s="19">
        <v>375</v>
      </c>
      <c r="D26" s="22" t="s">
        <v>43</v>
      </c>
      <c r="E26" s="3"/>
      <c r="F26" s="18">
        <v>0</v>
      </c>
      <c r="G26" s="3"/>
      <c r="H26" s="18">
        <v>0</v>
      </c>
      <c r="I26" s="3"/>
      <c r="J26" s="18">
        <v>0</v>
      </c>
      <c r="K26" s="18"/>
    </row>
    <row r="27" spans="1:11" s="4" customFormat="1" x14ac:dyDescent="0.3">
      <c r="A27" s="3"/>
      <c r="B27" s="32">
        <v>16</v>
      </c>
      <c r="C27" s="19">
        <v>391</v>
      </c>
      <c r="D27" s="22" t="s">
        <v>44</v>
      </c>
      <c r="E27" s="3"/>
      <c r="F27" s="18">
        <v>435.77500000000003</v>
      </c>
      <c r="G27" s="3"/>
      <c r="H27" s="18">
        <v>12.710104166666669</v>
      </c>
      <c r="I27" s="3"/>
      <c r="J27" s="18">
        <v>3.9108012820512821</v>
      </c>
      <c r="K27" s="18"/>
    </row>
    <row r="28" spans="1:11" s="4" customFormat="1" x14ac:dyDescent="0.3">
      <c r="A28" s="3"/>
      <c r="B28" s="32">
        <v>17</v>
      </c>
      <c r="C28" s="19">
        <v>391.1</v>
      </c>
      <c r="D28" s="22" t="s">
        <v>44</v>
      </c>
      <c r="E28" s="3"/>
      <c r="F28" s="18">
        <v>0</v>
      </c>
      <c r="G28" s="3"/>
      <c r="H28" s="18">
        <v>0</v>
      </c>
      <c r="I28" s="3"/>
      <c r="J28" s="18">
        <v>0</v>
      </c>
      <c r="K28" s="18"/>
    </row>
    <row r="29" spans="1:11" s="4" customFormat="1" x14ac:dyDescent="0.3">
      <c r="A29" s="3"/>
      <c r="B29" s="32">
        <v>18</v>
      </c>
      <c r="C29" s="19">
        <v>392</v>
      </c>
      <c r="D29" s="22" t="s">
        <v>45</v>
      </c>
      <c r="E29" s="3"/>
      <c r="F29" s="18">
        <v>0</v>
      </c>
      <c r="G29" s="3"/>
      <c r="H29" s="18">
        <v>0</v>
      </c>
      <c r="I29" s="3"/>
      <c r="J29" s="18">
        <v>0</v>
      </c>
      <c r="K29" s="18"/>
    </row>
    <row r="30" spans="1:11" s="4" customFormat="1" x14ac:dyDescent="0.3">
      <c r="A30" s="3"/>
      <c r="B30" s="32">
        <v>19</v>
      </c>
      <c r="C30" s="19">
        <v>393</v>
      </c>
      <c r="D30" s="22" t="s">
        <v>46</v>
      </c>
      <c r="E30" s="3"/>
      <c r="F30" s="18">
        <v>16496.259999999998</v>
      </c>
      <c r="G30" s="3"/>
      <c r="H30" s="18">
        <v>2057.6101111111116</v>
      </c>
      <c r="I30" s="3"/>
      <c r="J30" s="18">
        <v>1515.1839230769233</v>
      </c>
      <c r="K30" s="20"/>
    </row>
    <row r="31" spans="1:11" s="4" customFormat="1" x14ac:dyDescent="0.3">
      <c r="A31" s="3"/>
      <c r="B31" s="32">
        <v>20</v>
      </c>
      <c r="C31" s="19">
        <v>396</v>
      </c>
      <c r="D31" s="22" t="s">
        <v>47</v>
      </c>
      <c r="E31" s="3"/>
      <c r="F31" s="18">
        <v>0</v>
      </c>
      <c r="G31" s="3"/>
      <c r="H31" s="18">
        <v>0</v>
      </c>
      <c r="I31" s="3"/>
      <c r="J31" s="18">
        <v>0</v>
      </c>
      <c r="K31" s="3"/>
    </row>
    <row r="32" spans="1:11" s="4" customFormat="1" x14ac:dyDescent="0.3">
      <c r="A32" s="3"/>
      <c r="B32" s="32">
        <v>21</v>
      </c>
      <c r="C32" s="17"/>
      <c r="D32" s="21"/>
      <c r="E32" s="3"/>
      <c r="F32" s="18"/>
      <c r="G32" s="3"/>
      <c r="H32" s="18"/>
      <c r="I32" s="3"/>
      <c r="J32" s="18"/>
      <c r="K32" s="18"/>
    </row>
    <row r="33" spans="1:11" s="4" customFormat="1" x14ac:dyDescent="0.3">
      <c r="A33" s="3"/>
      <c r="B33" s="32">
        <v>22</v>
      </c>
      <c r="C33" s="17"/>
      <c r="D33" s="36" t="s">
        <v>48</v>
      </c>
      <c r="E33" s="40"/>
      <c r="F33" s="37">
        <f>SUM(F14:F31)</f>
        <v>406897.09</v>
      </c>
      <c r="G33" s="40"/>
      <c r="H33" s="37">
        <f>SUM(H14:H31)</f>
        <v>115164.22459027779</v>
      </c>
      <c r="I33" s="40"/>
      <c r="J33" s="37">
        <f>SUM(J14:J31)</f>
        <v>108986.23293076924</v>
      </c>
      <c r="K33" s="18"/>
    </row>
    <row r="34" spans="1:11" s="4" customFormat="1" x14ac:dyDescent="0.3">
      <c r="A34" s="3"/>
      <c r="B34" s="32">
        <v>23</v>
      </c>
      <c r="C34" s="17"/>
      <c r="D34" s="21"/>
      <c r="E34" s="3"/>
      <c r="F34" s="18"/>
      <c r="G34" s="3"/>
      <c r="H34" s="18"/>
      <c r="I34" s="3"/>
      <c r="J34" s="18"/>
      <c r="K34" s="18"/>
    </row>
    <row r="35" spans="1:11" s="4" customFormat="1" x14ac:dyDescent="0.3">
      <c r="A35" s="3"/>
      <c r="B35" s="32">
        <v>24</v>
      </c>
      <c r="C35" s="17" t="s">
        <v>49</v>
      </c>
      <c r="D35" s="21" t="s">
        <v>50</v>
      </c>
      <c r="E35" s="3"/>
      <c r="F35" s="18">
        <v>0</v>
      </c>
      <c r="G35" s="3"/>
      <c r="H35" s="18">
        <v>0</v>
      </c>
      <c r="I35" s="3"/>
      <c r="J35" s="18">
        <v>0</v>
      </c>
      <c r="K35" s="18"/>
    </row>
    <row r="36" spans="1:11" s="4" customFormat="1" x14ac:dyDescent="0.3">
      <c r="A36" s="3"/>
      <c r="B36" s="32">
        <v>25</v>
      </c>
      <c r="C36" s="17"/>
      <c r="D36" s="21"/>
      <c r="E36" s="3"/>
      <c r="F36" s="18"/>
      <c r="G36" s="3"/>
      <c r="H36" s="20"/>
      <c r="I36" s="3"/>
      <c r="J36" s="20"/>
      <c r="K36" s="18"/>
    </row>
    <row r="37" spans="1:11" s="4" customFormat="1" ht="15" thickBot="1" x14ac:dyDescent="0.35">
      <c r="A37" s="3"/>
      <c r="B37" s="32">
        <v>26</v>
      </c>
      <c r="C37" s="17"/>
      <c r="D37" s="29" t="s">
        <v>51</v>
      </c>
      <c r="E37" s="30"/>
      <c r="F37" s="31">
        <f>F33+F35</f>
        <v>406897.09</v>
      </c>
      <c r="G37" s="30"/>
      <c r="H37" s="31">
        <f>H33+H35</f>
        <v>115164.22459027779</v>
      </c>
      <c r="I37" s="30"/>
      <c r="J37" s="31">
        <f>J33+J35</f>
        <v>108986.23293076924</v>
      </c>
      <c r="K37" s="18"/>
    </row>
    <row r="38" spans="1:11" s="4" customFormat="1" ht="15" thickTop="1" x14ac:dyDescent="0.3">
      <c r="A38" s="3"/>
      <c r="B38" s="32">
        <v>27</v>
      </c>
      <c r="C38" s="17"/>
      <c r="D38" s="21"/>
      <c r="E38" s="3"/>
      <c r="F38" s="18"/>
      <c r="G38" s="3"/>
      <c r="H38" s="18"/>
      <c r="I38" s="3"/>
      <c r="J38" s="18"/>
      <c r="K38" s="18"/>
    </row>
    <row r="39" spans="1:11" s="4" customFormat="1" x14ac:dyDescent="0.3">
      <c r="A39" s="3"/>
      <c r="B39" s="32">
        <v>28</v>
      </c>
      <c r="C39" s="17"/>
      <c r="D39" s="21"/>
      <c r="E39" s="3"/>
      <c r="F39" s="18"/>
      <c r="G39" s="3"/>
      <c r="H39" s="18"/>
      <c r="I39" s="3"/>
      <c r="J39" s="18"/>
      <c r="K39" s="18"/>
    </row>
    <row r="40" spans="1:11" s="4" customFormat="1" x14ac:dyDescent="0.3">
      <c r="A40" s="3"/>
      <c r="B40" s="32">
        <v>29</v>
      </c>
      <c r="C40" s="17"/>
      <c r="D40" s="21"/>
      <c r="E40" s="3"/>
      <c r="F40" s="18"/>
      <c r="G40" s="3"/>
      <c r="H40" s="18"/>
      <c r="I40" s="3"/>
      <c r="J40" s="18"/>
      <c r="K40" s="18"/>
    </row>
    <row r="41" spans="1:11" s="4" customFormat="1" x14ac:dyDescent="0.3">
      <c r="A41" s="3"/>
      <c r="B41" s="32">
        <v>30</v>
      </c>
      <c r="C41" s="23"/>
      <c r="D41" s="21"/>
      <c r="E41" s="3"/>
      <c r="F41" s="18"/>
      <c r="G41" s="3"/>
      <c r="H41" s="18"/>
      <c r="I41" s="3"/>
      <c r="J41" s="18"/>
      <c r="K41" s="18"/>
    </row>
    <row r="42" spans="1:11" s="4" customFormat="1" x14ac:dyDescent="0.3">
      <c r="A42" s="3"/>
      <c r="B42" s="32">
        <v>31</v>
      </c>
      <c r="C42" s="17"/>
      <c r="D42" s="3"/>
      <c r="E42" s="3"/>
      <c r="F42" s="20"/>
      <c r="G42" s="3"/>
      <c r="H42" s="18"/>
      <c r="I42" s="3"/>
      <c r="J42" s="18"/>
      <c r="K42" s="20"/>
    </row>
    <row r="43" spans="1:11" s="4" customFormat="1" x14ac:dyDescent="0.3">
      <c r="A43" s="3"/>
      <c r="B43" s="32">
        <v>32</v>
      </c>
      <c r="C43" s="24"/>
      <c r="D43" s="3"/>
      <c r="E43" s="3"/>
      <c r="F43" s="3"/>
      <c r="G43" s="3"/>
      <c r="H43" s="18"/>
      <c r="I43" s="3"/>
      <c r="J43" s="18"/>
      <c r="K43" s="3"/>
    </row>
    <row r="44" spans="1:11" s="4" customFormat="1" x14ac:dyDescent="0.3">
      <c r="A44" s="3"/>
      <c r="B44" s="32">
        <v>33</v>
      </c>
      <c r="C44" s="17"/>
      <c r="D44" s="21"/>
      <c r="E44" s="3"/>
      <c r="F44" s="18"/>
      <c r="G44" s="3"/>
      <c r="H44" s="18"/>
      <c r="I44" s="3"/>
      <c r="J44" s="18"/>
      <c r="K44" s="18"/>
    </row>
    <row r="45" spans="1:11" s="4" customFormat="1" x14ac:dyDescent="0.3">
      <c r="A45" s="3"/>
      <c r="B45" s="32">
        <v>34</v>
      </c>
      <c r="C45" s="17"/>
      <c r="D45" s="21"/>
      <c r="E45" s="3"/>
      <c r="F45" s="18"/>
      <c r="G45" s="3"/>
      <c r="H45" s="18"/>
      <c r="I45" s="3"/>
      <c r="J45" s="18"/>
      <c r="K45" s="18"/>
    </row>
    <row r="46" spans="1:11" s="4" customFormat="1" x14ac:dyDescent="0.3">
      <c r="A46" s="3"/>
      <c r="B46" s="32">
        <v>35</v>
      </c>
      <c r="C46" s="17"/>
      <c r="D46" s="21"/>
      <c r="E46" s="3"/>
      <c r="F46" s="18"/>
      <c r="G46" s="3"/>
      <c r="H46" s="18"/>
      <c r="I46" s="3"/>
      <c r="J46" s="18"/>
      <c r="K46" s="18"/>
    </row>
    <row r="47" spans="1:11" s="4" customFormat="1" x14ac:dyDescent="0.3">
      <c r="A47" s="3"/>
      <c r="B47" s="32">
        <v>36</v>
      </c>
      <c r="C47" s="24"/>
      <c r="D47" s="3"/>
      <c r="E47" s="3"/>
      <c r="F47" s="3"/>
      <c r="G47" s="3"/>
      <c r="H47" s="18"/>
      <c r="I47" s="3"/>
      <c r="J47" s="18"/>
      <c r="K47" s="3"/>
    </row>
    <row r="48" spans="1:11" s="4" customFormat="1" x14ac:dyDescent="0.3">
      <c r="A48" s="3"/>
      <c r="B48" s="32">
        <v>37</v>
      </c>
      <c r="C48" s="17"/>
      <c r="D48" s="25"/>
      <c r="E48" s="3"/>
      <c r="F48" s="18"/>
      <c r="G48" s="3"/>
      <c r="H48" s="20"/>
      <c r="I48" s="3"/>
      <c r="J48" s="20"/>
      <c r="K48" s="18"/>
    </row>
    <row r="49" spans="1:11" s="4" customFormat="1" x14ac:dyDescent="0.3">
      <c r="A49" s="3"/>
      <c r="B49" s="32">
        <v>38</v>
      </c>
      <c r="C49" s="17"/>
      <c r="D49" s="3"/>
      <c r="E49" s="3"/>
      <c r="F49" s="3"/>
      <c r="G49" s="3"/>
      <c r="H49" s="3"/>
      <c r="I49" s="3"/>
      <c r="J49" s="3"/>
      <c r="K49" s="3"/>
    </row>
    <row r="50" spans="1:11" s="4" customFormat="1" x14ac:dyDescent="0.3">
      <c r="A50" s="3"/>
      <c r="B50" s="32">
        <v>39</v>
      </c>
      <c r="C50" s="24"/>
      <c r="D50" s="3"/>
      <c r="E50" s="3"/>
      <c r="F50" s="3"/>
      <c r="G50" s="3"/>
      <c r="H50" s="18"/>
      <c r="I50" s="3"/>
      <c r="J50" s="18"/>
      <c r="K50" s="3"/>
    </row>
    <row r="51" spans="1:11" s="4" customFormat="1" x14ac:dyDescent="0.3">
      <c r="A51" s="3"/>
      <c r="B51" s="32">
        <v>40</v>
      </c>
      <c r="C51" s="17"/>
      <c r="D51" s="25"/>
      <c r="E51" s="3"/>
      <c r="F51" s="18"/>
      <c r="G51" s="3"/>
      <c r="H51" s="18"/>
      <c r="I51" s="3"/>
      <c r="J51" s="18"/>
      <c r="K51" s="18"/>
    </row>
    <row r="52" spans="1:11" s="4" customFormat="1" x14ac:dyDescent="0.3">
      <c r="A52" s="3"/>
      <c r="B52" s="32">
        <v>41</v>
      </c>
      <c r="C52" s="3"/>
      <c r="D52" s="3"/>
      <c r="E52" s="3"/>
      <c r="F52" s="3"/>
      <c r="G52" s="3"/>
      <c r="H52" s="18"/>
      <c r="I52" s="3"/>
      <c r="J52" s="18"/>
      <c r="K52" s="3"/>
    </row>
    <row r="53" spans="1:11" s="4" customFormat="1" x14ac:dyDescent="0.3">
      <c r="A53" s="3"/>
      <c r="B53" s="32">
        <v>42</v>
      </c>
      <c r="C53" s="13"/>
      <c r="D53" s="3"/>
      <c r="E53" s="3"/>
      <c r="F53" s="18"/>
      <c r="G53" s="3"/>
      <c r="H53" s="3"/>
      <c r="I53" s="3"/>
      <c r="J53" s="3"/>
      <c r="K53" s="18"/>
    </row>
    <row r="54" spans="1:11" s="4" customFormat="1" x14ac:dyDescent="0.3">
      <c r="A54" s="3"/>
      <c r="B54" s="32">
        <v>43</v>
      </c>
      <c r="C54" s="3"/>
      <c r="D54" s="3"/>
      <c r="E54" s="3"/>
      <c r="F54" s="3"/>
      <c r="G54" s="3"/>
      <c r="H54" s="18"/>
      <c r="I54" s="3"/>
      <c r="J54" s="18"/>
      <c r="K54" s="3"/>
    </row>
    <row r="55" spans="1:11" s="4" customFormat="1" x14ac:dyDescent="0.3">
      <c r="A55" s="3"/>
      <c r="B55" s="32">
        <v>44</v>
      </c>
      <c r="C55" s="13"/>
      <c r="D55" s="3"/>
      <c r="E55" s="3"/>
      <c r="F55" s="20"/>
      <c r="G55" s="3"/>
      <c r="H55" s="3"/>
      <c r="I55" s="3"/>
      <c r="J55" s="3"/>
      <c r="K55" s="20"/>
    </row>
    <row r="56" spans="1:11" s="4" customFormat="1" x14ac:dyDescent="0.3">
      <c r="A56" s="3"/>
      <c r="B56" s="32">
        <v>45</v>
      </c>
      <c r="C56" s="3"/>
      <c r="D56" s="3"/>
      <c r="E56" s="3"/>
      <c r="F56" s="3"/>
      <c r="G56" s="3"/>
      <c r="H56" s="3"/>
      <c r="I56" s="3"/>
      <c r="J56" s="3"/>
      <c r="K56" s="3"/>
    </row>
    <row r="57" spans="1:11" s="4" customFormat="1" x14ac:dyDescent="0.3">
      <c r="A57" s="3"/>
      <c r="B57" s="32">
        <v>46</v>
      </c>
      <c r="C57" s="13"/>
      <c r="D57" s="3"/>
      <c r="E57" s="3"/>
      <c r="F57" s="20"/>
      <c r="G57" s="3"/>
      <c r="H57" s="18"/>
      <c r="I57" s="3"/>
      <c r="J57" s="18"/>
      <c r="K57" s="20"/>
    </row>
    <row r="58" spans="1:11" s="4" customFormat="1" x14ac:dyDescent="0.3">
      <c r="A58" s="3"/>
      <c r="B58" s="32">
        <v>47</v>
      </c>
      <c r="C58" s="13"/>
      <c r="D58" s="3"/>
      <c r="E58" s="3"/>
      <c r="F58" s="26"/>
      <c r="G58" s="3"/>
      <c r="H58" s="3"/>
      <c r="I58" s="3"/>
      <c r="J58" s="3"/>
      <c r="K58" s="27"/>
    </row>
    <row r="59" spans="1:11" s="4" customFormat="1" x14ac:dyDescent="0.3">
      <c r="A59" s="3"/>
      <c r="B59" s="32">
        <v>48</v>
      </c>
      <c r="C59" s="13"/>
      <c r="D59" s="3"/>
      <c r="E59" s="3"/>
      <c r="F59" s="3"/>
      <c r="G59" s="3"/>
      <c r="H59" s="18"/>
      <c r="I59" s="3"/>
      <c r="J59" s="18"/>
      <c r="K59" s="3"/>
    </row>
    <row r="60" spans="1:11" s="4" customFormat="1" x14ac:dyDescent="0.3">
      <c r="A60" s="3"/>
      <c r="B60" s="32">
        <v>49</v>
      </c>
      <c r="C60" s="13"/>
      <c r="D60" s="3"/>
      <c r="E60" s="3"/>
      <c r="F60" s="3"/>
      <c r="G60" s="3"/>
      <c r="H60" s="3"/>
      <c r="I60" s="3"/>
      <c r="J60" s="3"/>
      <c r="K60" s="3"/>
    </row>
    <row r="61" spans="1:11" s="4" customFormat="1" x14ac:dyDescent="0.3">
      <c r="A61" s="3"/>
      <c r="B61" s="32">
        <v>50</v>
      </c>
      <c r="C61" s="13"/>
      <c r="D61" s="3"/>
      <c r="E61" s="3"/>
      <c r="F61" s="3"/>
      <c r="G61" s="3"/>
      <c r="H61" s="20"/>
      <c r="I61" s="3"/>
      <c r="J61" s="20"/>
      <c r="K61" s="3"/>
    </row>
    <row r="62" spans="1:11" s="4" customFormat="1" x14ac:dyDescent="0.3">
      <c r="A62" s="3"/>
      <c r="B62" s="3"/>
      <c r="C62" s="3"/>
      <c r="D62" s="13"/>
      <c r="E62" s="3"/>
      <c r="F62" s="3"/>
      <c r="G62" s="3"/>
      <c r="H62" s="3"/>
      <c r="I62" s="3"/>
      <c r="J62" s="3"/>
      <c r="K62" s="3"/>
    </row>
    <row r="63" spans="1:11" x14ac:dyDescent="0.3">
      <c r="H63" s="20"/>
      <c r="J63" s="20"/>
    </row>
    <row r="64" spans="1:11" x14ac:dyDescent="0.3">
      <c r="H64" s="26"/>
      <c r="J64" s="27"/>
    </row>
  </sheetData>
  <mergeCells count="5">
    <mergeCell ref="A1:J1"/>
    <mergeCell ref="A2:J2"/>
    <mergeCell ref="A3:J3"/>
    <mergeCell ref="A4:J4"/>
    <mergeCell ref="A5:J5"/>
  </mergeCells>
  <pageMargins left="0.7" right="0.7" top="0.75" bottom="0.75" header="0.3" footer="0.3"/>
  <pageSetup scale="85" fitToWidth="0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0D6F7-1394-4FD5-B16D-684AE504D787}">
  <sheetPr>
    <pageSetUpPr fitToPage="1"/>
  </sheetPr>
  <dimension ref="A1:L64"/>
  <sheetViews>
    <sheetView view="pageBreakPreview" topLeftCell="D22" zoomScaleNormal="110" zoomScaleSheetLayoutView="100" workbookViewId="0">
      <selection activeCell="D28" sqref="D28"/>
    </sheetView>
  </sheetViews>
  <sheetFormatPr defaultColWidth="9.109375" defaultRowHeight="14.4" x14ac:dyDescent="0.3"/>
  <cols>
    <col min="1" max="1" width="4" style="3" customWidth="1"/>
    <col min="2" max="2" width="5.109375" style="3" customWidth="1"/>
    <col min="3" max="3" width="7.6640625" style="3" customWidth="1"/>
    <col min="4" max="4" width="55.109375" style="3" bestFit="1" customWidth="1"/>
    <col min="5" max="5" width="3.109375" style="3" customWidth="1"/>
    <col min="6" max="6" width="14.6640625" style="3" customWidth="1"/>
    <col min="7" max="7" width="3.109375" style="3" customWidth="1"/>
    <col min="8" max="8" width="14.6640625" style="3" customWidth="1"/>
    <col min="9" max="9" width="3.6640625" style="3" customWidth="1"/>
    <col min="10" max="10" width="14.6640625" style="3" customWidth="1"/>
    <col min="11" max="11" width="3.109375" style="3" customWidth="1"/>
    <col min="12" max="12" width="26" style="4" bestFit="1" customWidth="1"/>
    <col min="13" max="16384" width="9.109375" style="3"/>
  </cols>
  <sheetData>
    <row r="1" spans="1:12" ht="17.399999999999999" x14ac:dyDescent="0.35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</row>
    <row r="2" spans="1:12" x14ac:dyDescent="0.3">
      <c r="A2" s="2" t="s">
        <v>53</v>
      </c>
      <c r="B2" s="2"/>
      <c r="C2" s="2"/>
      <c r="D2" s="2"/>
      <c r="E2" s="2"/>
      <c r="F2" s="2"/>
      <c r="G2" s="2"/>
      <c r="H2" s="2"/>
      <c r="I2" s="2"/>
      <c r="J2" s="2"/>
      <c r="K2" s="5"/>
    </row>
    <row r="3" spans="1:12" x14ac:dyDescent="0.3">
      <c r="A3" s="2" t="s">
        <v>19</v>
      </c>
      <c r="B3" s="2"/>
      <c r="C3" s="2"/>
      <c r="D3" s="2"/>
      <c r="E3" s="2"/>
      <c r="F3" s="2"/>
      <c r="G3" s="2"/>
      <c r="H3" s="2"/>
      <c r="I3" s="2"/>
      <c r="J3" s="2"/>
      <c r="K3" s="5"/>
    </row>
    <row r="4" spans="1:12" x14ac:dyDescent="0.3">
      <c r="A4" s="2" t="s">
        <v>54</v>
      </c>
      <c r="B4" s="2"/>
      <c r="C4" s="2"/>
      <c r="D4" s="2"/>
      <c r="E4" s="2"/>
      <c r="F4" s="2"/>
      <c r="G4" s="2"/>
      <c r="H4" s="2"/>
      <c r="I4" s="2"/>
      <c r="J4" s="2"/>
      <c r="K4" s="5"/>
    </row>
    <row r="5" spans="1:12" x14ac:dyDescent="0.3">
      <c r="A5" s="2" t="s">
        <v>6</v>
      </c>
      <c r="B5" s="2"/>
      <c r="C5" s="2"/>
      <c r="D5" s="2"/>
      <c r="E5" s="2"/>
      <c r="F5" s="2"/>
      <c r="G5" s="2"/>
      <c r="H5" s="2"/>
      <c r="I5" s="2"/>
      <c r="J5" s="2"/>
      <c r="K5" s="5"/>
    </row>
    <row r="6" spans="1:12" x14ac:dyDescent="0.3">
      <c r="J6" s="33" t="s">
        <v>20</v>
      </c>
      <c r="K6" s="5"/>
    </row>
    <row r="7" spans="1:12" x14ac:dyDescent="0.3">
      <c r="A7" s="3" t="s">
        <v>21</v>
      </c>
      <c r="J7" s="34" t="s">
        <v>55</v>
      </c>
      <c r="K7" s="5"/>
    </row>
    <row r="8" spans="1:12" x14ac:dyDescent="0.3">
      <c r="A8" s="3" t="s">
        <v>22</v>
      </c>
      <c r="J8" s="35" t="s">
        <v>23</v>
      </c>
      <c r="K8" s="5"/>
    </row>
    <row r="9" spans="1:12" ht="15" thickBot="1" x14ac:dyDescent="0.35">
      <c r="B9" s="6"/>
      <c r="C9" s="6"/>
      <c r="D9" s="6"/>
      <c r="E9" s="6"/>
      <c r="F9" s="6"/>
      <c r="G9" s="6"/>
      <c r="H9" s="6"/>
      <c r="I9" s="6"/>
      <c r="J9" s="6"/>
      <c r="K9" s="5"/>
    </row>
    <row r="10" spans="1:12" ht="43.2" x14ac:dyDescent="0.3">
      <c r="B10" s="7" t="s">
        <v>24</v>
      </c>
      <c r="C10" s="7" t="s">
        <v>25</v>
      </c>
      <c r="F10" s="8" t="s">
        <v>26</v>
      </c>
      <c r="G10" s="9"/>
      <c r="H10" s="8" t="s">
        <v>27</v>
      </c>
      <c r="I10" s="9"/>
      <c r="J10" s="8" t="s">
        <v>28</v>
      </c>
      <c r="K10" s="5"/>
      <c r="L10" s="7"/>
    </row>
    <row r="11" spans="1:12" ht="15" thickBot="1" x14ac:dyDescent="0.35">
      <c r="B11" s="10" t="s">
        <v>29</v>
      </c>
      <c r="C11" s="10" t="s">
        <v>29</v>
      </c>
      <c r="D11" s="10" t="s">
        <v>30</v>
      </c>
      <c r="E11" s="6"/>
      <c r="F11" s="11" t="s">
        <v>31</v>
      </c>
      <c r="G11" s="6"/>
      <c r="H11" s="11" t="s">
        <v>31</v>
      </c>
      <c r="I11" s="6"/>
      <c r="J11" s="11" t="s">
        <v>31</v>
      </c>
      <c r="K11" s="12"/>
      <c r="L11" s="12"/>
    </row>
    <row r="12" spans="1:12" s="13" customFormat="1" x14ac:dyDescent="0.3">
      <c r="B12" s="32">
        <v>1</v>
      </c>
      <c r="D12" s="14"/>
      <c r="F12" s="15"/>
      <c r="H12" s="15"/>
      <c r="J12" s="15"/>
      <c r="K12" s="15"/>
      <c r="L12" s="16"/>
    </row>
    <row r="13" spans="1:12" x14ac:dyDescent="0.3">
      <c r="B13" s="32">
        <v>2</v>
      </c>
      <c r="C13" s="13"/>
      <c r="D13" s="13"/>
    </row>
    <row r="14" spans="1:12" x14ac:dyDescent="0.3">
      <c r="B14" s="32">
        <v>3</v>
      </c>
      <c r="C14" s="19">
        <v>303</v>
      </c>
      <c r="D14" s="22" t="s">
        <v>32</v>
      </c>
      <c r="F14" s="18">
        <v>0</v>
      </c>
      <c r="H14" s="18">
        <v>0</v>
      </c>
      <c r="J14" s="18">
        <v>0</v>
      </c>
      <c r="K14" s="18"/>
    </row>
    <row r="15" spans="1:12" x14ac:dyDescent="0.3">
      <c r="B15" s="32">
        <v>4</v>
      </c>
      <c r="C15" s="19">
        <v>310.10000000000002</v>
      </c>
      <c r="D15" s="22" t="s">
        <v>33</v>
      </c>
      <c r="F15" s="18">
        <v>0</v>
      </c>
      <c r="H15" s="18">
        <v>0</v>
      </c>
      <c r="J15" s="18">
        <v>0</v>
      </c>
      <c r="K15" s="18"/>
    </row>
    <row r="16" spans="1:12" x14ac:dyDescent="0.3">
      <c r="B16" s="32">
        <v>5</v>
      </c>
      <c r="C16" s="19">
        <v>311</v>
      </c>
      <c r="D16" s="22" t="s">
        <v>34</v>
      </c>
      <c r="F16" s="18">
        <v>13446.395</v>
      </c>
      <c r="H16" s="18">
        <v>669.82434444444459</v>
      </c>
      <c r="J16" s="18">
        <v>437.01814444444449</v>
      </c>
      <c r="K16" s="18"/>
    </row>
    <row r="17" spans="1:11" x14ac:dyDescent="0.3">
      <c r="B17" s="32">
        <v>6</v>
      </c>
      <c r="C17" s="19">
        <v>352.1</v>
      </c>
      <c r="D17" s="22" t="s">
        <v>35</v>
      </c>
      <c r="F17" s="18">
        <v>118543.26499999998</v>
      </c>
      <c r="H17" s="18">
        <v>4432.4705999999996</v>
      </c>
      <c r="J17" s="18">
        <v>3262.3990717948714</v>
      </c>
      <c r="K17" s="18"/>
    </row>
    <row r="18" spans="1:11" x14ac:dyDescent="0.3">
      <c r="B18" s="32">
        <v>7</v>
      </c>
      <c r="C18" s="19">
        <v>352.2</v>
      </c>
      <c r="D18" s="22" t="s">
        <v>36</v>
      </c>
      <c r="F18" s="18">
        <f>98244.6+3888.95</f>
        <v>102133.55</v>
      </c>
      <c r="H18" s="18">
        <f>98244.6+45.3710833333333+2000</f>
        <v>100289.97108333334</v>
      </c>
      <c r="J18" s="18">
        <f>98244.6+13.9603333333333+1230.5</f>
        <v>99489.060333333342</v>
      </c>
      <c r="K18" s="20"/>
    </row>
    <row r="19" spans="1:11" s="4" customFormat="1" x14ac:dyDescent="0.3">
      <c r="A19" s="3"/>
      <c r="B19" s="32">
        <v>8</v>
      </c>
      <c r="C19" s="19">
        <v>353</v>
      </c>
      <c r="D19" s="22" t="s">
        <v>37</v>
      </c>
      <c r="E19" s="3"/>
      <c r="F19" s="18">
        <v>0</v>
      </c>
      <c r="G19" s="3"/>
      <c r="H19" s="18">
        <v>0</v>
      </c>
      <c r="I19" s="3"/>
      <c r="J19" s="18">
        <v>0</v>
      </c>
      <c r="K19" s="3"/>
    </row>
    <row r="20" spans="1:11" s="4" customFormat="1" x14ac:dyDescent="0.3">
      <c r="A20" s="3"/>
      <c r="B20" s="32">
        <v>9</v>
      </c>
      <c r="C20" s="19">
        <v>355</v>
      </c>
      <c r="D20" s="22" t="s">
        <v>38</v>
      </c>
      <c r="E20" s="3"/>
      <c r="F20" s="18">
        <v>0</v>
      </c>
      <c r="G20" s="3"/>
      <c r="H20" s="18">
        <v>0</v>
      </c>
      <c r="I20" s="3"/>
      <c r="J20" s="18">
        <v>0</v>
      </c>
      <c r="K20" s="3"/>
    </row>
    <row r="21" spans="1:11" s="4" customFormat="1" x14ac:dyDescent="0.3">
      <c r="A21" s="3"/>
      <c r="B21" s="32">
        <v>10</v>
      </c>
      <c r="C21" s="19">
        <v>363</v>
      </c>
      <c r="D21" s="22" t="s">
        <v>39</v>
      </c>
      <c r="E21" s="3"/>
      <c r="F21" s="18">
        <f>2601+4620.965</f>
        <v>7221.9650000000001</v>
      </c>
      <c r="G21" s="3"/>
      <c r="H21" s="18">
        <f>582+687.23375</f>
        <v>1269.2337499999999</v>
      </c>
      <c r="I21" s="3"/>
      <c r="J21" s="18">
        <f>452+468.650083333333</f>
        <v>920.65008333333299</v>
      </c>
      <c r="K21" s="3"/>
    </row>
    <row r="22" spans="1:11" s="4" customFormat="1" x14ac:dyDescent="0.3">
      <c r="A22" s="3"/>
      <c r="B22" s="32">
        <v>11</v>
      </c>
      <c r="C22" s="19">
        <v>370</v>
      </c>
      <c r="D22" s="22" t="s">
        <v>33</v>
      </c>
      <c r="E22" s="3"/>
      <c r="F22" s="18">
        <v>702.5</v>
      </c>
      <c r="G22" s="3"/>
      <c r="H22" s="18">
        <v>0</v>
      </c>
      <c r="I22" s="3"/>
      <c r="J22" s="18">
        <v>0</v>
      </c>
      <c r="K22" s="18"/>
    </row>
    <row r="23" spans="1:11" s="4" customFormat="1" x14ac:dyDescent="0.3">
      <c r="A23" s="3"/>
      <c r="B23" s="32">
        <v>12</v>
      </c>
      <c r="C23" s="19">
        <v>370.1</v>
      </c>
      <c r="D23" s="22" t="s">
        <v>40</v>
      </c>
      <c r="E23" s="3"/>
      <c r="F23" s="18">
        <v>0</v>
      </c>
      <c r="G23" s="3"/>
      <c r="H23" s="18">
        <v>0</v>
      </c>
      <c r="I23" s="3"/>
      <c r="J23" s="18">
        <v>0</v>
      </c>
      <c r="K23" s="18"/>
    </row>
    <row r="24" spans="1:11" s="4" customFormat="1" x14ac:dyDescent="0.3">
      <c r="A24" s="3"/>
      <c r="B24" s="32">
        <v>13</v>
      </c>
      <c r="C24" s="19">
        <v>372</v>
      </c>
      <c r="D24" s="22" t="s">
        <v>41</v>
      </c>
      <c r="E24" s="3"/>
      <c r="F24" s="18">
        <v>145349.51999999999</v>
      </c>
      <c r="G24" s="3"/>
      <c r="H24" s="18">
        <v>8378.0404166666631</v>
      </c>
      <c r="I24" s="3"/>
      <c r="J24" s="18">
        <v>4976.4476410256393</v>
      </c>
      <c r="K24" s="18"/>
    </row>
    <row r="25" spans="1:11" s="4" customFormat="1" x14ac:dyDescent="0.3">
      <c r="A25" s="3"/>
      <c r="B25" s="32">
        <v>14</v>
      </c>
      <c r="C25" s="19">
        <v>373</v>
      </c>
      <c r="D25" s="22" t="s">
        <v>42</v>
      </c>
      <c r="E25" s="3"/>
      <c r="F25" s="18">
        <v>7777.9000000000005</v>
      </c>
      <c r="G25" s="3"/>
      <c r="H25" s="18">
        <v>113.42770833333333</v>
      </c>
      <c r="I25" s="3"/>
      <c r="J25" s="18">
        <v>34.900833333333331</v>
      </c>
      <c r="K25" s="18"/>
    </row>
    <row r="26" spans="1:11" s="4" customFormat="1" x14ac:dyDescent="0.3">
      <c r="A26" s="3"/>
      <c r="B26" s="32">
        <v>15</v>
      </c>
      <c r="C26" s="19">
        <v>375</v>
      </c>
      <c r="D26" s="22" t="s">
        <v>43</v>
      </c>
      <c r="E26" s="3"/>
      <c r="F26" s="18">
        <v>2381.25</v>
      </c>
      <c r="G26" s="3"/>
      <c r="H26" s="18">
        <v>107.15625</v>
      </c>
      <c r="I26" s="3"/>
      <c r="J26" s="18">
        <v>83.34375</v>
      </c>
      <c r="K26" s="18"/>
    </row>
    <row r="27" spans="1:11" s="4" customFormat="1" x14ac:dyDescent="0.3">
      <c r="A27" s="3"/>
      <c r="B27" s="32">
        <v>16</v>
      </c>
      <c r="C27" s="19">
        <v>391</v>
      </c>
      <c r="D27" s="22" t="s">
        <v>44</v>
      </c>
      <c r="E27" s="3"/>
      <c r="F27" s="18">
        <v>388.89499999999998</v>
      </c>
      <c r="G27" s="3"/>
      <c r="H27" s="18">
        <v>11.342770833333333</v>
      </c>
      <c r="I27" s="3"/>
      <c r="J27" s="18">
        <v>3.4900833333333332</v>
      </c>
      <c r="K27" s="18"/>
    </row>
    <row r="28" spans="1:11" s="4" customFormat="1" x14ac:dyDescent="0.3">
      <c r="A28" s="3"/>
      <c r="B28" s="32">
        <v>17</v>
      </c>
      <c r="C28" s="19">
        <v>391.1</v>
      </c>
      <c r="D28" s="22" t="s">
        <v>44</v>
      </c>
      <c r="E28" s="3"/>
      <c r="F28" s="18">
        <v>0</v>
      </c>
      <c r="G28" s="3"/>
      <c r="H28" s="18">
        <v>0</v>
      </c>
      <c r="I28" s="3"/>
      <c r="J28" s="18">
        <v>0</v>
      </c>
      <c r="K28" s="18"/>
    </row>
    <row r="29" spans="1:11" s="4" customFormat="1" x14ac:dyDescent="0.3">
      <c r="A29" s="3"/>
      <c r="B29" s="32">
        <v>18</v>
      </c>
      <c r="C29" s="19">
        <v>392</v>
      </c>
      <c r="D29" s="22" t="s">
        <v>45</v>
      </c>
      <c r="E29" s="3"/>
      <c r="F29" s="18">
        <v>0</v>
      </c>
      <c r="G29" s="3"/>
      <c r="H29" s="18">
        <v>0</v>
      </c>
      <c r="I29" s="3"/>
      <c r="J29" s="18">
        <v>0</v>
      </c>
      <c r="K29" s="18"/>
    </row>
    <row r="30" spans="1:11" s="4" customFormat="1" x14ac:dyDescent="0.3">
      <c r="A30" s="3"/>
      <c r="B30" s="32">
        <v>19</v>
      </c>
      <c r="C30" s="19">
        <v>393</v>
      </c>
      <c r="D30" s="22" t="s">
        <v>46</v>
      </c>
      <c r="E30" s="3"/>
      <c r="F30" s="18">
        <v>6175.48</v>
      </c>
      <c r="G30" s="3"/>
      <c r="H30" s="18">
        <v>762.12188888888841</v>
      </c>
      <c r="I30" s="3"/>
      <c r="J30" s="18">
        <v>562.92033333333302</v>
      </c>
      <c r="K30" s="20"/>
    </row>
    <row r="31" spans="1:11" s="4" customFormat="1" x14ac:dyDescent="0.3">
      <c r="A31" s="3"/>
      <c r="B31" s="32">
        <v>20</v>
      </c>
      <c r="C31" s="19">
        <v>396</v>
      </c>
      <c r="D31" s="22" t="s">
        <v>47</v>
      </c>
      <c r="E31" s="3"/>
      <c r="F31" s="18">
        <v>0</v>
      </c>
      <c r="G31" s="3"/>
      <c r="H31" s="18">
        <v>0</v>
      </c>
      <c r="I31" s="3"/>
      <c r="J31" s="18">
        <v>0</v>
      </c>
      <c r="K31" s="3"/>
    </row>
    <row r="32" spans="1:11" s="4" customFormat="1" x14ac:dyDescent="0.3">
      <c r="A32" s="3"/>
      <c r="B32" s="32">
        <v>21</v>
      </c>
      <c r="C32" s="17"/>
      <c r="D32" s="21"/>
      <c r="E32" s="3"/>
      <c r="F32" s="18"/>
      <c r="G32" s="3"/>
      <c r="H32" s="18"/>
      <c r="I32" s="3"/>
      <c r="J32" s="18"/>
      <c r="K32" s="18"/>
    </row>
    <row r="33" spans="1:11" s="4" customFormat="1" x14ac:dyDescent="0.3">
      <c r="A33" s="3"/>
      <c r="B33" s="32">
        <v>22</v>
      </c>
      <c r="C33" s="17"/>
      <c r="D33" s="36" t="s">
        <v>48</v>
      </c>
      <c r="E33" s="40"/>
      <c r="F33" s="37">
        <f>SUM(F14:F31)</f>
        <v>404120.72</v>
      </c>
      <c r="G33" s="40"/>
      <c r="H33" s="37">
        <f>SUM(H14:H31)</f>
        <v>116033.58881249999</v>
      </c>
      <c r="I33" s="40"/>
      <c r="J33" s="37">
        <f>SUM(J14:J31)</f>
        <v>109770.23027393164</v>
      </c>
      <c r="K33" s="18"/>
    </row>
    <row r="34" spans="1:11" s="4" customFormat="1" x14ac:dyDescent="0.3">
      <c r="A34" s="3"/>
      <c r="B34" s="32">
        <v>23</v>
      </c>
      <c r="C34" s="17"/>
      <c r="D34" s="21"/>
      <c r="E34" s="3"/>
      <c r="F34" s="18"/>
      <c r="G34" s="3"/>
      <c r="H34" s="18"/>
      <c r="I34" s="3"/>
      <c r="J34" s="18"/>
      <c r="K34" s="18"/>
    </row>
    <row r="35" spans="1:11" s="4" customFormat="1" x14ac:dyDescent="0.3">
      <c r="A35" s="3"/>
      <c r="B35" s="32">
        <v>24</v>
      </c>
      <c r="C35" s="17" t="s">
        <v>49</v>
      </c>
      <c r="D35" s="21" t="s">
        <v>50</v>
      </c>
      <c r="E35" s="3"/>
      <c r="F35" s="18">
        <v>0</v>
      </c>
      <c r="G35" s="3"/>
      <c r="H35" s="18">
        <v>0</v>
      </c>
      <c r="I35" s="3"/>
      <c r="J35" s="18">
        <v>0</v>
      </c>
      <c r="K35" s="18"/>
    </row>
    <row r="36" spans="1:11" s="4" customFormat="1" x14ac:dyDescent="0.3">
      <c r="A36" s="3"/>
      <c r="B36" s="32">
        <v>25</v>
      </c>
      <c r="C36" s="17"/>
      <c r="D36" s="21"/>
      <c r="E36" s="3"/>
      <c r="F36" s="18"/>
      <c r="G36" s="3"/>
      <c r="H36" s="20"/>
      <c r="I36" s="3"/>
      <c r="J36" s="20"/>
      <c r="K36" s="18"/>
    </row>
    <row r="37" spans="1:11" s="4" customFormat="1" ht="15" thickBot="1" x14ac:dyDescent="0.35">
      <c r="A37" s="3"/>
      <c r="B37" s="32">
        <v>26</v>
      </c>
      <c r="C37" s="17"/>
      <c r="D37" s="29" t="s">
        <v>51</v>
      </c>
      <c r="E37" s="30"/>
      <c r="F37" s="31">
        <f>F33+F35</f>
        <v>404120.72</v>
      </c>
      <c r="G37" s="30"/>
      <c r="H37" s="31">
        <f>H33+H35</f>
        <v>116033.58881249999</v>
      </c>
      <c r="I37" s="30"/>
      <c r="J37" s="31">
        <f>J33+J35</f>
        <v>109770.23027393164</v>
      </c>
      <c r="K37" s="18"/>
    </row>
    <row r="38" spans="1:11" s="4" customFormat="1" ht="15" thickTop="1" x14ac:dyDescent="0.3">
      <c r="A38" s="3"/>
      <c r="B38" s="32">
        <v>27</v>
      </c>
      <c r="C38" s="17"/>
      <c r="D38" s="21"/>
      <c r="E38" s="3"/>
      <c r="F38" s="18"/>
      <c r="G38" s="3"/>
      <c r="H38" s="18"/>
      <c r="I38" s="3"/>
      <c r="J38" s="18"/>
      <c r="K38" s="18"/>
    </row>
    <row r="39" spans="1:11" s="4" customFormat="1" x14ac:dyDescent="0.3">
      <c r="A39" s="3"/>
      <c r="B39" s="32">
        <v>28</v>
      </c>
      <c r="C39" s="17"/>
      <c r="D39" s="21"/>
      <c r="E39" s="3"/>
      <c r="F39" s="18"/>
      <c r="G39" s="3"/>
      <c r="H39" s="18"/>
      <c r="I39" s="3"/>
      <c r="J39" s="18"/>
      <c r="K39" s="18"/>
    </row>
    <row r="40" spans="1:11" s="4" customFormat="1" x14ac:dyDescent="0.3">
      <c r="A40" s="3"/>
      <c r="B40" s="32">
        <v>29</v>
      </c>
      <c r="C40" s="17"/>
      <c r="D40" s="21"/>
      <c r="E40" s="3"/>
      <c r="F40" s="18"/>
      <c r="G40" s="3"/>
      <c r="H40" s="18"/>
      <c r="I40" s="3"/>
      <c r="J40" s="18"/>
      <c r="K40" s="18"/>
    </row>
    <row r="41" spans="1:11" s="4" customFormat="1" x14ac:dyDescent="0.3">
      <c r="A41" s="3"/>
      <c r="B41" s="32">
        <v>30</v>
      </c>
      <c r="C41" s="23"/>
      <c r="D41" s="21"/>
      <c r="E41" s="3"/>
      <c r="F41" s="18"/>
      <c r="G41" s="3"/>
      <c r="H41" s="18"/>
      <c r="I41" s="3"/>
      <c r="J41" s="18"/>
      <c r="K41" s="18"/>
    </row>
    <row r="42" spans="1:11" s="4" customFormat="1" x14ac:dyDescent="0.3">
      <c r="A42" s="3"/>
      <c r="B42" s="32">
        <v>31</v>
      </c>
      <c r="C42" s="17"/>
      <c r="D42" s="3"/>
      <c r="E42" s="3"/>
      <c r="F42" s="20"/>
      <c r="G42" s="3"/>
      <c r="H42" s="18"/>
      <c r="I42" s="3"/>
      <c r="J42" s="18"/>
      <c r="K42" s="20"/>
    </row>
    <row r="43" spans="1:11" s="4" customFormat="1" x14ac:dyDescent="0.3">
      <c r="A43" s="3"/>
      <c r="B43" s="32">
        <v>32</v>
      </c>
      <c r="C43" s="24"/>
      <c r="D43" s="3"/>
      <c r="E43" s="3"/>
      <c r="F43" s="3"/>
      <c r="G43" s="3"/>
      <c r="H43" s="18"/>
      <c r="I43" s="3"/>
      <c r="J43" s="18"/>
      <c r="K43" s="3"/>
    </row>
    <row r="44" spans="1:11" s="4" customFormat="1" x14ac:dyDescent="0.3">
      <c r="A44" s="3"/>
      <c r="B44" s="32">
        <v>33</v>
      </c>
      <c r="C44" s="17"/>
      <c r="D44" s="21"/>
      <c r="E44" s="3"/>
      <c r="F44" s="18"/>
      <c r="G44" s="3"/>
      <c r="H44" s="18"/>
      <c r="I44" s="3"/>
      <c r="J44" s="18"/>
      <c r="K44" s="18"/>
    </row>
    <row r="45" spans="1:11" s="4" customFormat="1" x14ac:dyDescent="0.3">
      <c r="A45" s="3"/>
      <c r="B45" s="32">
        <v>34</v>
      </c>
      <c r="C45" s="17"/>
      <c r="D45" s="21"/>
      <c r="E45" s="3"/>
      <c r="F45" s="18"/>
      <c r="G45" s="3"/>
      <c r="H45" s="18"/>
      <c r="I45" s="3"/>
      <c r="J45" s="18"/>
      <c r="K45" s="18"/>
    </row>
    <row r="46" spans="1:11" s="4" customFormat="1" x14ac:dyDescent="0.3">
      <c r="A46" s="3"/>
      <c r="B46" s="32">
        <v>35</v>
      </c>
      <c r="C46" s="17"/>
      <c r="D46" s="21"/>
      <c r="E46" s="3"/>
      <c r="F46" s="18"/>
      <c r="G46" s="3"/>
      <c r="H46" s="18"/>
      <c r="I46" s="3"/>
      <c r="J46" s="18"/>
      <c r="K46" s="18"/>
    </row>
    <row r="47" spans="1:11" s="4" customFormat="1" x14ac:dyDescent="0.3">
      <c r="A47" s="3"/>
      <c r="B47" s="32">
        <v>36</v>
      </c>
      <c r="C47" s="24"/>
      <c r="D47" s="3"/>
      <c r="E47" s="3"/>
      <c r="F47" s="3"/>
      <c r="G47" s="3"/>
      <c r="H47" s="18"/>
      <c r="I47" s="3"/>
      <c r="J47" s="18"/>
      <c r="K47" s="3"/>
    </row>
    <row r="48" spans="1:11" s="4" customFormat="1" x14ac:dyDescent="0.3">
      <c r="A48" s="3"/>
      <c r="B48" s="32">
        <v>37</v>
      </c>
      <c r="C48" s="17"/>
      <c r="D48" s="25"/>
      <c r="E48" s="3"/>
      <c r="F48" s="18"/>
      <c r="G48" s="3"/>
      <c r="H48" s="20"/>
      <c r="I48" s="3"/>
      <c r="J48" s="20"/>
      <c r="K48" s="18"/>
    </row>
    <row r="49" spans="1:11" s="4" customFormat="1" x14ac:dyDescent="0.3">
      <c r="A49" s="3"/>
      <c r="B49" s="32">
        <v>38</v>
      </c>
      <c r="C49" s="17"/>
      <c r="D49" s="3"/>
      <c r="E49" s="3"/>
      <c r="F49" s="3"/>
      <c r="G49" s="3"/>
      <c r="H49" s="3"/>
      <c r="I49" s="3"/>
      <c r="J49" s="3"/>
      <c r="K49" s="3"/>
    </row>
    <row r="50" spans="1:11" s="4" customFormat="1" x14ac:dyDescent="0.3">
      <c r="A50" s="3"/>
      <c r="B50" s="32">
        <v>39</v>
      </c>
      <c r="C50" s="24"/>
      <c r="D50" s="3"/>
      <c r="E50" s="3"/>
      <c r="F50" s="3"/>
      <c r="G50" s="3"/>
      <c r="H50" s="18"/>
      <c r="I50" s="3"/>
      <c r="J50" s="18"/>
      <c r="K50" s="3"/>
    </row>
    <row r="51" spans="1:11" s="4" customFormat="1" x14ac:dyDescent="0.3">
      <c r="A51" s="3"/>
      <c r="B51" s="32">
        <v>40</v>
      </c>
      <c r="C51" s="17"/>
      <c r="D51" s="25"/>
      <c r="E51" s="3"/>
      <c r="F51" s="18"/>
      <c r="G51" s="3"/>
      <c r="H51" s="18"/>
      <c r="I51" s="3"/>
      <c r="J51" s="18"/>
      <c r="K51" s="18"/>
    </row>
    <row r="52" spans="1:11" s="4" customFormat="1" x14ac:dyDescent="0.3">
      <c r="A52" s="3"/>
      <c r="B52" s="32">
        <v>41</v>
      </c>
      <c r="C52" s="3"/>
      <c r="D52" s="3"/>
      <c r="E52" s="3"/>
      <c r="F52" s="3"/>
      <c r="G52" s="3"/>
      <c r="H52" s="18"/>
      <c r="I52" s="3"/>
      <c r="J52" s="18"/>
      <c r="K52" s="3"/>
    </row>
    <row r="53" spans="1:11" s="4" customFormat="1" x14ac:dyDescent="0.3">
      <c r="A53" s="3"/>
      <c r="B53" s="32">
        <v>42</v>
      </c>
      <c r="C53" s="13"/>
      <c r="D53" s="3"/>
      <c r="E53" s="3"/>
      <c r="F53" s="18"/>
      <c r="G53" s="3"/>
      <c r="H53" s="3"/>
      <c r="I53" s="3"/>
      <c r="J53" s="3"/>
      <c r="K53" s="18"/>
    </row>
    <row r="54" spans="1:11" s="4" customFormat="1" x14ac:dyDescent="0.3">
      <c r="A54" s="3"/>
      <c r="B54" s="32">
        <v>43</v>
      </c>
      <c r="C54" s="3"/>
      <c r="D54" s="3"/>
      <c r="E54" s="3"/>
      <c r="F54" s="3"/>
      <c r="G54" s="3"/>
      <c r="H54" s="18"/>
      <c r="I54" s="3"/>
      <c r="J54" s="18"/>
      <c r="K54" s="3"/>
    </row>
    <row r="55" spans="1:11" s="4" customFormat="1" x14ac:dyDescent="0.3">
      <c r="A55" s="3"/>
      <c r="B55" s="32">
        <v>44</v>
      </c>
      <c r="C55" s="13"/>
      <c r="D55" s="3"/>
      <c r="E55" s="3"/>
      <c r="F55" s="20"/>
      <c r="G55" s="3"/>
      <c r="H55" s="3"/>
      <c r="I55" s="3"/>
      <c r="J55" s="3"/>
      <c r="K55" s="20"/>
    </row>
    <row r="56" spans="1:11" s="4" customFormat="1" x14ac:dyDescent="0.3">
      <c r="A56" s="3"/>
      <c r="B56" s="32">
        <v>45</v>
      </c>
      <c r="C56" s="3"/>
      <c r="D56" s="3"/>
      <c r="E56" s="3"/>
      <c r="F56" s="3"/>
      <c r="G56" s="3"/>
      <c r="H56" s="3"/>
      <c r="I56" s="3"/>
      <c r="J56" s="3"/>
      <c r="K56" s="3"/>
    </row>
    <row r="57" spans="1:11" s="4" customFormat="1" x14ac:dyDescent="0.3">
      <c r="A57" s="3"/>
      <c r="B57" s="32">
        <v>46</v>
      </c>
      <c r="C57" s="13"/>
      <c r="D57" s="3"/>
      <c r="E57" s="3"/>
      <c r="F57" s="20"/>
      <c r="G57" s="3"/>
      <c r="H57" s="18"/>
      <c r="I57" s="3"/>
      <c r="J57" s="18"/>
      <c r="K57" s="20"/>
    </row>
    <row r="58" spans="1:11" s="4" customFormat="1" x14ac:dyDescent="0.3">
      <c r="A58" s="3"/>
      <c r="B58" s="32">
        <v>47</v>
      </c>
      <c r="C58" s="13"/>
      <c r="D58" s="3"/>
      <c r="E58" s="3"/>
      <c r="F58" s="26"/>
      <c r="G58" s="3"/>
      <c r="H58" s="3"/>
      <c r="I58" s="3"/>
      <c r="J58" s="3"/>
      <c r="K58" s="27"/>
    </row>
    <row r="59" spans="1:11" s="4" customFormat="1" x14ac:dyDescent="0.3">
      <c r="A59" s="3"/>
      <c r="B59" s="32">
        <v>48</v>
      </c>
      <c r="C59" s="13"/>
      <c r="D59" s="3"/>
      <c r="E59" s="3"/>
      <c r="F59" s="3"/>
      <c r="G59" s="3"/>
      <c r="H59" s="18"/>
      <c r="I59" s="3"/>
      <c r="J59" s="18"/>
      <c r="K59" s="3"/>
    </row>
    <row r="60" spans="1:11" s="4" customFormat="1" x14ac:dyDescent="0.3">
      <c r="A60" s="3"/>
      <c r="B60" s="32">
        <v>49</v>
      </c>
      <c r="C60" s="13"/>
      <c r="D60" s="3"/>
      <c r="E60" s="3"/>
      <c r="F60" s="3"/>
      <c r="G60" s="3"/>
      <c r="H60" s="3"/>
      <c r="I60" s="3"/>
      <c r="J60" s="3"/>
      <c r="K60" s="3"/>
    </row>
    <row r="61" spans="1:11" s="4" customFormat="1" x14ac:dyDescent="0.3">
      <c r="A61" s="3"/>
      <c r="B61" s="32">
        <v>50</v>
      </c>
      <c r="C61" s="13"/>
      <c r="D61" s="3"/>
      <c r="E61" s="3"/>
      <c r="F61" s="3"/>
      <c r="G61" s="3"/>
      <c r="H61" s="20"/>
      <c r="I61" s="3"/>
      <c r="J61" s="20"/>
      <c r="K61" s="3"/>
    </row>
    <row r="62" spans="1:11" s="4" customFormat="1" x14ac:dyDescent="0.3">
      <c r="A62" s="3"/>
      <c r="B62" s="3"/>
      <c r="C62" s="3"/>
      <c r="D62" s="13"/>
      <c r="E62" s="3"/>
      <c r="F62" s="3"/>
      <c r="G62" s="3"/>
      <c r="H62" s="3"/>
      <c r="I62" s="3"/>
      <c r="J62" s="3"/>
      <c r="K62" s="3"/>
    </row>
    <row r="63" spans="1:11" x14ac:dyDescent="0.3">
      <c r="H63" s="20"/>
      <c r="J63" s="20"/>
    </row>
    <row r="64" spans="1:11" x14ac:dyDescent="0.3">
      <c r="H64" s="26"/>
      <c r="J64" s="27"/>
    </row>
  </sheetData>
  <mergeCells count="5">
    <mergeCell ref="A1:J1"/>
    <mergeCell ref="A2:J2"/>
    <mergeCell ref="A3:J3"/>
    <mergeCell ref="A4:J4"/>
    <mergeCell ref="A5:J5"/>
  </mergeCells>
  <pageMargins left="0.7" right="0.7" top="0.75" bottom="0.75" header="0.3" footer="0.3"/>
  <pageSetup scale="85" fitToWidth="0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62266-A120-4BB0-AFED-C35B71B65920}">
  <sheetPr>
    <pageSetUpPr fitToPage="1"/>
  </sheetPr>
  <dimension ref="A1:L64"/>
  <sheetViews>
    <sheetView view="pageBreakPreview" topLeftCell="C19" zoomScaleNormal="110" zoomScaleSheetLayoutView="100" workbookViewId="0">
      <selection activeCell="D28" sqref="D28"/>
    </sheetView>
  </sheetViews>
  <sheetFormatPr defaultColWidth="9.109375" defaultRowHeight="14.4" x14ac:dyDescent="0.3"/>
  <cols>
    <col min="1" max="1" width="4" style="3" customWidth="1"/>
    <col min="2" max="2" width="5.109375" style="3" customWidth="1"/>
    <col min="3" max="3" width="7.6640625" style="3" customWidth="1"/>
    <col min="4" max="4" width="55.109375" style="3" bestFit="1" customWidth="1"/>
    <col min="5" max="5" width="3.109375" style="3" customWidth="1"/>
    <col min="6" max="6" width="14.6640625" style="3" customWidth="1"/>
    <col min="7" max="7" width="3.109375" style="3" customWidth="1"/>
    <col min="8" max="8" width="14.6640625" style="3" customWidth="1"/>
    <col min="9" max="9" width="3.6640625" style="3" customWidth="1"/>
    <col min="10" max="10" width="14.6640625" style="3" customWidth="1"/>
    <col min="11" max="11" width="3.109375" style="3" customWidth="1"/>
    <col min="12" max="12" width="26" style="4" bestFit="1" customWidth="1"/>
    <col min="13" max="16384" width="9.109375" style="3"/>
  </cols>
  <sheetData>
    <row r="1" spans="1:12" ht="17.399999999999999" x14ac:dyDescent="0.35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</row>
    <row r="2" spans="1:12" x14ac:dyDescent="0.3">
      <c r="A2" s="2" t="s">
        <v>53</v>
      </c>
      <c r="B2" s="2"/>
      <c r="C2" s="2"/>
      <c r="D2" s="2"/>
      <c r="E2" s="2"/>
      <c r="F2" s="2"/>
      <c r="G2" s="2"/>
      <c r="H2" s="2"/>
      <c r="I2" s="2"/>
      <c r="J2" s="2"/>
      <c r="K2" s="5"/>
    </row>
    <row r="3" spans="1:12" x14ac:dyDescent="0.3">
      <c r="A3" s="2" t="s">
        <v>19</v>
      </c>
      <c r="B3" s="2"/>
      <c r="C3" s="2"/>
      <c r="D3" s="2"/>
      <c r="E3" s="2"/>
      <c r="F3" s="2"/>
      <c r="G3" s="2"/>
      <c r="H3" s="2"/>
      <c r="I3" s="2"/>
      <c r="J3" s="2"/>
      <c r="K3" s="5"/>
    </row>
    <row r="4" spans="1:12" x14ac:dyDescent="0.3">
      <c r="A4" s="2" t="s">
        <v>54</v>
      </c>
      <c r="B4" s="2"/>
      <c r="C4" s="2"/>
      <c r="D4" s="2"/>
      <c r="E4" s="2"/>
      <c r="F4" s="2"/>
      <c r="G4" s="2"/>
      <c r="H4" s="2"/>
      <c r="I4" s="2"/>
      <c r="J4" s="2"/>
      <c r="K4" s="5"/>
    </row>
    <row r="5" spans="1:12" x14ac:dyDescent="0.3">
      <c r="A5" s="2" t="s">
        <v>7</v>
      </c>
      <c r="B5" s="2"/>
      <c r="C5" s="2"/>
      <c r="D5" s="2"/>
      <c r="E5" s="2"/>
      <c r="F5" s="2"/>
      <c r="G5" s="2"/>
      <c r="H5" s="2"/>
      <c r="I5" s="2"/>
      <c r="J5" s="2"/>
      <c r="K5" s="5"/>
    </row>
    <row r="6" spans="1:12" x14ac:dyDescent="0.3">
      <c r="J6" s="33" t="s">
        <v>20</v>
      </c>
      <c r="K6" s="5"/>
    </row>
    <row r="7" spans="1:12" x14ac:dyDescent="0.3">
      <c r="A7" s="3" t="s">
        <v>21</v>
      </c>
      <c r="J7" s="34" t="s">
        <v>55</v>
      </c>
      <c r="K7" s="5"/>
    </row>
    <row r="8" spans="1:12" x14ac:dyDescent="0.3">
      <c r="A8" s="3" t="s">
        <v>22</v>
      </c>
      <c r="J8" s="35" t="s">
        <v>23</v>
      </c>
      <c r="K8" s="5"/>
    </row>
    <row r="9" spans="1:12" ht="15" thickBot="1" x14ac:dyDescent="0.35">
      <c r="B9" s="6"/>
      <c r="C9" s="6"/>
      <c r="D9" s="6"/>
      <c r="E9" s="6"/>
      <c r="F9" s="6"/>
      <c r="G9" s="6"/>
      <c r="H9" s="6"/>
      <c r="I9" s="6"/>
      <c r="J9" s="6"/>
      <c r="K9" s="5"/>
    </row>
    <row r="10" spans="1:12" ht="43.2" x14ac:dyDescent="0.3">
      <c r="B10" s="7" t="s">
        <v>24</v>
      </c>
      <c r="C10" s="7" t="s">
        <v>25</v>
      </c>
      <c r="F10" s="8" t="s">
        <v>26</v>
      </c>
      <c r="G10" s="9"/>
      <c r="H10" s="8" t="s">
        <v>27</v>
      </c>
      <c r="I10" s="9"/>
      <c r="J10" s="8" t="s">
        <v>28</v>
      </c>
      <c r="K10" s="5"/>
      <c r="L10" s="7"/>
    </row>
    <row r="11" spans="1:12" ht="15" thickBot="1" x14ac:dyDescent="0.35">
      <c r="B11" s="10" t="s">
        <v>29</v>
      </c>
      <c r="C11" s="10" t="s">
        <v>29</v>
      </c>
      <c r="D11" s="10" t="s">
        <v>30</v>
      </c>
      <c r="E11" s="6"/>
      <c r="F11" s="11" t="s">
        <v>31</v>
      </c>
      <c r="G11" s="6"/>
      <c r="H11" s="11" t="s">
        <v>31</v>
      </c>
      <c r="I11" s="6"/>
      <c r="J11" s="11" t="s">
        <v>31</v>
      </c>
      <c r="K11" s="12"/>
      <c r="L11" s="12"/>
    </row>
    <row r="12" spans="1:12" s="13" customFormat="1" x14ac:dyDescent="0.3">
      <c r="B12" s="32">
        <v>1</v>
      </c>
      <c r="D12" s="14"/>
      <c r="F12" s="15"/>
      <c r="H12" s="15"/>
      <c r="J12" s="15"/>
      <c r="K12" s="15"/>
      <c r="L12" s="16"/>
    </row>
    <row r="13" spans="1:12" x14ac:dyDescent="0.3">
      <c r="B13" s="32">
        <v>2</v>
      </c>
      <c r="C13" s="13"/>
      <c r="D13" s="13"/>
    </row>
    <row r="14" spans="1:12" x14ac:dyDescent="0.3">
      <c r="B14" s="32">
        <v>3</v>
      </c>
      <c r="C14" s="19">
        <v>303</v>
      </c>
      <c r="D14" s="22" t="s">
        <v>32</v>
      </c>
      <c r="F14" s="18">
        <v>0</v>
      </c>
      <c r="H14" s="18">
        <v>0</v>
      </c>
      <c r="J14" s="18">
        <v>0</v>
      </c>
      <c r="K14" s="18"/>
    </row>
    <row r="15" spans="1:12" x14ac:dyDescent="0.3">
      <c r="B15" s="32">
        <v>4</v>
      </c>
      <c r="C15" s="19">
        <v>310.10000000000002</v>
      </c>
      <c r="D15" s="22" t="s">
        <v>33</v>
      </c>
      <c r="F15" s="18">
        <v>0</v>
      </c>
      <c r="H15" s="18">
        <v>0</v>
      </c>
      <c r="J15" s="18">
        <v>0</v>
      </c>
      <c r="K15" s="18"/>
    </row>
    <row r="16" spans="1:12" x14ac:dyDescent="0.3">
      <c r="B16" s="32">
        <v>5</v>
      </c>
      <c r="C16" s="19">
        <v>311</v>
      </c>
      <c r="D16" s="22" t="s">
        <v>34</v>
      </c>
      <c r="F16" s="18">
        <v>30198.125</v>
      </c>
      <c r="H16" s="18">
        <v>751.86527777777792</v>
      </c>
      <c r="J16" s="18">
        <v>467.895245726496</v>
      </c>
      <c r="K16" s="18"/>
    </row>
    <row r="17" spans="1:11" x14ac:dyDescent="0.3">
      <c r="B17" s="32">
        <v>6</v>
      </c>
      <c r="C17" s="19">
        <v>352.1</v>
      </c>
      <c r="D17" s="22" t="s">
        <v>35</v>
      </c>
      <c r="F17" s="18">
        <v>75568.14499999999</v>
      </c>
      <c r="H17" s="18">
        <v>1590.7495833333332</v>
      </c>
      <c r="J17" s="18">
        <v>867.86528076923082</v>
      </c>
      <c r="K17" s="18"/>
    </row>
    <row r="18" spans="1:11" x14ac:dyDescent="0.3">
      <c r="B18" s="32">
        <v>7</v>
      </c>
      <c r="C18" s="19">
        <v>352.2</v>
      </c>
      <c r="D18" s="22" t="s">
        <v>36</v>
      </c>
      <c r="F18" s="18">
        <v>8987.85</v>
      </c>
      <c r="H18" s="18">
        <v>104.85825</v>
      </c>
      <c r="J18" s="18">
        <v>32.264076923076921</v>
      </c>
      <c r="K18" s="20"/>
    </row>
    <row r="19" spans="1:11" s="4" customFormat="1" x14ac:dyDescent="0.3">
      <c r="A19" s="3"/>
      <c r="B19" s="32">
        <v>8</v>
      </c>
      <c r="C19" s="19">
        <v>353</v>
      </c>
      <c r="D19" s="22" t="s">
        <v>37</v>
      </c>
      <c r="E19" s="3"/>
      <c r="F19" s="18">
        <v>0</v>
      </c>
      <c r="G19" s="3"/>
      <c r="H19" s="18">
        <v>0</v>
      </c>
      <c r="I19" s="3"/>
      <c r="J19" s="18">
        <v>0</v>
      </c>
      <c r="K19" s="3"/>
    </row>
    <row r="20" spans="1:11" s="4" customFormat="1" x14ac:dyDescent="0.3">
      <c r="A20" s="3"/>
      <c r="B20" s="32">
        <v>9</v>
      </c>
      <c r="C20" s="19">
        <v>355</v>
      </c>
      <c r="D20" s="22" t="s">
        <v>38</v>
      </c>
      <c r="E20" s="3"/>
      <c r="F20" s="18">
        <v>3405.35</v>
      </c>
      <c r="G20" s="3"/>
      <c r="H20" s="18">
        <v>149.83539999999999</v>
      </c>
      <c r="I20" s="3"/>
      <c r="J20" s="18">
        <v>93.647124999999988</v>
      </c>
      <c r="K20" s="3"/>
    </row>
    <row r="21" spans="1:11" s="4" customFormat="1" x14ac:dyDescent="0.3">
      <c r="A21" s="3"/>
      <c r="B21" s="32">
        <v>10</v>
      </c>
      <c r="C21" s="19">
        <v>363</v>
      </c>
      <c r="D21" s="22" t="s">
        <v>39</v>
      </c>
      <c r="E21" s="3"/>
      <c r="F21" s="18">
        <v>17800.954999999998</v>
      </c>
      <c r="G21" s="3"/>
      <c r="H21" s="18">
        <v>2227.6056666666664</v>
      </c>
      <c r="I21" s="3"/>
      <c r="J21" s="18">
        <v>1366.3651282051283</v>
      </c>
      <c r="K21" s="3"/>
    </row>
    <row r="22" spans="1:11" s="4" customFormat="1" x14ac:dyDescent="0.3">
      <c r="A22" s="3"/>
      <c r="B22" s="32">
        <v>11</v>
      </c>
      <c r="C22" s="19">
        <v>370</v>
      </c>
      <c r="D22" s="22" t="s">
        <v>33</v>
      </c>
      <c r="E22" s="3"/>
      <c r="F22" s="18">
        <v>0</v>
      </c>
      <c r="G22" s="3"/>
      <c r="H22" s="18">
        <v>0</v>
      </c>
      <c r="I22" s="3"/>
      <c r="J22" s="18">
        <v>0</v>
      </c>
      <c r="K22" s="18"/>
    </row>
    <row r="23" spans="1:11" s="4" customFormat="1" x14ac:dyDescent="0.3">
      <c r="A23" s="3"/>
      <c r="B23" s="32">
        <v>12</v>
      </c>
      <c r="C23" s="19">
        <v>370.1</v>
      </c>
      <c r="D23" s="22" t="s">
        <v>40</v>
      </c>
      <c r="E23" s="3"/>
      <c r="F23" s="18">
        <v>0</v>
      </c>
      <c r="G23" s="3"/>
      <c r="H23" s="18">
        <v>0</v>
      </c>
      <c r="I23" s="3"/>
      <c r="J23" s="18">
        <v>0</v>
      </c>
      <c r="K23" s="18"/>
    </row>
    <row r="24" spans="1:11" s="4" customFormat="1" x14ac:dyDescent="0.3">
      <c r="A24" s="3"/>
      <c r="B24" s="32">
        <v>13</v>
      </c>
      <c r="C24" s="19">
        <v>372</v>
      </c>
      <c r="D24" s="22" t="s">
        <v>41</v>
      </c>
      <c r="E24" s="3"/>
      <c r="F24" s="18">
        <v>235441.74000000002</v>
      </c>
      <c r="G24" s="3"/>
      <c r="H24" s="18">
        <v>7914.0652916666677</v>
      </c>
      <c r="I24" s="3"/>
      <c r="J24" s="18">
        <v>2772.4877852564105</v>
      </c>
      <c r="K24" s="18"/>
    </row>
    <row r="25" spans="1:11" s="4" customFormat="1" x14ac:dyDescent="0.3">
      <c r="A25" s="3"/>
      <c r="B25" s="32">
        <v>14</v>
      </c>
      <c r="C25" s="19">
        <v>373</v>
      </c>
      <c r="D25" s="22" t="s">
        <v>42</v>
      </c>
      <c r="E25" s="3"/>
      <c r="F25" s="18">
        <v>17975.7</v>
      </c>
      <c r="G25" s="3"/>
      <c r="H25" s="18">
        <v>262.145625</v>
      </c>
      <c r="I25" s="3"/>
      <c r="J25" s="18">
        <v>80.660192307692313</v>
      </c>
      <c r="K25" s="18"/>
    </row>
    <row r="26" spans="1:11" s="4" customFormat="1" x14ac:dyDescent="0.3">
      <c r="A26" s="3"/>
      <c r="B26" s="32">
        <v>15</v>
      </c>
      <c r="C26" s="19">
        <v>375</v>
      </c>
      <c r="D26" s="22" t="s">
        <v>43</v>
      </c>
      <c r="E26" s="3"/>
      <c r="F26" s="18">
        <v>55358</v>
      </c>
      <c r="G26" s="3"/>
      <c r="H26" s="18">
        <v>55048.353333333376</v>
      </c>
      <c r="I26" s="3"/>
      <c r="J26" s="18">
        <v>54494.77333333336</v>
      </c>
      <c r="K26" s="18"/>
    </row>
    <row r="27" spans="1:11" s="4" customFormat="1" x14ac:dyDescent="0.3">
      <c r="A27" s="3"/>
      <c r="B27" s="32">
        <v>16</v>
      </c>
      <c r="C27" s="19">
        <v>391</v>
      </c>
      <c r="D27" s="22" t="s">
        <v>44</v>
      </c>
      <c r="E27" s="3"/>
      <c r="F27" s="18">
        <v>898.78499999999997</v>
      </c>
      <c r="G27" s="3"/>
      <c r="H27" s="18">
        <v>26.214562499999996</v>
      </c>
      <c r="I27" s="3"/>
      <c r="J27" s="18">
        <v>8.0660192307692302</v>
      </c>
      <c r="K27" s="18"/>
    </row>
    <row r="28" spans="1:11" s="4" customFormat="1" x14ac:dyDescent="0.3">
      <c r="A28" s="3"/>
      <c r="B28" s="32">
        <v>17</v>
      </c>
      <c r="C28" s="19">
        <v>391.1</v>
      </c>
      <c r="D28" s="22" t="s">
        <v>44</v>
      </c>
      <c r="E28" s="3"/>
      <c r="F28" s="18">
        <v>0</v>
      </c>
      <c r="G28" s="3"/>
      <c r="H28" s="18">
        <v>0</v>
      </c>
      <c r="I28" s="3"/>
      <c r="J28" s="18">
        <v>0</v>
      </c>
      <c r="K28" s="18"/>
    </row>
    <row r="29" spans="1:11" s="4" customFormat="1" x14ac:dyDescent="0.3">
      <c r="A29" s="3"/>
      <c r="B29" s="32">
        <v>18</v>
      </c>
      <c r="C29" s="19">
        <v>392</v>
      </c>
      <c r="D29" s="22" t="s">
        <v>45</v>
      </c>
      <c r="E29" s="3"/>
      <c r="F29" s="18">
        <v>7900</v>
      </c>
      <c r="G29" s="3"/>
      <c r="H29" s="18">
        <v>7901.8899999999994</v>
      </c>
      <c r="I29" s="3"/>
      <c r="J29" s="18">
        <v>7901.8899999999994</v>
      </c>
      <c r="K29" s="18"/>
    </row>
    <row r="30" spans="1:11" s="4" customFormat="1" x14ac:dyDescent="0.3">
      <c r="A30" s="3"/>
      <c r="B30" s="32">
        <v>19</v>
      </c>
      <c r="C30" s="19">
        <v>393</v>
      </c>
      <c r="D30" s="22" t="s">
        <v>46</v>
      </c>
      <c r="E30" s="3"/>
      <c r="F30" s="18">
        <v>3595.14</v>
      </c>
      <c r="G30" s="3"/>
      <c r="H30" s="18">
        <v>139.81099999999998</v>
      </c>
      <c r="I30" s="3"/>
      <c r="J30" s="18">
        <v>43.018769230769223</v>
      </c>
      <c r="K30" s="20"/>
    </row>
    <row r="31" spans="1:11" s="4" customFormat="1" x14ac:dyDescent="0.3">
      <c r="A31" s="3"/>
      <c r="B31" s="32">
        <v>20</v>
      </c>
      <c r="C31" s="19">
        <v>396</v>
      </c>
      <c r="D31" s="22" t="s">
        <v>47</v>
      </c>
      <c r="E31" s="3"/>
      <c r="F31" s="18">
        <v>14987</v>
      </c>
      <c r="G31" s="3"/>
      <c r="H31" s="18">
        <v>14987</v>
      </c>
      <c r="I31" s="3"/>
      <c r="J31" s="18">
        <v>14987</v>
      </c>
      <c r="K31" s="3"/>
    </row>
    <row r="32" spans="1:11" s="4" customFormat="1" x14ac:dyDescent="0.3">
      <c r="A32" s="3"/>
      <c r="B32" s="32">
        <v>21</v>
      </c>
      <c r="C32" s="17"/>
      <c r="D32" s="21"/>
      <c r="E32" s="3"/>
      <c r="F32" s="18"/>
      <c r="G32" s="3"/>
      <c r="H32" s="18"/>
      <c r="I32" s="3"/>
      <c r="J32" s="18"/>
      <c r="K32" s="18"/>
    </row>
    <row r="33" spans="1:11" s="4" customFormat="1" x14ac:dyDescent="0.3">
      <c r="A33" s="3"/>
      <c r="B33" s="32">
        <v>22</v>
      </c>
      <c r="C33" s="17"/>
      <c r="D33" s="36" t="s">
        <v>48</v>
      </c>
      <c r="E33" s="40"/>
      <c r="F33" s="37">
        <f>SUM(F14:F31)</f>
        <v>472116.79000000004</v>
      </c>
      <c r="G33" s="40"/>
      <c r="H33" s="37">
        <f>SUM(H14:H31)</f>
        <v>91104.393990277822</v>
      </c>
      <c r="I33" s="40"/>
      <c r="J33" s="37">
        <f>SUM(J14:J31)</f>
        <v>83115.932955982935</v>
      </c>
      <c r="K33" s="18"/>
    </row>
    <row r="34" spans="1:11" s="4" customFormat="1" x14ac:dyDescent="0.3">
      <c r="A34" s="3"/>
      <c r="B34" s="32">
        <v>23</v>
      </c>
      <c r="C34" s="17"/>
      <c r="D34" s="21"/>
      <c r="E34" s="3"/>
      <c r="F34" s="18"/>
      <c r="G34" s="3"/>
      <c r="H34" s="18"/>
      <c r="I34" s="3"/>
      <c r="J34" s="18"/>
      <c r="K34" s="18"/>
    </row>
    <row r="35" spans="1:11" s="4" customFormat="1" x14ac:dyDescent="0.3">
      <c r="A35" s="3"/>
      <c r="B35" s="32">
        <v>24</v>
      </c>
      <c r="C35" s="17" t="s">
        <v>49</v>
      </c>
      <c r="D35" s="21" t="s">
        <v>50</v>
      </c>
      <c r="E35" s="3"/>
      <c r="F35" s="18">
        <v>0</v>
      </c>
      <c r="G35" s="3"/>
      <c r="H35" s="18">
        <v>0</v>
      </c>
      <c r="I35" s="3"/>
      <c r="J35" s="18">
        <v>0</v>
      </c>
      <c r="K35" s="18"/>
    </row>
    <row r="36" spans="1:11" s="4" customFormat="1" x14ac:dyDescent="0.3">
      <c r="A36" s="3"/>
      <c r="B36" s="32">
        <v>25</v>
      </c>
      <c r="C36" s="17"/>
      <c r="D36" s="21"/>
      <c r="E36" s="3"/>
      <c r="F36" s="18"/>
      <c r="G36" s="3"/>
      <c r="H36" s="20"/>
      <c r="I36" s="3"/>
      <c r="J36" s="20"/>
      <c r="K36" s="18"/>
    </row>
    <row r="37" spans="1:11" s="4" customFormat="1" ht="15" thickBot="1" x14ac:dyDescent="0.35">
      <c r="A37" s="3"/>
      <c r="B37" s="32">
        <v>26</v>
      </c>
      <c r="C37" s="17"/>
      <c r="D37" s="29" t="s">
        <v>51</v>
      </c>
      <c r="E37" s="30"/>
      <c r="F37" s="31">
        <f>F33+F35</f>
        <v>472116.79000000004</v>
      </c>
      <c r="G37" s="30"/>
      <c r="H37" s="31">
        <f>H33+H35</f>
        <v>91104.393990277822</v>
      </c>
      <c r="I37" s="30"/>
      <c r="J37" s="31">
        <f>J33+J35</f>
        <v>83115.932955982935</v>
      </c>
      <c r="K37" s="18"/>
    </row>
    <row r="38" spans="1:11" s="4" customFormat="1" ht="15" thickTop="1" x14ac:dyDescent="0.3">
      <c r="A38" s="3"/>
      <c r="B38" s="32">
        <v>27</v>
      </c>
      <c r="C38" s="17"/>
      <c r="D38" s="21"/>
      <c r="E38" s="3"/>
      <c r="F38" s="18"/>
      <c r="G38" s="3"/>
      <c r="H38" s="18"/>
      <c r="I38" s="3"/>
      <c r="J38" s="18"/>
      <c r="K38" s="18"/>
    </row>
    <row r="39" spans="1:11" s="4" customFormat="1" x14ac:dyDescent="0.3">
      <c r="A39" s="3"/>
      <c r="B39" s="32">
        <v>28</v>
      </c>
      <c r="C39" s="17"/>
      <c r="D39" s="21"/>
      <c r="E39" s="3"/>
      <c r="F39" s="18"/>
      <c r="G39" s="3"/>
      <c r="H39" s="18"/>
      <c r="I39" s="3"/>
      <c r="J39" s="18"/>
      <c r="K39" s="18"/>
    </row>
    <row r="40" spans="1:11" s="4" customFormat="1" x14ac:dyDescent="0.3">
      <c r="A40" s="3"/>
      <c r="B40" s="32">
        <v>29</v>
      </c>
      <c r="C40" s="17"/>
      <c r="D40" s="21"/>
      <c r="E40" s="3"/>
      <c r="F40" s="18"/>
      <c r="G40" s="3"/>
      <c r="H40" s="18"/>
      <c r="I40" s="3"/>
      <c r="J40" s="18"/>
      <c r="K40" s="18"/>
    </row>
    <row r="41" spans="1:11" s="4" customFormat="1" x14ac:dyDescent="0.3">
      <c r="A41" s="3"/>
      <c r="B41" s="32">
        <v>30</v>
      </c>
      <c r="C41" s="23"/>
      <c r="D41" s="21"/>
      <c r="E41" s="3"/>
      <c r="F41" s="18"/>
      <c r="G41" s="3"/>
      <c r="H41" s="18"/>
      <c r="I41" s="3"/>
      <c r="J41" s="18"/>
      <c r="K41" s="18"/>
    </row>
    <row r="42" spans="1:11" s="4" customFormat="1" x14ac:dyDescent="0.3">
      <c r="A42" s="3"/>
      <c r="B42" s="32">
        <v>31</v>
      </c>
      <c r="C42" s="17"/>
      <c r="D42" s="3"/>
      <c r="E42" s="3"/>
      <c r="F42" s="20"/>
      <c r="G42" s="3"/>
      <c r="H42" s="18"/>
      <c r="I42" s="3"/>
      <c r="J42" s="18"/>
      <c r="K42" s="20"/>
    </row>
    <row r="43" spans="1:11" s="4" customFormat="1" x14ac:dyDescent="0.3">
      <c r="A43" s="3"/>
      <c r="B43" s="32">
        <v>32</v>
      </c>
      <c r="C43" s="24"/>
      <c r="D43" s="3"/>
      <c r="E43" s="3"/>
      <c r="F43" s="3"/>
      <c r="G43" s="3"/>
      <c r="H43" s="18"/>
      <c r="I43" s="3"/>
      <c r="J43" s="18"/>
      <c r="K43" s="3"/>
    </row>
    <row r="44" spans="1:11" s="4" customFormat="1" x14ac:dyDescent="0.3">
      <c r="A44" s="3"/>
      <c r="B44" s="32">
        <v>33</v>
      </c>
      <c r="C44" s="17"/>
      <c r="D44" s="21"/>
      <c r="E44" s="3"/>
      <c r="F44" s="18"/>
      <c r="G44" s="3"/>
      <c r="H44" s="18"/>
      <c r="I44" s="3"/>
      <c r="J44" s="18"/>
      <c r="K44" s="18"/>
    </row>
    <row r="45" spans="1:11" s="4" customFormat="1" x14ac:dyDescent="0.3">
      <c r="A45" s="3"/>
      <c r="B45" s="32">
        <v>34</v>
      </c>
      <c r="C45" s="17"/>
      <c r="D45" s="21"/>
      <c r="E45" s="3"/>
      <c r="F45" s="18"/>
      <c r="G45" s="3"/>
      <c r="H45" s="18"/>
      <c r="I45" s="3"/>
      <c r="J45" s="18"/>
      <c r="K45" s="18"/>
    </row>
    <row r="46" spans="1:11" s="4" customFormat="1" x14ac:dyDescent="0.3">
      <c r="A46" s="3"/>
      <c r="B46" s="32">
        <v>35</v>
      </c>
      <c r="C46" s="17"/>
      <c r="D46" s="21"/>
      <c r="E46" s="3"/>
      <c r="F46" s="18"/>
      <c r="G46" s="3"/>
      <c r="H46" s="18"/>
      <c r="I46" s="3"/>
      <c r="J46" s="18"/>
      <c r="K46" s="18"/>
    </row>
    <row r="47" spans="1:11" s="4" customFormat="1" x14ac:dyDescent="0.3">
      <c r="A47" s="3"/>
      <c r="B47" s="32">
        <v>36</v>
      </c>
      <c r="C47" s="24"/>
      <c r="D47" s="3"/>
      <c r="E47" s="3"/>
      <c r="F47" s="3"/>
      <c r="G47" s="3"/>
      <c r="H47" s="18"/>
      <c r="I47" s="3"/>
      <c r="J47" s="18"/>
      <c r="K47" s="3"/>
    </row>
    <row r="48" spans="1:11" s="4" customFormat="1" x14ac:dyDescent="0.3">
      <c r="A48" s="3"/>
      <c r="B48" s="32">
        <v>37</v>
      </c>
      <c r="C48" s="17"/>
      <c r="D48" s="25"/>
      <c r="E48" s="3"/>
      <c r="F48" s="18"/>
      <c r="G48" s="3"/>
      <c r="H48" s="20"/>
      <c r="I48" s="3"/>
      <c r="J48" s="20"/>
      <c r="K48" s="18"/>
    </row>
    <row r="49" spans="1:11" s="4" customFormat="1" x14ac:dyDescent="0.3">
      <c r="A49" s="3"/>
      <c r="B49" s="32">
        <v>38</v>
      </c>
      <c r="C49" s="17"/>
      <c r="D49" s="3"/>
      <c r="E49" s="3"/>
      <c r="F49" s="3"/>
      <c r="G49" s="3"/>
      <c r="H49" s="3"/>
      <c r="I49" s="3"/>
      <c r="J49" s="3"/>
      <c r="K49" s="3"/>
    </row>
    <row r="50" spans="1:11" s="4" customFormat="1" x14ac:dyDescent="0.3">
      <c r="A50" s="3"/>
      <c r="B50" s="32">
        <v>39</v>
      </c>
      <c r="C50" s="24"/>
      <c r="D50" s="3"/>
      <c r="E50" s="3"/>
      <c r="F50" s="3"/>
      <c r="G50" s="3"/>
      <c r="H50" s="18"/>
      <c r="I50" s="3"/>
      <c r="J50" s="18"/>
      <c r="K50" s="3"/>
    </row>
    <row r="51" spans="1:11" s="4" customFormat="1" x14ac:dyDescent="0.3">
      <c r="A51" s="3"/>
      <c r="B51" s="32">
        <v>40</v>
      </c>
      <c r="C51" s="17"/>
      <c r="D51" s="25"/>
      <c r="E51" s="3"/>
      <c r="F51" s="18"/>
      <c r="G51" s="3"/>
      <c r="H51" s="18"/>
      <c r="I51" s="3"/>
      <c r="J51" s="18"/>
      <c r="K51" s="18"/>
    </row>
    <row r="52" spans="1:11" s="4" customFormat="1" x14ac:dyDescent="0.3">
      <c r="A52" s="3"/>
      <c r="B52" s="32">
        <v>41</v>
      </c>
      <c r="C52" s="3"/>
      <c r="D52" s="3"/>
      <c r="E52" s="3"/>
      <c r="F52" s="3"/>
      <c r="G52" s="3"/>
      <c r="H52" s="18"/>
      <c r="I52" s="3"/>
      <c r="J52" s="18"/>
      <c r="K52" s="3"/>
    </row>
    <row r="53" spans="1:11" s="4" customFormat="1" x14ac:dyDescent="0.3">
      <c r="A53" s="3"/>
      <c r="B53" s="32">
        <v>42</v>
      </c>
      <c r="C53" s="13"/>
      <c r="D53" s="3"/>
      <c r="E53" s="3"/>
      <c r="F53" s="18"/>
      <c r="G53" s="3"/>
      <c r="H53" s="3"/>
      <c r="I53" s="3"/>
      <c r="J53" s="3"/>
      <c r="K53" s="18"/>
    </row>
    <row r="54" spans="1:11" s="4" customFormat="1" x14ac:dyDescent="0.3">
      <c r="A54" s="3"/>
      <c r="B54" s="32">
        <v>43</v>
      </c>
      <c r="C54" s="3"/>
      <c r="D54" s="3"/>
      <c r="E54" s="3"/>
      <c r="F54" s="3"/>
      <c r="G54" s="3"/>
      <c r="H54" s="18"/>
      <c r="I54" s="3"/>
      <c r="J54" s="18"/>
      <c r="K54" s="3"/>
    </row>
    <row r="55" spans="1:11" s="4" customFormat="1" x14ac:dyDescent="0.3">
      <c r="A55" s="3"/>
      <c r="B55" s="32">
        <v>44</v>
      </c>
      <c r="C55" s="13"/>
      <c r="D55" s="3"/>
      <c r="E55" s="3"/>
      <c r="F55" s="20"/>
      <c r="G55" s="3"/>
      <c r="H55" s="3"/>
      <c r="I55" s="3"/>
      <c r="J55" s="3"/>
      <c r="K55" s="20"/>
    </row>
    <row r="56" spans="1:11" s="4" customFormat="1" x14ac:dyDescent="0.3">
      <c r="A56" s="3"/>
      <c r="B56" s="32">
        <v>45</v>
      </c>
      <c r="C56" s="3"/>
      <c r="D56" s="3"/>
      <c r="E56" s="3"/>
      <c r="F56" s="3"/>
      <c r="G56" s="3"/>
      <c r="H56" s="3"/>
      <c r="I56" s="3"/>
      <c r="J56" s="3"/>
      <c r="K56" s="3"/>
    </row>
    <row r="57" spans="1:11" s="4" customFormat="1" x14ac:dyDescent="0.3">
      <c r="A57" s="3"/>
      <c r="B57" s="32">
        <v>46</v>
      </c>
      <c r="C57" s="13"/>
      <c r="D57" s="3"/>
      <c r="E57" s="3"/>
      <c r="F57" s="20"/>
      <c r="G57" s="3"/>
      <c r="H57" s="18"/>
      <c r="I57" s="3"/>
      <c r="J57" s="18"/>
      <c r="K57" s="20"/>
    </row>
    <row r="58" spans="1:11" s="4" customFormat="1" x14ac:dyDescent="0.3">
      <c r="A58" s="3"/>
      <c r="B58" s="32">
        <v>47</v>
      </c>
      <c r="C58" s="13"/>
      <c r="D58" s="3"/>
      <c r="E58" s="3"/>
      <c r="F58" s="26"/>
      <c r="G58" s="3"/>
      <c r="H58" s="3"/>
      <c r="I58" s="3"/>
      <c r="J58" s="3"/>
      <c r="K58" s="27"/>
    </row>
    <row r="59" spans="1:11" s="4" customFormat="1" x14ac:dyDescent="0.3">
      <c r="A59" s="3"/>
      <c r="B59" s="32">
        <v>48</v>
      </c>
      <c r="C59" s="13"/>
      <c r="D59" s="3"/>
      <c r="E59" s="3"/>
      <c r="F59" s="3"/>
      <c r="G59" s="3"/>
      <c r="H59" s="18"/>
      <c r="I59" s="3"/>
      <c r="J59" s="18"/>
      <c r="K59" s="3"/>
    </row>
    <row r="60" spans="1:11" s="4" customFormat="1" x14ac:dyDescent="0.3">
      <c r="A60" s="3"/>
      <c r="B60" s="32">
        <v>49</v>
      </c>
      <c r="C60" s="13"/>
      <c r="D60" s="3"/>
      <c r="E60" s="3"/>
      <c r="F60" s="3"/>
      <c r="G60" s="3"/>
      <c r="H60" s="3"/>
      <c r="I60" s="3"/>
      <c r="J60" s="3"/>
      <c r="K60" s="3"/>
    </row>
    <row r="61" spans="1:11" s="4" customFormat="1" x14ac:dyDescent="0.3">
      <c r="A61" s="3"/>
      <c r="B61" s="32">
        <v>50</v>
      </c>
      <c r="C61" s="13"/>
      <c r="D61" s="3"/>
      <c r="E61" s="3"/>
      <c r="F61" s="3"/>
      <c r="G61" s="3"/>
      <c r="H61" s="20"/>
      <c r="I61" s="3"/>
      <c r="J61" s="20"/>
      <c r="K61" s="3"/>
    </row>
    <row r="62" spans="1:11" s="4" customFormat="1" x14ac:dyDescent="0.3">
      <c r="A62" s="3"/>
      <c r="B62" s="3"/>
      <c r="C62" s="3"/>
      <c r="D62" s="13"/>
      <c r="E62" s="3"/>
      <c r="F62" s="3"/>
      <c r="G62" s="3"/>
      <c r="H62" s="3"/>
      <c r="I62" s="3"/>
      <c r="J62" s="3"/>
      <c r="K62" s="3"/>
    </row>
    <row r="63" spans="1:11" x14ac:dyDescent="0.3">
      <c r="H63" s="20"/>
      <c r="J63" s="20"/>
    </row>
    <row r="64" spans="1:11" x14ac:dyDescent="0.3">
      <c r="H64" s="26"/>
      <c r="J64" s="27"/>
    </row>
  </sheetData>
  <mergeCells count="5">
    <mergeCell ref="A1:J1"/>
    <mergeCell ref="A2:J2"/>
    <mergeCell ref="A3:J3"/>
    <mergeCell ref="A4:J4"/>
    <mergeCell ref="A5:J5"/>
  </mergeCells>
  <pageMargins left="0.7" right="0.7" top="0.75" bottom="0.75" header="0.3" footer="0.3"/>
  <pageSetup scale="85" fitToWidth="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2" ma:contentTypeDescription="Create a new document." ma:contentTypeScope="" ma:versionID="ad274f5c268e6443438abf6ac2aab579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b35f0d760f0b69f295c070a8c3c1d2fa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A2A537E-BC0E-43A4-BD35-2A1BDABAF11E}"/>
</file>

<file path=customXml/itemProps2.xml><?xml version="1.0" encoding="utf-8"?>
<ds:datastoreItem xmlns:ds="http://schemas.openxmlformats.org/officeDocument/2006/customXml" ds:itemID="{8845C0DF-FA73-40F5-B925-8FB7BD3EEC20}"/>
</file>

<file path=customXml/itemProps3.xml><?xml version="1.0" encoding="utf-8"?>
<ds:datastoreItem xmlns:ds="http://schemas.openxmlformats.org/officeDocument/2006/customXml" ds:itemID="{C8872AB5-55D0-4DB1-863D-8432C145E8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19</vt:i4>
      </vt:variant>
    </vt:vector>
  </HeadingPairs>
  <TitlesOfParts>
    <vt:vector size="39" baseType="lpstr">
      <vt:lpstr>Summation</vt:lpstr>
      <vt:lpstr>Airview</vt:lpstr>
      <vt:lpstr>Arcadia Pines</vt:lpstr>
      <vt:lpstr>Brocklyn</vt:lpstr>
      <vt:lpstr>Carriage Park</vt:lpstr>
      <vt:lpstr>Fox Run</vt:lpstr>
      <vt:lpstr>Golden Acres</vt:lpstr>
      <vt:lpstr>Great Oaks</vt:lpstr>
      <vt:lpstr>Timberland</vt:lpstr>
      <vt:lpstr>Kingswood</vt:lpstr>
      <vt:lpstr>Lake Columbia</vt:lpstr>
      <vt:lpstr>LH Treatment</vt:lpstr>
      <vt:lpstr>Marshall Ridge</vt:lpstr>
      <vt:lpstr>Persimmon Ridge</vt:lpstr>
      <vt:lpstr>Randview</vt:lpstr>
      <vt:lpstr>River Bluffs</vt:lpstr>
      <vt:lpstr>Delaplain</vt:lpstr>
      <vt:lpstr>Herrington Haven</vt:lpstr>
      <vt:lpstr>Woodland Acres</vt:lpstr>
      <vt:lpstr>SpringCrest</vt:lpstr>
      <vt:lpstr>Airview!Print_Area</vt:lpstr>
      <vt:lpstr>'Arcadia Pines'!Print_Area</vt:lpstr>
      <vt:lpstr>Brocklyn!Print_Area</vt:lpstr>
      <vt:lpstr>'Carriage Park'!Print_Area</vt:lpstr>
      <vt:lpstr>Delaplain!Print_Area</vt:lpstr>
      <vt:lpstr>'Fox Run'!Print_Area</vt:lpstr>
      <vt:lpstr>'Golden Acres'!Print_Area</vt:lpstr>
      <vt:lpstr>'Great Oaks'!Print_Area</vt:lpstr>
      <vt:lpstr>'Herrington Haven'!Print_Area</vt:lpstr>
      <vt:lpstr>Kingswood!Print_Area</vt:lpstr>
      <vt:lpstr>'Lake Columbia'!Print_Area</vt:lpstr>
      <vt:lpstr>'LH Treatment'!Print_Area</vt:lpstr>
      <vt:lpstr>'Marshall Ridge'!Print_Area</vt:lpstr>
      <vt:lpstr>'Persimmon Ridge'!Print_Area</vt:lpstr>
      <vt:lpstr>Randview!Print_Area</vt:lpstr>
      <vt:lpstr>'River Bluffs'!Print_Area</vt:lpstr>
      <vt:lpstr>SpringCrest!Print_Area</vt:lpstr>
      <vt:lpstr>Timberland!Print_Area</vt:lpstr>
      <vt:lpstr>'Woodland Acres'!Print_Area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 O’Reilly</dc:creator>
  <cp:lastModifiedBy>Brent Thies</cp:lastModifiedBy>
  <dcterms:created xsi:type="dcterms:W3CDTF">2021-05-28T17:52:06Z</dcterms:created>
  <dcterms:modified xsi:type="dcterms:W3CDTF">2021-05-29T04:36:57Z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0x01010035F955E8F06CBD48B7814246FB9E203E</vt:lpwstr>
  </property>
</Properties>
</file>