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eckert\Downloads\"/>
    </mc:Choice>
  </mc:AlternateContent>
  <xr:revisionPtr revIDLastSave="0" documentId="8_{43DE7A2E-DE5A-4EFB-80BA-ECAF98699390}" xr6:coauthVersionLast="45" xr6:coauthVersionMax="45" xr10:uidLastSave="{00000000-0000-0000-0000-000000000000}"/>
  <bookViews>
    <workbookView xWindow="-120" yWindow="-120" windowWidth="29040" windowHeight="15840" firstSheet="1" xr2:uid="{F2B75160-E0D6-45BD-9B96-D7E2C798A1B7}"/>
  </bookViews>
  <sheets>
    <sheet name="AG - PH1" sheetId="2" r:id="rId1"/>
    <sheet name="Construction Invoices" sheetId="4" r:id="rId2"/>
  </sheets>
  <definedNames>
    <definedName name="_xlnm._FilterDatabase" localSheetId="0" hidden="1">'AG - PH1'!$B$5:$I$112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9" i="4" l="1"/>
  <c r="E134" i="4"/>
  <c r="E133" i="4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6" i="2"/>
  <c r="F85" i="2"/>
  <c r="F84" i="2"/>
  <c r="F83" i="2"/>
  <c r="F81" i="2"/>
  <c r="F80" i="2"/>
  <c r="F79" i="2"/>
  <c r="F78" i="2"/>
  <c r="F77" i="2"/>
  <c r="F76" i="2"/>
  <c r="F75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4" i="2"/>
  <c r="F13" i="2"/>
  <c r="F12" i="2"/>
  <c r="F10" i="2"/>
  <c r="F9" i="2"/>
  <c r="F8" i="2"/>
  <c r="F7" i="2"/>
  <c r="E130" i="4" l="1"/>
  <c r="F45" i="2" s="1"/>
  <c r="E127" i="4"/>
  <c r="F44" i="2" s="1"/>
  <c r="G112" i="2" l="1"/>
  <c r="I7" i="2"/>
  <c r="I8" i="2"/>
  <c r="I9" i="2"/>
  <c r="I10" i="2"/>
  <c r="I12" i="2"/>
  <c r="I13" i="2"/>
  <c r="I14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50" i="2"/>
  <c r="I51" i="2"/>
  <c r="I52" i="2"/>
  <c r="I53" i="2"/>
  <c r="I54" i="2"/>
  <c r="I55" i="2"/>
  <c r="I56" i="2"/>
  <c r="I47" i="2"/>
  <c r="I48" i="2"/>
  <c r="I49" i="2"/>
  <c r="I57" i="2"/>
  <c r="I58" i="2"/>
  <c r="I61" i="2"/>
  <c r="I62" i="2"/>
  <c r="I63" i="2"/>
  <c r="I64" i="2"/>
  <c r="I66" i="2"/>
  <c r="I67" i="2"/>
  <c r="I68" i="2"/>
  <c r="I69" i="2"/>
  <c r="I70" i="2"/>
  <c r="I71" i="2"/>
  <c r="I72" i="2"/>
  <c r="I73" i="2"/>
  <c r="I65" i="2"/>
  <c r="I106" i="2"/>
  <c r="I107" i="2"/>
  <c r="I108" i="2"/>
  <c r="I109" i="2"/>
  <c r="I110" i="2"/>
  <c r="I111" i="2"/>
  <c r="I75" i="2"/>
  <c r="I76" i="2"/>
  <c r="I77" i="2"/>
  <c r="I78" i="2"/>
  <c r="I79" i="2"/>
  <c r="I80" i="2"/>
  <c r="I83" i="2"/>
  <c r="I84" i="2"/>
  <c r="I85" i="2"/>
  <c r="I86" i="2"/>
  <c r="I89" i="2"/>
  <c r="I90" i="2"/>
  <c r="I91" i="2"/>
  <c r="I92" i="2"/>
  <c r="I93" i="2"/>
  <c r="I94" i="2"/>
  <c r="I95" i="2"/>
  <c r="I96" i="2"/>
  <c r="I105" i="2"/>
  <c r="I97" i="2"/>
  <c r="I98" i="2"/>
  <c r="I99" i="2"/>
  <c r="I100" i="2"/>
  <c r="I101" i="2"/>
  <c r="I102" i="2"/>
  <c r="I103" i="2"/>
  <c r="I104" i="2"/>
  <c r="F6" i="2"/>
  <c r="E43" i="4"/>
  <c r="E53" i="4"/>
  <c r="E261" i="4"/>
  <c r="F82" i="2" s="1"/>
  <c r="E284" i="4"/>
  <c r="E186" i="4"/>
  <c r="E188" i="4"/>
  <c r="E279" i="4"/>
  <c r="E280" i="4"/>
  <c r="I81" i="2" s="1"/>
  <c r="E228" i="4"/>
  <c r="F74" i="2" s="1"/>
  <c r="I74" i="2" s="1"/>
  <c r="E185" i="4"/>
  <c r="F87" i="2" l="1"/>
  <c r="I87" i="2" s="1"/>
  <c r="F60" i="2"/>
  <c r="I60" i="2" s="1"/>
  <c r="F11" i="2"/>
  <c r="F59" i="2"/>
  <c r="I59" i="2" s="1"/>
  <c r="I82" i="2"/>
  <c r="F88" i="2"/>
  <c r="I88" i="2" s="1"/>
  <c r="F15" i="2"/>
  <c r="I6" i="2"/>
  <c r="E360" i="4"/>
  <c r="I15" i="2" l="1"/>
  <c r="I11" i="2"/>
  <c r="F117" i="2"/>
  <c r="I112" i="2" l="1"/>
</calcChain>
</file>

<file path=xl/sharedStrings.xml><?xml version="1.0" encoding="utf-8"?>
<sst xmlns="http://schemas.openxmlformats.org/spreadsheetml/2006/main" count="1668" uniqueCount="247">
  <si>
    <t>Bluegrass Water UOC, LLC</t>
  </si>
  <si>
    <t>Construction Item Actual Costs</t>
  </si>
  <si>
    <t>For Invoices Received or Costs Accrued as of April 30, 2021</t>
  </si>
  <si>
    <t>Service Area</t>
  </si>
  <si>
    <t>Type</t>
  </si>
  <si>
    <t>Item Code</t>
  </si>
  <si>
    <t>Item</t>
  </si>
  <si>
    <t>Actual</t>
  </si>
  <si>
    <t>Budget Cost</t>
  </si>
  <si>
    <t xml:space="preserve">Status </t>
  </si>
  <si>
    <t>Variance</t>
  </si>
  <si>
    <t>Airview</t>
  </si>
  <si>
    <t>CON</t>
  </si>
  <si>
    <t>AV.1</t>
  </si>
  <si>
    <t>Collection system repair for I and I</t>
  </si>
  <si>
    <t>P</t>
  </si>
  <si>
    <t>AV.2</t>
  </si>
  <si>
    <t>Sludge Holding tank renovation</t>
  </si>
  <si>
    <t>C</t>
  </si>
  <si>
    <t>AV.3</t>
  </si>
  <si>
    <t>Clarifier Repairs</t>
  </si>
  <si>
    <t>AV.4</t>
  </si>
  <si>
    <t>Replace diffusers in aeration tankage</t>
  </si>
  <si>
    <t>AV.5</t>
  </si>
  <si>
    <t>Replace RAS lines from clarifier</t>
  </si>
  <si>
    <t>AV.6</t>
  </si>
  <si>
    <t>Replace blower</t>
  </si>
  <si>
    <t>AV.7</t>
  </si>
  <si>
    <t>Replace effluent pipe</t>
  </si>
  <si>
    <t>AV.8</t>
  </si>
  <si>
    <t>Remove contact chamber from creek</t>
  </si>
  <si>
    <t>AV.9</t>
  </si>
  <si>
    <t>Smoke test system</t>
  </si>
  <si>
    <t>Brocklyn</t>
  </si>
  <si>
    <t>BR.1</t>
  </si>
  <si>
    <t>Yard piping and miscellaneous piping</t>
  </si>
  <si>
    <t>BR.2</t>
  </si>
  <si>
    <t>Lagoon closure</t>
  </si>
  <si>
    <t>BR.3</t>
  </si>
  <si>
    <t>Sludge judge lagoon cell</t>
  </si>
  <si>
    <t>BR.4</t>
  </si>
  <si>
    <t>Cleanup sludge from creek</t>
  </si>
  <si>
    <t>BR.5</t>
  </si>
  <si>
    <t>Center Ridge 1</t>
  </si>
  <si>
    <t>CR1.1</t>
  </si>
  <si>
    <t>Building repairs (inside and outside)</t>
  </si>
  <si>
    <t>CR1.2</t>
  </si>
  <si>
    <t>Well Inspection</t>
  </si>
  <si>
    <t>CR1.3</t>
  </si>
  <si>
    <t>Replace well pump and wiring</t>
  </si>
  <si>
    <t>CR1.4</t>
  </si>
  <si>
    <t>New magnetic flow meter for well</t>
  </si>
  <si>
    <t>CR1.5</t>
  </si>
  <si>
    <t>Mission monitoring</t>
  </si>
  <si>
    <t>CR1.6</t>
  </si>
  <si>
    <t>Electrical upgrades in well house</t>
  </si>
  <si>
    <t>Center Ridge 2</t>
  </si>
  <si>
    <t>CR2.1</t>
  </si>
  <si>
    <t>Return existing out of use well to service</t>
  </si>
  <si>
    <t>CR2.2</t>
  </si>
  <si>
    <t>Building repairs on southern building(inside and outside)</t>
  </si>
  <si>
    <t>CR2.3</t>
  </si>
  <si>
    <t>Repaint existing hydropneumatic tank</t>
  </si>
  <si>
    <t>CR2.4</t>
  </si>
  <si>
    <t>CR2.5</t>
  </si>
  <si>
    <t>CR2.6</t>
  </si>
  <si>
    <t>CR2.7</t>
  </si>
  <si>
    <t>Center Ridge 3</t>
  </si>
  <si>
    <t>CR3.1</t>
  </si>
  <si>
    <t>Gravel for all weather road</t>
  </si>
  <si>
    <t>CR3.2</t>
  </si>
  <si>
    <t>New well house and appurtenances</t>
  </si>
  <si>
    <t>CR3.3</t>
  </si>
  <si>
    <t>Miscellaneous yard piping</t>
  </si>
  <si>
    <t>CR3.4</t>
  </si>
  <si>
    <t>CR3.5</t>
  </si>
  <si>
    <t>CR3.6</t>
  </si>
  <si>
    <t>Center Ridge 4</t>
  </si>
  <si>
    <t>CR4.1</t>
  </si>
  <si>
    <t>CR4.2</t>
  </si>
  <si>
    <t>CR4.3</t>
  </si>
  <si>
    <t>CR4.4</t>
  </si>
  <si>
    <t>CR4.5</t>
  </si>
  <si>
    <t>CR4.6</t>
  </si>
  <si>
    <t>CR4.7</t>
  </si>
  <si>
    <t>Fox Run</t>
  </si>
  <si>
    <t>FR.1</t>
  </si>
  <si>
    <t>FR.10</t>
  </si>
  <si>
    <t>Collection system lift station overhaul</t>
  </si>
  <si>
    <t>FR.11</t>
  </si>
  <si>
    <t>FR.12</t>
  </si>
  <si>
    <t>Granular rock per easement deal</t>
  </si>
  <si>
    <t>FR.2</t>
  </si>
  <si>
    <t>Overhaul influent pump station</t>
  </si>
  <si>
    <t>FR.3</t>
  </si>
  <si>
    <t>Install Mission Alarm and wiring with meter</t>
  </si>
  <si>
    <t>FR.4</t>
  </si>
  <si>
    <t>Install Mission Alarm on collection lift station</t>
  </si>
  <si>
    <t>FR.5</t>
  </si>
  <si>
    <t>FR.6</t>
  </si>
  <si>
    <t>FR.8</t>
  </si>
  <si>
    <t>FR.9</t>
  </si>
  <si>
    <t>Sand blast and paint tankage</t>
  </si>
  <si>
    <t>Golden Acres</t>
  </si>
  <si>
    <t>GA.1</t>
  </si>
  <si>
    <t>Sanitary sewer video inspection</t>
  </si>
  <si>
    <t>GA.2</t>
  </si>
  <si>
    <t>GA.3</t>
  </si>
  <si>
    <t>GA.4</t>
  </si>
  <si>
    <t>GA.5</t>
  </si>
  <si>
    <t>Dechlorination</t>
  </si>
  <si>
    <t>GA.6</t>
  </si>
  <si>
    <t>Sludge Digestor</t>
  </si>
  <si>
    <t>GA.7</t>
  </si>
  <si>
    <t>Great Oaks</t>
  </si>
  <si>
    <t>GO.1</t>
  </si>
  <si>
    <t>GO.10</t>
  </si>
  <si>
    <t>Pump down aeration and clarifier due to trash and clean</t>
  </si>
  <si>
    <t>GO.2</t>
  </si>
  <si>
    <t>Overhaul influent lift station</t>
  </si>
  <si>
    <t>GO.3</t>
  </si>
  <si>
    <t>GO.4</t>
  </si>
  <si>
    <t>GO.5</t>
  </si>
  <si>
    <t>GO.6</t>
  </si>
  <si>
    <t>GO.7</t>
  </si>
  <si>
    <t>Sand blast and repaint tankage, cat walk and railing</t>
  </si>
  <si>
    <t>GO.8</t>
  </si>
  <si>
    <t>Fencing repair</t>
  </si>
  <si>
    <t>GO.9</t>
  </si>
  <si>
    <t>Kingswood</t>
  </si>
  <si>
    <t>KW.1</t>
  </si>
  <si>
    <t>Cleanup blower house and equipment</t>
  </si>
  <si>
    <t>KW.2</t>
  </si>
  <si>
    <t>Install Mission Alarm, wiring and mag meter</t>
  </si>
  <si>
    <t>KW.3</t>
  </si>
  <si>
    <t>Lift Station Check valves replaced - failed</t>
  </si>
  <si>
    <t>KW.4</t>
  </si>
  <si>
    <t>Air header replacement due to lack of air to aeration</t>
  </si>
  <si>
    <t>KW.5</t>
  </si>
  <si>
    <t>Smoke Test system (Might be pressure, to verify)</t>
  </si>
  <si>
    <t>Lake Columbia</t>
  </si>
  <si>
    <t>LC.1</t>
  </si>
  <si>
    <t>Repair bar screen system</t>
  </si>
  <si>
    <t>LC.2</t>
  </si>
  <si>
    <t>LC.3</t>
  </si>
  <si>
    <t>Return piping from new clarifier</t>
  </si>
  <si>
    <t>LC.4</t>
  </si>
  <si>
    <t>Trank replacement for Bar Screen and Contact Chamber</t>
  </si>
  <si>
    <t>LC.5</t>
  </si>
  <si>
    <t>Replace motor on blower</t>
  </si>
  <si>
    <t>LC.6</t>
  </si>
  <si>
    <t>Sand blast, paint, and repair tankage</t>
  </si>
  <si>
    <t>LC.7</t>
  </si>
  <si>
    <t>LC.8</t>
  </si>
  <si>
    <t>Longview/Homestead</t>
  </si>
  <si>
    <t>LH.1</t>
  </si>
  <si>
    <t>LH.2</t>
  </si>
  <si>
    <t>Install Mission Alarm and wiring</t>
  </si>
  <si>
    <t>LH.3</t>
  </si>
  <si>
    <t>LH.4</t>
  </si>
  <si>
    <t>Smoke Test system</t>
  </si>
  <si>
    <t>Persimmon Ridge</t>
  </si>
  <si>
    <t>PR.1</t>
  </si>
  <si>
    <t>Airmaster Aerator (1 - 25 Hp units)</t>
  </si>
  <si>
    <t>PR.2</t>
  </si>
  <si>
    <t>Electrical upgrades for Airmaster and install</t>
  </si>
  <si>
    <t>PR.3</t>
  </si>
  <si>
    <t>PR.4</t>
  </si>
  <si>
    <t>Install Mission Alarm and wiring at pumps stations</t>
  </si>
  <si>
    <t>PR.5</t>
  </si>
  <si>
    <t>Repair existing aerators</t>
  </si>
  <si>
    <t>PR.6</t>
  </si>
  <si>
    <t>River Bluffs</t>
  </si>
  <si>
    <t>RB.1</t>
  </si>
  <si>
    <t>Mission Monitoring</t>
  </si>
  <si>
    <t>RB.2</t>
  </si>
  <si>
    <t>Lift station cleanup</t>
  </si>
  <si>
    <t>RB.3</t>
  </si>
  <si>
    <t>Control Panel Replacement</t>
  </si>
  <si>
    <t>RB.4</t>
  </si>
  <si>
    <t>Replace influent/exposed PVC pipe</t>
  </si>
  <si>
    <t>RB.5</t>
  </si>
  <si>
    <t>Treatment facility cleanup and repair</t>
  </si>
  <si>
    <t>RB.6</t>
  </si>
  <si>
    <t>Replace diffusers and blowers</t>
  </si>
  <si>
    <t>RB.7</t>
  </si>
  <si>
    <t>Replace air header</t>
  </si>
  <si>
    <t>RB.8</t>
  </si>
  <si>
    <t>Replace sludge returns</t>
  </si>
  <si>
    <t>Randview</t>
  </si>
  <si>
    <t>RV.1</t>
  </si>
  <si>
    <t>Clear vegetation from berms</t>
  </si>
  <si>
    <t>Joann Estates</t>
  </si>
  <si>
    <t>TM.1</t>
  </si>
  <si>
    <t>Treatment facility cleanup and repair (Air headers, returns, and path welding)</t>
  </si>
  <si>
    <t>TM.2</t>
  </si>
  <si>
    <t>contact chamber (with plans to switch to PAA in the future)</t>
  </si>
  <si>
    <t>TM.3</t>
  </si>
  <si>
    <t>TM.4</t>
  </si>
  <si>
    <t>Lift station overhaul</t>
  </si>
  <si>
    <t>TM.5</t>
  </si>
  <si>
    <t>Berm Maintenance and rock interior</t>
  </si>
  <si>
    <t>TM.6</t>
  </si>
  <si>
    <t>New upgraded electrical service and panel</t>
  </si>
  <si>
    <t>Bluegrass Utility Operating Company, LLC</t>
  </si>
  <si>
    <t>CIP Invoice Listing</t>
  </si>
  <si>
    <t>Vendor</t>
  </si>
  <si>
    <t>Inv #</t>
  </si>
  <si>
    <t>Budget Code</t>
  </si>
  <si>
    <t>Date</t>
  </si>
  <si>
    <t>Amount</t>
  </si>
  <si>
    <t>Midwest Water Operations LLC</t>
  </si>
  <si>
    <t>Airview - Wastewater</t>
  </si>
  <si>
    <t>J. R. Hoe &amp; Sons, Inc.</t>
  </si>
  <si>
    <t>BG-Pay App #4</t>
  </si>
  <si>
    <t>21 Design Group Inc.</t>
  </si>
  <si>
    <t>TNT Technologies Inc</t>
  </si>
  <si>
    <t>Pay App 2- BG</t>
  </si>
  <si>
    <t>Brocklyn - Wastewater</t>
  </si>
  <si>
    <t>Pay App 3-BG</t>
  </si>
  <si>
    <t>Midwest Water Operations, LLC</t>
  </si>
  <si>
    <t>Center Ridge - Water</t>
  </si>
  <si>
    <t>BG-Pay App #5</t>
  </si>
  <si>
    <t>Hawkins Inc.</t>
  </si>
  <si>
    <t>Center Ridge 2 - Water</t>
  </si>
  <si>
    <t>BG Pay App-1</t>
  </si>
  <si>
    <t>Center Ridge 3 - Water</t>
  </si>
  <si>
    <t>Asher Construction Management, LLC</t>
  </si>
  <si>
    <t>CM001-BG</t>
  </si>
  <si>
    <t>ACM003</t>
  </si>
  <si>
    <t>Center Ridge 4 - Water</t>
  </si>
  <si>
    <t>Fox Run - Wastewater</t>
  </si>
  <si>
    <t>Golden Acres - Wastewater</t>
  </si>
  <si>
    <t>Great Oaks - Wastewater</t>
  </si>
  <si>
    <t>Kingswood - Wastewater</t>
  </si>
  <si>
    <t>kw.1</t>
  </si>
  <si>
    <t>Lake Columbia - Wastewater</t>
  </si>
  <si>
    <t>lc.4</t>
  </si>
  <si>
    <t>LH Treatment - Wastewater</t>
  </si>
  <si>
    <t>Inv MWW 818</t>
  </si>
  <si>
    <t>Persimmon Ridge - Wastewater</t>
  </si>
  <si>
    <t>pr.4</t>
  </si>
  <si>
    <t>River Bluffs - Wastewater</t>
  </si>
  <si>
    <t>Randview - Wastewater</t>
  </si>
  <si>
    <t>Asher Construction Management</t>
  </si>
  <si>
    <t>CM002-BG</t>
  </si>
  <si>
    <t>Timberland - Wastewater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</si>
</sst>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Calibri  "/>
    </font>
    <font>
      <sz val="11"/>
      <color theme="1"/>
      <name val="Calibri  "/>
    </font>
    <font>
      <sz val="11"/>
      <name val="Calibri  "/>
    </font>
    <font>
      <sz val="10"/>
      <name val="Tms Rmn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37" fontId="8" fillId="0" borderId="0"/>
  </cellStyleXfs>
  <cellXfs count="2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43" fontId="6" fillId="0" borderId="0" xfId="1" applyFont="1" applyFill="1"/>
    <xf numFmtId="43" fontId="6" fillId="0" borderId="0" xfId="1" applyFont="1" applyFill="1" applyBorder="1"/>
    <xf numFmtId="14" fontId="6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right"/>
    </xf>
    <xf numFmtId="0" fontId="6" fillId="0" borderId="0" xfId="0" applyFont="1"/>
    <xf numFmtId="0" fontId="6" fillId="0" borderId="0" xfId="0" quotePrefix="1" applyFont="1"/>
    <xf numFmtId="0" fontId="6" fillId="0" borderId="0" xfId="0" applyFont="1" applyAlignment="1">
      <alignment horizontal="left"/>
    </xf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right"/>
    </xf>
    <xf numFmtId="43" fontId="0" fillId="0" borderId="0" xfId="1" applyFont="1" applyFill="1" applyBorder="1"/>
    <xf numFmtId="43" fontId="6" fillId="0" borderId="0" xfId="0" applyNumberFormat="1" applyFont="1"/>
    <xf numFmtId="43" fontId="0" fillId="0" borderId="0" xfId="1" applyFont="1"/>
    <xf numFmtId="43" fontId="3" fillId="0" borderId="0" xfId="1" applyFont="1"/>
    <xf numFmtId="43" fontId="1" fillId="0" borderId="0" xfId="1" applyFont="1"/>
    <xf numFmtId="40" fontId="0" fillId="0" borderId="0" xfId="0" applyNumberFormat="1"/>
    <xf numFmtId="40" fontId="3" fillId="0" borderId="0" xfId="0" applyNumberFormat="1" applyFont="1"/>
    <xf numFmtId="14" fontId="0" fillId="0" borderId="0" xfId="0" applyNumberFormat="1"/>
    <xf numFmtId="43" fontId="0" fillId="0" borderId="0" xfId="1" applyFont="1" applyFill="1"/>
    <xf numFmtId="0" fontId="0" fillId="0" borderId="0" xfId="0" quotePrefix="1" applyAlignment="1">
      <alignment horizontal="left"/>
    </xf>
  </cellXfs>
  <cellStyles count="3">
    <cellStyle name="Comma" xfId="1" builtinId="3"/>
    <cellStyle name="Normal" xfId="0" builtinId="0"/>
    <cellStyle name="Normal 2" xfId="2" xr:uid="{A966F25F-C967-4023-9ADD-A53109B1D52B}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numFmt numFmtId="35" formatCode="_(* #,##0.00_);_(* \(#,##0.00\);_(* &quot;-&quot;??_);_(@_)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numFmt numFmtId="19" formatCode="m/d/yyyy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1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  "/>
        <scheme val="none"/>
      </font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 "/>
        <scheme val="none"/>
      </font>
      <fill>
        <patternFill patternType="none">
          <fgColor indexed="64"/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300F2B71-137C-42EE-91B5-3A3C2CE952C6}" name="Table143563" displayName="Table143563" ref="A5:F360" totalsRowCount="1" headerRowDxfId="14" dataDxfId="13" totalsRowDxfId="12">
  <autoFilter ref="A5:F359" xr:uid="{6BEE0FE6-23CF-4481-B714-5985D602CAA6}"/>
  <sortState xmlns:xlrd2="http://schemas.microsoft.com/office/spreadsheetml/2017/richdata2" ref="A6:F359">
    <sortCondition ref="F5:F359"/>
  </sortState>
  <tableColumns count="6">
    <tableColumn id="1" xr3:uid="{90A232AC-EA03-426B-A910-7FE15CE90E57}" name="Vendor" dataDxfId="11" totalsRowDxfId="10"/>
    <tableColumn id="2" xr3:uid="{796253BF-3F31-421E-95FF-0F25932E65FA}" name="Inv #" dataDxfId="9" totalsRowDxfId="8"/>
    <tableColumn id="16" xr3:uid="{47E327A4-89D8-4919-955A-9A9A8D167848}" name="Budget Code" dataDxfId="7" totalsRowDxfId="6"/>
    <tableColumn id="3" xr3:uid="{06A936AB-D553-4DCB-B757-AB34E44DE122}" name="Date" dataDxfId="5" totalsRowDxfId="4"/>
    <tableColumn id="4" xr3:uid="{07B7BF89-1756-4BB1-88B3-D3CD34004A7E}" name="Amount" totalsRowFunction="sum" dataDxfId="3" totalsRowDxfId="2" dataCellStyle="Comma"/>
    <tableColumn id="5" xr3:uid="{D6BB0877-A6D2-46F6-811A-9426EAACBA42}" name="Item Code" dataDxfId="1" totalsRow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0A654-F08A-45A0-A5AE-8FB1B4061AF3}">
  <dimension ref="A1:I117"/>
  <sheetViews>
    <sheetView tabSelected="1" workbookViewId="0">
      <selection activeCell="E9" sqref="E9"/>
    </sheetView>
  </sheetViews>
  <sheetFormatPr defaultRowHeight="14.4"/>
  <cols>
    <col min="1" max="1" width="2.68359375" customWidth="1"/>
    <col min="2" max="2" width="15.15625" bestFit="1" customWidth="1"/>
    <col min="4" max="4" width="14.15625" customWidth="1"/>
    <col min="5" max="5" width="55.15625" style="3" bestFit="1" customWidth="1"/>
    <col min="6" max="6" width="12.83984375" style="18" bestFit="1" customWidth="1"/>
    <col min="7" max="7" width="15" style="16" hidden="1" customWidth="1"/>
    <col min="8" max="8" width="0" hidden="1" customWidth="1"/>
    <col min="9" max="9" width="11.26171875" style="19" hidden="1" customWidth="1"/>
    <col min="10" max="13" width="0" hidden="1" customWidth="1"/>
  </cols>
  <sheetData>
    <row r="1" spans="1:9">
      <c r="A1" s="1" t="s">
        <v>0</v>
      </c>
    </row>
    <row r="2" spans="1:9">
      <c r="A2" t="s">
        <v>1</v>
      </c>
    </row>
    <row r="3" spans="1:9">
      <c r="A3" t="s">
        <v>2</v>
      </c>
    </row>
    <row r="5" spans="1:9">
      <c r="B5" s="2" t="s">
        <v>3</v>
      </c>
      <c r="C5" s="2" t="s">
        <v>4</v>
      </c>
      <c r="D5" s="2" t="s">
        <v>5</v>
      </c>
      <c r="E5" s="2" t="s">
        <v>6</v>
      </c>
      <c r="F5" s="17" t="s">
        <v>7</v>
      </c>
      <c r="G5" s="17" t="s">
        <v>8</v>
      </c>
      <c r="H5" s="2" t="s">
        <v>9</v>
      </c>
      <c r="I5" s="20" t="s">
        <v>10</v>
      </c>
    </row>
    <row r="6" spans="1:9">
      <c r="B6" t="s">
        <v>11</v>
      </c>
      <c r="C6" t="s">
        <v>12</v>
      </c>
      <c r="D6" t="s">
        <v>13</v>
      </c>
      <c r="E6" s="3" t="s">
        <v>14</v>
      </c>
      <c r="F6" s="18">
        <f>SUMIF('Construction Invoices'!F:F,'AG - PH1'!D6,'Construction Invoices'!E:E)</f>
        <v>42743.049999999988</v>
      </c>
      <c r="G6" s="16">
        <v>55000</v>
      </c>
      <c r="H6" t="s">
        <v>15</v>
      </c>
      <c r="I6" s="19">
        <f t="shared" ref="I6:I37" si="0">F6-G6</f>
        <v>-12256.950000000012</v>
      </c>
    </row>
    <row r="7" spans="1:9">
      <c r="B7" t="s">
        <v>11</v>
      </c>
      <c r="C7" t="s">
        <v>12</v>
      </c>
      <c r="D7" t="s">
        <v>16</v>
      </c>
      <c r="E7" s="3" t="s">
        <v>17</v>
      </c>
      <c r="F7" s="18">
        <f>SUMIF('Construction Invoices'!F:F,'AG - PH1'!D7,'Construction Invoices'!E:E)</f>
        <v>41079.599999999999</v>
      </c>
      <c r="G7" s="16">
        <v>5000</v>
      </c>
      <c r="H7" t="s">
        <v>18</v>
      </c>
      <c r="I7" s="19">
        <f t="shared" si="0"/>
        <v>36079.599999999999</v>
      </c>
    </row>
    <row r="8" spans="1:9">
      <c r="B8" t="s">
        <v>11</v>
      </c>
      <c r="C8" t="s">
        <v>12</v>
      </c>
      <c r="D8" t="s">
        <v>19</v>
      </c>
      <c r="E8" s="3" t="s">
        <v>20</v>
      </c>
      <c r="F8" s="18">
        <f>SUMIF('Construction Invoices'!F:F,'AG - PH1'!D8,'Construction Invoices'!E:E)</f>
        <v>5471</v>
      </c>
      <c r="G8" s="16">
        <v>20000</v>
      </c>
      <c r="H8" t="s">
        <v>18</v>
      </c>
      <c r="I8" s="19">
        <f t="shared" si="0"/>
        <v>-14529</v>
      </c>
    </row>
    <row r="9" spans="1:9">
      <c r="B9" t="s">
        <v>11</v>
      </c>
      <c r="C9" t="s">
        <v>12</v>
      </c>
      <c r="D9" t="s">
        <v>21</v>
      </c>
      <c r="E9" s="3" t="s">
        <v>22</v>
      </c>
      <c r="F9" s="18">
        <f>SUMIF('Construction Invoices'!F:F,'AG - PH1'!D9,'Construction Invoices'!E:E)</f>
        <v>13355.68</v>
      </c>
      <c r="G9" s="16">
        <v>30000</v>
      </c>
      <c r="H9" t="s">
        <v>18</v>
      </c>
      <c r="I9" s="19">
        <f t="shared" si="0"/>
        <v>-16644.32</v>
      </c>
    </row>
    <row r="10" spans="1:9">
      <c r="B10" t="s">
        <v>11</v>
      </c>
      <c r="C10" t="s">
        <v>12</v>
      </c>
      <c r="D10" t="s">
        <v>23</v>
      </c>
      <c r="E10" s="3" t="s">
        <v>24</v>
      </c>
      <c r="F10" s="18">
        <f>SUMIF('Construction Invoices'!F:F,'AG - PH1'!D10,'Construction Invoices'!E:E)</f>
        <v>13747.310000000001</v>
      </c>
      <c r="G10" s="16">
        <v>15000</v>
      </c>
      <c r="H10" t="s">
        <v>18</v>
      </c>
      <c r="I10" s="19">
        <f t="shared" si="0"/>
        <v>-1252.6899999999987</v>
      </c>
    </row>
    <row r="11" spans="1:9">
      <c r="B11" t="s">
        <v>11</v>
      </c>
      <c r="C11" t="s">
        <v>12</v>
      </c>
      <c r="D11" t="s">
        <v>25</v>
      </c>
      <c r="E11" s="3" t="s">
        <v>26</v>
      </c>
      <c r="F11" s="18">
        <f>SUMIF('Construction Invoices'!F:F,'AG - PH1'!D11,'Construction Invoices'!E:E)</f>
        <v>7230.7599999999993</v>
      </c>
      <c r="G11" s="16">
        <v>25000</v>
      </c>
      <c r="H11" t="s">
        <v>18</v>
      </c>
      <c r="I11" s="19">
        <f t="shared" si="0"/>
        <v>-17769.240000000002</v>
      </c>
    </row>
    <row r="12" spans="1:9">
      <c r="B12" t="s">
        <v>11</v>
      </c>
      <c r="C12" t="s">
        <v>12</v>
      </c>
      <c r="D12" t="s">
        <v>27</v>
      </c>
      <c r="E12" s="3" t="s">
        <v>28</v>
      </c>
      <c r="F12" s="18">
        <f>SUMIF('Construction Invoices'!F:F,'AG - PH1'!D12,'Construction Invoices'!E:E)</f>
        <v>7731.37</v>
      </c>
      <c r="G12" s="16">
        <v>15000</v>
      </c>
      <c r="H12" t="s">
        <v>18</v>
      </c>
      <c r="I12" s="19">
        <f t="shared" si="0"/>
        <v>-7268.63</v>
      </c>
    </row>
    <row r="13" spans="1:9">
      <c r="B13" t="s">
        <v>11</v>
      </c>
      <c r="C13" t="s">
        <v>12</v>
      </c>
      <c r="D13" t="s">
        <v>29</v>
      </c>
      <c r="E13" s="3" t="s">
        <v>30</v>
      </c>
      <c r="F13" s="18">
        <f>SUMIF('Construction Invoices'!F:F,'AG - PH1'!D13,'Construction Invoices'!E:E)</f>
        <v>5317.5</v>
      </c>
      <c r="G13" s="16">
        <v>5000</v>
      </c>
      <c r="H13" t="s">
        <v>18</v>
      </c>
      <c r="I13" s="19">
        <f t="shared" si="0"/>
        <v>317.5</v>
      </c>
    </row>
    <row r="14" spans="1:9">
      <c r="B14" t="s">
        <v>11</v>
      </c>
      <c r="C14" t="s">
        <v>12</v>
      </c>
      <c r="D14" t="s">
        <v>31</v>
      </c>
      <c r="E14" s="3" t="s">
        <v>32</v>
      </c>
      <c r="F14" s="18">
        <f>SUMIF('Construction Invoices'!F:F,'AG - PH1'!D14,'Construction Invoices'!E:E)</f>
        <v>9575.09</v>
      </c>
      <c r="G14" s="16">
        <v>9000</v>
      </c>
      <c r="H14" t="s">
        <v>18</v>
      </c>
      <c r="I14" s="19">
        <f t="shared" si="0"/>
        <v>575.09000000000015</v>
      </c>
    </row>
    <row r="15" spans="1:9">
      <c r="B15" t="s">
        <v>33</v>
      </c>
      <c r="C15" t="s">
        <v>12</v>
      </c>
      <c r="D15" t="s">
        <v>34</v>
      </c>
      <c r="E15" s="3" t="s">
        <v>35</v>
      </c>
      <c r="F15" s="18">
        <f>SUMIF('Construction Invoices'!F:F,'AG - PH1'!D15,'Construction Invoices'!E:E)</f>
        <v>12405.11</v>
      </c>
      <c r="G15" s="16">
        <v>50000</v>
      </c>
      <c r="H15" t="s">
        <v>15</v>
      </c>
      <c r="I15" s="19">
        <f t="shared" si="0"/>
        <v>-37594.89</v>
      </c>
    </row>
    <row r="16" spans="1:9">
      <c r="B16" t="s">
        <v>33</v>
      </c>
      <c r="C16" t="s">
        <v>12</v>
      </c>
      <c r="D16" t="s">
        <v>36</v>
      </c>
      <c r="E16" s="3" t="s">
        <v>37</v>
      </c>
      <c r="F16" s="18">
        <f>SUMIF('Construction Invoices'!F:F,'AG - PH1'!D16,'Construction Invoices'!E:E)</f>
        <v>229328.59</v>
      </c>
      <c r="G16" s="16">
        <v>199000</v>
      </c>
      <c r="H16" t="s">
        <v>18</v>
      </c>
      <c r="I16" s="19">
        <f t="shared" si="0"/>
        <v>30328.589999999997</v>
      </c>
    </row>
    <row r="17" spans="2:9">
      <c r="B17" t="s">
        <v>33</v>
      </c>
      <c r="C17" t="s">
        <v>12</v>
      </c>
      <c r="D17" t="s">
        <v>38</v>
      </c>
      <c r="E17" s="3" t="s">
        <v>39</v>
      </c>
      <c r="F17" s="18">
        <f>SUMIF('Construction Invoices'!F:F,'AG - PH1'!D17,'Construction Invoices'!E:E)</f>
        <v>2939</v>
      </c>
      <c r="G17" s="16">
        <v>2500</v>
      </c>
      <c r="H17" t="s">
        <v>18</v>
      </c>
      <c r="I17" s="19">
        <f t="shared" si="0"/>
        <v>439</v>
      </c>
    </row>
    <row r="18" spans="2:9">
      <c r="B18" t="s">
        <v>33</v>
      </c>
      <c r="C18" t="s">
        <v>12</v>
      </c>
      <c r="D18" t="s">
        <v>40</v>
      </c>
      <c r="E18" s="3" t="s">
        <v>41</v>
      </c>
      <c r="F18" s="18">
        <f>SUMIF('Construction Invoices'!F:F,'AG - PH1'!D18,'Construction Invoices'!E:E)</f>
        <v>10290.459999999999</v>
      </c>
      <c r="G18" s="16">
        <v>10000</v>
      </c>
      <c r="H18" t="s">
        <v>18</v>
      </c>
      <c r="I18" s="19">
        <f t="shared" si="0"/>
        <v>290.45999999999913</v>
      </c>
    </row>
    <row r="19" spans="2:9">
      <c r="B19" t="s">
        <v>33</v>
      </c>
      <c r="C19" t="s">
        <v>12</v>
      </c>
      <c r="D19" t="s">
        <v>42</v>
      </c>
      <c r="E19" s="3" t="s">
        <v>32</v>
      </c>
      <c r="F19" s="18">
        <f>SUMIF('Construction Invoices'!F:F,'AG - PH1'!D19,'Construction Invoices'!E:E)</f>
        <v>7674.24</v>
      </c>
      <c r="G19" s="16">
        <v>7000</v>
      </c>
      <c r="H19" t="s">
        <v>18</v>
      </c>
      <c r="I19" s="19">
        <f t="shared" si="0"/>
        <v>674.23999999999978</v>
      </c>
    </row>
    <row r="20" spans="2:9">
      <c r="B20" t="s">
        <v>43</v>
      </c>
      <c r="C20" t="s">
        <v>12</v>
      </c>
      <c r="D20" t="s">
        <v>44</v>
      </c>
      <c r="E20" s="3" t="s">
        <v>45</v>
      </c>
      <c r="F20" s="18">
        <f>SUMIF('Construction Invoices'!F:F,'AG - PH1'!D20,'Construction Invoices'!E:E)</f>
        <v>25987.14</v>
      </c>
      <c r="G20" s="16">
        <v>30000</v>
      </c>
      <c r="H20" t="s">
        <v>15</v>
      </c>
      <c r="I20" s="19">
        <f t="shared" si="0"/>
        <v>-4012.8600000000006</v>
      </c>
    </row>
    <row r="21" spans="2:9">
      <c r="B21" t="s">
        <v>43</v>
      </c>
      <c r="C21" t="s">
        <v>12</v>
      </c>
      <c r="D21" t="s">
        <v>46</v>
      </c>
      <c r="E21" s="3" t="s">
        <v>47</v>
      </c>
      <c r="F21" s="18">
        <f>SUMIF('Construction Invoices'!F:F,'AG - PH1'!D21,'Construction Invoices'!E:E)</f>
        <v>1292</v>
      </c>
      <c r="G21" s="16">
        <v>1250</v>
      </c>
      <c r="H21" t="s">
        <v>18</v>
      </c>
      <c r="I21" s="19">
        <f t="shared" si="0"/>
        <v>42</v>
      </c>
    </row>
    <row r="22" spans="2:9">
      <c r="B22" t="s">
        <v>43</v>
      </c>
      <c r="C22" t="s">
        <v>12</v>
      </c>
      <c r="D22" t="s">
        <v>48</v>
      </c>
      <c r="E22" s="3" t="s">
        <v>49</v>
      </c>
      <c r="F22" s="18">
        <f>SUMIF('Construction Invoices'!F:F,'AG - PH1'!D22,'Construction Invoices'!E:E)</f>
        <v>8095.24</v>
      </c>
      <c r="G22" s="16">
        <v>30000</v>
      </c>
      <c r="H22" t="s">
        <v>18</v>
      </c>
      <c r="I22" s="19">
        <f t="shared" si="0"/>
        <v>-21904.760000000002</v>
      </c>
    </row>
    <row r="23" spans="2:9">
      <c r="B23" t="s">
        <v>43</v>
      </c>
      <c r="C23" t="s">
        <v>12</v>
      </c>
      <c r="D23" t="s">
        <v>50</v>
      </c>
      <c r="E23" s="3" t="s">
        <v>51</v>
      </c>
      <c r="F23" s="18">
        <f>SUMIF('Construction Invoices'!F:F,'AG - PH1'!D23,'Construction Invoices'!E:E)</f>
        <v>4603.51</v>
      </c>
      <c r="G23" s="16">
        <v>4500</v>
      </c>
      <c r="H23" t="s">
        <v>18</v>
      </c>
      <c r="I23" s="19">
        <f t="shared" si="0"/>
        <v>103.51000000000022</v>
      </c>
    </row>
    <row r="24" spans="2:9">
      <c r="B24" t="s">
        <v>43</v>
      </c>
      <c r="C24" t="s">
        <v>12</v>
      </c>
      <c r="D24" t="s">
        <v>52</v>
      </c>
      <c r="E24" s="3" t="s">
        <v>53</v>
      </c>
      <c r="F24" s="18">
        <f>SUMIF('Construction Invoices'!F:F,'AG - PH1'!D24,'Construction Invoices'!E:E)</f>
        <v>20618.39</v>
      </c>
      <c r="G24" s="16">
        <v>8000</v>
      </c>
      <c r="H24" t="s">
        <v>18</v>
      </c>
      <c r="I24" s="19">
        <f t="shared" si="0"/>
        <v>12618.39</v>
      </c>
    </row>
    <row r="25" spans="2:9">
      <c r="B25" t="s">
        <v>43</v>
      </c>
      <c r="C25" t="s">
        <v>12</v>
      </c>
      <c r="D25" t="s">
        <v>54</v>
      </c>
      <c r="E25" s="3" t="s">
        <v>55</v>
      </c>
      <c r="F25" s="18">
        <f>SUMIF('Construction Invoices'!F:F,'AG - PH1'!D25,'Construction Invoices'!E:E)</f>
        <v>2088.84</v>
      </c>
      <c r="G25" s="16">
        <v>10000</v>
      </c>
      <c r="H25" t="s">
        <v>18</v>
      </c>
      <c r="I25" s="19">
        <f t="shared" si="0"/>
        <v>-7911.16</v>
      </c>
    </row>
    <row r="26" spans="2:9">
      <c r="B26" t="s">
        <v>56</v>
      </c>
      <c r="C26" t="s">
        <v>12</v>
      </c>
      <c r="D26" t="s">
        <v>57</v>
      </c>
      <c r="E26" s="3" t="s">
        <v>58</v>
      </c>
      <c r="F26" s="18">
        <f>SUMIF('Construction Invoices'!F:F,'AG - PH1'!D26,'Construction Invoices'!E:E)</f>
        <v>34168.589999999997</v>
      </c>
      <c r="G26" s="16">
        <v>20000</v>
      </c>
      <c r="H26" t="s">
        <v>18</v>
      </c>
      <c r="I26" s="19">
        <f t="shared" si="0"/>
        <v>14168.589999999997</v>
      </c>
    </row>
    <row r="27" spans="2:9">
      <c r="B27" t="s">
        <v>56</v>
      </c>
      <c r="C27" t="s">
        <v>12</v>
      </c>
      <c r="D27" t="s">
        <v>59</v>
      </c>
      <c r="E27" s="3" t="s">
        <v>60</v>
      </c>
      <c r="F27" s="18">
        <f>SUMIF('Construction Invoices'!F:F,'AG - PH1'!D27,'Construction Invoices'!E:E)</f>
        <v>29109.230000000003</v>
      </c>
      <c r="G27" s="16">
        <v>40000</v>
      </c>
      <c r="H27" t="s">
        <v>18</v>
      </c>
      <c r="I27" s="19">
        <f t="shared" si="0"/>
        <v>-10890.769999999997</v>
      </c>
    </row>
    <row r="28" spans="2:9">
      <c r="B28" t="s">
        <v>56</v>
      </c>
      <c r="C28" t="s">
        <v>12</v>
      </c>
      <c r="D28" t="s">
        <v>61</v>
      </c>
      <c r="E28" s="3" t="s">
        <v>62</v>
      </c>
      <c r="F28" s="18">
        <f>SUMIF('Construction Invoices'!F:F,'AG - PH1'!D28,'Construction Invoices'!E:E)</f>
        <v>3643.93</v>
      </c>
      <c r="G28" s="16">
        <v>10000</v>
      </c>
      <c r="H28" t="s">
        <v>18</v>
      </c>
      <c r="I28" s="19">
        <f t="shared" si="0"/>
        <v>-6356.07</v>
      </c>
    </row>
    <row r="29" spans="2:9">
      <c r="B29" t="s">
        <v>56</v>
      </c>
      <c r="C29" t="s">
        <v>12</v>
      </c>
      <c r="D29" t="s">
        <v>63</v>
      </c>
      <c r="E29" s="3" t="s">
        <v>47</v>
      </c>
      <c r="F29" s="18">
        <f>SUMIF('Construction Invoices'!F:F,'AG - PH1'!D29,'Construction Invoices'!E:E)</f>
        <v>2347</v>
      </c>
      <c r="G29" s="16">
        <v>2500</v>
      </c>
      <c r="H29" t="s">
        <v>18</v>
      </c>
      <c r="I29" s="19">
        <f t="shared" si="0"/>
        <v>-153</v>
      </c>
    </row>
    <row r="30" spans="2:9">
      <c r="B30" t="s">
        <v>56</v>
      </c>
      <c r="C30" t="s">
        <v>12</v>
      </c>
      <c r="D30" t="s">
        <v>64</v>
      </c>
      <c r="E30" s="3" t="s">
        <v>49</v>
      </c>
      <c r="F30" s="18">
        <f>SUMIF('Construction Invoices'!F:F,'AG - PH1'!D30,'Construction Invoices'!E:E)</f>
        <v>7549.13</v>
      </c>
      <c r="G30" s="16">
        <v>15000</v>
      </c>
      <c r="H30" t="s">
        <v>18</v>
      </c>
      <c r="I30" s="19">
        <f t="shared" si="0"/>
        <v>-7450.87</v>
      </c>
    </row>
    <row r="31" spans="2:9">
      <c r="B31" t="s">
        <v>56</v>
      </c>
      <c r="C31" t="s">
        <v>12</v>
      </c>
      <c r="D31" t="s">
        <v>65</v>
      </c>
      <c r="E31" s="3" t="s">
        <v>51</v>
      </c>
      <c r="F31" s="18">
        <f>SUMIF('Construction Invoices'!F:F,'AG - PH1'!D31,'Construction Invoices'!E:E)</f>
        <v>15918.54</v>
      </c>
      <c r="G31" s="16">
        <v>9000</v>
      </c>
      <c r="H31" t="s">
        <v>18</v>
      </c>
      <c r="I31" s="19">
        <f t="shared" si="0"/>
        <v>6918.5400000000009</v>
      </c>
    </row>
    <row r="32" spans="2:9">
      <c r="B32" t="s">
        <v>56</v>
      </c>
      <c r="C32" t="s">
        <v>12</v>
      </c>
      <c r="D32" t="s">
        <v>66</v>
      </c>
      <c r="E32" s="3" t="s">
        <v>53</v>
      </c>
      <c r="F32" s="18">
        <f>SUMIF('Construction Invoices'!F:F,'AG - PH1'!D32,'Construction Invoices'!E:E)</f>
        <v>15918.53</v>
      </c>
      <c r="G32" s="16">
        <v>16000</v>
      </c>
      <c r="H32" t="s">
        <v>18</v>
      </c>
      <c r="I32" s="19">
        <f t="shared" si="0"/>
        <v>-81.469999999999345</v>
      </c>
    </row>
    <row r="33" spans="2:9">
      <c r="B33" t="s">
        <v>67</v>
      </c>
      <c r="C33" t="s">
        <v>12</v>
      </c>
      <c r="D33" t="s">
        <v>68</v>
      </c>
      <c r="E33" s="3" t="s">
        <v>69</v>
      </c>
      <c r="F33" s="18">
        <f>SUMIF('Construction Invoices'!F:F,'AG - PH1'!D33,'Construction Invoices'!E:E)</f>
        <v>3673</v>
      </c>
      <c r="G33" s="16">
        <v>5000</v>
      </c>
      <c r="H33" t="s">
        <v>18</v>
      </c>
      <c r="I33" s="19">
        <f t="shared" si="0"/>
        <v>-1327</v>
      </c>
    </row>
    <row r="34" spans="2:9">
      <c r="B34" t="s">
        <v>67</v>
      </c>
      <c r="C34" t="s">
        <v>12</v>
      </c>
      <c r="D34" t="s">
        <v>70</v>
      </c>
      <c r="E34" s="3" t="s">
        <v>71</v>
      </c>
      <c r="F34" s="18">
        <f>SUMIF('Construction Invoices'!F:F,'AG - PH1'!D34,'Construction Invoices'!E:E)</f>
        <v>46621.99</v>
      </c>
      <c r="G34" s="16">
        <v>85000</v>
      </c>
      <c r="H34" t="s">
        <v>18</v>
      </c>
      <c r="I34" s="19">
        <f t="shared" si="0"/>
        <v>-38378.01</v>
      </c>
    </row>
    <row r="35" spans="2:9">
      <c r="B35" t="s">
        <v>67</v>
      </c>
      <c r="C35" t="s">
        <v>12</v>
      </c>
      <c r="D35" t="s">
        <v>72</v>
      </c>
      <c r="E35" s="3" t="s">
        <v>73</v>
      </c>
      <c r="F35" s="18">
        <f>SUMIF('Construction Invoices'!F:F,'AG - PH1'!D35,'Construction Invoices'!E:E)</f>
        <v>5852.6399999999994</v>
      </c>
      <c r="G35" s="16">
        <v>30000</v>
      </c>
      <c r="H35" t="s">
        <v>18</v>
      </c>
      <c r="I35" s="19">
        <f t="shared" si="0"/>
        <v>-24147.360000000001</v>
      </c>
    </row>
    <row r="36" spans="2:9">
      <c r="B36" t="s">
        <v>67</v>
      </c>
      <c r="C36" t="s">
        <v>12</v>
      </c>
      <c r="D36" t="s">
        <v>74</v>
      </c>
      <c r="E36" s="3" t="s">
        <v>47</v>
      </c>
      <c r="F36" s="18">
        <f>SUMIF('Construction Invoices'!F:F,'AG - PH1'!D36,'Construction Invoices'!E:E)</f>
        <v>2832</v>
      </c>
      <c r="G36" s="16">
        <v>2500</v>
      </c>
      <c r="H36" t="s">
        <v>18</v>
      </c>
      <c r="I36" s="19">
        <f t="shared" si="0"/>
        <v>332</v>
      </c>
    </row>
    <row r="37" spans="2:9">
      <c r="B37" t="s">
        <v>67</v>
      </c>
      <c r="C37" t="s">
        <v>12</v>
      </c>
      <c r="D37" t="s">
        <v>75</v>
      </c>
      <c r="E37" s="3" t="s">
        <v>49</v>
      </c>
      <c r="F37" s="18">
        <f>SUMIF('Construction Invoices'!F:F,'AG - PH1'!D37,'Construction Invoices'!E:E)</f>
        <v>257.5</v>
      </c>
      <c r="G37" s="16">
        <v>40000</v>
      </c>
      <c r="H37" t="s">
        <v>18</v>
      </c>
      <c r="I37" s="19">
        <f t="shared" si="0"/>
        <v>-39742.5</v>
      </c>
    </row>
    <row r="38" spans="2:9">
      <c r="B38" t="s">
        <v>67</v>
      </c>
      <c r="C38" t="s">
        <v>12</v>
      </c>
      <c r="D38" t="s">
        <v>76</v>
      </c>
      <c r="E38" s="3" t="s">
        <v>53</v>
      </c>
      <c r="F38" s="18">
        <f>SUMIF('Construction Invoices'!F:F,'AG - PH1'!D38,'Construction Invoices'!E:E)</f>
        <v>10143.09</v>
      </c>
      <c r="G38" s="16">
        <v>8000</v>
      </c>
      <c r="H38" t="s">
        <v>18</v>
      </c>
      <c r="I38" s="19">
        <f t="shared" ref="I38:I68" si="1">F38-G38</f>
        <v>2143.09</v>
      </c>
    </row>
    <row r="39" spans="2:9">
      <c r="B39" t="s">
        <v>77</v>
      </c>
      <c r="C39" t="s">
        <v>12</v>
      </c>
      <c r="D39" t="s">
        <v>78</v>
      </c>
      <c r="E39" s="3" t="s">
        <v>45</v>
      </c>
      <c r="F39" s="18">
        <f>SUMIF('Construction Invoices'!F:F,'AG - PH1'!D39,'Construction Invoices'!E:E)</f>
        <v>15162.539999999999</v>
      </c>
      <c r="G39" s="16">
        <v>15000</v>
      </c>
      <c r="H39" t="s">
        <v>15</v>
      </c>
      <c r="I39" s="19">
        <f t="shared" si="1"/>
        <v>162.53999999999905</v>
      </c>
    </row>
    <row r="40" spans="2:9">
      <c r="B40" t="s">
        <v>77</v>
      </c>
      <c r="C40" t="s">
        <v>12</v>
      </c>
      <c r="D40" t="s">
        <v>79</v>
      </c>
      <c r="E40" s="3" t="s">
        <v>69</v>
      </c>
      <c r="F40" s="18">
        <f>SUMIF('Construction Invoices'!F:F,'AG - PH1'!D40,'Construction Invoices'!E:E)</f>
        <v>3376.98</v>
      </c>
      <c r="G40" s="16">
        <v>15000</v>
      </c>
      <c r="H40" t="s">
        <v>18</v>
      </c>
      <c r="I40" s="19">
        <f t="shared" si="1"/>
        <v>-11623.02</v>
      </c>
    </row>
    <row r="41" spans="2:9">
      <c r="B41" t="s">
        <v>77</v>
      </c>
      <c r="C41" t="s">
        <v>12</v>
      </c>
      <c r="D41" t="s">
        <v>80</v>
      </c>
      <c r="E41" s="3" t="s">
        <v>47</v>
      </c>
      <c r="F41" s="18">
        <f>SUMIF('Construction Invoices'!F:F,'AG - PH1'!D41,'Construction Invoices'!E:E)</f>
        <v>1569</v>
      </c>
      <c r="G41" s="16">
        <v>1250</v>
      </c>
      <c r="H41" t="s">
        <v>18</v>
      </c>
      <c r="I41" s="19">
        <f t="shared" si="1"/>
        <v>319</v>
      </c>
    </row>
    <row r="42" spans="2:9">
      <c r="B42" t="s">
        <v>77</v>
      </c>
      <c r="C42" t="s">
        <v>12</v>
      </c>
      <c r="D42" t="s">
        <v>81</v>
      </c>
      <c r="E42" s="3" t="s">
        <v>49</v>
      </c>
      <c r="F42" s="18">
        <f>SUMIF('Construction Invoices'!F:F,'AG - PH1'!D42,'Construction Invoices'!E:E)</f>
        <v>11750.76</v>
      </c>
      <c r="G42" s="16">
        <v>20000</v>
      </c>
      <c r="H42" t="s">
        <v>18</v>
      </c>
      <c r="I42" s="19">
        <f t="shared" si="1"/>
        <v>-8249.24</v>
      </c>
    </row>
    <row r="43" spans="2:9">
      <c r="B43" t="s">
        <v>77</v>
      </c>
      <c r="C43" t="s">
        <v>12</v>
      </c>
      <c r="D43" t="s">
        <v>82</v>
      </c>
      <c r="E43" s="3" t="s">
        <v>51</v>
      </c>
      <c r="F43" s="18">
        <f>SUMIF('Construction Invoices'!F:F,'AG - PH1'!D43,'Construction Invoices'!E:E)</f>
        <v>0</v>
      </c>
      <c r="G43" s="16">
        <v>4500</v>
      </c>
      <c r="H43" t="s">
        <v>18</v>
      </c>
      <c r="I43" s="19">
        <f t="shared" si="1"/>
        <v>-4500</v>
      </c>
    </row>
    <row r="44" spans="2:9">
      <c r="B44" t="s">
        <v>77</v>
      </c>
      <c r="C44" t="s">
        <v>12</v>
      </c>
      <c r="D44" t="s">
        <v>83</v>
      </c>
      <c r="E44" s="3" t="s">
        <v>53</v>
      </c>
      <c r="F44" s="18">
        <f>SUMIF('Construction Invoices'!F:F,'AG - PH1'!D44,'Construction Invoices'!E:E)</f>
        <v>2101.9499999999998</v>
      </c>
      <c r="G44" s="16">
        <v>8000</v>
      </c>
      <c r="H44" t="s">
        <v>18</v>
      </c>
      <c r="I44" s="19">
        <f t="shared" si="1"/>
        <v>-5898.05</v>
      </c>
    </row>
    <row r="45" spans="2:9">
      <c r="B45" t="s">
        <v>77</v>
      </c>
      <c r="C45" t="s">
        <v>12</v>
      </c>
      <c r="D45" t="s">
        <v>84</v>
      </c>
      <c r="E45" s="3" t="s">
        <v>55</v>
      </c>
      <c r="F45" s="18">
        <f>SUMIF('Construction Invoices'!F:F,'AG - PH1'!D45,'Construction Invoices'!E:E)</f>
        <v>15767.73</v>
      </c>
      <c r="G45" s="16">
        <v>15000</v>
      </c>
      <c r="H45" t="s">
        <v>18</v>
      </c>
      <c r="I45" s="19">
        <f t="shared" si="1"/>
        <v>767.72999999999956</v>
      </c>
    </row>
    <row r="46" spans="2:9">
      <c r="B46" t="s">
        <v>85</v>
      </c>
      <c r="C46" t="s">
        <v>12</v>
      </c>
      <c r="D46" t="s">
        <v>86</v>
      </c>
      <c r="E46" s="3" t="s">
        <v>14</v>
      </c>
      <c r="F46" s="18">
        <f>SUMIF('Construction Invoices'!F:F,'AG - PH1'!D46,'Construction Invoices'!E:E)</f>
        <v>12319.99</v>
      </c>
      <c r="G46" s="16">
        <v>20000</v>
      </c>
      <c r="H46" t="s">
        <v>15</v>
      </c>
      <c r="I46" s="19">
        <f t="shared" si="1"/>
        <v>-7680.01</v>
      </c>
    </row>
    <row r="47" spans="2:9">
      <c r="B47" t="s">
        <v>85</v>
      </c>
      <c r="C47" t="s">
        <v>12</v>
      </c>
      <c r="D47" t="s">
        <v>87</v>
      </c>
      <c r="E47" s="3" t="s">
        <v>88</v>
      </c>
      <c r="F47" s="18">
        <f>SUMIF('Construction Invoices'!F:F,'AG - PH1'!D47,'Construction Invoices'!E:E)</f>
        <v>26687.800000000003</v>
      </c>
      <c r="G47" s="16">
        <v>33000</v>
      </c>
      <c r="H47" t="s">
        <v>18</v>
      </c>
      <c r="I47" s="19">
        <f t="shared" si="1"/>
        <v>-6312.1999999999971</v>
      </c>
    </row>
    <row r="48" spans="2:9">
      <c r="B48" t="s">
        <v>85</v>
      </c>
      <c r="C48" t="s">
        <v>12</v>
      </c>
      <c r="D48" t="s">
        <v>89</v>
      </c>
      <c r="E48" s="3" t="s">
        <v>32</v>
      </c>
      <c r="F48" s="18">
        <f>SUMIF('Construction Invoices'!F:F,'AG - PH1'!D48,'Construction Invoices'!E:E)</f>
        <v>7733.33</v>
      </c>
      <c r="G48" s="16">
        <v>7500</v>
      </c>
      <c r="H48" t="s">
        <v>18</v>
      </c>
      <c r="I48" s="19">
        <f t="shared" si="1"/>
        <v>233.32999999999993</v>
      </c>
    </row>
    <row r="49" spans="2:9">
      <c r="B49" t="s">
        <v>85</v>
      </c>
      <c r="C49" t="s">
        <v>12</v>
      </c>
      <c r="D49" t="s">
        <v>90</v>
      </c>
      <c r="E49" s="3" t="s">
        <v>91</v>
      </c>
      <c r="F49" s="18">
        <f>SUMIF('Construction Invoices'!F:F,'AG - PH1'!D49,'Construction Invoices'!E:E)</f>
        <v>5863.42</v>
      </c>
      <c r="G49" s="16">
        <v>5000</v>
      </c>
      <c r="H49" t="s">
        <v>18</v>
      </c>
      <c r="I49" s="19">
        <f t="shared" si="1"/>
        <v>863.42000000000007</v>
      </c>
    </row>
    <row r="50" spans="2:9">
      <c r="B50" t="s">
        <v>85</v>
      </c>
      <c r="C50" t="s">
        <v>12</v>
      </c>
      <c r="D50" t="s">
        <v>92</v>
      </c>
      <c r="E50" s="3" t="s">
        <v>93</v>
      </c>
      <c r="F50" s="18">
        <f>SUMIF('Construction Invoices'!F:F,'AG - PH1'!D50,'Construction Invoices'!E:E)</f>
        <v>48038.079999999994</v>
      </c>
      <c r="G50" s="16">
        <v>15000</v>
      </c>
      <c r="H50" t="s">
        <v>18</v>
      </c>
      <c r="I50" s="19">
        <f t="shared" si="1"/>
        <v>33038.079999999994</v>
      </c>
    </row>
    <row r="51" spans="2:9">
      <c r="B51" t="s">
        <v>85</v>
      </c>
      <c r="C51" t="s">
        <v>12</v>
      </c>
      <c r="D51" t="s">
        <v>94</v>
      </c>
      <c r="E51" s="3" t="s">
        <v>95</v>
      </c>
      <c r="F51" s="18">
        <f>SUMIF('Construction Invoices'!F:F,'AG - PH1'!D51,'Construction Invoices'!E:E)</f>
        <v>5423.56</v>
      </c>
      <c r="G51" s="16">
        <v>10000</v>
      </c>
      <c r="H51" t="s">
        <v>18</v>
      </c>
      <c r="I51" s="19">
        <f t="shared" si="1"/>
        <v>-4576.4399999999996</v>
      </c>
    </row>
    <row r="52" spans="2:9">
      <c r="B52" t="s">
        <v>85</v>
      </c>
      <c r="C52" t="s">
        <v>12</v>
      </c>
      <c r="D52" t="s">
        <v>96</v>
      </c>
      <c r="E52" s="3" t="s">
        <v>97</v>
      </c>
      <c r="F52" s="18">
        <f>SUMIF('Construction Invoices'!F:F,'AG - PH1'!D52,'Construction Invoices'!E:E)</f>
        <v>5423.55</v>
      </c>
      <c r="G52" s="16">
        <v>12000</v>
      </c>
      <c r="H52" t="s">
        <v>18</v>
      </c>
      <c r="I52" s="19">
        <f t="shared" si="1"/>
        <v>-6576.45</v>
      </c>
    </row>
    <row r="53" spans="2:9">
      <c r="B53" t="s">
        <v>85</v>
      </c>
      <c r="C53" t="s">
        <v>12</v>
      </c>
      <c r="D53" t="s">
        <v>98</v>
      </c>
      <c r="E53" s="3" t="s">
        <v>22</v>
      </c>
      <c r="F53" s="18">
        <f>SUMIF('Construction Invoices'!F:F,'AG - PH1'!D53,'Construction Invoices'!E:E)</f>
        <v>11189.4</v>
      </c>
      <c r="G53" s="16">
        <v>15000</v>
      </c>
      <c r="H53" t="s">
        <v>18</v>
      </c>
      <c r="I53" s="19">
        <f t="shared" si="1"/>
        <v>-3810.6000000000004</v>
      </c>
    </row>
    <row r="54" spans="2:9">
      <c r="B54" t="s">
        <v>85</v>
      </c>
      <c r="C54" t="s">
        <v>12</v>
      </c>
      <c r="D54" t="s">
        <v>99</v>
      </c>
      <c r="E54" s="3" t="s">
        <v>24</v>
      </c>
      <c r="F54" s="18">
        <f>SUMIF('Construction Invoices'!F:F,'AG - PH1'!D54,'Construction Invoices'!E:E)</f>
        <v>7543.35</v>
      </c>
      <c r="G54" s="16">
        <v>7500</v>
      </c>
      <c r="H54" t="s">
        <v>18</v>
      </c>
      <c r="I54" s="19">
        <f t="shared" si="1"/>
        <v>43.350000000000364</v>
      </c>
    </row>
    <row r="55" spans="2:9">
      <c r="B55" t="s">
        <v>85</v>
      </c>
      <c r="C55" t="s">
        <v>12</v>
      </c>
      <c r="D55" t="s">
        <v>100</v>
      </c>
      <c r="E55" s="3" t="s">
        <v>26</v>
      </c>
      <c r="F55" s="18">
        <f>SUMIF('Construction Invoices'!F:F,'AG - PH1'!D55,'Construction Invoices'!E:E)</f>
        <v>16336.190000000002</v>
      </c>
      <c r="G55" s="16">
        <v>20000</v>
      </c>
      <c r="H55" t="s">
        <v>18</v>
      </c>
      <c r="I55" s="19">
        <f t="shared" si="1"/>
        <v>-3663.8099999999977</v>
      </c>
    </row>
    <row r="56" spans="2:9">
      <c r="B56" t="s">
        <v>85</v>
      </c>
      <c r="C56" t="s">
        <v>12</v>
      </c>
      <c r="D56" t="s">
        <v>101</v>
      </c>
      <c r="E56" s="3" t="s">
        <v>102</v>
      </c>
      <c r="F56" s="18">
        <f>SUMIF('Construction Invoices'!F:F,'AG - PH1'!D56,'Construction Invoices'!E:E)</f>
        <v>14052.050000000001</v>
      </c>
      <c r="G56" s="16">
        <v>10000</v>
      </c>
      <c r="H56" t="s">
        <v>18</v>
      </c>
      <c r="I56" s="19">
        <f t="shared" si="1"/>
        <v>4052.0500000000011</v>
      </c>
    </row>
    <row r="57" spans="2:9">
      <c r="B57" t="s">
        <v>103</v>
      </c>
      <c r="C57" t="s">
        <v>12</v>
      </c>
      <c r="D57" t="s">
        <v>104</v>
      </c>
      <c r="E57" s="3" t="s">
        <v>105</v>
      </c>
      <c r="F57" s="18">
        <f>SUMIF('Construction Invoices'!F:F,'AG - PH1'!D57,'Construction Invoices'!E:E)</f>
        <v>9008.69</v>
      </c>
      <c r="G57" s="16">
        <v>6500</v>
      </c>
      <c r="H57" t="s">
        <v>15</v>
      </c>
      <c r="I57" s="19">
        <f t="shared" si="1"/>
        <v>2508.6900000000005</v>
      </c>
    </row>
    <row r="58" spans="2:9">
      <c r="B58" t="s">
        <v>103</v>
      </c>
      <c r="C58" t="s">
        <v>12</v>
      </c>
      <c r="D58" t="s">
        <v>106</v>
      </c>
      <c r="E58" s="3" t="s">
        <v>28</v>
      </c>
      <c r="F58" s="18">
        <f>SUMIF('Construction Invoices'!F:F,'AG - PH1'!D58,'Construction Invoices'!E:E)</f>
        <v>12819.169999999998</v>
      </c>
      <c r="G58" s="16">
        <v>25000</v>
      </c>
      <c r="H58" t="s">
        <v>15</v>
      </c>
      <c r="I58" s="19">
        <f t="shared" si="1"/>
        <v>-12180.830000000002</v>
      </c>
    </row>
    <row r="59" spans="2:9">
      <c r="B59" t="s">
        <v>103</v>
      </c>
      <c r="C59" t="s">
        <v>12</v>
      </c>
      <c r="D59" t="s">
        <v>107</v>
      </c>
      <c r="E59" s="3" t="s">
        <v>95</v>
      </c>
      <c r="F59" s="18">
        <f>SUMIF('Construction Invoices'!F:F,'AG - PH1'!D59,'Construction Invoices'!E:E)</f>
        <v>17207.869500000001</v>
      </c>
      <c r="G59" s="16">
        <v>15000</v>
      </c>
      <c r="H59" t="s">
        <v>18</v>
      </c>
      <c r="I59" s="19">
        <f t="shared" si="1"/>
        <v>2207.8695000000007</v>
      </c>
    </row>
    <row r="60" spans="2:9">
      <c r="B60" t="s">
        <v>103</v>
      </c>
      <c r="C60" t="s">
        <v>12</v>
      </c>
      <c r="D60" t="s">
        <v>108</v>
      </c>
      <c r="E60" s="3" t="s">
        <v>26</v>
      </c>
      <c r="F60" s="18">
        <f>SUMIF('Construction Invoices'!F:F,'AG - PH1'!D60,'Construction Invoices'!E:E)</f>
        <v>17759.129500000003</v>
      </c>
      <c r="G60" s="16">
        <v>15000</v>
      </c>
      <c r="H60" t="s">
        <v>18</v>
      </c>
      <c r="I60" s="19">
        <f t="shared" si="1"/>
        <v>2759.1295000000027</v>
      </c>
    </row>
    <row r="61" spans="2:9">
      <c r="B61" t="s">
        <v>103</v>
      </c>
      <c r="C61" t="s">
        <v>12</v>
      </c>
      <c r="D61" t="s">
        <v>109</v>
      </c>
      <c r="E61" s="3" t="s">
        <v>110</v>
      </c>
      <c r="F61" s="18">
        <f>SUMIF('Construction Invoices'!F:F,'AG - PH1'!D61,'Construction Invoices'!E:E)</f>
        <v>226.87</v>
      </c>
      <c r="G61" s="16">
        <v>1500</v>
      </c>
      <c r="H61" t="s">
        <v>18</v>
      </c>
      <c r="I61" s="19">
        <f t="shared" si="1"/>
        <v>-1273.1300000000001</v>
      </c>
    </row>
    <row r="62" spans="2:9">
      <c r="B62" t="s">
        <v>103</v>
      </c>
      <c r="C62" t="s">
        <v>12</v>
      </c>
      <c r="D62" t="s">
        <v>111</v>
      </c>
      <c r="E62" s="3" t="s">
        <v>112</v>
      </c>
      <c r="F62" s="18">
        <f>SUMIF('Construction Invoices'!F:F,'AG - PH1'!D62,'Construction Invoices'!E:E)</f>
        <v>2270</v>
      </c>
      <c r="G62" s="16">
        <v>15000</v>
      </c>
      <c r="H62" t="s">
        <v>18</v>
      </c>
      <c r="I62" s="19">
        <f t="shared" si="1"/>
        <v>-12730</v>
      </c>
    </row>
    <row r="63" spans="2:9">
      <c r="B63" t="s">
        <v>103</v>
      </c>
      <c r="C63" t="s">
        <v>12</v>
      </c>
      <c r="D63" t="s">
        <v>113</v>
      </c>
      <c r="E63" s="3" t="s">
        <v>32</v>
      </c>
      <c r="F63" s="18">
        <f>SUMIF('Construction Invoices'!F:F,'AG - PH1'!D63,'Construction Invoices'!E:E)</f>
        <v>5316.28</v>
      </c>
      <c r="G63" s="16">
        <v>6000</v>
      </c>
      <c r="H63" t="s">
        <v>18</v>
      </c>
      <c r="I63" s="19">
        <f t="shared" si="1"/>
        <v>-683.72000000000025</v>
      </c>
    </row>
    <row r="64" spans="2:9">
      <c r="B64" t="s">
        <v>114</v>
      </c>
      <c r="C64" t="s">
        <v>12</v>
      </c>
      <c r="D64" t="s">
        <v>115</v>
      </c>
      <c r="E64" s="3" t="s">
        <v>14</v>
      </c>
      <c r="F64" s="18">
        <f>SUMIF('Construction Invoices'!F:F,'AG - PH1'!D64,'Construction Invoices'!E:E)</f>
        <v>6927.84</v>
      </c>
      <c r="G64" s="16">
        <v>20000</v>
      </c>
      <c r="H64" t="s">
        <v>15</v>
      </c>
      <c r="I64" s="19">
        <f t="shared" si="1"/>
        <v>-13072.16</v>
      </c>
    </row>
    <row r="65" spans="2:9">
      <c r="B65" t="s">
        <v>114</v>
      </c>
      <c r="C65" t="s">
        <v>12</v>
      </c>
      <c r="D65" t="s">
        <v>116</v>
      </c>
      <c r="E65" s="3" t="s">
        <v>117</v>
      </c>
      <c r="F65" s="18">
        <f>SUMIF('Construction Invoices'!F:F,'AG - PH1'!D65,'Construction Invoices'!E:E)</f>
        <v>4162.5</v>
      </c>
      <c r="G65" s="16">
        <v>10000</v>
      </c>
      <c r="H65" t="s">
        <v>18</v>
      </c>
      <c r="I65" s="19">
        <f t="shared" si="1"/>
        <v>-5837.5</v>
      </c>
    </row>
    <row r="66" spans="2:9">
      <c r="B66" t="s">
        <v>114</v>
      </c>
      <c r="C66" t="s">
        <v>12</v>
      </c>
      <c r="D66" t="s">
        <v>118</v>
      </c>
      <c r="E66" s="3" t="s">
        <v>119</v>
      </c>
      <c r="F66" s="18">
        <f>SUMIF('Construction Invoices'!F:F,'AG - PH1'!D66,'Construction Invoices'!E:E)</f>
        <v>20318.23</v>
      </c>
      <c r="G66" s="16">
        <v>10000</v>
      </c>
      <c r="H66" t="s">
        <v>18</v>
      </c>
      <c r="I66" s="19">
        <f t="shared" si="1"/>
        <v>10318.23</v>
      </c>
    </row>
    <row r="67" spans="2:9">
      <c r="B67" t="s">
        <v>114</v>
      </c>
      <c r="C67" t="s">
        <v>12</v>
      </c>
      <c r="D67" t="s">
        <v>120</v>
      </c>
      <c r="E67" s="3" t="s">
        <v>95</v>
      </c>
      <c r="F67" s="18">
        <f>SUMIF('Construction Invoices'!F:F,'AG - PH1'!D67,'Construction Invoices'!E:E)</f>
        <v>12799.279999999999</v>
      </c>
      <c r="G67" s="16">
        <v>10000</v>
      </c>
      <c r="H67" t="s">
        <v>18</v>
      </c>
      <c r="I67" s="19">
        <f t="shared" si="1"/>
        <v>2799.2799999999988</v>
      </c>
    </row>
    <row r="68" spans="2:9">
      <c r="B68" t="s">
        <v>114</v>
      </c>
      <c r="C68" t="s">
        <v>12</v>
      </c>
      <c r="D68" t="s">
        <v>121</v>
      </c>
      <c r="E68" s="3" t="s">
        <v>22</v>
      </c>
      <c r="F68" s="18">
        <f>SUMIF('Construction Invoices'!F:F,'AG - PH1'!D68,'Construction Invoices'!E:E)</f>
        <v>19101.810000000001</v>
      </c>
      <c r="G68" s="16">
        <v>20000</v>
      </c>
      <c r="H68" t="s">
        <v>18</v>
      </c>
      <c r="I68" s="19">
        <f t="shared" si="1"/>
        <v>-898.18999999999869</v>
      </c>
    </row>
    <row r="69" spans="2:9">
      <c r="B69" t="s">
        <v>114</v>
      </c>
      <c r="C69" t="s">
        <v>12</v>
      </c>
      <c r="D69" t="s">
        <v>122</v>
      </c>
      <c r="E69" s="3" t="s">
        <v>24</v>
      </c>
      <c r="F69" s="18">
        <f>SUMIF('Construction Invoices'!F:F,'AG - PH1'!D69,'Construction Invoices'!E:E)</f>
        <v>9541.07</v>
      </c>
      <c r="G69" s="16">
        <v>15000</v>
      </c>
      <c r="H69" t="s">
        <v>18</v>
      </c>
      <c r="I69" s="19">
        <f t="shared" ref="I69:I100" si="2">F69-G69</f>
        <v>-5458.93</v>
      </c>
    </row>
    <row r="70" spans="2:9">
      <c r="B70" t="s">
        <v>114</v>
      </c>
      <c r="C70" t="s">
        <v>12</v>
      </c>
      <c r="D70" t="s">
        <v>123</v>
      </c>
      <c r="E70" s="3" t="s">
        <v>26</v>
      </c>
      <c r="F70" s="18">
        <f>SUMIF('Construction Invoices'!F:F,'AG - PH1'!D70,'Construction Invoices'!E:E)</f>
        <v>7709.62</v>
      </c>
      <c r="G70" s="16">
        <v>7500</v>
      </c>
      <c r="H70" t="s">
        <v>18</v>
      </c>
      <c r="I70" s="19">
        <f t="shared" si="2"/>
        <v>209.61999999999989</v>
      </c>
    </row>
    <row r="71" spans="2:9">
      <c r="B71" t="s">
        <v>114</v>
      </c>
      <c r="C71" t="s">
        <v>12</v>
      </c>
      <c r="D71" t="s">
        <v>124</v>
      </c>
      <c r="E71" s="3" t="s">
        <v>125</v>
      </c>
      <c r="F71" s="18">
        <f>SUMIF('Construction Invoices'!F:F,'AG - PH1'!D71,'Construction Invoices'!E:E)</f>
        <v>20335.670000000002</v>
      </c>
      <c r="G71" s="16">
        <v>36000</v>
      </c>
      <c r="H71" t="s">
        <v>18</v>
      </c>
      <c r="I71" s="19">
        <f t="shared" si="2"/>
        <v>-15664.329999999998</v>
      </c>
    </row>
    <row r="72" spans="2:9">
      <c r="B72" t="s">
        <v>114</v>
      </c>
      <c r="C72" t="s">
        <v>12</v>
      </c>
      <c r="D72" t="s">
        <v>126</v>
      </c>
      <c r="E72" s="3" t="s">
        <v>127</v>
      </c>
      <c r="F72" s="18">
        <f>SUMIF('Construction Invoices'!F:F,'AG - PH1'!D72,'Construction Invoices'!E:E)</f>
        <v>2221</v>
      </c>
      <c r="G72" s="16">
        <v>6000</v>
      </c>
      <c r="H72" t="s">
        <v>18</v>
      </c>
      <c r="I72" s="19">
        <f t="shared" si="2"/>
        <v>-3779</v>
      </c>
    </row>
    <row r="73" spans="2:9">
      <c r="B73" t="s">
        <v>114</v>
      </c>
      <c r="C73" t="s">
        <v>12</v>
      </c>
      <c r="D73" t="s">
        <v>128</v>
      </c>
      <c r="E73" s="3" t="s">
        <v>32</v>
      </c>
      <c r="F73" s="18">
        <f>SUMIF('Construction Invoices'!F:F,'AG - PH1'!D73,'Construction Invoices'!E:E)</f>
        <v>1186.25</v>
      </c>
      <c r="G73" s="16">
        <v>14000</v>
      </c>
      <c r="H73" t="s">
        <v>18</v>
      </c>
      <c r="I73" s="19">
        <f t="shared" si="2"/>
        <v>-12813.75</v>
      </c>
    </row>
    <row r="74" spans="2:9">
      <c r="B74" t="s">
        <v>129</v>
      </c>
      <c r="C74" t="s">
        <v>12</v>
      </c>
      <c r="D74" t="s">
        <v>130</v>
      </c>
      <c r="E74" s="3" t="s">
        <v>131</v>
      </c>
      <c r="F74" s="18">
        <f>SUMIF('Construction Invoices'!F:F,'AG - PH1'!D74,'Construction Invoices'!E:E)</f>
        <v>19070.670000000002</v>
      </c>
      <c r="G74" s="16">
        <v>15000</v>
      </c>
      <c r="H74" t="s">
        <v>15</v>
      </c>
      <c r="I74" s="19">
        <f t="shared" si="2"/>
        <v>4070.6700000000019</v>
      </c>
    </row>
    <row r="75" spans="2:9">
      <c r="B75" t="s">
        <v>129</v>
      </c>
      <c r="C75" t="s">
        <v>12</v>
      </c>
      <c r="D75" t="s">
        <v>132</v>
      </c>
      <c r="E75" s="3" t="s">
        <v>133</v>
      </c>
      <c r="F75" s="18">
        <f>SUMIF('Construction Invoices'!F:F,'AG - PH1'!D75,'Construction Invoices'!E:E)</f>
        <v>15005.33</v>
      </c>
      <c r="G75" s="16">
        <v>11000</v>
      </c>
      <c r="H75" t="s">
        <v>18</v>
      </c>
      <c r="I75" s="19">
        <f t="shared" si="2"/>
        <v>4005.33</v>
      </c>
    </row>
    <row r="76" spans="2:9">
      <c r="B76" t="s">
        <v>129</v>
      </c>
      <c r="C76" t="s">
        <v>12</v>
      </c>
      <c r="D76" t="s">
        <v>134</v>
      </c>
      <c r="E76" s="3" t="s">
        <v>135</v>
      </c>
      <c r="F76" s="18">
        <f>SUMIF('Construction Invoices'!F:F,'AG - PH1'!D76,'Construction Invoices'!E:E)</f>
        <v>15114.97</v>
      </c>
      <c r="G76" s="16">
        <v>2500</v>
      </c>
      <c r="H76" t="s">
        <v>18</v>
      </c>
      <c r="I76" s="19">
        <f t="shared" si="2"/>
        <v>12614.97</v>
      </c>
    </row>
    <row r="77" spans="2:9">
      <c r="B77" t="s">
        <v>129</v>
      </c>
      <c r="C77" t="s">
        <v>12</v>
      </c>
      <c r="D77" t="s">
        <v>136</v>
      </c>
      <c r="E77" s="3" t="s">
        <v>137</v>
      </c>
      <c r="F77" s="18">
        <f>SUMIF('Construction Invoices'!F:F,'AG - PH1'!D77,'Construction Invoices'!E:E)</f>
        <v>7345.77</v>
      </c>
      <c r="G77" s="16">
        <v>10000</v>
      </c>
      <c r="H77" t="s">
        <v>18</v>
      </c>
      <c r="I77" s="19">
        <f t="shared" si="2"/>
        <v>-2654.2299999999996</v>
      </c>
    </row>
    <row r="78" spans="2:9">
      <c r="B78" t="s">
        <v>129</v>
      </c>
      <c r="C78" t="s">
        <v>12</v>
      </c>
      <c r="D78" t="s">
        <v>138</v>
      </c>
      <c r="E78" s="3" t="s">
        <v>139</v>
      </c>
      <c r="F78" s="18">
        <f>SUMIF('Construction Invoices'!F:F,'AG - PH1'!D78,'Construction Invoices'!E:E)</f>
        <v>10585.24</v>
      </c>
      <c r="G78" s="16">
        <v>20000</v>
      </c>
      <c r="H78" t="s">
        <v>18</v>
      </c>
      <c r="I78" s="19">
        <f t="shared" si="2"/>
        <v>-9414.76</v>
      </c>
    </row>
    <row r="79" spans="2:9">
      <c r="B79" t="s">
        <v>140</v>
      </c>
      <c r="C79" t="s">
        <v>12</v>
      </c>
      <c r="D79" t="s">
        <v>141</v>
      </c>
      <c r="E79" s="3" t="s">
        <v>142</v>
      </c>
      <c r="F79" s="18">
        <f>SUMIF('Construction Invoices'!F:F,'AG - PH1'!D79,'Construction Invoices'!E:E)</f>
        <v>1458.52</v>
      </c>
      <c r="G79" s="16">
        <v>5000</v>
      </c>
      <c r="H79" t="s">
        <v>18</v>
      </c>
      <c r="I79" s="19">
        <f t="shared" si="2"/>
        <v>-3541.48</v>
      </c>
    </row>
    <row r="80" spans="2:9">
      <c r="B80" t="s">
        <v>140</v>
      </c>
      <c r="C80" t="s">
        <v>12</v>
      </c>
      <c r="D80" t="s">
        <v>143</v>
      </c>
      <c r="E80" s="3" t="s">
        <v>95</v>
      </c>
      <c r="F80" s="18">
        <f>SUMIF('Construction Invoices'!F:F,'AG - PH1'!D80,'Construction Invoices'!E:E)</f>
        <v>3329.41</v>
      </c>
      <c r="G80" s="16">
        <v>10000</v>
      </c>
      <c r="H80" t="s">
        <v>18</v>
      </c>
      <c r="I80" s="19">
        <f t="shared" si="2"/>
        <v>-6670.59</v>
      </c>
    </row>
    <row r="81" spans="2:9">
      <c r="B81" t="s">
        <v>140</v>
      </c>
      <c r="C81" t="s">
        <v>12</v>
      </c>
      <c r="D81" t="s">
        <v>144</v>
      </c>
      <c r="E81" s="3" t="s">
        <v>145</v>
      </c>
      <c r="F81" s="18">
        <f>SUMIF('Construction Invoices'!F:F,'AG - PH1'!D81,'Construction Invoices'!E:E)</f>
        <v>5172.37</v>
      </c>
      <c r="G81" s="16">
        <v>5000</v>
      </c>
      <c r="H81" t="s">
        <v>18</v>
      </c>
      <c r="I81" s="19">
        <f t="shared" si="2"/>
        <v>172.36999999999989</v>
      </c>
    </row>
    <row r="82" spans="2:9">
      <c r="B82" t="s">
        <v>140</v>
      </c>
      <c r="C82" t="s">
        <v>12</v>
      </c>
      <c r="D82" t="s">
        <v>146</v>
      </c>
      <c r="E82" s="3" t="s">
        <v>147</v>
      </c>
      <c r="F82" s="18">
        <f>SUMIF('Construction Invoices'!F:F,'AG - PH1'!D82,'Construction Invoices'!E:E)</f>
        <v>11501.94</v>
      </c>
      <c r="G82" s="16">
        <v>25000</v>
      </c>
      <c r="H82" t="s">
        <v>18</v>
      </c>
      <c r="I82" s="19">
        <f t="shared" si="2"/>
        <v>-13498.06</v>
      </c>
    </row>
    <row r="83" spans="2:9">
      <c r="B83" t="s">
        <v>140</v>
      </c>
      <c r="C83" t="s">
        <v>12</v>
      </c>
      <c r="D83" t="s">
        <v>148</v>
      </c>
      <c r="E83" s="3" t="s">
        <v>149</v>
      </c>
      <c r="F83" s="18">
        <f>SUMIF('Construction Invoices'!F:F,'AG - PH1'!D83,'Construction Invoices'!E:E)</f>
        <v>30422.61</v>
      </c>
      <c r="G83" s="16">
        <v>13000</v>
      </c>
      <c r="H83" t="s">
        <v>18</v>
      </c>
      <c r="I83" s="19">
        <f t="shared" si="2"/>
        <v>17422.61</v>
      </c>
    </row>
    <row r="84" spans="2:9">
      <c r="B84" t="s">
        <v>140</v>
      </c>
      <c r="C84" t="s">
        <v>12</v>
      </c>
      <c r="D84" t="s">
        <v>150</v>
      </c>
      <c r="E84" s="3" t="s">
        <v>151</v>
      </c>
      <c r="F84" s="18">
        <f>SUMIF('Construction Invoices'!F:F,'AG - PH1'!D84,'Construction Invoices'!E:E)</f>
        <v>41184.169999999991</v>
      </c>
      <c r="G84" s="16">
        <v>20000</v>
      </c>
      <c r="H84" t="s">
        <v>18</v>
      </c>
      <c r="I84" s="19">
        <f t="shared" si="2"/>
        <v>21184.169999999991</v>
      </c>
    </row>
    <row r="85" spans="2:9">
      <c r="B85" t="s">
        <v>140</v>
      </c>
      <c r="C85" t="s">
        <v>12</v>
      </c>
      <c r="D85" t="s">
        <v>152</v>
      </c>
      <c r="E85" s="3" t="s">
        <v>41</v>
      </c>
      <c r="F85" s="18">
        <f>SUMIF('Construction Invoices'!F:F,'AG - PH1'!D85,'Construction Invoices'!E:E)</f>
        <v>7174.14</v>
      </c>
      <c r="G85" s="16">
        <v>10000</v>
      </c>
      <c r="H85" t="s">
        <v>18</v>
      </c>
      <c r="I85" s="19">
        <f t="shared" si="2"/>
        <v>-2825.8599999999997</v>
      </c>
    </row>
    <row r="86" spans="2:9">
      <c r="B86" t="s">
        <v>140</v>
      </c>
      <c r="C86" t="s">
        <v>12</v>
      </c>
      <c r="D86" t="s">
        <v>153</v>
      </c>
      <c r="E86" s="3" t="s">
        <v>32</v>
      </c>
      <c r="F86" s="18">
        <f>SUMIF('Construction Invoices'!F:F,'AG - PH1'!D86,'Construction Invoices'!E:E)</f>
        <v>6362.18</v>
      </c>
      <c r="G86" s="16">
        <v>15000</v>
      </c>
      <c r="H86" t="s">
        <v>18</v>
      </c>
      <c r="I86" s="19">
        <f t="shared" si="2"/>
        <v>-8637.82</v>
      </c>
    </row>
    <row r="87" spans="2:9">
      <c r="B87" t="s">
        <v>154</v>
      </c>
      <c r="C87" t="s">
        <v>12</v>
      </c>
      <c r="D87" t="s">
        <v>155</v>
      </c>
      <c r="E87" s="3" t="s">
        <v>131</v>
      </c>
      <c r="F87" s="18">
        <f>SUMIF('Construction Invoices'!F:F,'AG - PH1'!D87,'Construction Invoices'!E:E)</f>
        <v>13090.65</v>
      </c>
      <c r="G87" s="16">
        <v>15000</v>
      </c>
      <c r="H87" t="s">
        <v>18</v>
      </c>
      <c r="I87" s="19">
        <f t="shared" si="2"/>
        <v>-1909.3500000000004</v>
      </c>
    </row>
    <row r="88" spans="2:9">
      <c r="B88" t="s">
        <v>154</v>
      </c>
      <c r="C88" t="s">
        <v>12</v>
      </c>
      <c r="D88" t="s">
        <v>156</v>
      </c>
      <c r="E88" s="3" t="s">
        <v>157</v>
      </c>
      <c r="F88" s="18">
        <f>SUMIF('Construction Invoices'!F:F,'AG - PH1'!D88,'Construction Invoices'!E:E)</f>
        <v>7706.91</v>
      </c>
      <c r="G88" s="16">
        <v>7500</v>
      </c>
      <c r="H88" t="s">
        <v>18</v>
      </c>
      <c r="I88" s="19">
        <f t="shared" si="2"/>
        <v>206.90999999999985</v>
      </c>
    </row>
    <row r="89" spans="2:9">
      <c r="B89" t="s">
        <v>154</v>
      </c>
      <c r="C89" t="s">
        <v>12</v>
      </c>
      <c r="D89" t="s">
        <v>158</v>
      </c>
      <c r="E89" s="3" t="s">
        <v>22</v>
      </c>
      <c r="F89" s="18">
        <f>SUMIF('Construction Invoices'!F:F,'AG - PH1'!D89,'Construction Invoices'!E:E)</f>
        <v>6550.02</v>
      </c>
      <c r="G89" s="16">
        <v>10000</v>
      </c>
      <c r="H89" t="s">
        <v>18</v>
      </c>
      <c r="I89" s="19">
        <f t="shared" si="2"/>
        <v>-3449.9799999999996</v>
      </c>
    </row>
    <row r="90" spans="2:9">
      <c r="B90" t="s">
        <v>154</v>
      </c>
      <c r="C90" t="s">
        <v>12</v>
      </c>
      <c r="D90" t="s">
        <v>159</v>
      </c>
      <c r="E90" s="3" t="s">
        <v>160</v>
      </c>
      <c r="F90" s="18">
        <f>SUMIF('Construction Invoices'!F:F,'AG - PH1'!D90,'Construction Invoices'!E:E)</f>
        <v>32572.39</v>
      </c>
      <c r="G90" s="16">
        <v>13000</v>
      </c>
      <c r="H90" t="s">
        <v>18</v>
      </c>
      <c r="I90" s="19">
        <f t="shared" si="2"/>
        <v>19572.39</v>
      </c>
    </row>
    <row r="91" spans="2:9">
      <c r="B91" t="s">
        <v>161</v>
      </c>
      <c r="C91" t="s">
        <v>12</v>
      </c>
      <c r="D91" t="s">
        <v>162</v>
      </c>
      <c r="E91" s="3" t="s">
        <v>163</v>
      </c>
      <c r="F91" s="18">
        <f>SUMIF('Construction Invoices'!F:F,'AG - PH1'!D91,'Construction Invoices'!E:E)</f>
        <v>28895.05</v>
      </c>
      <c r="G91" s="16">
        <v>36667</v>
      </c>
      <c r="H91" t="s">
        <v>18</v>
      </c>
      <c r="I91" s="19">
        <f t="shared" si="2"/>
        <v>-7771.9500000000007</v>
      </c>
    </row>
    <row r="92" spans="2:9">
      <c r="B92" t="s">
        <v>161</v>
      </c>
      <c r="C92" t="s">
        <v>12</v>
      </c>
      <c r="D92" t="s">
        <v>164</v>
      </c>
      <c r="E92" s="3" t="s">
        <v>165</v>
      </c>
      <c r="F92" s="18">
        <f>SUMIF('Construction Invoices'!F:F,'AG - PH1'!D92,'Construction Invoices'!E:E)</f>
        <v>23792.449999999997</v>
      </c>
      <c r="G92" s="16">
        <v>35000</v>
      </c>
      <c r="H92" t="s">
        <v>18</v>
      </c>
      <c r="I92" s="19">
        <f t="shared" si="2"/>
        <v>-11207.550000000003</v>
      </c>
    </row>
    <row r="93" spans="2:9">
      <c r="B93" t="s">
        <v>161</v>
      </c>
      <c r="C93" t="s">
        <v>12</v>
      </c>
      <c r="D93" t="s">
        <v>166</v>
      </c>
      <c r="E93" s="3" t="s">
        <v>95</v>
      </c>
      <c r="F93" s="18">
        <f>SUMIF('Construction Invoices'!F:F,'AG - PH1'!D93,'Construction Invoices'!E:E)</f>
        <v>1666.01</v>
      </c>
      <c r="G93" s="16">
        <v>10000</v>
      </c>
      <c r="H93" t="s">
        <v>18</v>
      </c>
      <c r="I93" s="19">
        <f t="shared" si="2"/>
        <v>-8333.99</v>
      </c>
    </row>
    <row r="94" spans="2:9">
      <c r="B94" t="s">
        <v>161</v>
      </c>
      <c r="C94" t="s">
        <v>12</v>
      </c>
      <c r="D94" t="s">
        <v>167</v>
      </c>
      <c r="E94" s="3" t="s">
        <v>168</v>
      </c>
      <c r="F94" s="18">
        <f>SUMIF('Construction Invoices'!F:F,'AG - PH1'!D94,'Construction Invoices'!E:E)</f>
        <v>26951.510000000002</v>
      </c>
      <c r="G94" s="16">
        <v>30000</v>
      </c>
      <c r="H94" t="s">
        <v>18</v>
      </c>
      <c r="I94" s="19">
        <f t="shared" si="2"/>
        <v>-3048.489999999998</v>
      </c>
    </row>
    <row r="95" spans="2:9">
      <c r="B95" t="s">
        <v>161</v>
      </c>
      <c r="C95" t="s">
        <v>12</v>
      </c>
      <c r="D95" t="s">
        <v>169</v>
      </c>
      <c r="E95" s="3" t="s">
        <v>170</v>
      </c>
      <c r="F95" s="18">
        <f>SUMIF('Construction Invoices'!F:F,'AG - PH1'!D95,'Construction Invoices'!E:E)</f>
        <v>12737.86</v>
      </c>
      <c r="G95" s="16">
        <v>10000</v>
      </c>
      <c r="H95" t="s">
        <v>18</v>
      </c>
      <c r="I95" s="19">
        <f t="shared" si="2"/>
        <v>2737.8600000000006</v>
      </c>
    </row>
    <row r="96" spans="2:9">
      <c r="B96" t="s">
        <v>161</v>
      </c>
      <c r="C96" t="s">
        <v>12</v>
      </c>
      <c r="D96" t="s">
        <v>171</v>
      </c>
      <c r="E96" s="3" t="s">
        <v>32</v>
      </c>
      <c r="F96" s="18">
        <f>SUMIF('Construction Invoices'!F:F,'AG - PH1'!D96,'Construction Invoices'!E:E)</f>
        <v>46087.97</v>
      </c>
      <c r="G96" s="16">
        <v>27000</v>
      </c>
      <c r="H96" t="s">
        <v>18</v>
      </c>
      <c r="I96" s="19">
        <f t="shared" si="2"/>
        <v>19087.97</v>
      </c>
    </row>
    <row r="97" spans="2:9">
      <c r="B97" t="s">
        <v>172</v>
      </c>
      <c r="C97" t="s">
        <v>12</v>
      </c>
      <c r="D97" t="s">
        <v>173</v>
      </c>
      <c r="E97" s="3" t="s">
        <v>174</v>
      </c>
      <c r="F97" s="18">
        <f>SUMIF('Construction Invoices'!F:F,'AG - PH1'!D97,'Construction Invoices'!E:E)</f>
        <v>20659.75</v>
      </c>
      <c r="G97" s="16">
        <v>18000</v>
      </c>
      <c r="H97" t="s">
        <v>18</v>
      </c>
      <c r="I97" s="19">
        <f t="shared" si="2"/>
        <v>2659.75</v>
      </c>
    </row>
    <row r="98" spans="2:9">
      <c r="B98" t="s">
        <v>172</v>
      </c>
      <c r="C98" t="s">
        <v>12</v>
      </c>
      <c r="D98" t="s">
        <v>175</v>
      </c>
      <c r="E98" s="3" t="s">
        <v>176</v>
      </c>
      <c r="F98" s="18">
        <f>SUMIF('Construction Invoices'!F:F,'AG - PH1'!D98,'Construction Invoices'!E:E)</f>
        <v>25449.86</v>
      </c>
      <c r="G98" s="16">
        <v>33000</v>
      </c>
      <c r="H98" t="s">
        <v>18</v>
      </c>
      <c r="I98" s="19">
        <f t="shared" si="2"/>
        <v>-7550.1399999999994</v>
      </c>
    </row>
    <row r="99" spans="2:9">
      <c r="B99" t="s">
        <v>172</v>
      </c>
      <c r="C99" t="s">
        <v>12</v>
      </c>
      <c r="D99" t="s">
        <v>177</v>
      </c>
      <c r="E99" s="3" t="s">
        <v>178</v>
      </c>
      <c r="F99" s="18">
        <f>SUMIF('Construction Invoices'!F:F,'AG - PH1'!D99,'Construction Invoices'!E:E)</f>
        <v>12995.55</v>
      </c>
      <c r="G99" s="16">
        <v>10000</v>
      </c>
      <c r="H99" t="s">
        <v>18</v>
      </c>
      <c r="I99" s="19">
        <f t="shared" si="2"/>
        <v>2995.5499999999993</v>
      </c>
    </row>
    <row r="100" spans="2:9">
      <c r="B100" t="s">
        <v>172</v>
      </c>
      <c r="C100" t="s">
        <v>12</v>
      </c>
      <c r="D100" t="s">
        <v>179</v>
      </c>
      <c r="E100" s="3" t="s">
        <v>180</v>
      </c>
      <c r="F100" s="18">
        <f>SUMIF('Construction Invoices'!F:F,'AG - PH1'!D100,'Construction Invoices'!E:E)</f>
        <v>25164.25</v>
      </c>
      <c r="G100" s="16">
        <v>10000</v>
      </c>
      <c r="H100" t="s">
        <v>18</v>
      </c>
      <c r="I100" s="19">
        <f t="shared" si="2"/>
        <v>15164.25</v>
      </c>
    </row>
    <row r="101" spans="2:9">
      <c r="B101" t="s">
        <v>172</v>
      </c>
      <c r="C101" t="s">
        <v>12</v>
      </c>
      <c r="D101" t="s">
        <v>181</v>
      </c>
      <c r="E101" s="3" t="s">
        <v>182</v>
      </c>
      <c r="F101" s="18">
        <f>SUMIF('Construction Invoices'!F:F,'AG - PH1'!D101,'Construction Invoices'!E:E)</f>
        <v>231578.54</v>
      </c>
      <c r="G101" s="16">
        <v>20000</v>
      </c>
      <c r="H101" t="s">
        <v>18</v>
      </c>
      <c r="I101" s="19">
        <f t="shared" ref="I101:I111" si="3">F101-G101</f>
        <v>211578.54</v>
      </c>
    </row>
    <row r="102" spans="2:9">
      <c r="B102" t="s">
        <v>172</v>
      </c>
      <c r="C102" t="s">
        <v>12</v>
      </c>
      <c r="D102" t="s">
        <v>183</v>
      </c>
      <c r="E102" s="3" t="s">
        <v>184</v>
      </c>
      <c r="F102" s="18">
        <f>SUMIF('Construction Invoices'!F:F,'AG - PH1'!D102,'Construction Invoices'!E:E)</f>
        <v>96558.85</v>
      </c>
      <c r="G102" s="16">
        <v>32500</v>
      </c>
      <c r="H102" t="s">
        <v>18</v>
      </c>
      <c r="I102" s="19">
        <f t="shared" si="3"/>
        <v>64058.850000000006</v>
      </c>
    </row>
    <row r="103" spans="2:9">
      <c r="B103" t="s">
        <v>172</v>
      </c>
      <c r="C103" t="s">
        <v>12</v>
      </c>
      <c r="D103" t="s">
        <v>185</v>
      </c>
      <c r="E103" s="3" t="s">
        <v>186</v>
      </c>
      <c r="F103" s="18">
        <f>SUMIF('Construction Invoices'!F:F,'AG - PH1'!D103,'Construction Invoices'!E:E)</f>
        <v>35000</v>
      </c>
      <c r="G103" s="16">
        <v>5000</v>
      </c>
      <c r="H103" t="s">
        <v>18</v>
      </c>
      <c r="I103" s="19">
        <f t="shared" si="3"/>
        <v>30000</v>
      </c>
    </row>
    <row r="104" spans="2:9">
      <c r="B104" t="s">
        <v>172</v>
      </c>
      <c r="C104" t="s">
        <v>12</v>
      </c>
      <c r="D104" t="s">
        <v>187</v>
      </c>
      <c r="E104" s="3" t="s">
        <v>188</v>
      </c>
      <c r="F104" s="18">
        <f>SUMIF('Construction Invoices'!F:F,'AG - PH1'!D104,'Construction Invoices'!E:E)</f>
        <v>12958</v>
      </c>
      <c r="G104" s="16">
        <v>10000</v>
      </c>
      <c r="H104" t="s">
        <v>18</v>
      </c>
      <c r="I104" s="19">
        <f t="shared" si="3"/>
        <v>2958</v>
      </c>
    </row>
    <row r="105" spans="2:9">
      <c r="B105" t="s">
        <v>189</v>
      </c>
      <c r="C105" t="s">
        <v>12</v>
      </c>
      <c r="D105" t="s">
        <v>190</v>
      </c>
      <c r="E105" s="3" t="s">
        <v>191</v>
      </c>
      <c r="F105" s="18">
        <f>SUMIF('Construction Invoices'!F:F,'AG - PH1'!D105,'Construction Invoices'!E:E)</f>
        <v>10933.1</v>
      </c>
      <c r="G105" s="16">
        <v>30000</v>
      </c>
      <c r="H105" t="s">
        <v>18</v>
      </c>
      <c r="I105" s="19">
        <f t="shared" si="3"/>
        <v>-19066.900000000001</v>
      </c>
    </row>
    <row r="106" spans="2:9">
      <c r="B106" t="s">
        <v>192</v>
      </c>
      <c r="C106" t="s">
        <v>12</v>
      </c>
      <c r="D106" t="s">
        <v>193</v>
      </c>
      <c r="E106" s="3" t="s">
        <v>194</v>
      </c>
      <c r="F106" s="18">
        <f>SUMIF('Construction Invoices'!F:F,'AG - PH1'!D106,'Construction Invoices'!E:E)</f>
        <v>20488.11</v>
      </c>
      <c r="G106" s="16">
        <v>50000</v>
      </c>
      <c r="H106" t="s">
        <v>15</v>
      </c>
      <c r="I106" s="19">
        <f t="shared" si="3"/>
        <v>-29511.89</v>
      </c>
    </row>
    <row r="107" spans="2:9">
      <c r="B107" t="s">
        <v>192</v>
      </c>
      <c r="C107" t="s">
        <v>12</v>
      </c>
      <c r="D107" t="s">
        <v>195</v>
      </c>
      <c r="E107" s="3" t="s">
        <v>196</v>
      </c>
      <c r="F107" s="18">
        <f>SUMIF('Construction Invoices'!F:F,'AG - PH1'!D107,'Construction Invoices'!E:E)</f>
        <v>2264.5299999999997</v>
      </c>
      <c r="G107" s="16">
        <v>20000</v>
      </c>
      <c r="H107" t="s">
        <v>15</v>
      </c>
      <c r="I107" s="19">
        <f t="shared" si="3"/>
        <v>-17735.47</v>
      </c>
    </row>
    <row r="108" spans="2:9">
      <c r="B108" t="s">
        <v>192</v>
      </c>
      <c r="C108" t="s">
        <v>12</v>
      </c>
      <c r="D108" t="s">
        <v>197</v>
      </c>
      <c r="E108" s="3" t="s">
        <v>174</v>
      </c>
      <c r="F108" s="18">
        <f>SUMIF('Construction Invoices'!F:F,'AG - PH1'!D108,'Construction Invoices'!E:E)</f>
        <v>3405.35</v>
      </c>
      <c r="G108" s="16">
        <v>8000</v>
      </c>
      <c r="H108" t="s">
        <v>18</v>
      </c>
      <c r="I108" s="19">
        <f t="shared" si="3"/>
        <v>-4594.6499999999996</v>
      </c>
    </row>
    <row r="109" spans="2:9">
      <c r="B109" t="s">
        <v>192</v>
      </c>
      <c r="C109" t="s">
        <v>12</v>
      </c>
      <c r="D109" t="s">
        <v>198</v>
      </c>
      <c r="E109" s="3" t="s">
        <v>199</v>
      </c>
      <c r="F109" s="18">
        <f>SUMIF('Construction Invoices'!F:F,'AG - PH1'!D109,'Construction Invoices'!E:E)</f>
        <v>40184.03</v>
      </c>
      <c r="G109" s="16">
        <v>40000</v>
      </c>
      <c r="H109" t="s">
        <v>18</v>
      </c>
      <c r="I109" s="19">
        <f t="shared" si="3"/>
        <v>184.02999999999884</v>
      </c>
    </row>
    <row r="110" spans="2:9">
      <c r="B110" t="s">
        <v>192</v>
      </c>
      <c r="C110" t="s">
        <v>12</v>
      </c>
      <c r="D110" t="s">
        <v>200</v>
      </c>
      <c r="E110" s="3" t="s">
        <v>201</v>
      </c>
      <c r="F110" s="18">
        <f>SUMIF('Construction Invoices'!F:F,'AG - PH1'!D110,'Construction Invoices'!E:E)</f>
        <v>28215.17</v>
      </c>
      <c r="G110" s="16">
        <v>35000</v>
      </c>
      <c r="H110" t="s">
        <v>18</v>
      </c>
      <c r="I110" s="19">
        <f t="shared" si="3"/>
        <v>-6784.8300000000017</v>
      </c>
    </row>
    <row r="111" spans="2:9">
      <c r="B111" t="s">
        <v>192</v>
      </c>
      <c r="C111" t="s">
        <v>12</v>
      </c>
      <c r="D111" t="s">
        <v>202</v>
      </c>
      <c r="E111" s="3" t="s">
        <v>203</v>
      </c>
      <c r="F111" s="18">
        <f>SUMIF('Construction Invoices'!F:F,'AG - PH1'!D111,'Construction Invoices'!E:E)</f>
        <v>106</v>
      </c>
      <c r="G111" s="16">
        <v>25000</v>
      </c>
      <c r="H111" t="s">
        <v>18</v>
      </c>
      <c r="I111" s="19">
        <f t="shared" si="3"/>
        <v>-24894</v>
      </c>
    </row>
    <row r="112" spans="2:9">
      <c r="F112" s="19"/>
      <c r="G112" s="19">
        <f>SUM(G6:G111)</f>
        <v>1982667</v>
      </c>
      <c r="I112" s="19">
        <f>SUM(I6:I111)</f>
        <v>-14067.761000000093</v>
      </c>
    </row>
    <row r="117" spans="6:6">
      <c r="F117" s="18">
        <f>F112-F115</f>
        <v>0</v>
      </c>
    </row>
  </sheetData>
  <autoFilter ref="B5:I112" xr:uid="{FCBD156D-ABD9-443F-A703-BF70F4F8996D}">
    <sortState xmlns:xlrd2="http://schemas.microsoft.com/office/spreadsheetml/2017/richdata2" ref="B6:I112">
      <sortCondition ref="D5:D111"/>
    </sortState>
  </autoFilter>
  <phoneticPr fontId="9" type="noConversion"/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03F144-D67F-4A0C-B7DE-AE4A99327CAA}">
  <dimension ref="A1:AF1176"/>
  <sheetViews>
    <sheetView zoomScaleNormal="100" workbookViewId="0">
      <selection activeCell="A3" sqref="A3"/>
    </sheetView>
  </sheetViews>
  <sheetFormatPr defaultColWidth="8.68359375" defaultRowHeight="13.8"/>
  <cols>
    <col min="1" max="1" width="43.26171875" style="9" customWidth="1"/>
    <col min="2" max="2" width="14.41796875" style="8" bestFit="1" customWidth="1"/>
    <col min="3" max="3" width="33.68359375" style="9" customWidth="1"/>
    <col min="4" max="4" width="15" style="9" customWidth="1"/>
    <col min="5" max="5" width="18.15625" style="4" bestFit="1" customWidth="1"/>
    <col min="6" max="6" width="20.68359375" style="9" customWidth="1"/>
    <col min="7" max="7" width="4" style="9" customWidth="1"/>
    <col min="8" max="8" width="14.41796875" style="9" bestFit="1" customWidth="1"/>
    <col min="9" max="9" width="17.68359375" style="9" bestFit="1" customWidth="1"/>
    <col min="10" max="10" width="26.578125" style="9" bestFit="1" customWidth="1"/>
    <col min="11" max="11" width="20" style="9" bestFit="1" customWidth="1"/>
    <col min="12" max="12" width="20.68359375" style="9" bestFit="1" customWidth="1"/>
    <col min="13" max="13" width="17.68359375" style="9" bestFit="1" customWidth="1"/>
    <col min="14" max="14" width="15.15625" style="9" bestFit="1" customWidth="1"/>
    <col min="15" max="15" width="17" style="9" bestFit="1" customWidth="1"/>
    <col min="16" max="16" width="14.83984375" style="9" bestFit="1" customWidth="1"/>
    <col min="17" max="17" width="18" style="9" bestFit="1" customWidth="1"/>
    <col min="18" max="18" width="17.15625" style="9" bestFit="1" customWidth="1"/>
    <col min="19" max="19" width="20.578125" style="9" bestFit="1" customWidth="1"/>
    <col min="20" max="20" width="15.578125" style="9" bestFit="1" customWidth="1"/>
    <col min="21" max="21" width="16.41796875" style="9" bestFit="1" customWidth="1"/>
    <col min="22" max="23" width="13.15625" style="9" bestFit="1" customWidth="1"/>
    <col min="24" max="24" width="17.83984375" style="9" bestFit="1" customWidth="1"/>
    <col min="25" max="25" width="15.578125" style="9" bestFit="1" customWidth="1"/>
    <col min="26" max="26" width="18.83984375" style="9" bestFit="1" customWidth="1"/>
    <col min="27" max="27" width="18" style="9" bestFit="1" customWidth="1"/>
    <col min="28" max="28" width="21.578125" style="9" bestFit="1" customWidth="1"/>
    <col min="29" max="29" width="16.26171875" style="9" bestFit="1" customWidth="1"/>
    <col min="30" max="30" width="17.15625" style="9" bestFit="1" customWidth="1"/>
    <col min="31" max="32" width="13.83984375" style="9" bestFit="1" customWidth="1"/>
    <col min="33" max="16384" width="8.68359375" style="9"/>
  </cols>
  <sheetData>
    <row r="1" spans="1:32" ht="14.1">
      <c r="A1" s="7" t="s">
        <v>204</v>
      </c>
      <c r="C1" s="7"/>
    </row>
    <row r="2" spans="1:32">
      <c r="A2" s="9" t="s">
        <v>205</v>
      </c>
    </row>
    <row r="3" spans="1:32" ht="14.4">
      <c r="A3" s="10"/>
      <c r="C3" s="10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</row>
    <row r="4" spans="1:32" ht="14.4"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</row>
    <row r="5" spans="1:32" ht="14.4">
      <c r="A5" s="9" t="s">
        <v>206</v>
      </c>
      <c r="B5" s="8" t="s">
        <v>207</v>
      </c>
      <c r="C5" s="9" t="s">
        <v>208</v>
      </c>
      <c r="D5" s="9" t="s">
        <v>209</v>
      </c>
      <c r="E5" s="4" t="s">
        <v>210</v>
      </c>
      <c r="F5" s="9" t="s">
        <v>5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32" ht="14.5" customHeight="1">
      <c r="A6" s="9" t="s">
        <v>211</v>
      </c>
      <c r="B6" s="8">
        <v>1165</v>
      </c>
      <c r="C6" s="9" t="s">
        <v>212</v>
      </c>
      <c r="D6" s="6">
        <v>43861</v>
      </c>
      <c r="E6" s="5">
        <v>17132.71</v>
      </c>
      <c r="F6" t="s">
        <v>13</v>
      </c>
    </row>
    <row r="7" spans="1:32" ht="14.4">
      <c r="A7" s="9" t="s">
        <v>211</v>
      </c>
      <c r="B7" s="8">
        <v>1108</v>
      </c>
      <c r="C7" s="9" t="s">
        <v>212</v>
      </c>
      <c r="D7" s="6">
        <v>43830</v>
      </c>
      <c r="E7" s="5">
        <v>9399.86</v>
      </c>
      <c r="F7" t="s">
        <v>13</v>
      </c>
    </row>
    <row r="8" spans="1:32" ht="14.4">
      <c r="A8" s="9" t="s">
        <v>211</v>
      </c>
      <c r="B8" s="13">
        <v>1055</v>
      </c>
      <c r="C8" s="9" t="s">
        <v>212</v>
      </c>
      <c r="D8" s="6">
        <v>43799</v>
      </c>
      <c r="E8" s="5">
        <v>9381.6</v>
      </c>
      <c r="F8" t="s">
        <v>13</v>
      </c>
    </row>
    <row r="9" spans="1:32" ht="13.5" customHeight="1">
      <c r="A9" s="9" t="s">
        <v>211</v>
      </c>
      <c r="B9" s="8">
        <v>1479</v>
      </c>
      <c r="C9" s="9" t="s">
        <v>212</v>
      </c>
      <c r="D9" s="6">
        <v>43952</v>
      </c>
      <c r="E9" s="4">
        <v>3583.88</v>
      </c>
      <c r="F9" t="s">
        <v>13</v>
      </c>
    </row>
    <row r="10" spans="1:32" ht="14.25" customHeight="1">
      <c r="A10" s="9" t="s">
        <v>211</v>
      </c>
      <c r="B10" s="8">
        <v>1230</v>
      </c>
      <c r="C10" s="9" t="s">
        <v>212</v>
      </c>
      <c r="D10" s="6">
        <v>43889</v>
      </c>
      <c r="E10" s="4">
        <v>1209.17</v>
      </c>
      <c r="F10" t="s">
        <v>13</v>
      </c>
    </row>
    <row r="11" spans="1:32" ht="14.25" customHeight="1">
      <c r="A11" s="9" t="s">
        <v>213</v>
      </c>
      <c r="B11" s="8">
        <v>163828</v>
      </c>
      <c r="C11" s="9" t="s">
        <v>212</v>
      </c>
      <c r="D11" s="6">
        <v>43880</v>
      </c>
      <c r="E11" s="4">
        <v>813.02</v>
      </c>
      <c r="F11" t="s">
        <v>13</v>
      </c>
    </row>
    <row r="12" spans="1:32" ht="14.25" customHeight="1">
      <c r="A12" s="9" t="s">
        <v>211</v>
      </c>
      <c r="B12" s="8">
        <v>1575</v>
      </c>
      <c r="C12" s="9" t="s">
        <v>212</v>
      </c>
      <c r="D12" s="6">
        <v>43983</v>
      </c>
      <c r="E12" s="4">
        <v>635</v>
      </c>
      <c r="F12" t="s">
        <v>13</v>
      </c>
    </row>
    <row r="13" spans="1:32" ht="14.25" customHeight="1">
      <c r="A13" s="9" t="s">
        <v>211</v>
      </c>
      <c r="B13" s="8">
        <v>1230</v>
      </c>
      <c r="C13" s="9" t="s">
        <v>212</v>
      </c>
      <c r="D13" s="6">
        <v>43889</v>
      </c>
      <c r="E13" s="4">
        <v>587.80999999999995</v>
      </c>
      <c r="F13" t="s">
        <v>13</v>
      </c>
    </row>
    <row r="14" spans="1:32" ht="14.25" customHeight="1">
      <c r="A14" s="9" t="s">
        <v>211</v>
      </c>
      <c r="B14" s="8">
        <v>1575</v>
      </c>
      <c r="C14" s="9" t="s">
        <v>212</v>
      </c>
      <c r="D14" s="6">
        <v>43983</v>
      </c>
      <c r="E14" s="4">
        <v>26168.26</v>
      </c>
      <c r="F14" t="s">
        <v>16</v>
      </c>
    </row>
    <row r="15" spans="1:32" ht="14.25" customHeight="1">
      <c r="A15" s="9" t="s">
        <v>211</v>
      </c>
      <c r="B15" s="8">
        <v>1479</v>
      </c>
      <c r="C15" s="9" t="s">
        <v>212</v>
      </c>
      <c r="D15" s="6">
        <v>43952</v>
      </c>
      <c r="E15" s="5">
        <v>6088.88</v>
      </c>
      <c r="F15" t="s">
        <v>16</v>
      </c>
    </row>
    <row r="16" spans="1:32" ht="14.25" customHeight="1">
      <c r="A16" s="9" t="s">
        <v>211</v>
      </c>
      <c r="B16" s="8">
        <v>1108</v>
      </c>
      <c r="C16" s="9" t="s">
        <v>212</v>
      </c>
      <c r="D16" s="6">
        <v>43830</v>
      </c>
      <c r="E16" s="5">
        <v>2684.51</v>
      </c>
      <c r="F16" s="9" t="s">
        <v>16</v>
      </c>
    </row>
    <row r="17" spans="1:6" ht="14.25" customHeight="1">
      <c r="A17" s="9" t="s">
        <v>211</v>
      </c>
      <c r="B17" s="13">
        <v>1055</v>
      </c>
      <c r="C17" s="9" t="s">
        <v>212</v>
      </c>
      <c r="D17" s="6">
        <v>43799</v>
      </c>
      <c r="E17" s="5">
        <v>2206.71</v>
      </c>
      <c r="F17" s="9" t="s">
        <v>16</v>
      </c>
    </row>
    <row r="18" spans="1:6" ht="14.25" customHeight="1">
      <c r="A18" s="9" t="s">
        <v>211</v>
      </c>
      <c r="B18" s="8">
        <v>962</v>
      </c>
      <c r="C18" s="9" t="s">
        <v>212</v>
      </c>
      <c r="D18" s="6">
        <v>43739</v>
      </c>
      <c r="E18" s="4">
        <v>1854.75</v>
      </c>
      <c r="F18" s="9" t="s">
        <v>16</v>
      </c>
    </row>
    <row r="19" spans="1:6" ht="14.4">
      <c r="A19" t="s">
        <v>211</v>
      </c>
      <c r="B19" t="s">
        <v>214</v>
      </c>
      <c r="C19" s="11" t="s">
        <v>212</v>
      </c>
      <c r="D19" s="21">
        <v>44255</v>
      </c>
      <c r="E19" s="5">
        <v>1689</v>
      </c>
      <c r="F19" s="9" t="s">
        <v>16</v>
      </c>
    </row>
    <row r="20" spans="1:6" ht="14.4">
      <c r="A20" s="9" t="s">
        <v>211</v>
      </c>
      <c r="B20" s="8">
        <v>794</v>
      </c>
      <c r="C20" s="11" t="s">
        <v>212</v>
      </c>
      <c r="D20" s="6">
        <v>44074</v>
      </c>
      <c r="E20" s="5">
        <v>387.49</v>
      </c>
      <c r="F20" t="s">
        <v>16</v>
      </c>
    </row>
    <row r="21" spans="1:6">
      <c r="A21" s="9" t="s">
        <v>211</v>
      </c>
      <c r="B21" s="8">
        <v>1165</v>
      </c>
      <c r="C21" s="9" t="s">
        <v>212</v>
      </c>
      <c r="D21" s="6">
        <v>43861</v>
      </c>
      <c r="E21" s="4">
        <v>2475.34</v>
      </c>
      <c r="F21" s="9" t="s">
        <v>19</v>
      </c>
    </row>
    <row r="22" spans="1:6" ht="14.25" customHeight="1">
      <c r="A22" s="9" t="s">
        <v>211</v>
      </c>
      <c r="B22" s="8">
        <v>1008</v>
      </c>
      <c r="C22" s="9" t="s">
        <v>212</v>
      </c>
      <c r="D22" s="6">
        <v>43769</v>
      </c>
      <c r="E22" s="4">
        <v>850</v>
      </c>
      <c r="F22" s="9" t="s">
        <v>19</v>
      </c>
    </row>
    <row r="23" spans="1:6" ht="14.25" customHeight="1">
      <c r="A23" s="9" t="s">
        <v>211</v>
      </c>
      <c r="B23" s="8">
        <v>1230</v>
      </c>
      <c r="C23" s="9" t="s">
        <v>212</v>
      </c>
      <c r="D23" s="6">
        <v>43889</v>
      </c>
      <c r="E23" s="5">
        <v>845.66</v>
      </c>
      <c r="F23" s="9" t="s">
        <v>19</v>
      </c>
    </row>
    <row r="24" spans="1:6" ht="14.25" customHeight="1">
      <c r="A24" s="9" t="s">
        <v>211</v>
      </c>
      <c r="B24" s="13">
        <v>1055</v>
      </c>
      <c r="C24" s="9" t="s">
        <v>212</v>
      </c>
      <c r="D24" s="6">
        <v>43799</v>
      </c>
      <c r="E24" s="5">
        <v>490</v>
      </c>
      <c r="F24" t="s">
        <v>19</v>
      </c>
    </row>
    <row r="25" spans="1:6" ht="13.5" customHeight="1">
      <c r="A25" s="9" t="s">
        <v>211</v>
      </c>
      <c r="B25" s="8">
        <v>794</v>
      </c>
      <c r="C25" s="11" t="s">
        <v>212</v>
      </c>
      <c r="D25" s="6">
        <v>44074</v>
      </c>
      <c r="E25" s="5">
        <v>420</v>
      </c>
      <c r="F25" s="9" t="s">
        <v>19</v>
      </c>
    </row>
    <row r="26" spans="1:6" ht="13.9" customHeight="1">
      <c r="A26" s="9" t="s">
        <v>211</v>
      </c>
      <c r="B26" s="8">
        <v>1230</v>
      </c>
      <c r="C26" s="9" t="s">
        <v>212</v>
      </c>
      <c r="D26" s="6">
        <v>43889</v>
      </c>
      <c r="E26" s="5">
        <v>250</v>
      </c>
      <c r="F26" t="s">
        <v>19</v>
      </c>
    </row>
    <row r="27" spans="1:6" ht="13.9" customHeight="1">
      <c r="A27" s="9" t="s">
        <v>215</v>
      </c>
      <c r="B27" s="8">
        <v>5488</v>
      </c>
      <c r="C27" s="9" t="s">
        <v>212</v>
      </c>
      <c r="D27" s="21">
        <v>44013</v>
      </c>
      <c r="E27" s="5">
        <v>140</v>
      </c>
      <c r="F27" t="s">
        <v>19</v>
      </c>
    </row>
    <row r="28" spans="1:6" ht="14.5" customHeight="1">
      <c r="A28" s="9" t="s">
        <v>211</v>
      </c>
      <c r="B28" s="8">
        <v>1108</v>
      </c>
      <c r="C28" s="9" t="s">
        <v>212</v>
      </c>
      <c r="D28" s="6">
        <v>43830</v>
      </c>
      <c r="E28" s="5">
        <v>9528.61</v>
      </c>
      <c r="F28" t="s">
        <v>21</v>
      </c>
    </row>
    <row r="29" spans="1:6" ht="13.9" customHeight="1">
      <c r="A29" s="9" t="s">
        <v>211</v>
      </c>
      <c r="B29" s="8">
        <v>909</v>
      </c>
      <c r="C29" s="11" t="s">
        <v>212</v>
      </c>
      <c r="D29" s="6">
        <v>44075</v>
      </c>
      <c r="E29" s="5">
        <v>2132.85</v>
      </c>
      <c r="F29" s="9" t="s">
        <v>21</v>
      </c>
    </row>
    <row r="30" spans="1:6">
      <c r="A30" s="9" t="s">
        <v>211</v>
      </c>
      <c r="B30" s="8">
        <v>1676</v>
      </c>
      <c r="C30" s="9" t="s">
        <v>212</v>
      </c>
      <c r="D30" s="6">
        <v>44012</v>
      </c>
      <c r="E30" s="4">
        <v>1369.22</v>
      </c>
      <c r="F30" s="9" t="s">
        <v>21</v>
      </c>
    </row>
    <row r="31" spans="1:6" ht="14.25" customHeight="1">
      <c r="A31" s="9" t="s">
        <v>211</v>
      </c>
      <c r="B31" s="8">
        <v>1383</v>
      </c>
      <c r="C31" s="9" t="s">
        <v>212</v>
      </c>
      <c r="D31" s="6">
        <v>43921</v>
      </c>
      <c r="E31" s="5">
        <v>325</v>
      </c>
      <c r="F31" t="s">
        <v>21</v>
      </c>
    </row>
    <row r="32" spans="1:6" ht="13.9" customHeight="1">
      <c r="A32" s="9" t="s">
        <v>211</v>
      </c>
      <c r="B32" s="8">
        <v>1108</v>
      </c>
      <c r="C32" s="9" t="s">
        <v>212</v>
      </c>
      <c r="D32" s="6">
        <v>43830</v>
      </c>
      <c r="E32" s="5">
        <v>7502.09</v>
      </c>
      <c r="F32" s="9" t="s">
        <v>23</v>
      </c>
    </row>
    <row r="33" spans="1:7" ht="14.5" customHeight="1">
      <c r="A33" t="s">
        <v>216</v>
      </c>
      <c r="B33">
        <v>1643</v>
      </c>
      <c r="C33" s="11" t="s">
        <v>212</v>
      </c>
      <c r="D33" s="21">
        <v>44258</v>
      </c>
      <c r="E33" s="14">
        <v>1581</v>
      </c>
      <c r="F33" t="s">
        <v>23</v>
      </c>
    </row>
    <row r="34" spans="1:7" ht="14.5" customHeight="1">
      <c r="A34" s="9" t="s">
        <v>211</v>
      </c>
      <c r="B34" s="13">
        <v>1055</v>
      </c>
      <c r="C34" s="9" t="s">
        <v>212</v>
      </c>
      <c r="D34" s="6">
        <v>43799</v>
      </c>
      <c r="E34" s="4">
        <v>1545</v>
      </c>
      <c r="F34" s="9" t="s">
        <v>23</v>
      </c>
      <c r="G34" s="12"/>
    </row>
    <row r="35" spans="1:7" ht="14.5" customHeight="1">
      <c r="A35" s="9" t="s">
        <v>211</v>
      </c>
      <c r="B35" s="8">
        <v>1429</v>
      </c>
      <c r="C35" s="9" t="s">
        <v>212</v>
      </c>
      <c r="D35" s="6">
        <v>43922</v>
      </c>
      <c r="E35" s="4">
        <v>1281.03</v>
      </c>
      <c r="F35" t="s">
        <v>23</v>
      </c>
      <c r="G35" s="12"/>
    </row>
    <row r="36" spans="1:7" ht="14.25" customHeight="1">
      <c r="A36" s="9" t="s">
        <v>211</v>
      </c>
      <c r="B36" s="8">
        <v>1230</v>
      </c>
      <c r="C36" s="9" t="s">
        <v>212</v>
      </c>
      <c r="D36" s="6">
        <v>43889</v>
      </c>
      <c r="E36" s="4">
        <v>1013.19</v>
      </c>
      <c r="F36" s="9" t="s">
        <v>23</v>
      </c>
      <c r="G36" s="12"/>
    </row>
    <row r="37" spans="1:7" ht="14.25" customHeight="1">
      <c r="A37" s="9" t="s">
        <v>211</v>
      </c>
      <c r="B37" s="8">
        <v>1383</v>
      </c>
      <c r="C37" s="9" t="s">
        <v>212</v>
      </c>
      <c r="D37" s="6">
        <v>43921</v>
      </c>
      <c r="E37" s="4">
        <v>615</v>
      </c>
      <c r="F37" t="s">
        <v>23</v>
      </c>
      <c r="G37" s="12"/>
    </row>
    <row r="38" spans="1:7" ht="14.25" customHeight="1">
      <c r="A38" s="9" t="s">
        <v>211</v>
      </c>
      <c r="B38" s="8">
        <v>1165</v>
      </c>
      <c r="C38" s="9" t="s">
        <v>212</v>
      </c>
      <c r="D38" s="6">
        <v>43861</v>
      </c>
      <c r="E38" s="5">
        <v>210</v>
      </c>
      <c r="F38" s="9" t="s">
        <v>23</v>
      </c>
      <c r="G38" s="12"/>
    </row>
    <row r="39" spans="1:7" ht="14.25" customHeight="1">
      <c r="A39" s="9" t="s">
        <v>211</v>
      </c>
      <c r="B39" s="8">
        <v>1008</v>
      </c>
      <c r="C39" s="9" t="s">
        <v>212</v>
      </c>
      <c r="D39" s="6">
        <v>43769</v>
      </c>
      <c r="E39" s="4">
        <f>910+1308.33</f>
        <v>2218.33</v>
      </c>
      <c r="F39" s="12" t="s">
        <v>25</v>
      </c>
      <c r="G39" s="12"/>
    </row>
    <row r="40" spans="1:7" ht="14.25" customHeight="1">
      <c r="A40" s="9" t="s">
        <v>216</v>
      </c>
      <c r="B40" s="8">
        <v>1340</v>
      </c>
      <c r="C40" s="9" t="s">
        <v>212</v>
      </c>
      <c r="D40" s="6">
        <v>44042</v>
      </c>
      <c r="E40" s="5">
        <v>1836.86</v>
      </c>
      <c r="F40" t="s">
        <v>25</v>
      </c>
      <c r="G40" s="12"/>
    </row>
    <row r="41" spans="1:7" ht="14.25" customHeight="1">
      <c r="A41" s="9" t="s">
        <v>211</v>
      </c>
      <c r="B41" s="8">
        <v>1575</v>
      </c>
      <c r="C41" s="9" t="s">
        <v>212</v>
      </c>
      <c r="D41" s="6">
        <v>43983</v>
      </c>
      <c r="E41" s="4">
        <v>1241.03</v>
      </c>
      <c r="F41" t="s">
        <v>25</v>
      </c>
      <c r="G41" s="12"/>
    </row>
    <row r="42" spans="1:7" ht="14.5" customHeight="1">
      <c r="A42" s="9" t="s">
        <v>211</v>
      </c>
      <c r="B42" s="8">
        <v>1165</v>
      </c>
      <c r="C42" s="9" t="s">
        <v>212</v>
      </c>
      <c r="D42" s="6">
        <v>43861</v>
      </c>
      <c r="E42" s="5">
        <v>867.54</v>
      </c>
      <c r="F42" t="s">
        <v>25</v>
      </c>
      <c r="G42" s="12"/>
    </row>
    <row r="43" spans="1:7" ht="14.4">
      <c r="A43" s="9" t="s">
        <v>211</v>
      </c>
      <c r="B43" s="8">
        <v>794</v>
      </c>
      <c r="C43" s="11" t="s">
        <v>212</v>
      </c>
      <c r="D43" s="6">
        <v>44074</v>
      </c>
      <c r="E43" s="14">
        <f>140+210+315</f>
        <v>665</v>
      </c>
      <c r="F43" t="s">
        <v>25</v>
      </c>
      <c r="G43" s="12"/>
    </row>
    <row r="44" spans="1:7" ht="14.4">
      <c r="A44" s="9" t="s">
        <v>211</v>
      </c>
      <c r="B44" s="8" t="s">
        <v>217</v>
      </c>
      <c r="C44" s="11" t="s">
        <v>212</v>
      </c>
      <c r="D44" s="6">
        <v>44196</v>
      </c>
      <c r="E44" s="5">
        <v>402</v>
      </c>
      <c r="F44" t="s">
        <v>25</v>
      </c>
      <c r="G44" s="12"/>
    </row>
    <row r="45" spans="1:7" ht="13.9" customHeight="1">
      <c r="A45" s="9" t="s">
        <v>211</v>
      </c>
      <c r="B45" s="8">
        <v>1479</v>
      </c>
      <c r="C45" s="9" t="s">
        <v>212</v>
      </c>
      <c r="D45" s="6">
        <v>43952</v>
      </c>
      <c r="E45" s="4">
        <v>3583.88</v>
      </c>
      <c r="F45" t="s">
        <v>27</v>
      </c>
      <c r="G45" s="12"/>
    </row>
    <row r="46" spans="1:7" ht="14.25" customHeight="1">
      <c r="A46" s="9" t="s">
        <v>211</v>
      </c>
      <c r="B46" s="8">
        <v>1008</v>
      </c>
      <c r="C46" s="9" t="s">
        <v>212</v>
      </c>
      <c r="D46" s="6">
        <v>43769</v>
      </c>
      <c r="E46" s="4">
        <v>3292.49</v>
      </c>
      <c r="F46" s="12" t="s">
        <v>27</v>
      </c>
      <c r="G46" s="12"/>
    </row>
    <row r="47" spans="1:7" ht="14.25" customHeight="1">
      <c r="A47" s="9" t="s">
        <v>211</v>
      </c>
      <c r="B47" s="8">
        <v>1230</v>
      </c>
      <c r="C47" s="9" t="s">
        <v>212</v>
      </c>
      <c r="D47" s="6">
        <v>43889</v>
      </c>
      <c r="E47" s="4">
        <v>520</v>
      </c>
      <c r="F47" t="s">
        <v>27</v>
      </c>
      <c r="G47" s="12"/>
    </row>
    <row r="48" spans="1:7" ht="14.25" customHeight="1">
      <c r="A48" s="9" t="s">
        <v>211</v>
      </c>
      <c r="B48" s="8">
        <v>1383</v>
      </c>
      <c r="C48" s="9" t="s">
        <v>212</v>
      </c>
      <c r="D48" s="6">
        <v>43921</v>
      </c>
      <c r="E48" s="5">
        <v>335</v>
      </c>
      <c r="F48" t="s">
        <v>27</v>
      </c>
      <c r="G48" s="12"/>
    </row>
    <row r="49" spans="1:6" ht="14.25" customHeight="1">
      <c r="A49" t="s">
        <v>211</v>
      </c>
      <c r="B49" t="s">
        <v>214</v>
      </c>
      <c r="C49" s="11" t="s">
        <v>212</v>
      </c>
      <c r="D49" s="21">
        <v>44255</v>
      </c>
      <c r="E49" s="5">
        <v>5000</v>
      </c>
      <c r="F49" s="9" t="s">
        <v>29</v>
      </c>
    </row>
    <row r="50" spans="1:6" ht="14.25" customHeight="1">
      <c r="A50" s="9" t="s">
        <v>211</v>
      </c>
      <c r="B50" s="8">
        <v>1350</v>
      </c>
      <c r="C50" s="9" t="s">
        <v>212</v>
      </c>
      <c r="D50" s="6">
        <v>43921</v>
      </c>
      <c r="E50" s="5">
        <v>317.5</v>
      </c>
      <c r="F50" t="s">
        <v>29</v>
      </c>
    </row>
    <row r="51" spans="1:6" ht="14.25" customHeight="1">
      <c r="A51" s="9" t="s">
        <v>215</v>
      </c>
      <c r="B51" s="8">
        <v>3712</v>
      </c>
      <c r="C51" s="11" t="s">
        <v>212</v>
      </c>
      <c r="D51" s="6">
        <v>43769</v>
      </c>
      <c r="E51" s="5">
        <v>9575.09</v>
      </c>
      <c r="F51" t="s">
        <v>31</v>
      </c>
    </row>
    <row r="52" spans="1:6" ht="14.4">
      <c r="A52" s="9" t="s">
        <v>211</v>
      </c>
      <c r="B52" s="8">
        <v>1109</v>
      </c>
      <c r="C52" s="9" t="s">
        <v>218</v>
      </c>
      <c r="D52" s="6">
        <v>43830</v>
      </c>
      <c r="E52" s="5">
        <v>6392.6</v>
      </c>
      <c r="F52" t="s">
        <v>34</v>
      </c>
    </row>
    <row r="53" spans="1:6" ht="14.4">
      <c r="A53" s="9" t="s">
        <v>211</v>
      </c>
      <c r="B53" s="8">
        <v>1481</v>
      </c>
      <c r="C53" s="9" t="s">
        <v>218</v>
      </c>
      <c r="D53" s="6">
        <v>43952</v>
      </c>
      <c r="E53" s="5">
        <f>5738.84-375</f>
        <v>5363.84</v>
      </c>
      <c r="F53" t="s">
        <v>34</v>
      </c>
    </row>
    <row r="54" spans="1:6" ht="14.25" customHeight="1">
      <c r="A54" s="9" t="s">
        <v>211</v>
      </c>
      <c r="B54" s="8" t="s">
        <v>217</v>
      </c>
      <c r="C54" s="11" t="s">
        <v>218</v>
      </c>
      <c r="D54" s="6">
        <v>44196</v>
      </c>
      <c r="E54" s="5">
        <v>422</v>
      </c>
      <c r="F54" t="s">
        <v>34</v>
      </c>
    </row>
    <row r="55" spans="1:6" ht="14.25" customHeight="1">
      <c r="A55" s="9" t="s">
        <v>215</v>
      </c>
      <c r="B55" s="8">
        <v>4921</v>
      </c>
      <c r="C55" s="11" t="s">
        <v>218</v>
      </c>
      <c r="D55" s="6">
        <v>43922</v>
      </c>
      <c r="E55" s="5">
        <v>130</v>
      </c>
      <c r="F55" t="s">
        <v>34</v>
      </c>
    </row>
    <row r="56" spans="1:6" ht="14.25" customHeight="1">
      <c r="A56" s="9" t="s">
        <v>211</v>
      </c>
      <c r="B56" s="8">
        <v>1009</v>
      </c>
      <c r="C56" s="9" t="s">
        <v>218</v>
      </c>
      <c r="D56" s="6">
        <v>43769</v>
      </c>
      <c r="E56" s="5">
        <v>96.67</v>
      </c>
      <c r="F56" t="s">
        <v>34</v>
      </c>
    </row>
    <row r="57" spans="1:6" ht="14.25" customHeight="1">
      <c r="A57" s="9" t="s">
        <v>211</v>
      </c>
      <c r="B57" s="8">
        <v>902</v>
      </c>
      <c r="C57" s="11" t="s">
        <v>218</v>
      </c>
      <c r="D57" s="6">
        <v>44074</v>
      </c>
      <c r="E57" s="5">
        <v>204058.54</v>
      </c>
      <c r="F57" s="9" t="s">
        <v>36</v>
      </c>
    </row>
    <row r="58" spans="1:6" ht="14.25" customHeight="1">
      <c r="A58" s="9" t="s">
        <v>211</v>
      </c>
      <c r="B58" s="8">
        <v>1693</v>
      </c>
      <c r="C58" s="11" t="s">
        <v>218</v>
      </c>
      <c r="D58" s="6">
        <v>44044</v>
      </c>
      <c r="E58" s="5">
        <v>25270.05</v>
      </c>
      <c r="F58" s="9" t="s">
        <v>36</v>
      </c>
    </row>
    <row r="59" spans="1:6" ht="14.25" customHeight="1">
      <c r="A59" t="s">
        <v>211</v>
      </c>
      <c r="B59" t="s">
        <v>219</v>
      </c>
      <c r="C59" s="11" t="s">
        <v>218</v>
      </c>
      <c r="D59" s="21">
        <v>44228</v>
      </c>
      <c r="E59" s="14">
        <v>1619</v>
      </c>
      <c r="F59" t="s">
        <v>38</v>
      </c>
    </row>
    <row r="60" spans="1:6" ht="14.25" customHeight="1">
      <c r="A60" s="9" t="s">
        <v>211</v>
      </c>
      <c r="B60" s="8">
        <v>1694</v>
      </c>
      <c r="C60" s="11" t="s">
        <v>218</v>
      </c>
      <c r="D60" s="6">
        <v>44044</v>
      </c>
      <c r="E60" s="5">
        <v>1050</v>
      </c>
      <c r="F60" t="s">
        <v>38</v>
      </c>
    </row>
    <row r="61" spans="1:6" ht="14.25" customHeight="1">
      <c r="A61" s="9" t="s">
        <v>220</v>
      </c>
      <c r="B61" s="8">
        <v>740</v>
      </c>
      <c r="C61" s="11" t="s">
        <v>218</v>
      </c>
      <c r="D61" s="6">
        <v>43677</v>
      </c>
      <c r="E61" s="5">
        <v>270</v>
      </c>
      <c r="F61" s="9" t="s">
        <v>38</v>
      </c>
    </row>
    <row r="62" spans="1:6" ht="14.25" customHeight="1">
      <c r="A62" s="9" t="s">
        <v>211</v>
      </c>
      <c r="B62" s="8">
        <v>795</v>
      </c>
      <c r="C62" s="11" t="s">
        <v>218</v>
      </c>
      <c r="D62" s="6">
        <v>44044</v>
      </c>
      <c r="E62" s="5">
        <v>7505.46</v>
      </c>
      <c r="F62" t="s">
        <v>40</v>
      </c>
    </row>
    <row r="63" spans="1:6" ht="14.25" customHeight="1">
      <c r="A63" s="9" t="s">
        <v>211</v>
      </c>
      <c r="B63" s="8">
        <v>1056</v>
      </c>
      <c r="C63" s="9" t="s">
        <v>218</v>
      </c>
      <c r="D63" s="6">
        <v>43799</v>
      </c>
      <c r="E63" s="4">
        <v>1565</v>
      </c>
      <c r="F63" t="s">
        <v>40</v>
      </c>
    </row>
    <row r="64" spans="1:6" ht="14.25" customHeight="1">
      <c r="A64" t="s">
        <v>216</v>
      </c>
      <c r="B64">
        <v>1662</v>
      </c>
      <c r="C64" s="11" t="s">
        <v>218</v>
      </c>
      <c r="D64" s="21">
        <v>44279</v>
      </c>
      <c r="E64" s="14">
        <v>1220</v>
      </c>
      <c r="F64" t="s">
        <v>40</v>
      </c>
    </row>
    <row r="65" spans="1:6" ht="14.25" customHeight="1">
      <c r="A65" s="9" t="s">
        <v>215</v>
      </c>
      <c r="B65" s="8">
        <v>2953</v>
      </c>
      <c r="C65" s="11" t="s">
        <v>218</v>
      </c>
      <c r="D65" s="6">
        <v>43677</v>
      </c>
      <c r="E65" s="5">
        <v>7674.24</v>
      </c>
      <c r="F65" t="s">
        <v>42</v>
      </c>
    </row>
    <row r="66" spans="1:6" ht="14.25" customHeight="1">
      <c r="A66" s="9" t="s">
        <v>211</v>
      </c>
      <c r="B66" s="8">
        <v>916</v>
      </c>
      <c r="C66" s="11" t="s">
        <v>221</v>
      </c>
      <c r="D66" s="6">
        <v>44075</v>
      </c>
      <c r="E66" s="5">
        <v>8724.2199999999993</v>
      </c>
      <c r="F66" t="s">
        <v>44</v>
      </c>
    </row>
    <row r="67" spans="1:6" ht="14.25" customHeight="1">
      <c r="A67" s="9" t="s">
        <v>211</v>
      </c>
      <c r="B67" s="8">
        <v>1667</v>
      </c>
      <c r="C67" s="11" t="s">
        <v>221</v>
      </c>
      <c r="D67" s="6">
        <v>44136</v>
      </c>
      <c r="E67" s="5">
        <v>6513.2</v>
      </c>
      <c r="F67" t="s">
        <v>44</v>
      </c>
    </row>
    <row r="68" spans="1:6" ht="15" customHeight="1">
      <c r="A68" s="9" t="s">
        <v>211</v>
      </c>
      <c r="B68" s="8">
        <v>1699</v>
      </c>
      <c r="C68" s="11" t="s">
        <v>221</v>
      </c>
      <c r="D68" s="6">
        <v>44044</v>
      </c>
      <c r="E68" s="5">
        <v>5724.32</v>
      </c>
      <c r="F68" t="s">
        <v>44</v>
      </c>
    </row>
    <row r="69" spans="1:6" ht="15" customHeight="1">
      <c r="A69" s="9" t="s">
        <v>211</v>
      </c>
      <c r="B69" s="8">
        <v>1437</v>
      </c>
      <c r="C69" s="11" t="s">
        <v>221</v>
      </c>
      <c r="D69" s="6">
        <v>44105</v>
      </c>
      <c r="E69" s="5">
        <v>1842.4</v>
      </c>
      <c r="F69" t="s">
        <v>44</v>
      </c>
    </row>
    <row r="70" spans="1:6" ht="15" customHeight="1">
      <c r="A70" s="9" t="s">
        <v>211</v>
      </c>
      <c r="B70" s="8">
        <v>1586</v>
      </c>
      <c r="C70" s="9" t="s">
        <v>221</v>
      </c>
      <c r="D70" s="6">
        <v>44013</v>
      </c>
      <c r="E70" s="5">
        <v>1610</v>
      </c>
      <c r="F70" s="9" t="s">
        <v>44</v>
      </c>
    </row>
    <row r="71" spans="1:6" ht="15" customHeight="1">
      <c r="A71" s="9" t="s">
        <v>211</v>
      </c>
      <c r="B71" s="8">
        <v>1585</v>
      </c>
      <c r="C71" s="11" t="s">
        <v>221</v>
      </c>
      <c r="D71" s="6">
        <v>43983</v>
      </c>
      <c r="E71" s="5">
        <v>700</v>
      </c>
      <c r="F71" s="9" t="s">
        <v>44</v>
      </c>
    </row>
    <row r="72" spans="1:6" ht="15" customHeight="1">
      <c r="A72" s="9" t="s">
        <v>211</v>
      </c>
      <c r="B72" s="8">
        <v>1583</v>
      </c>
      <c r="C72" s="9" t="s">
        <v>221</v>
      </c>
      <c r="D72" s="6">
        <v>43983</v>
      </c>
      <c r="E72" s="5">
        <v>490</v>
      </c>
      <c r="F72" t="s">
        <v>44</v>
      </c>
    </row>
    <row r="73" spans="1:6" ht="15" customHeight="1">
      <c r="A73" s="9" t="s">
        <v>211</v>
      </c>
      <c r="B73" s="8">
        <v>1668</v>
      </c>
      <c r="C73" s="11" t="s">
        <v>221</v>
      </c>
      <c r="D73" s="6">
        <v>44136</v>
      </c>
      <c r="E73" s="5">
        <v>280</v>
      </c>
      <c r="F73" t="s">
        <v>44</v>
      </c>
    </row>
    <row r="74" spans="1:6" ht="15" customHeight="1">
      <c r="A74" t="s">
        <v>211</v>
      </c>
      <c r="B74" t="s">
        <v>222</v>
      </c>
      <c r="C74" s="11" t="s">
        <v>221</v>
      </c>
      <c r="D74" s="21">
        <v>44287</v>
      </c>
      <c r="E74" s="5">
        <v>103</v>
      </c>
      <c r="F74" t="s">
        <v>44</v>
      </c>
    </row>
    <row r="75" spans="1:6" ht="15" customHeight="1">
      <c r="A75" t="s">
        <v>211</v>
      </c>
      <c r="B75">
        <v>2470</v>
      </c>
      <c r="C75" s="11" t="s">
        <v>221</v>
      </c>
      <c r="D75" s="21">
        <v>44228</v>
      </c>
      <c r="E75" s="14">
        <v>770</v>
      </c>
      <c r="F75" t="s">
        <v>46</v>
      </c>
    </row>
    <row r="76" spans="1:6" ht="15" customHeight="1">
      <c r="A76" s="9" t="s">
        <v>211</v>
      </c>
      <c r="B76" s="8" t="s">
        <v>217</v>
      </c>
      <c r="C76" s="11" t="s">
        <v>221</v>
      </c>
      <c r="D76" s="6">
        <v>44196</v>
      </c>
      <c r="E76" s="5">
        <v>522</v>
      </c>
      <c r="F76" t="s">
        <v>46</v>
      </c>
    </row>
    <row r="77" spans="1:6" ht="15" customHeight="1">
      <c r="A77" s="9" t="s">
        <v>211</v>
      </c>
      <c r="B77" s="8">
        <v>917</v>
      </c>
      <c r="C77" s="11" t="s">
        <v>221</v>
      </c>
      <c r="D77" s="6">
        <v>44075</v>
      </c>
      <c r="E77" s="5">
        <v>5757.73</v>
      </c>
      <c r="F77" t="s">
        <v>48</v>
      </c>
    </row>
    <row r="78" spans="1:6" ht="15" customHeight="1">
      <c r="A78" s="9" t="s">
        <v>223</v>
      </c>
      <c r="B78" s="8">
        <v>4746979</v>
      </c>
      <c r="C78" s="9" t="s">
        <v>221</v>
      </c>
      <c r="D78" s="6">
        <v>44014</v>
      </c>
      <c r="E78" s="5">
        <v>1674.8</v>
      </c>
      <c r="F78" t="s">
        <v>48</v>
      </c>
    </row>
    <row r="79" spans="1:6" ht="15" customHeight="1">
      <c r="A79" s="9" t="s">
        <v>223</v>
      </c>
      <c r="B79" s="8">
        <v>4761563</v>
      </c>
      <c r="C79" s="9" t="s">
        <v>221</v>
      </c>
      <c r="D79" s="6">
        <v>44036</v>
      </c>
      <c r="E79" s="5">
        <v>662.71</v>
      </c>
      <c r="F79" t="s">
        <v>48</v>
      </c>
    </row>
    <row r="80" spans="1:6" ht="15" customHeight="1">
      <c r="A80" s="9" t="s">
        <v>211</v>
      </c>
      <c r="B80" s="8">
        <v>1700</v>
      </c>
      <c r="C80" s="11" t="s">
        <v>221</v>
      </c>
      <c r="D80" s="6">
        <v>44044</v>
      </c>
      <c r="E80" s="5">
        <v>4603.51</v>
      </c>
      <c r="F80" t="s">
        <v>50</v>
      </c>
    </row>
    <row r="81" spans="1:6" ht="15" customHeight="1">
      <c r="A81" s="9" t="s">
        <v>211</v>
      </c>
      <c r="B81" s="8">
        <v>801</v>
      </c>
      <c r="C81" s="11" t="s">
        <v>221</v>
      </c>
      <c r="D81" s="6">
        <v>44044</v>
      </c>
      <c r="E81" s="5">
        <v>20618.39</v>
      </c>
      <c r="F81" t="s">
        <v>52</v>
      </c>
    </row>
    <row r="82" spans="1:6" ht="15" customHeight="1">
      <c r="A82" s="9" t="s">
        <v>211</v>
      </c>
      <c r="B82" s="8">
        <v>802</v>
      </c>
      <c r="C82" s="11" t="s">
        <v>221</v>
      </c>
      <c r="D82" s="6">
        <v>44044</v>
      </c>
      <c r="E82" s="5">
        <v>1373.93</v>
      </c>
      <c r="F82" t="s">
        <v>54</v>
      </c>
    </row>
    <row r="83" spans="1:6" ht="15" customHeight="1">
      <c r="A83" s="9" t="s">
        <v>223</v>
      </c>
      <c r="B83" s="8">
        <v>4869850</v>
      </c>
      <c r="C83" s="11" t="s">
        <v>221</v>
      </c>
      <c r="D83" s="6">
        <v>44222</v>
      </c>
      <c r="E83" s="4">
        <v>714.91</v>
      </c>
      <c r="F83" t="s">
        <v>54</v>
      </c>
    </row>
    <row r="84" spans="1:6" ht="15" customHeight="1">
      <c r="A84" s="9" t="s">
        <v>211</v>
      </c>
      <c r="B84" s="8">
        <v>804</v>
      </c>
      <c r="C84" s="11" t="s">
        <v>224</v>
      </c>
      <c r="D84" s="6">
        <v>44044</v>
      </c>
      <c r="E84" s="5">
        <v>17020</v>
      </c>
      <c r="F84" s="9" t="s">
        <v>57</v>
      </c>
    </row>
    <row r="85" spans="1:6" ht="15" customHeight="1">
      <c r="A85" s="9" t="s">
        <v>211</v>
      </c>
      <c r="B85" s="8" t="s">
        <v>217</v>
      </c>
      <c r="C85" s="11" t="s">
        <v>224</v>
      </c>
      <c r="D85" s="6">
        <v>44196</v>
      </c>
      <c r="E85" s="5">
        <v>7908</v>
      </c>
      <c r="F85" t="s">
        <v>57</v>
      </c>
    </row>
    <row r="86" spans="1:6" ht="15" customHeight="1">
      <c r="A86" s="9" t="s">
        <v>211</v>
      </c>
      <c r="B86" s="8">
        <v>1702</v>
      </c>
      <c r="C86" s="11" t="s">
        <v>224</v>
      </c>
      <c r="D86" s="6">
        <v>44044</v>
      </c>
      <c r="E86" s="5">
        <v>4865</v>
      </c>
      <c r="F86" s="9" t="s">
        <v>57</v>
      </c>
    </row>
    <row r="87" spans="1:6" ht="15" customHeight="1">
      <c r="A87" s="9" t="s">
        <v>211</v>
      </c>
      <c r="B87" s="8">
        <v>2153</v>
      </c>
      <c r="C87" s="11" t="s">
        <v>224</v>
      </c>
      <c r="D87" s="6">
        <v>44196</v>
      </c>
      <c r="E87" s="5">
        <v>2338.85</v>
      </c>
      <c r="F87" s="9" t="s">
        <v>57</v>
      </c>
    </row>
    <row r="88" spans="1:6" ht="13.9" customHeight="1">
      <c r="A88" s="9" t="s">
        <v>211</v>
      </c>
      <c r="B88" s="8">
        <v>919</v>
      </c>
      <c r="C88" s="11" t="s">
        <v>224</v>
      </c>
      <c r="D88" s="6">
        <v>44075</v>
      </c>
      <c r="E88" s="5">
        <v>1886.74</v>
      </c>
      <c r="F88" s="9" t="s">
        <v>57</v>
      </c>
    </row>
    <row r="89" spans="1:6" ht="14.25" customHeight="1">
      <c r="A89" s="9" t="s">
        <v>211</v>
      </c>
      <c r="B89" s="8">
        <v>1439</v>
      </c>
      <c r="C89" s="11" t="s">
        <v>224</v>
      </c>
      <c r="D89" s="6">
        <v>44105</v>
      </c>
      <c r="E89" s="5">
        <v>150</v>
      </c>
      <c r="F89" s="9" t="s">
        <v>57</v>
      </c>
    </row>
    <row r="90" spans="1:6" ht="14.4">
      <c r="A90" s="9" t="s">
        <v>211</v>
      </c>
      <c r="B90" s="8" t="s">
        <v>217</v>
      </c>
      <c r="C90" s="11" t="s">
        <v>224</v>
      </c>
      <c r="D90" s="6">
        <v>44196</v>
      </c>
      <c r="E90" s="5">
        <v>8814</v>
      </c>
      <c r="F90" t="s">
        <v>59</v>
      </c>
    </row>
    <row r="91" spans="1:6" ht="14.4">
      <c r="A91" s="9" t="s">
        <v>211</v>
      </c>
      <c r="B91" s="8">
        <v>1701</v>
      </c>
      <c r="C91" s="11" t="s">
        <v>224</v>
      </c>
      <c r="D91" s="6">
        <v>44044</v>
      </c>
      <c r="E91" s="5">
        <v>5200.76</v>
      </c>
      <c r="F91" t="s">
        <v>59</v>
      </c>
    </row>
    <row r="92" spans="1:6" ht="14.25" customHeight="1">
      <c r="A92" s="9" t="s">
        <v>211</v>
      </c>
      <c r="B92" s="8" t="s">
        <v>217</v>
      </c>
      <c r="C92" s="11" t="s">
        <v>224</v>
      </c>
      <c r="D92" s="6">
        <v>44196</v>
      </c>
      <c r="E92" s="5">
        <v>5000</v>
      </c>
      <c r="F92" t="s">
        <v>59</v>
      </c>
    </row>
    <row r="93" spans="1:6" ht="14.5" customHeight="1">
      <c r="A93" s="9" t="s">
        <v>211</v>
      </c>
      <c r="B93" s="8" t="s">
        <v>217</v>
      </c>
      <c r="C93" s="11" t="s">
        <v>224</v>
      </c>
      <c r="D93" s="6">
        <v>44196</v>
      </c>
      <c r="E93" s="5">
        <v>5000</v>
      </c>
      <c r="F93" t="s">
        <v>59</v>
      </c>
    </row>
    <row r="94" spans="1:6" ht="14.4">
      <c r="A94" s="9" t="s">
        <v>211</v>
      </c>
      <c r="B94" s="8">
        <v>918</v>
      </c>
      <c r="C94" s="11" t="s">
        <v>224</v>
      </c>
      <c r="D94" s="6">
        <v>44075</v>
      </c>
      <c r="E94" s="5">
        <v>4908.47</v>
      </c>
      <c r="F94" t="s">
        <v>59</v>
      </c>
    </row>
    <row r="95" spans="1:6" ht="14.4">
      <c r="A95" t="s">
        <v>211</v>
      </c>
      <c r="B95" s="8" t="s">
        <v>225</v>
      </c>
      <c r="C95" s="11" t="s">
        <v>224</v>
      </c>
      <c r="D95" s="6">
        <v>44166</v>
      </c>
      <c r="E95" s="5">
        <v>186</v>
      </c>
      <c r="F95" t="s">
        <v>59</v>
      </c>
    </row>
    <row r="96" spans="1:6" ht="13.9" customHeight="1">
      <c r="A96" s="9" t="s">
        <v>211</v>
      </c>
      <c r="B96" s="8">
        <v>1438</v>
      </c>
      <c r="C96" s="11" t="s">
        <v>224</v>
      </c>
      <c r="D96" s="6">
        <v>44105</v>
      </c>
      <c r="E96" s="5">
        <v>3643.93</v>
      </c>
      <c r="F96" s="9" t="s">
        <v>61</v>
      </c>
    </row>
    <row r="97" spans="1:6" ht="14.4">
      <c r="A97" t="s">
        <v>211</v>
      </c>
      <c r="B97" t="s">
        <v>222</v>
      </c>
      <c r="C97" s="11" t="s">
        <v>224</v>
      </c>
      <c r="D97" s="21">
        <v>44287</v>
      </c>
      <c r="E97" s="5">
        <v>2347</v>
      </c>
      <c r="F97" t="s">
        <v>63</v>
      </c>
    </row>
    <row r="98" spans="1:6" ht="14.5" customHeight="1">
      <c r="A98" t="s">
        <v>211</v>
      </c>
      <c r="B98" t="s">
        <v>219</v>
      </c>
      <c r="C98" s="11" t="s">
        <v>224</v>
      </c>
      <c r="D98" s="21">
        <v>44228</v>
      </c>
      <c r="E98" s="14">
        <v>2616</v>
      </c>
      <c r="F98" t="s">
        <v>64</v>
      </c>
    </row>
    <row r="99" spans="1:6" ht="14.25" customHeight="1">
      <c r="A99" t="s">
        <v>211</v>
      </c>
      <c r="B99">
        <v>2471</v>
      </c>
      <c r="C99" s="11" t="s">
        <v>224</v>
      </c>
      <c r="D99" s="21">
        <v>44228</v>
      </c>
      <c r="E99" s="14">
        <v>2475.38</v>
      </c>
      <c r="F99" t="s">
        <v>64</v>
      </c>
    </row>
    <row r="100" spans="1:6" ht="13.5" customHeight="1">
      <c r="A100" s="9" t="s">
        <v>211</v>
      </c>
      <c r="B100" s="8">
        <v>1669</v>
      </c>
      <c r="C100" s="11" t="s">
        <v>224</v>
      </c>
      <c r="D100" s="6">
        <v>44136</v>
      </c>
      <c r="E100" s="5">
        <v>2457.75</v>
      </c>
      <c r="F100" t="s">
        <v>64</v>
      </c>
    </row>
    <row r="101" spans="1:6" ht="13.5" customHeight="1">
      <c r="A101" s="9" t="s">
        <v>211</v>
      </c>
      <c r="B101" s="8">
        <v>803</v>
      </c>
      <c r="C101" s="11" t="s">
        <v>224</v>
      </c>
      <c r="D101" s="6">
        <v>44044</v>
      </c>
      <c r="E101" s="5">
        <v>15918.54</v>
      </c>
      <c r="F101" t="s">
        <v>65</v>
      </c>
    </row>
    <row r="102" spans="1:6" ht="14.4">
      <c r="A102" s="9" t="s">
        <v>211</v>
      </c>
      <c r="B102" s="8">
        <v>803</v>
      </c>
      <c r="C102" s="11" t="s">
        <v>224</v>
      </c>
      <c r="D102" s="6">
        <v>44044</v>
      </c>
      <c r="E102" s="5">
        <v>15918.53</v>
      </c>
      <c r="F102" t="s">
        <v>66</v>
      </c>
    </row>
    <row r="103" spans="1:6" ht="14.4">
      <c r="A103" t="s">
        <v>211</v>
      </c>
      <c r="B103" s="8" t="s">
        <v>225</v>
      </c>
      <c r="C103" s="11" t="s">
        <v>226</v>
      </c>
      <c r="D103" s="6">
        <v>44166</v>
      </c>
      <c r="E103" s="5">
        <v>2983</v>
      </c>
      <c r="F103" t="s">
        <v>68</v>
      </c>
    </row>
    <row r="104" spans="1:6" ht="14.4">
      <c r="A104" t="s">
        <v>211</v>
      </c>
      <c r="B104" t="s">
        <v>222</v>
      </c>
      <c r="C104" s="11" t="s">
        <v>226</v>
      </c>
      <c r="D104" s="21">
        <v>44287</v>
      </c>
      <c r="E104" s="5">
        <v>690</v>
      </c>
      <c r="F104" s="9" t="s">
        <v>68</v>
      </c>
    </row>
    <row r="105" spans="1:6" ht="14.4">
      <c r="A105" t="s">
        <v>211</v>
      </c>
      <c r="B105" t="s">
        <v>219</v>
      </c>
      <c r="C105" s="11" t="s">
        <v>226</v>
      </c>
      <c r="D105" s="21">
        <v>44228</v>
      </c>
      <c r="E105" s="14">
        <v>21364</v>
      </c>
      <c r="F105" s="9" t="s">
        <v>70</v>
      </c>
    </row>
    <row r="106" spans="1:6" ht="14.4">
      <c r="A106" s="9" t="s">
        <v>211</v>
      </c>
      <c r="B106" s="8" t="s">
        <v>217</v>
      </c>
      <c r="C106" s="11" t="s">
        <v>226</v>
      </c>
      <c r="D106" s="6">
        <v>44196</v>
      </c>
      <c r="E106" s="5">
        <v>9607</v>
      </c>
      <c r="F106" t="s">
        <v>70</v>
      </c>
    </row>
    <row r="107" spans="1:6" ht="14.25" customHeight="1">
      <c r="A107" s="9" t="s">
        <v>211</v>
      </c>
      <c r="B107" s="8">
        <v>920</v>
      </c>
      <c r="C107" s="11" t="s">
        <v>226</v>
      </c>
      <c r="D107" s="6">
        <v>44075</v>
      </c>
      <c r="E107" s="5">
        <v>4938.8599999999997</v>
      </c>
      <c r="F107" t="s">
        <v>70</v>
      </c>
    </row>
    <row r="108" spans="1:6" ht="14.4">
      <c r="A108" s="9" t="s">
        <v>211</v>
      </c>
      <c r="B108" s="8">
        <v>1704</v>
      </c>
      <c r="C108" s="11" t="s">
        <v>226</v>
      </c>
      <c r="D108" s="6">
        <v>44044</v>
      </c>
      <c r="E108" s="5">
        <v>3465</v>
      </c>
      <c r="F108" t="s">
        <v>70</v>
      </c>
    </row>
    <row r="109" spans="1:6" ht="13.5" customHeight="1">
      <c r="A109" s="9" t="s">
        <v>211</v>
      </c>
      <c r="B109" s="8">
        <v>1703</v>
      </c>
      <c r="C109" s="11" t="s">
        <v>226</v>
      </c>
      <c r="D109" s="6">
        <v>44044</v>
      </c>
      <c r="E109" s="5">
        <v>3376.88</v>
      </c>
      <c r="F109" t="s">
        <v>70</v>
      </c>
    </row>
    <row r="110" spans="1:6" ht="13.5" customHeight="1">
      <c r="A110" s="9" t="s">
        <v>211</v>
      </c>
      <c r="B110" s="8">
        <v>1440</v>
      </c>
      <c r="C110" s="11" t="s">
        <v>226</v>
      </c>
      <c r="D110" s="6">
        <v>44105</v>
      </c>
      <c r="E110" s="5">
        <v>2033.56</v>
      </c>
      <c r="F110" t="s">
        <v>70</v>
      </c>
    </row>
    <row r="111" spans="1:6" ht="13.5" customHeight="1">
      <c r="A111" t="s">
        <v>211</v>
      </c>
      <c r="B111" t="s">
        <v>222</v>
      </c>
      <c r="C111" s="11" t="s">
        <v>226</v>
      </c>
      <c r="D111" s="21">
        <v>44287</v>
      </c>
      <c r="E111" s="5">
        <v>1075</v>
      </c>
      <c r="F111" t="s">
        <v>70</v>
      </c>
    </row>
    <row r="112" spans="1:6" ht="41.25" customHeight="1">
      <c r="A112" t="s">
        <v>227</v>
      </c>
      <c r="B112" s="8" t="s">
        <v>228</v>
      </c>
      <c r="C112" s="11" t="s">
        <v>226</v>
      </c>
      <c r="D112" s="6">
        <v>44166</v>
      </c>
      <c r="E112" s="5">
        <v>501.69</v>
      </c>
      <c r="F112" t="s">
        <v>70</v>
      </c>
    </row>
    <row r="113" spans="1:6" ht="14.4">
      <c r="A113" t="s">
        <v>227</v>
      </c>
      <c r="B113" t="s">
        <v>229</v>
      </c>
      <c r="C113" s="11" t="s">
        <v>226</v>
      </c>
      <c r="D113" s="21">
        <v>44256</v>
      </c>
      <c r="E113" s="14">
        <v>260</v>
      </c>
      <c r="F113" t="s">
        <v>70</v>
      </c>
    </row>
    <row r="114" spans="1:6" ht="14.4">
      <c r="A114" s="9" t="s">
        <v>211</v>
      </c>
      <c r="B114" s="8">
        <v>806</v>
      </c>
      <c r="C114" s="11" t="s">
        <v>226</v>
      </c>
      <c r="D114" s="6">
        <v>44044</v>
      </c>
      <c r="E114" s="5">
        <v>3047.64</v>
      </c>
      <c r="F114" t="s">
        <v>72</v>
      </c>
    </row>
    <row r="115" spans="1:6" ht="14.4">
      <c r="A115" s="9" t="s">
        <v>211</v>
      </c>
      <c r="B115" s="8">
        <v>921</v>
      </c>
      <c r="C115" s="11" t="s">
        <v>226</v>
      </c>
      <c r="D115" s="6">
        <v>44075</v>
      </c>
      <c r="E115" s="5">
        <v>2665</v>
      </c>
      <c r="F115" t="s">
        <v>72</v>
      </c>
    </row>
    <row r="116" spans="1:6" ht="14.5" customHeight="1">
      <c r="A116" s="9" t="s">
        <v>211</v>
      </c>
      <c r="B116" s="8">
        <v>1441</v>
      </c>
      <c r="C116" s="11" t="s">
        <v>226</v>
      </c>
      <c r="D116" s="6">
        <v>44105</v>
      </c>
      <c r="E116" s="5">
        <v>140</v>
      </c>
      <c r="F116" t="s">
        <v>72</v>
      </c>
    </row>
    <row r="117" spans="1:6" ht="14.4">
      <c r="A117" t="s">
        <v>211</v>
      </c>
      <c r="B117" t="s">
        <v>214</v>
      </c>
      <c r="C117" s="11" t="s">
        <v>226</v>
      </c>
      <c r="D117" s="21">
        <v>44255</v>
      </c>
      <c r="E117" s="14">
        <v>2832</v>
      </c>
      <c r="F117" t="s">
        <v>74</v>
      </c>
    </row>
    <row r="118" spans="1:6" ht="14.25" customHeight="1">
      <c r="A118" s="9" t="s">
        <v>211</v>
      </c>
      <c r="B118" s="8">
        <v>1671</v>
      </c>
      <c r="C118" s="11" t="s">
        <v>226</v>
      </c>
      <c r="D118" s="6">
        <v>44136</v>
      </c>
      <c r="E118" s="5">
        <v>257.5</v>
      </c>
      <c r="F118" t="s">
        <v>75</v>
      </c>
    </row>
    <row r="119" spans="1:6" ht="13.5" customHeight="1">
      <c r="A119" s="9" t="s">
        <v>211</v>
      </c>
      <c r="B119" s="8">
        <v>805</v>
      </c>
      <c r="C119" s="11" t="s">
        <v>226</v>
      </c>
      <c r="D119" s="6">
        <v>44044</v>
      </c>
      <c r="E119" s="5">
        <v>10143.09</v>
      </c>
      <c r="F119" t="s">
        <v>76</v>
      </c>
    </row>
    <row r="120" spans="1:6" ht="14.4">
      <c r="A120" s="9" t="s">
        <v>211</v>
      </c>
      <c r="B120" s="8">
        <v>922</v>
      </c>
      <c r="C120" s="11" t="s">
        <v>230</v>
      </c>
      <c r="D120" s="6">
        <v>44075</v>
      </c>
      <c r="E120" s="5">
        <v>8110</v>
      </c>
      <c r="F120" t="s">
        <v>78</v>
      </c>
    </row>
    <row r="121" spans="1:6" ht="13.5" customHeight="1">
      <c r="A121" s="9" t="s">
        <v>211</v>
      </c>
      <c r="B121" s="8">
        <v>1442</v>
      </c>
      <c r="C121" s="11" t="s">
        <v>230</v>
      </c>
      <c r="D121" s="6">
        <v>44105</v>
      </c>
      <c r="E121" s="5">
        <v>3739.57</v>
      </c>
      <c r="F121" t="s">
        <v>78</v>
      </c>
    </row>
    <row r="122" spans="1:6" ht="13.5" customHeight="1">
      <c r="A122" s="9" t="s">
        <v>211</v>
      </c>
      <c r="B122" s="8">
        <v>1673</v>
      </c>
      <c r="C122" s="11" t="s">
        <v>230</v>
      </c>
      <c r="D122" s="6">
        <v>44136</v>
      </c>
      <c r="E122" s="5">
        <v>3312.97</v>
      </c>
      <c r="F122" t="s">
        <v>78</v>
      </c>
    </row>
    <row r="123" spans="1:6" ht="14.25" customHeight="1">
      <c r="A123" s="9" t="s">
        <v>211</v>
      </c>
      <c r="B123" s="8">
        <v>2155</v>
      </c>
      <c r="C123" s="11" t="s">
        <v>230</v>
      </c>
      <c r="D123" s="6">
        <v>44196</v>
      </c>
      <c r="E123" s="5">
        <v>3376.98</v>
      </c>
      <c r="F123" t="s">
        <v>79</v>
      </c>
    </row>
    <row r="124" spans="1:6" ht="14.25" customHeight="1">
      <c r="A124" t="s">
        <v>211</v>
      </c>
      <c r="B124" t="s">
        <v>214</v>
      </c>
      <c r="C124" s="11" t="s">
        <v>230</v>
      </c>
      <c r="D124" s="21">
        <v>44255</v>
      </c>
      <c r="E124" s="14">
        <v>1569</v>
      </c>
      <c r="F124" t="s">
        <v>80</v>
      </c>
    </row>
    <row r="125" spans="1:6" ht="14.25" customHeight="1">
      <c r="A125" s="9" t="s">
        <v>211</v>
      </c>
      <c r="B125" s="8">
        <v>1705</v>
      </c>
      <c r="C125" s="11" t="s">
        <v>230</v>
      </c>
      <c r="D125" s="6">
        <v>44044</v>
      </c>
      <c r="E125" s="5">
        <v>9549.2000000000007</v>
      </c>
      <c r="F125" t="s">
        <v>81</v>
      </c>
    </row>
    <row r="126" spans="1:6" ht="14.4">
      <c r="A126" s="9" t="s">
        <v>211</v>
      </c>
      <c r="B126" s="8">
        <v>1706</v>
      </c>
      <c r="C126" s="11" t="s">
        <v>230</v>
      </c>
      <c r="D126" s="6">
        <v>44044</v>
      </c>
      <c r="E126" s="5">
        <v>2201.56</v>
      </c>
      <c r="F126" t="s">
        <v>81</v>
      </c>
    </row>
    <row r="127" spans="1:6" ht="14.25" customHeight="1">
      <c r="A127" s="9" t="s">
        <v>211</v>
      </c>
      <c r="B127" s="8">
        <v>807</v>
      </c>
      <c r="C127" s="11" t="s">
        <v>230</v>
      </c>
      <c r="D127" s="6">
        <v>44044</v>
      </c>
      <c r="E127" s="5">
        <f>300+337.5+337.5+30+35+35+35+991.95</f>
        <v>2101.9499999999998</v>
      </c>
      <c r="F127" t="s">
        <v>83</v>
      </c>
    </row>
    <row r="128" spans="1:6" ht="14.25" customHeight="1">
      <c r="A128" t="s">
        <v>211</v>
      </c>
      <c r="B128" s="8" t="s">
        <v>225</v>
      </c>
      <c r="C128" s="11" t="s">
        <v>230</v>
      </c>
      <c r="D128" s="6">
        <v>44166</v>
      </c>
      <c r="E128" s="5">
        <v>6577</v>
      </c>
      <c r="F128" t="s">
        <v>84</v>
      </c>
    </row>
    <row r="129" spans="1:6" ht="14.4">
      <c r="A129" t="s">
        <v>211</v>
      </c>
      <c r="B129" t="s">
        <v>222</v>
      </c>
      <c r="C129" s="11" t="s">
        <v>230</v>
      </c>
      <c r="D129" s="21">
        <v>44287</v>
      </c>
      <c r="E129" s="5">
        <v>5550</v>
      </c>
      <c r="F129" t="s">
        <v>84</v>
      </c>
    </row>
    <row r="130" spans="1:6" ht="14.25" customHeight="1">
      <c r="A130" s="9" t="s">
        <v>211</v>
      </c>
      <c r="B130" s="8">
        <v>807</v>
      </c>
      <c r="C130" s="11" t="s">
        <v>230</v>
      </c>
      <c r="D130" s="6">
        <v>44044</v>
      </c>
      <c r="E130" s="5">
        <f>5206.95-2101.95</f>
        <v>3105</v>
      </c>
      <c r="F130" t="s">
        <v>84</v>
      </c>
    </row>
    <row r="131" spans="1:6" ht="14.25" customHeight="1">
      <c r="A131" s="9" t="s">
        <v>211</v>
      </c>
      <c r="B131" s="8">
        <v>808</v>
      </c>
      <c r="C131" s="11" t="s">
        <v>230</v>
      </c>
      <c r="D131" s="6">
        <v>44044</v>
      </c>
      <c r="E131" s="5">
        <v>395.73</v>
      </c>
      <c r="F131" t="s">
        <v>84</v>
      </c>
    </row>
    <row r="132" spans="1:6" ht="14.4">
      <c r="A132" s="9" t="s">
        <v>211</v>
      </c>
      <c r="B132" s="8">
        <v>1674</v>
      </c>
      <c r="C132" s="11" t="s">
        <v>230</v>
      </c>
      <c r="D132" s="6">
        <v>44136</v>
      </c>
      <c r="E132" s="5">
        <v>140</v>
      </c>
      <c r="F132" t="s">
        <v>84</v>
      </c>
    </row>
    <row r="133" spans="1:6" ht="14.5" customHeight="1">
      <c r="A133" s="9" t="s">
        <v>211</v>
      </c>
      <c r="B133" s="8">
        <v>1707</v>
      </c>
      <c r="C133" s="11" t="s">
        <v>231</v>
      </c>
      <c r="D133" s="6">
        <v>44044</v>
      </c>
      <c r="E133" s="5">
        <f>910+1300+910+630+900+630+140</f>
        <v>5420</v>
      </c>
      <c r="F133" t="s">
        <v>86</v>
      </c>
    </row>
    <row r="134" spans="1:6" ht="13.5" customHeight="1">
      <c r="B134" s="8">
        <v>1707</v>
      </c>
      <c r="C134" s="11" t="s">
        <v>231</v>
      </c>
      <c r="D134" s="6">
        <v>44044</v>
      </c>
      <c r="E134" s="5">
        <f>1320+1300+630+110+900+350</f>
        <v>4610</v>
      </c>
      <c r="F134" t="s">
        <v>86</v>
      </c>
    </row>
    <row r="135" spans="1:6" ht="13.5" customHeight="1">
      <c r="A135" s="9" t="s">
        <v>211</v>
      </c>
      <c r="B135" s="8">
        <v>1110</v>
      </c>
      <c r="C135" s="11" t="s">
        <v>231</v>
      </c>
      <c r="D135" s="6">
        <v>43830</v>
      </c>
      <c r="E135" s="4">
        <v>2180</v>
      </c>
      <c r="F135" t="s">
        <v>86</v>
      </c>
    </row>
    <row r="136" spans="1:6" ht="14.5" customHeight="1">
      <c r="A136" s="9" t="s">
        <v>211</v>
      </c>
      <c r="B136" s="8">
        <v>1433</v>
      </c>
      <c r="C136" s="11" t="s">
        <v>231</v>
      </c>
      <c r="D136" s="6">
        <v>43922</v>
      </c>
      <c r="E136" s="5">
        <v>109.99</v>
      </c>
      <c r="F136" t="s">
        <v>86</v>
      </c>
    </row>
    <row r="137" spans="1:6" ht="14.4">
      <c r="A137" s="9" t="s">
        <v>211</v>
      </c>
      <c r="B137" s="8">
        <v>1386</v>
      </c>
      <c r="C137" s="11" t="s">
        <v>231</v>
      </c>
      <c r="D137" s="6">
        <v>43921</v>
      </c>
      <c r="E137" s="5">
        <v>12658.06</v>
      </c>
      <c r="F137" t="s">
        <v>87</v>
      </c>
    </row>
    <row r="138" spans="1:6">
      <c r="A138" s="9" t="s">
        <v>211</v>
      </c>
      <c r="B138" s="8">
        <v>1707</v>
      </c>
      <c r="C138" s="11" t="s">
        <v>231</v>
      </c>
      <c r="D138" s="6">
        <v>44044</v>
      </c>
      <c r="E138" s="5">
        <v>4936.5200000000004</v>
      </c>
      <c r="F138" s="9" t="s">
        <v>87</v>
      </c>
    </row>
    <row r="139" spans="1:6" ht="14.4">
      <c r="A139" s="9" t="s">
        <v>211</v>
      </c>
      <c r="B139" s="8">
        <v>1707</v>
      </c>
      <c r="C139" s="11" t="s">
        <v>231</v>
      </c>
      <c r="D139" s="6">
        <v>44044</v>
      </c>
      <c r="E139" s="5">
        <v>3990</v>
      </c>
      <c r="F139" t="s">
        <v>87</v>
      </c>
    </row>
    <row r="140" spans="1:6" ht="14.25" customHeight="1">
      <c r="A140" s="9" t="s">
        <v>211</v>
      </c>
      <c r="B140" s="8">
        <v>2156</v>
      </c>
      <c r="C140" s="11" t="s">
        <v>231</v>
      </c>
      <c r="D140" s="6">
        <v>44196</v>
      </c>
      <c r="E140" s="5">
        <v>2343</v>
      </c>
      <c r="F140" t="s">
        <v>87</v>
      </c>
    </row>
    <row r="141" spans="1:6">
      <c r="A141" s="9" t="s">
        <v>211</v>
      </c>
      <c r="B141" s="8">
        <v>1110</v>
      </c>
      <c r="C141" s="11" t="s">
        <v>231</v>
      </c>
      <c r="D141" s="6">
        <v>43830</v>
      </c>
      <c r="E141" s="4">
        <v>1258.9100000000001</v>
      </c>
      <c r="F141" s="9" t="s">
        <v>87</v>
      </c>
    </row>
    <row r="142" spans="1:6" ht="14.25" customHeight="1">
      <c r="A142" s="9" t="s">
        <v>211</v>
      </c>
      <c r="B142" s="8">
        <v>1010</v>
      </c>
      <c r="C142" s="11" t="s">
        <v>231</v>
      </c>
      <c r="D142" s="6">
        <v>43769</v>
      </c>
      <c r="E142" s="4">
        <v>522.58000000000004</v>
      </c>
      <c r="F142" t="s">
        <v>87</v>
      </c>
    </row>
    <row r="143" spans="1:6" ht="14.25" customHeight="1">
      <c r="A143" s="9" t="s">
        <v>211</v>
      </c>
      <c r="B143" s="8">
        <v>924</v>
      </c>
      <c r="C143" s="11" t="s">
        <v>231</v>
      </c>
      <c r="D143" s="6">
        <v>44075</v>
      </c>
      <c r="E143" s="5">
        <v>447.5</v>
      </c>
      <c r="F143" t="s">
        <v>87</v>
      </c>
    </row>
    <row r="144" spans="1:6" ht="14.5" customHeight="1">
      <c r="A144" s="9" t="s">
        <v>211</v>
      </c>
      <c r="B144" s="8">
        <v>1057</v>
      </c>
      <c r="C144" s="11" t="s">
        <v>231</v>
      </c>
      <c r="D144" s="6">
        <v>43799</v>
      </c>
      <c r="E144" s="5">
        <v>391.23</v>
      </c>
      <c r="F144" t="s">
        <v>87</v>
      </c>
    </row>
    <row r="145" spans="1:6" ht="14.4">
      <c r="A145" s="9" t="s">
        <v>211</v>
      </c>
      <c r="B145" s="8">
        <v>925</v>
      </c>
      <c r="C145" s="11" t="s">
        <v>231</v>
      </c>
      <c r="D145" s="6">
        <v>44075</v>
      </c>
      <c r="E145" s="5">
        <v>140</v>
      </c>
      <c r="F145" t="s">
        <v>87</v>
      </c>
    </row>
    <row r="146" spans="1:6" ht="13.9" customHeight="1">
      <c r="A146" s="9" t="s">
        <v>215</v>
      </c>
      <c r="B146" s="8">
        <v>3714</v>
      </c>
      <c r="C146" s="11" t="s">
        <v>231</v>
      </c>
      <c r="D146" s="6">
        <v>43769</v>
      </c>
      <c r="E146" s="5">
        <v>7733.33</v>
      </c>
      <c r="F146" t="s">
        <v>89</v>
      </c>
    </row>
    <row r="147" spans="1:6">
      <c r="A147" s="9" t="s">
        <v>211</v>
      </c>
      <c r="B147" s="8">
        <v>1234</v>
      </c>
      <c r="C147" s="11" t="s">
        <v>231</v>
      </c>
      <c r="D147" s="6">
        <v>43889</v>
      </c>
      <c r="E147" s="5">
        <v>5863.42</v>
      </c>
      <c r="F147" s="9" t="s">
        <v>90</v>
      </c>
    </row>
    <row r="148" spans="1:6" ht="13.5" customHeight="1">
      <c r="A148" s="9" t="s">
        <v>211</v>
      </c>
      <c r="B148" s="8">
        <v>1678</v>
      </c>
      <c r="C148" s="9" t="s">
        <v>231</v>
      </c>
      <c r="D148" s="6">
        <v>44012</v>
      </c>
      <c r="E148" s="5">
        <v>27825</v>
      </c>
      <c r="F148" t="s">
        <v>92</v>
      </c>
    </row>
    <row r="149" spans="1:6" ht="13.5" customHeight="1">
      <c r="A149" s="9" t="s">
        <v>211</v>
      </c>
      <c r="B149" s="8">
        <v>1110</v>
      </c>
      <c r="C149" s="11" t="s">
        <v>231</v>
      </c>
      <c r="D149" s="6">
        <v>43830</v>
      </c>
      <c r="E149" s="5">
        <v>13873.87</v>
      </c>
      <c r="F149" t="s">
        <v>92</v>
      </c>
    </row>
    <row r="150" spans="1:6" ht="14.5" customHeight="1">
      <c r="A150" s="9" t="s">
        <v>211</v>
      </c>
      <c r="B150" s="8">
        <v>1057</v>
      </c>
      <c r="C150" s="11" t="s">
        <v>231</v>
      </c>
      <c r="D150" s="6">
        <v>43799</v>
      </c>
      <c r="E150" s="4">
        <v>4018.27</v>
      </c>
      <c r="F150" t="s">
        <v>92</v>
      </c>
    </row>
    <row r="151" spans="1:6" ht="13.5" customHeight="1">
      <c r="A151" s="9" t="s">
        <v>211</v>
      </c>
      <c r="B151" s="8">
        <v>1234</v>
      </c>
      <c r="C151" s="11" t="s">
        <v>231</v>
      </c>
      <c r="D151" s="6">
        <v>43889</v>
      </c>
      <c r="E151" s="4">
        <v>861.92</v>
      </c>
      <c r="F151" t="s">
        <v>92</v>
      </c>
    </row>
    <row r="152" spans="1:6" ht="14.4">
      <c r="A152" s="9" t="s">
        <v>211</v>
      </c>
      <c r="B152" s="8">
        <v>1234</v>
      </c>
      <c r="C152" s="11" t="s">
        <v>231</v>
      </c>
      <c r="D152" s="6">
        <v>43889</v>
      </c>
      <c r="E152" s="4">
        <v>839.02</v>
      </c>
      <c r="F152" t="s">
        <v>92</v>
      </c>
    </row>
    <row r="153" spans="1:6" ht="14.4">
      <c r="A153" s="9" t="s">
        <v>211</v>
      </c>
      <c r="B153" s="8">
        <v>964</v>
      </c>
      <c r="C153" s="11" t="s">
        <v>231</v>
      </c>
      <c r="D153" s="6">
        <v>43739</v>
      </c>
      <c r="E153" s="4">
        <v>620</v>
      </c>
      <c r="F153" t="s">
        <v>92</v>
      </c>
    </row>
    <row r="154" spans="1:6" ht="14.4">
      <c r="A154" s="9" t="s">
        <v>211</v>
      </c>
      <c r="B154" s="8">
        <v>1010</v>
      </c>
      <c r="C154" s="11" t="s">
        <v>231</v>
      </c>
      <c r="D154" s="6">
        <v>43769</v>
      </c>
      <c r="E154" s="5">
        <v>3144.55</v>
      </c>
      <c r="F154" t="s">
        <v>94</v>
      </c>
    </row>
    <row r="155" spans="1:6" ht="14.4">
      <c r="A155" s="9" t="s">
        <v>211</v>
      </c>
      <c r="B155" s="8">
        <v>1234</v>
      </c>
      <c r="C155" s="11" t="s">
        <v>231</v>
      </c>
      <c r="D155" s="6">
        <v>43889</v>
      </c>
      <c r="E155" s="4">
        <v>1235</v>
      </c>
      <c r="F155" t="s">
        <v>94</v>
      </c>
    </row>
    <row r="156" spans="1:6" ht="13.5" customHeight="1">
      <c r="A156" s="9" t="s">
        <v>211</v>
      </c>
      <c r="B156" s="8">
        <v>1167</v>
      </c>
      <c r="C156" s="11" t="s">
        <v>231</v>
      </c>
      <c r="D156" s="6">
        <v>43861</v>
      </c>
      <c r="E156" s="4">
        <v>1044.01</v>
      </c>
      <c r="F156" t="s">
        <v>94</v>
      </c>
    </row>
    <row r="157" spans="1:6" ht="14.4">
      <c r="A157" s="9" t="s">
        <v>211</v>
      </c>
      <c r="B157" s="8">
        <v>1010</v>
      </c>
      <c r="C157" s="11" t="s">
        <v>231</v>
      </c>
      <c r="D157" s="6">
        <v>43769</v>
      </c>
      <c r="E157" s="5">
        <v>3144.55</v>
      </c>
      <c r="F157" t="s">
        <v>96</v>
      </c>
    </row>
    <row r="158" spans="1:6" ht="14.4">
      <c r="A158" s="9" t="s">
        <v>211</v>
      </c>
      <c r="B158" s="8">
        <v>1234</v>
      </c>
      <c r="C158" s="11" t="s">
        <v>231</v>
      </c>
      <c r="D158" s="6">
        <v>43889</v>
      </c>
      <c r="E158" s="4">
        <v>1235</v>
      </c>
      <c r="F158" t="s">
        <v>96</v>
      </c>
    </row>
    <row r="159" spans="1:6" ht="14.4">
      <c r="A159" s="9" t="s">
        <v>211</v>
      </c>
      <c r="B159" s="8">
        <v>1167</v>
      </c>
      <c r="C159" s="11" t="s">
        <v>231</v>
      </c>
      <c r="D159" s="6">
        <v>43861</v>
      </c>
      <c r="E159" s="4">
        <v>1044</v>
      </c>
      <c r="F159" t="s">
        <v>96</v>
      </c>
    </row>
    <row r="160" spans="1:6" ht="14.4">
      <c r="A160" s="9" t="s">
        <v>211</v>
      </c>
      <c r="B160" s="8">
        <v>1588</v>
      </c>
      <c r="C160" s="9" t="s">
        <v>231</v>
      </c>
      <c r="D160" s="6">
        <v>43983</v>
      </c>
      <c r="E160" s="5">
        <v>6829.69</v>
      </c>
      <c r="F160" t="s">
        <v>98</v>
      </c>
    </row>
    <row r="161" spans="1:6" ht="14.5" customHeight="1">
      <c r="A161" s="9" t="s">
        <v>211</v>
      </c>
      <c r="B161" s="8">
        <v>1110</v>
      </c>
      <c r="C161" s="11" t="s">
        <v>231</v>
      </c>
      <c r="D161" s="6">
        <v>43830</v>
      </c>
      <c r="E161" s="4">
        <v>4359.71</v>
      </c>
      <c r="F161" t="s">
        <v>98</v>
      </c>
    </row>
    <row r="162" spans="1:6" ht="14.4">
      <c r="A162" s="9" t="s">
        <v>211</v>
      </c>
      <c r="B162" s="8">
        <v>10228</v>
      </c>
      <c r="C162" s="11" t="s">
        <v>231</v>
      </c>
      <c r="D162" s="6">
        <v>43708</v>
      </c>
      <c r="E162" s="4">
        <v>4133</v>
      </c>
      <c r="F162" t="s">
        <v>99</v>
      </c>
    </row>
    <row r="163" spans="1:6" ht="13.5" customHeight="1">
      <c r="A163" t="s">
        <v>211</v>
      </c>
      <c r="B163" t="s">
        <v>219</v>
      </c>
      <c r="C163" s="11" t="s">
        <v>231</v>
      </c>
      <c r="D163" s="21">
        <v>44228</v>
      </c>
      <c r="E163" s="14">
        <v>2552</v>
      </c>
      <c r="F163" t="s">
        <v>99</v>
      </c>
    </row>
    <row r="164" spans="1:6" ht="14.5" customHeight="1">
      <c r="A164" s="9" t="s">
        <v>211</v>
      </c>
      <c r="B164" s="8">
        <v>1167</v>
      </c>
      <c r="C164" s="11" t="s">
        <v>231</v>
      </c>
      <c r="D164" s="6">
        <v>43861</v>
      </c>
      <c r="E164" s="4">
        <v>623.35</v>
      </c>
      <c r="F164" t="s">
        <v>99</v>
      </c>
    </row>
    <row r="165" spans="1:6" ht="14.4">
      <c r="A165" s="9" t="s">
        <v>211</v>
      </c>
      <c r="B165" s="8">
        <v>1167</v>
      </c>
      <c r="C165" s="11" t="s">
        <v>231</v>
      </c>
      <c r="D165" s="6">
        <v>43861</v>
      </c>
      <c r="E165" s="5">
        <v>235</v>
      </c>
      <c r="F165" t="s">
        <v>99</v>
      </c>
    </row>
    <row r="166" spans="1:6" ht="14.4">
      <c r="A166" s="9" t="s">
        <v>211</v>
      </c>
      <c r="B166" s="8">
        <v>1057</v>
      </c>
      <c r="C166" s="11" t="s">
        <v>231</v>
      </c>
      <c r="D166" s="6">
        <v>43799</v>
      </c>
      <c r="E166" s="4">
        <v>4668.1099999999997</v>
      </c>
      <c r="F166" t="s">
        <v>100</v>
      </c>
    </row>
    <row r="167" spans="1:6" ht="14.25" customHeight="1">
      <c r="A167" s="9" t="s">
        <v>211</v>
      </c>
      <c r="B167" s="8">
        <v>1386</v>
      </c>
      <c r="C167" s="11" t="s">
        <v>231</v>
      </c>
      <c r="D167" s="6">
        <v>43921</v>
      </c>
      <c r="E167" s="4">
        <v>4396.41</v>
      </c>
      <c r="F167" t="s">
        <v>100</v>
      </c>
    </row>
    <row r="168" spans="1:6" ht="13.5" customHeight="1">
      <c r="A168" s="9" t="s">
        <v>211</v>
      </c>
      <c r="B168" s="8">
        <v>1234</v>
      </c>
      <c r="C168" s="11" t="s">
        <v>231</v>
      </c>
      <c r="D168" s="6">
        <v>43889</v>
      </c>
      <c r="E168" s="4">
        <v>2071.1</v>
      </c>
      <c r="F168" s="9" t="s">
        <v>100</v>
      </c>
    </row>
    <row r="169" spans="1:6" ht="13.5" customHeight="1">
      <c r="A169" s="9" t="s">
        <v>211</v>
      </c>
      <c r="B169" s="8">
        <v>1167</v>
      </c>
      <c r="C169" s="11" t="s">
        <v>231</v>
      </c>
      <c r="D169" s="6">
        <v>43861</v>
      </c>
      <c r="E169" s="4">
        <v>1603.03</v>
      </c>
      <c r="F169" t="s">
        <v>100</v>
      </c>
    </row>
    <row r="170" spans="1:6" ht="14.4">
      <c r="A170" s="9" t="s">
        <v>211</v>
      </c>
      <c r="B170" s="8">
        <v>1587</v>
      </c>
      <c r="C170" s="11" t="s">
        <v>231</v>
      </c>
      <c r="D170" s="6">
        <v>43983</v>
      </c>
      <c r="E170" s="4">
        <v>1385</v>
      </c>
      <c r="F170" t="s">
        <v>100</v>
      </c>
    </row>
    <row r="171" spans="1:6" ht="14.5" customHeight="1">
      <c r="A171" s="9" t="s">
        <v>211</v>
      </c>
      <c r="B171" s="8">
        <v>1167</v>
      </c>
      <c r="C171" s="11" t="s">
        <v>231</v>
      </c>
      <c r="D171" s="6">
        <v>43861</v>
      </c>
      <c r="E171" s="4">
        <v>1297.68</v>
      </c>
      <c r="F171" t="s">
        <v>100</v>
      </c>
    </row>
    <row r="172" spans="1:6" ht="14.4">
      <c r="A172" s="9" t="s">
        <v>211</v>
      </c>
      <c r="B172" s="8">
        <v>1167</v>
      </c>
      <c r="C172" s="11" t="s">
        <v>231</v>
      </c>
      <c r="D172" s="6">
        <v>43861</v>
      </c>
      <c r="E172" s="4">
        <v>914.86</v>
      </c>
      <c r="F172" t="s">
        <v>100</v>
      </c>
    </row>
    <row r="173" spans="1:6" ht="13.9" customHeight="1">
      <c r="A173" s="9" t="s">
        <v>211</v>
      </c>
      <c r="B173" s="8">
        <v>809</v>
      </c>
      <c r="C173" s="11" t="s">
        <v>231</v>
      </c>
      <c r="D173" s="6">
        <v>44044</v>
      </c>
      <c r="E173" s="5">
        <v>10283.59</v>
      </c>
      <c r="F173" t="s">
        <v>101</v>
      </c>
    </row>
    <row r="174" spans="1:6" ht="13.5" customHeight="1">
      <c r="A174" s="9" t="s">
        <v>211</v>
      </c>
      <c r="B174" s="8">
        <v>1057</v>
      </c>
      <c r="C174" s="11" t="s">
        <v>231</v>
      </c>
      <c r="D174" s="6">
        <v>43799</v>
      </c>
      <c r="E174" s="4">
        <v>2265.63</v>
      </c>
      <c r="F174" s="9" t="s">
        <v>101</v>
      </c>
    </row>
    <row r="175" spans="1:6">
      <c r="A175" s="9" t="s">
        <v>211</v>
      </c>
      <c r="B175" s="8">
        <v>1110</v>
      </c>
      <c r="C175" s="11" t="s">
        <v>231</v>
      </c>
      <c r="D175" s="6">
        <v>43830</v>
      </c>
      <c r="E175" s="4">
        <v>1145</v>
      </c>
      <c r="F175" s="9" t="s">
        <v>101</v>
      </c>
    </row>
    <row r="176" spans="1:6" ht="14.4">
      <c r="A176" s="9" t="s">
        <v>211</v>
      </c>
      <c r="B176" s="8">
        <v>1010</v>
      </c>
      <c r="C176" s="11" t="s">
        <v>231</v>
      </c>
      <c r="D176" s="6">
        <v>43769</v>
      </c>
      <c r="E176" s="5">
        <v>357.83</v>
      </c>
      <c r="F176" t="s">
        <v>101</v>
      </c>
    </row>
    <row r="177" spans="1:6" ht="14.25" customHeight="1">
      <c r="A177" s="9" t="s">
        <v>211</v>
      </c>
      <c r="B177" s="8">
        <v>1677</v>
      </c>
      <c r="C177" s="11" t="s">
        <v>232</v>
      </c>
      <c r="D177" s="6">
        <v>44136</v>
      </c>
      <c r="E177" s="5">
        <v>5810</v>
      </c>
      <c r="F177" s="9" t="s">
        <v>104</v>
      </c>
    </row>
    <row r="178" spans="1:6" ht="13.5" customHeight="1">
      <c r="A178" s="9" t="s">
        <v>211</v>
      </c>
      <c r="B178" s="8">
        <v>1446</v>
      </c>
      <c r="C178" s="11" t="s">
        <v>232</v>
      </c>
      <c r="D178" s="6">
        <v>44105</v>
      </c>
      <c r="E178" s="5">
        <v>3198.69</v>
      </c>
      <c r="F178" s="9" t="s">
        <v>104</v>
      </c>
    </row>
    <row r="179" spans="1:6" ht="14.5" customHeight="1">
      <c r="A179" s="9" t="s">
        <v>211</v>
      </c>
      <c r="B179" s="8">
        <v>1168</v>
      </c>
      <c r="C179" s="9" t="s">
        <v>232</v>
      </c>
      <c r="D179" s="6">
        <v>43861</v>
      </c>
      <c r="E179" s="5">
        <v>6447.12</v>
      </c>
      <c r="F179" s="9" t="s">
        <v>106</v>
      </c>
    </row>
    <row r="180" spans="1:6" ht="14.25" customHeight="1">
      <c r="A180" t="s">
        <v>211</v>
      </c>
      <c r="B180" s="8" t="s">
        <v>225</v>
      </c>
      <c r="C180" s="11" t="s">
        <v>232</v>
      </c>
      <c r="D180" s="6">
        <v>44166</v>
      </c>
      <c r="E180" s="5">
        <v>2845</v>
      </c>
      <c r="F180" t="s">
        <v>106</v>
      </c>
    </row>
    <row r="181" spans="1:6" ht="13.5" customHeight="1">
      <c r="A181" t="s">
        <v>211</v>
      </c>
      <c r="B181">
        <v>2472</v>
      </c>
      <c r="C181" s="11" t="s">
        <v>232</v>
      </c>
      <c r="D181" s="21">
        <v>44228</v>
      </c>
      <c r="E181" s="14">
        <v>2017.81</v>
      </c>
      <c r="F181" t="s">
        <v>106</v>
      </c>
    </row>
    <row r="182" spans="1:6">
      <c r="A182" s="9" t="s">
        <v>211</v>
      </c>
      <c r="B182" s="8">
        <v>1709</v>
      </c>
      <c r="C182" s="11" t="s">
        <v>232</v>
      </c>
      <c r="D182" s="6">
        <v>44044</v>
      </c>
      <c r="E182" s="5">
        <v>1494.24</v>
      </c>
      <c r="F182" s="9" t="s">
        <v>106</v>
      </c>
    </row>
    <row r="183" spans="1:6" ht="13.5" customHeight="1">
      <c r="A183" t="s">
        <v>211</v>
      </c>
      <c r="B183" t="s">
        <v>219</v>
      </c>
      <c r="C183" s="11" t="s">
        <v>232</v>
      </c>
      <c r="D183" s="21">
        <v>44228</v>
      </c>
      <c r="E183" s="14">
        <v>15</v>
      </c>
      <c r="F183" s="9" t="s">
        <v>106</v>
      </c>
    </row>
    <row r="184" spans="1:6" ht="14.4">
      <c r="A184" s="9" t="s">
        <v>211</v>
      </c>
      <c r="B184" s="8">
        <v>1483</v>
      </c>
      <c r="C184" s="9" t="s">
        <v>232</v>
      </c>
      <c r="D184" s="6">
        <v>43952</v>
      </c>
      <c r="E184" s="5">
        <v>8382.06</v>
      </c>
      <c r="F184" t="s">
        <v>107</v>
      </c>
    </row>
    <row r="185" spans="1:6" ht="14.4">
      <c r="A185" s="9" t="s">
        <v>211</v>
      </c>
      <c r="B185" s="8">
        <v>1011</v>
      </c>
      <c r="C185" s="9" t="s">
        <v>232</v>
      </c>
      <c r="D185" s="6">
        <v>43769</v>
      </c>
      <c r="E185" s="5">
        <f>115+(5958.19*1.05)</f>
        <v>6371.0995000000003</v>
      </c>
      <c r="F185" t="s">
        <v>107</v>
      </c>
    </row>
    <row r="186" spans="1:6" ht="14.25" customHeight="1">
      <c r="A186" s="9" t="s">
        <v>211</v>
      </c>
      <c r="B186" s="8">
        <v>1235</v>
      </c>
      <c r="C186" s="9" t="s">
        <v>232</v>
      </c>
      <c r="D186" s="6">
        <v>43889</v>
      </c>
      <c r="E186" s="4">
        <f>8562.64-6107.93</f>
        <v>2454.7099999999991</v>
      </c>
      <c r="F186" t="s">
        <v>107</v>
      </c>
    </row>
    <row r="187" spans="1:6" ht="14.25" customHeight="1">
      <c r="A187" s="9" t="s">
        <v>211</v>
      </c>
      <c r="B187" s="8">
        <v>1387</v>
      </c>
      <c r="C187" s="9" t="s">
        <v>232</v>
      </c>
      <c r="D187" s="6">
        <v>43921</v>
      </c>
      <c r="E187" s="5">
        <v>11651.2</v>
      </c>
      <c r="F187" t="s">
        <v>108</v>
      </c>
    </row>
    <row r="188" spans="1:6" ht="14.5" customHeight="1">
      <c r="A188" s="9" t="s">
        <v>211</v>
      </c>
      <c r="B188" s="8">
        <v>1235</v>
      </c>
      <c r="C188" s="9" t="s">
        <v>232</v>
      </c>
      <c r="D188" s="6">
        <v>43889</v>
      </c>
      <c r="E188" s="5">
        <f>225+(5602.79*1.05)</f>
        <v>6107.9295000000002</v>
      </c>
      <c r="F188" t="s">
        <v>108</v>
      </c>
    </row>
    <row r="189" spans="1:6" ht="14.25" customHeight="1">
      <c r="A189" s="9" t="s">
        <v>211</v>
      </c>
      <c r="B189" s="8">
        <v>926</v>
      </c>
      <c r="C189" s="11" t="s">
        <v>232</v>
      </c>
      <c r="D189" s="6">
        <v>44075</v>
      </c>
      <c r="E189" s="5">
        <v>226.87</v>
      </c>
      <c r="F189" t="s">
        <v>109</v>
      </c>
    </row>
    <row r="190" spans="1:6" ht="14.5" customHeight="1">
      <c r="A190" s="9" t="s">
        <v>215</v>
      </c>
      <c r="B190" s="8">
        <v>6926</v>
      </c>
      <c r="C190" s="11" t="s">
        <v>232</v>
      </c>
      <c r="D190" s="6">
        <v>44166</v>
      </c>
      <c r="E190" s="4">
        <v>1545</v>
      </c>
      <c r="F190" s="9" t="s">
        <v>111</v>
      </c>
    </row>
    <row r="191" spans="1:6" ht="14.4">
      <c r="A191" s="9" t="s">
        <v>211</v>
      </c>
      <c r="B191" s="8">
        <v>1447</v>
      </c>
      <c r="C191" s="11" t="s">
        <v>232</v>
      </c>
      <c r="D191" s="6">
        <v>44105</v>
      </c>
      <c r="E191" s="5">
        <v>500</v>
      </c>
      <c r="F191" t="s">
        <v>111</v>
      </c>
    </row>
    <row r="192" spans="1:6" ht="13.5" customHeight="1">
      <c r="A192" t="s">
        <v>211</v>
      </c>
      <c r="B192" t="s">
        <v>222</v>
      </c>
      <c r="C192" s="11" t="s">
        <v>232</v>
      </c>
      <c r="D192" s="21">
        <v>44287</v>
      </c>
      <c r="E192" s="5">
        <v>225</v>
      </c>
      <c r="F192" t="s">
        <v>111</v>
      </c>
    </row>
    <row r="193" spans="1:6" ht="14.5" customHeight="1">
      <c r="A193" s="9" t="s">
        <v>215</v>
      </c>
      <c r="B193" s="8">
        <v>3198</v>
      </c>
      <c r="C193" s="11" t="s">
        <v>232</v>
      </c>
      <c r="D193" s="6">
        <v>43708</v>
      </c>
      <c r="E193" s="5">
        <v>5316.28</v>
      </c>
      <c r="F193" t="s">
        <v>113</v>
      </c>
    </row>
    <row r="194" spans="1:6" ht="13.9" customHeight="1">
      <c r="A194" s="9" t="s">
        <v>211</v>
      </c>
      <c r="B194" s="8">
        <v>1449</v>
      </c>
      <c r="C194" s="11" t="s">
        <v>233</v>
      </c>
      <c r="D194" s="6">
        <v>44105</v>
      </c>
      <c r="E194" s="5">
        <v>3480</v>
      </c>
      <c r="F194" s="9" t="s">
        <v>115</v>
      </c>
    </row>
    <row r="195" spans="1:6" ht="13.5" customHeight="1">
      <c r="A195" s="9" t="s">
        <v>211</v>
      </c>
      <c r="B195" s="8">
        <v>928</v>
      </c>
      <c r="C195" s="11" t="s">
        <v>233</v>
      </c>
      <c r="D195" s="6">
        <v>44075</v>
      </c>
      <c r="E195" s="5">
        <v>2335</v>
      </c>
      <c r="F195" s="9" t="s">
        <v>115</v>
      </c>
    </row>
    <row r="196" spans="1:6" ht="14.4">
      <c r="A196" s="9" t="s">
        <v>211</v>
      </c>
      <c r="B196" s="8">
        <v>1059</v>
      </c>
      <c r="C196" s="11" t="s">
        <v>233</v>
      </c>
      <c r="D196" s="6">
        <v>43799</v>
      </c>
      <c r="E196" s="4">
        <v>1112.8399999999999</v>
      </c>
      <c r="F196" t="s">
        <v>115</v>
      </c>
    </row>
    <row r="197" spans="1:6" ht="13.9" customHeight="1">
      <c r="A197" s="9" t="s">
        <v>211</v>
      </c>
      <c r="B197" s="8">
        <v>1484</v>
      </c>
      <c r="C197" s="11" t="s">
        <v>233</v>
      </c>
      <c r="D197" s="6">
        <v>43952</v>
      </c>
      <c r="E197" s="4">
        <v>2100</v>
      </c>
      <c r="F197" s="9" t="s">
        <v>116</v>
      </c>
    </row>
    <row r="198" spans="1:6" ht="14.25" customHeight="1">
      <c r="A198" s="9" t="s">
        <v>211</v>
      </c>
      <c r="B198" s="8">
        <v>1484</v>
      </c>
      <c r="C198" s="11" t="s">
        <v>233</v>
      </c>
      <c r="D198" s="6">
        <v>43952</v>
      </c>
      <c r="E198" s="4">
        <v>1050</v>
      </c>
      <c r="F198" t="s">
        <v>116</v>
      </c>
    </row>
    <row r="199" spans="1:6" ht="14.25" customHeight="1">
      <c r="A199" s="9" t="s">
        <v>211</v>
      </c>
      <c r="B199" s="8">
        <v>1112</v>
      </c>
      <c r="C199" s="11" t="s">
        <v>233</v>
      </c>
      <c r="D199" s="6">
        <v>43830</v>
      </c>
      <c r="E199" s="4">
        <v>1012.5</v>
      </c>
      <c r="F199" s="9" t="s">
        <v>116</v>
      </c>
    </row>
    <row r="200" spans="1:6" ht="13.9" customHeight="1">
      <c r="A200" s="9" t="s">
        <v>211</v>
      </c>
      <c r="B200" s="8">
        <v>1112</v>
      </c>
      <c r="C200" s="11" t="s">
        <v>233</v>
      </c>
      <c r="D200" s="6">
        <v>43830</v>
      </c>
      <c r="E200" s="5">
        <v>8225.2900000000009</v>
      </c>
      <c r="F200" t="s">
        <v>118</v>
      </c>
    </row>
    <row r="201" spans="1:6" ht="14.4">
      <c r="A201" s="9" t="s">
        <v>211</v>
      </c>
      <c r="B201" s="8">
        <v>1448</v>
      </c>
      <c r="C201" s="11" t="s">
        <v>233</v>
      </c>
      <c r="D201" s="6">
        <v>44105</v>
      </c>
      <c r="E201" s="5">
        <v>4987.96</v>
      </c>
      <c r="F201" t="s">
        <v>118</v>
      </c>
    </row>
    <row r="202" spans="1:6" ht="13.9" customHeight="1">
      <c r="A202" s="9" t="s">
        <v>211</v>
      </c>
      <c r="B202" s="8">
        <v>1169</v>
      </c>
      <c r="C202" s="11" t="s">
        <v>233</v>
      </c>
      <c r="D202" s="6">
        <v>43861</v>
      </c>
      <c r="E202" s="4">
        <v>2676.49</v>
      </c>
      <c r="F202" t="s">
        <v>118</v>
      </c>
    </row>
    <row r="203" spans="1:6" ht="14.4">
      <c r="A203" s="9" t="s">
        <v>211</v>
      </c>
      <c r="B203" s="8">
        <v>1484</v>
      </c>
      <c r="C203" s="11" t="s">
        <v>233</v>
      </c>
      <c r="D203" s="6">
        <v>43952</v>
      </c>
      <c r="E203" s="4">
        <v>1575</v>
      </c>
      <c r="F203" t="s">
        <v>118</v>
      </c>
    </row>
    <row r="204" spans="1:6" ht="14.5" customHeight="1">
      <c r="A204" s="9" t="s">
        <v>211</v>
      </c>
      <c r="B204" s="8">
        <v>1237</v>
      </c>
      <c r="C204" s="11" t="s">
        <v>233</v>
      </c>
      <c r="D204" s="6">
        <v>43891</v>
      </c>
      <c r="E204" s="4">
        <v>1200</v>
      </c>
      <c r="F204" t="s">
        <v>118</v>
      </c>
    </row>
    <row r="205" spans="1:6" ht="14.4">
      <c r="A205" s="9" t="s">
        <v>211</v>
      </c>
      <c r="B205" s="8">
        <v>1012</v>
      </c>
      <c r="C205" s="11" t="s">
        <v>233</v>
      </c>
      <c r="D205" s="6">
        <v>43769</v>
      </c>
      <c r="E205" s="4">
        <v>883.49</v>
      </c>
      <c r="F205" t="s">
        <v>118</v>
      </c>
    </row>
    <row r="206" spans="1:6" ht="14.4">
      <c r="A206" s="9" t="s">
        <v>211</v>
      </c>
      <c r="B206" s="8">
        <v>1484</v>
      </c>
      <c r="C206" s="11" t="s">
        <v>233</v>
      </c>
      <c r="D206" s="6">
        <v>43952</v>
      </c>
      <c r="E206" s="5">
        <v>435</v>
      </c>
      <c r="F206" t="s">
        <v>118</v>
      </c>
    </row>
    <row r="207" spans="1:6" ht="14.4">
      <c r="A207" s="9" t="s">
        <v>211</v>
      </c>
      <c r="B207" s="8">
        <v>1484</v>
      </c>
      <c r="C207" s="11" t="s">
        <v>233</v>
      </c>
      <c r="D207" s="6">
        <v>43952</v>
      </c>
      <c r="E207" s="5">
        <v>335</v>
      </c>
      <c r="F207" t="s">
        <v>118</v>
      </c>
    </row>
    <row r="208" spans="1:6">
      <c r="A208" s="9" t="s">
        <v>211</v>
      </c>
      <c r="B208" s="8">
        <v>956</v>
      </c>
      <c r="C208" s="11" t="s">
        <v>233</v>
      </c>
      <c r="D208" s="6">
        <v>43708</v>
      </c>
      <c r="E208" s="4">
        <v>4133</v>
      </c>
      <c r="F208" s="9" t="s">
        <v>120</v>
      </c>
    </row>
    <row r="209" spans="1:6" ht="14.4">
      <c r="A209" s="9" t="s">
        <v>211</v>
      </c>
      <c r="B209" s="8">
        <v>1012</v>
      </c>
      <c r="C209" s="11" t="s">
        <v>233</v>
      </c>
      <c r="D209" s="6">
        <v>43769</v>
      </c>
      <c r="E209" s="4">
        <v>4019.9</v>
      </c>
      <c r="F209" t="s">
        <v>120</v>
      </c>
    </row>
    <row r="210" spans="1:6" ht="13.5" customHeight="1">
      <c r="A210" s="9" t="s">
        <v>211</v>
      </c>
      <c r="B210" s="8">
        <v>1589</v>
      </c>
      <c r="C210" s="11" t="s">
        <v>233</v>
      </c>
      <c r="D210" s="6">
        <v>43983</v>
      </c>
      <c r="E210" s="4">
        <v>3296.38</v>
      </c>
      <c r="F210" t="s">
        <v>120</v>
      </c>
    </row>
    <row r="211" spans="1:6" ht="14.4">
      <c r="A211" s="9" t="s">
        <v>211</v>
      </c>
      <c r="B211" s="8">
        <v>1112</v>
      </c>
      <c r="C211" s="11" t="s">
        <v>233</v>
      </c>
      <c r="D211" s="6">
        <v>43830</v>
      </c>
      <c r="E211" s="4">
        <v>1350</v>
      </c>
      <c r="F211" t="s">
        <v>120</v>
      </c>
    </row>
    <row r="212" spans="1:6" ht="14.5" customHeight="1">
      <c r="A212" s="9" t="s">
        <v>211</v>
      </c>
      <c r="B212" s="8">
        <v>1388</v>
      </c>
      <c r="C212" s="11" t="s">
        <v>233</v>
      </c>
      <c r="D212" s="6">
        <v>43921</v>
      </c>
      <c r="E212" s="5">
        <v>10211.82</v>
      </c>
      <c r="F212" s="9" t="s">
        <v>121</v>
      </c>
    </row>
    <row r="213" spans="1:6" ht="14.5" customHeight="1">
      <c r="A213" s="9" t="s">
        <v>211</v>
      </c>
      <c r="B213" s="8">
        <v>1388</v>
      </c>
      <c r="C213" s="11" t="s">
        <v>233</v>
      </c>
      <c r="D213" s="6">
        <v>43921</v>
      </c>
      <c r="E213" s="5">
        <v>6792.7</v>
      </c>
      <c r="F213" t="s">
        <v>121</v>
      </c>
    </row>
    <row r="214" spans="1:6" ht="14.4">
      <c r="A214" s="9" t="s">
        <v>211</v>
      </c>
      <c r="B214" s="8">
        <v>1484</v>
      </c>
      <c r="C214" s="11" t="s">
        <v>233</v>
      </c>
      <c r="D214" s="6">
        <v>43952</v>
      </c>
      <c r="E214" s="4">
        <v>1013.54</v>
      </c>
      <c r="F214" t="s">
        <v>121</v>
      </c>
    </row>
    <row r="215" spans="1:6" ht="13.9" customHeight="1">
      <c r="A215" s="9" t="s">
        <v>211</v>
      </c>
      <c r="B215" s="8">
        <v>1484</v>
      </c>
      <c r="C215" s="11" t="s">
        <v>233</v>
      </c>
      <c r="D215" s="6">
        <v>43952</v>
      </c>
      <c r="E215" s="4">
        <v>900</v>
      </c>
      <c r="F215" t="s">
        <v>121</v>
      </c>
    </row>
    <row r="216" spans="1:6" ht="13.5" customHeight="1">
      <c r="A216" s="9" t="s">
        <v>211</v>
      </c>
      <c r="B216" s="8">
        <v>1484</v>
      </c>
      <c r="C216" s="11" t="s">
        <v>233</v>
      </c>
      <c r="D216" s="6">
        <v>43952</v>
      </c>
      <c r="E216" s="5">
        <v>183.75</v>
      </c>
      <c r="F216" t="s">
        <v>121</v>
      </c>
    </row>
    <row r="217" spans="1:6" ht="14.25" customHeight="1">
      <c r="A217" s="9" t="s">
        <v>211</v>
      </c>
      <c r="B217" s="8">
        <v>1436</v>
      </c>
      <c r="C217" s="11" t="s">
        <v>233</v>
      </c>
      <c r="D217" s="6">
        <v>43922</v>
      </c>
      <c r="E217" s="5">
        <v>9541.07</v>
      </c>
      <c r="F217" t="s">
        <v>122</v>
      </c>
    </row>
    <row r="218" spans="1:6" ht="14.4">
      <c r="A218" s="9" t="s">
        <v>211</v>
      </c>
      <c r="B218" s="8">
        <v>1237</v>
      </c>
      <c r="C218" s="11" t="s">
        <v>233</v>
      </c>
      <c r="D218" s="6">
        <v>43891</v>
      </c>
      <c r="E218" s="5">
        <v>6567.95</v>
      </c>
      <c r="F218" t="s">
        <v>123</v>
      </c>
    </row>
    <row r="219" spans="1:6" ht="14.5" customHeight="1">
      <c r="A219" s="9" t="s">
        <v>211</v>
      </c>
      <c r="B219" s="8">
        <v>1388</v>
      </c>
      <c r="C219" s="11" t="s">
        <v>233</v>
      </c>
      <c r="D219" s="6">
        <v>43921</v>
      </c>
      <c r="E219" s="5">
        <v>1141.67</v>
      </c>
      <c r="F219" s="9" t="s">
        <v>123</v>
      </c>
    </row>
    <row r="220" spans="1:6" ht="14.5" customHeight="1">
      <c r="A220" s="9" t="s">
        <v>211</v>
      </c>
      <c r="B220" s="8">
        <v>1484</v>
      </c>
      <c r="C220" s="11" t="s">
        <v>233</v>
      </c>
      <c r="D220" s="6">
        <v>43952</v>
      </c>
      <c r="E220" s="5">
        <v>8034.64</v>
      </c>
      <c r="F220" s="9" t="s">
        <v>124</v>
      </c>
    </row>
    <row r="221" spans="1:6" ht="13.9" customHeight="1">
      <c r="A221" s="9" t="s">
        <v>211</v>
      </c>
      <c r="B221" s="8">
        <v>1711</v>
      </c>
      <c r="C221" s="11" t="s">
        <v>233</v>
      </c>
      <c r="D221" s="6">
        <v>44044</v>
      </c>
      <c r="E221" s="5">
        <v>7786.81</v>
      </c>
      <c r="F221" t="s">
        <v>124</v>
      </c>
    </row>
    <row r="222" spans="1:6" ht="13.5" customHeight="1">
      <c r="A222" s="9" t="s">
        <v>211</v>
      </c>
      <c r="B222" s="8">
        <v>1589</v>
      </c>
      <c r="C222" s="11" t="s">
        <v>233</v>
      </c>
      <c r="D222" s="6">
        <v>43983</v>
      </c>
      <c r="E222" s="4">
        <v>4514.22</v>
      </c>
      <c r="F222" t="s">
        <v>124</v>
      </c>
    </row>
    <row r="223" spans="1:6" ht="13.9" customHeight="1">
      <c r="A223" t="s">
        <v>211</v>
      </c>
      <c r="B223" s="8" t="s">
        <v>225</v>
      </c>
      <c r="C223" s="11" t="s">
        <v>233</v>
      </c>
      <c r="D223" s="6">
        <v>44166</v>
      </c>
      <c r="E223" s="5">
        <v>1189</v>
      </c>
      <c r="F223" t="s">
        <v>126</v>
      </c>
    </row>
    <row r="224" spans="1:6" ht="14.25" customHeight="1">
      <c r="A224" s="9" t="s">
        <v>211</v>
      </c>
      <c r="B224" s="8" t="s">
        <v>217</v>
      </c>
      <c r="C224" s="11" t="s">
        <v>233</v>
      </c>
      <c r="D224" s="6">
        <v>44196</v>
      </c>
      <c r="E224" s="5">
        <v>1032</v>
      </c>
      <c r="F224" t="s">
        <v>126</v>
      </c>
    </row>
    <row r="225" spans="1:6" ht="14.25" customHeight="1">
      <c r="A225" s="9" t="s">
        <v>215</v>
      </c>
      <c r="B225" s="8">
        <v>4923</v>
      </c>
      <c r="C225" s="11" t="s">
        <v>233</v>
      </c>
      <c r="D225" s="6">
        <v>43922</v>
      </c>
      <c r="E225" s="4">
        <v>1186.25</v>
      </c>
      <c r="F225" t="s">
        <v>128</v>
      </c>
    </row>
    <row r="226" spans="1:6">
      <c r="A226" s="9" t="s">
        <v>211</v>
      </c>
      <c r="B226" s="8">
        <v>1170</v>
      </c>
      <c r="C226" s="11" t="s">
        <v>234</v>
      </c>
      <c r="D226" s="6">
        <v>43861</v>
      </c>
      <c r="E226" s="5">
        <v>6771.76</v>
      </c>
      <c r="F226" s="12" t="s">
        <v>130</v>
      </c>
    </row>
    <row r="227" spans="1:6">
      <c r="A227" s="9" t="s">
        <v>211</v>
      </c>
      <c r="B227" s="8">
        <v>1113</v>
      </c>
      <c r="C227" s="11" t="s">
        <v>234</v>
      </c>
      <c r="D227" s="6">
        <v>43830</v>
      </c>
      <c r="E227" s="5">
        <v>6424.92</v>
      </c>
      <c r="F227" s="12" t="s">
        <v>130</v>
      </c>
    </row>
    <row r="228" spans="1:6">
      <c r="A228" s="9" t="s">
        <v>211</v>
      </c>
      <c r="B228" s="8">
        <v>1060</v>
      </c>
      <c r="C228" s="11" t="s">
        <v>234</v>
      </c>
      <c r="D228" s="6">
        <v>43799</v>
      </c>
      <c r="E228" s="4">
        <f>7118.4-3776.21</f>
        <v>3342.1899999999996</v>
      </c>
      <c r="F228" s="9" t="s">
        <v>130</v>
      </c>
    </row>
    <row r="229" spans="1:6" ht="13.5" customHeight="1">
      <c r="A229" t="s">
        <v>216</v>
      </c>
      <c r="B229" s="8">
        <v>1524</v>
      </c>
      <c r="C229" s="11" t="s">
        <v>234</v>
      </c>
      <c r="D229" s="6">
        <v>44195</v>
      </c>
      <c r="E229" s="4">
        <v>1378.74</v>
      </c>
      <c r="F229" t="s">
        <v>130</v>
      </c>
    </row>
    <row r="230" spans="1:6" ht="14.25" customHeight="1">
      <c r="A230" s="9" t="s">
        <v>211</v>
      </c>
      <c r="B230" s="8">
        <v>1113</v>
      </c>
      <c r="C230" s="11" t="s">
        <v>234</v>
      </c>
      <c r="D230" s="6">
        <v>43830</v>
      </c>
      <c r="E230" s="4">
        <v>908.06</v>
      </c>
      <c r="F230" s="12" t="s">
        <v>130</v>
      </c>
    </row>
    <row r="231" spans="1:6" ht="13.9" customHeight="1">
      <c r="A231" s="9" t="s">
        <v>211</v>
      </c>
      <c r="B231" s="8">
        <v>1170</v>
      </c>
      <c r="C231" s="11" t="s">
        <v>234</v>
      </c>
      <c r="D231" s="6">
        <v>43861</v>
      </c>
      <c r="E231" s="5">
        <v>245</v>
      </c>
      <c r="F231" s="9" t="s">
        <v>235</v>
      </c>
    </row>
    <row r="232" spans="1:6" ht="13.5" customHeight="1">
      <c r="A232" s="9" t="s">
        <v>211</v>
      </c>
      <c r="B232" s="8">
        <v>1013</v>
      </c>
      <c r="C232" s="11" t="s">
        <v>234</v>
      </c>
      <c r="D232" s="6">
        <v>43769</v>
      </c>
      <c r="E232" s="5">
        <v>6256.09</v>
      </c>
      <c r="F232" t="s">
        <v>132</v>
      </c>
    </row>
    <row r="233" spans="1:6" ht="13.9" customHeight="1">
      <c r="A233" t="s">
        <v>211</v>
      </c>
      <c r="B233" t="s">
        <v>214</v>
      </c>
      <c r="C233" s="11" t="s">
        <v>234</v>
      </c>
      <c r="D233" s="21">
        <v>44255</v>
      </c>
      <c r="E233" s="14">
        <v>5551</v>
      </c>
      <c r="F233" t="s">
        <v>132</v>
      </c>
    </row>
    <row r="234" spans="1:6" ht="14.4">
      <c r="A234" t="s">
        <v>211</v>
      </c>
      <c r="B234" t="s">
        <v>222</v>
      </c>
      <c r="C234" s="11" t="s">
        <v>234</v>
      </c>
      <c r="D234" s="21">
        <v>44287</v>
      </c>
      <c r="E234" s="5">
        <v>2410</v>
      </c>
      <c r="F234" t="s">
        <v>132</v>
      </c>
    </row>
    <row r="235" spans="1:6" ht="14.25" customHeight="1">
      <c r="A235" s="9" t="s">
        <v>211</v>
      </c>
      <c r="B235" s="8">
        <v>1170</v>
      </c>
      <c r="C235" s="11" t="s">
        <v>234</v>
      </c>
      <c r="D235" s="6">
        <v>43861</v>
      </c>
      <c r="E235" s="5">
        <v>453.24</v>
      </c>
      <c r="F235" t="s">
        <v>132</v>
      </c>
    </row>
    <row r="236" spans="1:6" ht="13.5" customHeight="1">
      <c r="A236" s="9" t="s">
        <v>211</v>
      </c>
      <c r="B236" s="8">
        <v>1170</v>
      </c>
      <c r="C236" s="11" t="s">
        <v>234</v>
      </c>
      <c r="D236" s="6">
        <v>43861</v>
      </c>
      <c r="E236" s="5">
        <v>335</v>
      </c>
      <c r="F236" t="s">
        <v>132</v>
      </c>
    </row>
    <row r="237" spans="1:6" ht="14.4">
      <c r="A237" t="s">
        <v>216</v>
      </c>
      <c r="B237">
        <v>1606</v>
      </c>
      <c r="C237" s="11" t="s">
        <v>234</v>
      </c>
      <c r="D237" s="21">
        <v>44228</v>
      </c>
      <c r="E237" s="14">
        <v>6588.5</v>
      </c>
      <c r="F237" t="s">
        <v>134</v>
      </c>
    </row>
    <row r="238" spans="1:6" ht="14.5" customHeight="1">
      <c r="A238" s="9" t="s">
        <v>211</v>
      </c>
      <c r="B238" s="8">
        <v>930</v>
      </c>
      <c r="C238" s="11" t="s">
        <v>234</v>
      </c>
      <c r="D238" s="6">
        <v>44075</v>
      </c>
      <c r="E238" s="5">
        <v>4224.1400000000003</v>
      </c>
      <c r="F238" t="s">
        <v>134</v>
      </c>
    </row>
    <row r="239" spans="1:6" ht="14.5" customHeight="1">
      <c r="A239" s="9" t="s">
        <v>211</v>
      </c>
      <c r="B239" s="8">
        <v>1170</v>
      </c>
      <c r="C239" s="11" t="s">
        <v>234</v>
      </c>
      <c r="D239" s="6">
        <v>43861</v>
      </c>
      <c r="E239" s="4">
        <v>2730</v>
      </c>
      <c r="F239" t="s">
        <v>134</v>
      </c>
    </row>
    <row r="240" spans="1:6" ht="14.4">
      <c r="A240" s="9" t="s">
        <v>211</v>
      </c>
      <c r="B240" s="8">
        <v>1113</v>
      </c>
      <c r="C240" s="11" t="s">
        <v>234</v>
      </c>
      <c r="D240" s="6">
        <v>43830</v>
      </c>
      <c r="E240" s="4">
        <v>872.33</v>
      </c>
      <c r="F240" t="s">
        <v>134</v>
      </c>
    </row>
    <row r="241" spans="1:6">
      <c r="A241" s="9" t="s">
        <v>211</v>
      </c>
      <c r="B241" s="8">
        <v>1591</v>
      </c>
      <c r="C241" s="11" t="s">
        <v>234</v>
      </c>
      <c r="D241" s="6">
        <v>43983</v>
      </c>
      <c r="E241" s="4">
        <v>700</v>
      </c>
      <c r="F241" s="9" t="s">
        <v>134</v>
      </c>
    </row>
    <row r="242" spans="1:6">
      <c r="A242" s="9" t="s">
        <v>211</v>
      </c>
      <c r="B242" s="8">
        <v>1060</v>
      </c>
      <c r="C242" s="11" t="s">
        <v>234</v>
      </c>
      <c r="D242" s="6">
        <v>43799</v>
      </c>
      <c r="E242" s="4">
        <v>3776.21</v>
      </c>
      <c r="F242" s="12" t="s">
        <v>136</v>
      </c>
    </row>
    <row r="243" spans="1:6" ht="13.9" customHeight="1">
      <c r="A243" s="9" t="s">
        <v>211</v>
      </c>
      <c r="B243" s="8">
        <v>1170</v>
      </c>
      <c r="C243" s="11" t="s">
        <v>234</v>
      </c>
      <c r="D243" s="6">
        <v>43861</v>
      </c>
      <c r="E243" s="4">
        <v>1750.63</v>
      </c>
      <c r="F243" s="12" t="s">
        <v>136</v>
      </c>
    </row>
    <row r="244" spans="1:6">
      <c r="A244" s="9" t="s">
        <v>211</v>
      </c>
      <c r="B244" s="8">
        <v>1170</v>
      </c>
      <c r="C244" s="11" t="s">
        <v>234</v>
      </c>
      <c r="D244" s="6">
        <v>43861</v>
      </c>
      <c r="E244" s="4">
        <v>805</v>
      </c>
      <c r="F244" s="12" t="s">
        <v>136</v>
      </c>
    </row>
    <row r="245" spans="1:6" ht="13.5" customHeight="1">
      <c r="A245" t="s">
        <v>211</v>
      </c>
      <c r="B245" s="8" t="s">
        <v>225</v>
      </c>
      <c r="C245" s="11" t="s">
        <v>234</v>
      </c>
      <c r="D245" s="6">
        <v>44166</v>
      </c>
      <c r="E245" s="5">
        <v>410</v>
      </c>
      <c r="F245" s="9" t="s">
        <v>136</v>
      </c>
    </row>
    <row r="246" spans="1:6" ht="14.25" customHeight="1">
      <c r="A246" s="9" t="s">
        <v>223</v>
      </c>
      <c r="B246" s="8">
        <v>4780003</v>
      </c>
      <c r="C246" s="11" t="s">
        <v>234</v>
      </c>
      <c r="D246" s="6">
        <v>44063</v>
      </c>
      <c r="E246" s="5">
        <v>399.93</v>
      </c>
      <c r="F246" s="9" t="s">
        <v>136</v>
      </c>
    </row>
    <row r="247" spans="1:6" ht="13.9" customHeight="1">
      <c r="A247" s="9" t="s">
        <v>211</v>
      </c>
      <c r="B247" s="8" t="s">
        <v>217</v>
      </c>
      <c r="C247" s="11" t="s">
        <v>234</v>
      </c>
      <c r="D247" s="6">
        <v>44196</v>
      </c>
      <c r="E247" s="5">
        <v>204</v>
      </c>
      <c r="F247" s="9" t="s">
        <v>136</v>
      </c>
    </row>
    <row r="248" spans="1:6" ht="14.4">
      <c r="A248" s="9" t="s">
        <v>215</v>
      </c>
      <c r="B248" s="8">
        <v>3716</v>
      </c>
      <c r="C248" s="9" t="s">
        <v>234</v>
      </c>
      <c r="D248" s="6">
        <v>43769</v>
      </c>
      <c r="E248" s="5">
        <v>9815.24</v>
      </c>
      <c r="F248" t="s">
        <v>138</v>
      </c>
    </row>
    <row r="249" spans="1:6" ht="14.25" customHeight="1">
      <c r="A249" s="9" t="s">
        <v>211</v>
      </c>
      <c r="B249" s="8">
        <v>1389</v>
      </c>
      <c r="C249" s="11" t="s">
        <v>234</v>
      </c>
      <c r="D249" s="6">
        <v>43921</v>
      </c>
      <c r="E249" s="4">
        <v>770</v>
      </c>
      <c r="F249" s="9" t="s">
        <v>138</v>
      </c>
    </row>
    <row r="250" spans="1:6" ht="14.25" customHeight="1">
      <c r="A250" s="9" t="s">
        <v>211</v>
      </c>
      <c r="B250" s="8">
        <v>1390</v>
      </c>
      <c r="C250" s="11" t="s">
        <v>236</v>
      </c>
      <c r="D250" s="6">
        <v>43921</v>
      </c>
      <c r="E250" s="4">
        <v>935</v>
      </c>
      <c r="F250" t="s">
        <v>141</v>
      </c>
    </row>
    <row r="251" spans="1:6" ht="13.9" customHeight="1">
      <c r="A251" s="9" t="s">
        <v>211</v>
      </c>
      <c r="B251" s="8">
        <v>1241</v>
      </c>
      <c r="C251" s="11" t="s">
        <v>236</v>
      </c>
      <c r="D251" s="6">
        <v>43889</v>
      </c>
      <c r="E251" s="4">
        <v>523.52</v>
      </c>
      <c r="F251" t="s">
        <v>141</v>
      </c>
    </row>
    <row r="252" spans="1:6" ht="14.25" customHeight="1">
      <c r="A252" s="9" t="s">
        <v>211</v>
      </c>
      <c r="B252" s="8">
        <v>1171</v>
      </c>
      <c r="C252" s="11" t="s">
        <v>236</v>
      </c>
      <c r="D252" s="6">
        <v>43861</v>
      </c>
      <c r="E252" s="4">
        <v>1554.28</v>
      </c>
      <c r="F252" t="s">
        <v>143</v>
      </c>
    </row>
    <row r="253" spans="1:6" ht="14.25" customHeight="1">
      <c r="A253" s="9" t="s">
        <v>211</v>
      </c>
      <c r="B253" s="8">
        <v>1714</v>
      </c>
      <c r="C253" s="11" t="s">
        <v>236</v>
      </c>
      <c r="D253" s="6">
        <v>44044</v>
      </c>
      <c r="E253" s="5">
        <v>1310</v>
      </c>
      <c r="F253" t="s">
        <v>143</v>
      </c>
    </row>
    <row r="254" spans="1:6" ht="13.5" customHeight="1">
      <c r="A254" s="9" t="s">
        <v>211</v>
      </c>
      <c r="B254" s="8">
        <v>1241</v>
      </c>
      <c r="C254" s="11" t="s">
        <v>236</v>
      </c>
      <c r="D254" s="6">
        <v>43889</v>
      </c>
      <c r="E254" s="5">
        <v>465.13</v>
      </c>
      <c r="F254" t="s">
        <v>143</v>
      </c>
    </row>
    <row r="255" spans="1:6" ht="14.4">
      <c r="A255" s="9" t="s">
        <v>211</v>
      </c>
      <c r="B255" s="8">
        <v>1114</v>
      </c>
      <c r="C255" s="11" t="s">
        <v>236</v>
      </c>
      <c r="D255" s="6">
        <v>43830</v>
      </c>
      <c r="E255" s="4">
        <v>3657.21</v>
      </c>
      <c r="F255" t="s">
        <v>144</v>
      </c>
    </row>
    <row r="256" spans="1:6" ht="14.25" customHeight="1">
      <c r="A256" s="9" t="s">
        <v>211</v>
      </c>
      <c r="B256" s="8">
        <v>1390</v>
      </c>
      <c r="C256" s="11" t="s">
        <v>236</v>
      </c>
      <c r="D256" s="6">
        <v>43921</v>
      </c>
      <c r="E256" s="4">
        <v>770</v>
      </c>
      <c r="F256" t="s">
        <v>144</v>
      </c>
    </row>
    <row r="257" spans="1:6" ht="14.5" customHeight="1">
      <c r="A257" s="9" t="s">
        <v>211</v>
      </c>
      <c r="B257" s="8">
        <v>1171</v>
      </c>
      <c r="C257" s="11" t="s">
        <v>236</v>
      </c>
      <c r="D257" s="6">
        <v>43861</v>
      </c>
      <c r="E257" s="4">
        <v>522.61</v>
      </c>
      <c r="F257" t="s">
        <v>144</v>
      </c>
    </row>
    <row r="258" spans="1:6" ht="14.4">
      <c r="A258" s="9" t="s">
        <v>211</v>
      </c>
      <c r="B258" s="8">
        <v>1114</v>
      </c>
      <c r="C258" s="11" t="s">
        <v>236</v>
      </c>
      <c r="D258" s="6">
        <v>43830</v>
      </c>
      <c r="E258" s="5">
        <v>222.55</v>
      </c>
      <c r="F258" t="s">
        <v>144</v>
      </c>
    </row>
    <row r="259" spans="1:6" ht="14.4">
      <c r="A259" s="9" t="s">
        <v>211</v>
      </c>
      <c r="B259" s="8">
        <v>1390</v>
      </c>
      <c r="C259" s="11" t="s">
        <v>236</v>
      </c>
      <c r="D259" s="6">
        <v>43921</v>
      </c>
      <c r="E259" s="5">
        <v>7326.08</v>
      </c>
      <c r="F259" t="s">
        <v>146</v>
      </c>
    </row>
    <row r="260" spans="1:6" ht="14.4">
      <c r="A260" s="9" t="s">
        <v>211</v>
      </c>
      <c r="B260" s="8">
        <v>1241</v>
      </c>
      <c r="C260" s="11" t="s">
        <v>236</v>
      </c>
      <c r="D260" s="6">
        <v>43889</v>
      </c>
      <c r="E260" s="4">
        <v>2670.86</v>
      </c>
      <c r="F260" t="s">
        <v>146</v>
      </c>
    </row>
    <row r="261" spans="1:6" ht="13.5" customHeight="1">
      <c r="A261" s="9" t="s">
        <v>211</v>
      </c>
      <c r="B261" s="8">
        <v>1439</v>
      </c>
      <c r="C261" s="11" t="s">
        <v>236</v>
      </c>
      <c r="D261" s="6">
        <v>43922</v>
      </c>
      <c r="E261" s="4">
        <f>1300*1.05</f>
        <v>1365</v>
      </c>
      <c r="F261" s="9" t="s">
        <v>237</v>
      </c>
    </row>
    <row r="262" spans="1:6" ht="13.5" customHeight="1">
      <c r="A262" s="9" t="s">
        <v>211</v>
      </c>
      <c r="B262" s="8">
        <v>1171</v>
      </c>
      <c r="C262" s="11" t="s">
        <v>236</v>
      </c>
      <c r="D262" s="6">
        <v>43861</v>
      </c>
      <c r="E262" s="5">
        <v>140</v>
      </c>
      <c r="F262" t="s">
        <v>146</v>
      </c>
    </row>
    <row r="263" spans="1:6" ht="14.25" customHeight="1">
      <c r="A263" s="9" t="s">
        <v>211</v>
      </c>
      <c r="B263" s="8">
        <v>1487</v>
      </c>
      <c r="C263" s="11" t="s">
        <v>236</v>
      </c>
      <c r="D263" s="6">
        <v>43952</v>
      </c>
      <c r="E263" s="5">
        <v>27858.69</v>
      </c>
      <c r="F263" t="s">
        <v>148</v>
      </c>
    </row>
    <row r="264" spans="1:6" ht="14.5" customHeight="1">
      <c r="A264" s="9" t="s">
        <v>211</v>
      </c>
      <c r="B264" s="8">
        <v>1061</v>
      </c>
      <c r="C264" s="11" t="s">
        <v>236</v>
      </c>
      <c r="D264" s="6">
        <v>43799</v>
      </c>
      <c r="E264" s="4">
        <v>2563.92</v>
      </c>
      <c r="F264" t="s">
        <v>148</v>
      </c>
    </row>
    <row r="265" spans="1:6" ht="14.4">
      <c r="A265" s="9" t="s">
        <v>211</v>
      </c>
      <c r="B265" s="8">
        <v>1593</v>
      </c>
      <c r="C265" s="11" t="s">
        <v>236</v>
      </c>
      <c r="D265" s="6">
        <v>43983</v>
      </c>
      <c r="E265" s="5">
        <v>29223.87</v>
      </c>
      <c r="F265" t="s">
        <v>150</v>
      </c>
    </row>
    <row r="266" spans="1:6" ht="14.4">
      <c r="A266" s="9" t="s">
        <v>211</v>
      </c>
      <c r="B266" s="8">
        <v>1061</v>
      </c>
      <c r="C266" s="11" t="s">
        <v>236</v>
      </c>
      <c r="D266" s="6">
        <v>43799</v>
      </c>
      <c r="E266" s="4">
        <v>4014.37</v>
      </c>
      <c r="F266" t="s">
        <v>150</v>
      </c>
    </row>
    <row r="267" spans="1:6" ht="14.4">
      <c r="A267" s="9" t="s">
        <v>211</v>
      </c>
      <c r="B267" s="8">
        <v>1241</v>
      </c>
      <c r="C267" s="11" t="s">
        <v>236</v>
      </c>
      <c r="D267" s="6">
        <v>43889</v>
      </c>
      <c r="E267" s="4">
        <v>2574.35</v>
      </c>
      <c r="F267" t="s">
        <v>150</v>
      </c>
    </row>
    <row r="268" spans="1:6" ht="14.25" customHeight="1">
      <c r="A268" s="9" t="s">
        <v>211</v>
      </c>
      <c r="B268" s="8">
        <v>816</v>
      </c>
      <c r="C268" s="11" t="s">
        <v>236</v>
      </c>
      <c r="D268" s="6">
        <v>44044</v>
      </c>
      <c r="E268" s="5">
        <v>2448.52</v>
      </c>
      <c r="F268" s="9" t="s">
        <v>150</v>
      </c>
    </row>
    <row r="269" spans="1:6" ht="13.5" customHeight="1">
      <c r="A269" s="9" t="s">
        <v>211</v>
      </c>
      <c r="B269" s="8">
        <v>1390</v>
      </c>
      <c r="C269" s="11" t="s">
        <v>236</v>
      </c>
      <c r="D269" s="6">
        <v>43921</v>
      </c>
      <c r="E269" s="4">
        <v>2080</v>
      </c>
      <c r="F269" t="s">
        <v>150</v>
      </c>
    </row>
    <row r="270" spans="1:6" ht="14.25" customHeight="1">
      <c r="A270" s="9" t="s">
        <v>211</v>
      </c>
      <c r="B270" s="8">
        <v>1171</v>
      </c>
      <c r="C270" s="11" t="s">
        <v>236</v>
      </c>
      <c r="D270" s="6">
        <v>43861</v>
      </c>
      <c r="E270" s="4">
        <v>843.06</v>
      </c>
      <c r="F270" t="s">
        <v>150</v>
      </c>
    </row>
    <row r="271" spans="1:6" ht="14.5" customHeight="1">
      <c r="A271" s="9" t="s">
        <v>211</v>
      </c>
      <c r="B271" s="8">
        <v>1451</v>
      </c>
      <c r="C271" s="11" t="s">
        <v>236</v>
      </c>
      <c r="D271" s="6">
        <v>44105</v>
      </c>
      <c r="E271" s="5">
        <v>6185.14</v>
      </c>
      <c r="F271" t="s">
        <v>152</v>
      </c>
    </row>
    <row r="272" spans="1:6" ht="14.4">
      <c r="A272" s="9" t="s">
        <v>211</v>
      </c>
      <c r="B272" s="8">
        <v>1488</v>
      </c>
      <c r="C272" s="11" t="s">
        <v>236</v>
      </c>
      <c r="D272" s="6">
        <v>43952</v>
      </c>
      <c r="E272" s="4">
        <v>595</v>
      </c>
      <c r="F272" t="s">
        <v>152</v>
      </c>
    </row>
    <row r="273" spans="1:6" ht="14.25" customHeight="1">
      <c r="A273" s="9" t="s">
        <v>211</v>
      </c>
      <c r="B273" s="8" t="s">
        <v>217</v>
      </c>
      <c r="C273" s="11" t="s">
        <v>236</v>
      </c>
      <c r="D273" s="6">
        <v>44196</v>
      </c>
      <c r="E273" s="5">
        <v>254</v>
      </c>
      <c r="F273" t="s">
        <v>152</v>
      </c>
    </row>
    <row r="274" spans="1:6" ht="13.5" customHeight="1">
      <c r="A274" s="9" t="s">
        <v>211</v>
      </c>
      <c r="B274" s="8">
        <v>1452</v>
      </c>
      <c r="C274" s="11" t="s">
        <v>236</v>
      </c>
      <c r="D274" s="6">
        <v>44105</v>
      </c>
      <c r="E274" s="5">
        <v>140</v>
      </c>
      <c r="F274" t="s">
        <v>152</v>
      </c>
    </row>
    <row r="275" spans="1:6" ht="13.5" customHeight="1">
      <c r="A275" s="9" t="s">
        <v>215</v>
      </c>
      <c r="B275" s="8">
        <v>3713</v>
      </c>
      <c r="C275" s="11" t="s">
        <v>236</v>
      </c>
      <c r="D275" s="6">
        <v>43769</v>
      </c>
      <c r="E275" s="5">
        <v>6362.18</v>
      </c>
      <c r="F275" s="9" t="s">
        <v>153</v>
      </c>
    </row>
    <row r="276" spans="1:6" ht="14.5" customHeight="1">
      <c r="A276" t="s">
        <v>211</v>
      </c>
      <c r="B276" s="8" t="s">
        <v>225</v>
      </c>
      <c r="C276" s="11" t="s">
        <v>238</v>
      </c>
      <c r="D276" s="6">
        <v>44166</v>
      </c>
      <c r="E276" s="5">
        <v>9208</v>
      </c>
      <c r="F276" t="s">
        <v>155</v>
      </c>
    </row>
    <row r="277" spans="1:6" ht="13.5" customHeight="1">
      <c r="A277" s="9" t="s">
        <v>211</v>
      </c>
      <c r="B277" s="8">
        <v>1490</v>
      </c>
      <c r="C277" s="11" t="s">
        <v>238</v>
      </c>
      <c r="D277" s="6">
        <v>43952</v>
      </c>
      <c r="E277" s="5">
        <v>1330</v>
      </c>
      <c r="F277" s="9" t="s">
        <v>155</v>
      </c>
    </row>
    <row r="278" spans="1:6" ht="13.9" customHeight="1">
      <c r="A278" s="9" t="s">
        <v>211</v>
      </c>
      <c r="B278" s="8">
        <v>1391</v>
      </c>
      <c r="C278" s="11" t="s">
        <v>238</v>
      </c>
      <c r="D278" s="6">
        <v>43921</v>
      </c>
      <c r="E278" s="4">
        <v>1040</v>
      </c>
      <c r="F278" s="9" t="s">
        <v>155</v>
      </c>
    </row>
    <row r="279" spans="1:6" ht="14.5" customHeight="1">
      <c r="A279" s="9" t="s">
        <v>211</v>
      </c>
      <c r="B279" s="8">
        <v>1172</v>
      </c>
      <c r="C279" s="11" t="s">
        <v>238</v>
      </c>
      <c r="D279" s="6">
        <v>43861</v>
      </c>
      <c r="E279" s="4">
        <f>105+140+45.48+317.17</f>
        <v>607.65000000000009</v>
      </c>
      <c r="F279" t="s">
        <v>155</v>
      </c>
    </row>
    <row r="280" spans="1:6" ht="13.5" customHeight="1">
      <c r="A280" s="9" t="s">
        <v>211</v>
      </c>
      <c r="B280" s="8">
        <v>1062</v>
      </c>
      <c r="C280" s="11" t="s">
        <v>238</v>
      </c>
      <c r="D280" s="6">
        <v>43799</v>
      </c>
      <c r="E280" s="5">
        <f>210+100</f>
        <v>310</v>
      </c>
      <c r="F280" t="s">
        <v>155</v>
      </c>
    </row>
    <row r="281" spans="1:6" ht="14.4">
      <c r="A281" s="9" t="s">
        <v>211</v>
      </c>
      <c r="B281" s="8">
        <v>1391</v>
      </c>
      <c r="C281" s="11" t="s">
        <v>238</v>
      </c>
      <c r="D281" s="6">
        <v>43921</v>
      </c>
      <c r="E281" s="5">
        <v>250</v>
      </c>
      <c r="F281" t="s">
        <v>155</v>
      </c>
    </row>
    <row r="282" spans="1:6" ht="14.25" customHeight="1">
      <c r="A282" s="9" t="s">
        <v>211</v>
      </c>
      <c r="B282" s="8">
        <v>1115</v>
      </c>
      <c r="C282" s="11" t="s">
        <v>238</v>
      </c>
      <c r="D282" s="6">
        <v>43830</v>
      </c>
      <c r="E282" s="5">
        <v>245</v>
      </c>
      <c r="F282" t="s">
        <v>155</v>
      </c>
    </row>
    <row r="283" spans="1:6" ht="14.25" customHeight="1">
      <c r="A283" s="9" t="s">
        <v>211</v>
      </c>
      <c r="B283" s="8">
        <v>818</v>
      </c>
      <c r="C283" s="11" t="s">
        <v>238</v>
      </c>
      <c r="D283" s="6">
        <v>44074</v>
      </c>
      <c r="E283" s="14">
        <v>100</v>
      </c>
      <c r="F283" t="s">
        <v>155</v>
      </c>
    </row>
    <row r="284" spans="1:6" ht="14.4">
      <c r="A284" s="9" t="s">
        <v>211</v>
      </c>
      <c r="B284" s="8">
        <v>1391</v>
      </c>
      <c r="C284" s="11" t="s">
        <v>238</v>
      </c>
      <c r="D284" s="6">
        <v>43921</v>
      </c>
      <c r="E284" s="4">
        <f>639.16+70+210+280+490+400+735+250+210</f>
        <v>3284.16</v>
      </c>
      <c r="F284" t="s">
        <v>156</v>
      </c>
    </row>
    <row r="285" spans="1:6" ht="13.9" customHeight="1">
      <c r="A285" s="9" t="s">
        <v>211</v>
      </c>
      <c r="B285" s="8">
        <v>1015</v>
      </c>
      <c r="C285" s="11" t="s">
        <v>238</v>
      </c>
      <c r="D285" s="6">
        <v>43769</v>
      </c>
      <c r="E285" s="4">
        <v>3087.75</v>
      </c>
      <c r="F285" t="s">
        <v>156</v>
      </c>
    </row>
    <row r="286" spans="1:6" ht="14.4">
      <c r="A286" s="9" t="s">
        <v>211</v>
      </c>
      <c r="B286" s="8">
        <v>1243</v>
      </c>
      <c r="C286" s="11" t="s">
        <v>238</v>
      </c>
      <c r="D286" s="6">
        <v>43889</v>
      </c>
      <c r="E286" s="4">
        <v>900</v>
      </c>
      <c r="F286" t="s">
        <v>156</v>
      </c>
    </row>
    <row r="287" spans="1:6" ht="14.4">
      <c r="A287" s="9" t="s">
        <v>211</v>
      </c>
      <c r="B287" s="8">
        <v>1595</v>
      </c>
      <c r="C287" s="11" t="s">
        <v>238</v>
      </c>
      <c r="D287" s="6">
        <v>43983</v>
      </c>
      <c r="E287" s="5">
        <v>435</v>
      </c>
      <c r="F287" t="s">
        <v>156</v>
      </c>
    </row>
    <row r="288" spans="1:6" ht="14.4">
      <c r="A288" t="s">
        <v>211</v>
      </c>
      <c r="B288" t="s">
        <v>222</v>
      </c>
      <c r="C288" s="11" t="s">
        <v>238</v>
      </c>
      <c r="D288" s="21">
        <v>44287</v>
      </c>
      <c r="E288" s="5">
        <v>3335</v>
      </c>
      <c r="F288" t="s">
        <v>158</v>
      </c>
    </row>
    <row r="289" spans="1:6" ht="14.4">
      <c r="A289" s="9" t="s">
        <v>211</v>
      </c>
      <c r="B289" s="8">
        <v>1243</v>
      </c>
      <c r="C289" s="11" t="s">
        <v>238</v>
      </c>
      <c r="D289" s="6">
        <v>43889</v>
      </c>
      <c r="E289" s="4">
        <v>2415.02</v>
      </c>
      <c r="F289" t="s">
        <v>158</v>
      </c>
    </row>
    <row r="290" spans="1:6" ht="14.25" customHeight="1">
      <c r="A290" s="9" t="s">
        <v>211</v>
      </c>
      <c r="B290" s="8">
        <v>1454</v>
      </c>
      <c r="C290" s="11" t="s">
        <v>238</v>
      </c>
      <c r="D290" s="6">
        <v>44105</v>
      </c>
      <c r="E290" s="5">
        <v>420</v>
      </c>
      <c r="F290" t="s">
        <v>158</v>
      </c>
    </row>
    <row r="291" spans="1:6" ht="13.5" customHeight="1">
      <c r="A291" s="9" t="s">
        <v>211</v>
      </c>
      <c r="B291" s="8">
        <v>1716</v>
      </c>
      <c r="C291" s="11" t="s">
        <v>238</v>
      </c>
      <c r="D291" s="6">
        <v>44074</v>
      </c>
      <c r="E291" s="5">
        <v>280</v>
      </c>
      <c r="F291" t="s">
        <v>158</v>
      </c>
    </row>
    <row r="292" spans="1:6" ht="14.4">
      <c r="A292" s="9" t="s">
        <v>211</v>
      </c>
      <c r="B292" s="8" t="s">
        <v>239</v>
      </c>
      <c r="C292" s="11" t="s">
        <v>238</v>
      </c>
      <c r="D292" s="6">
        <v>44074</v>
      </c>
      <c r="E292" s="5">
        <v>100</v>
      </c>
      <c r="F292" t="s">
        <v>158</v>
      </c>
    </row>
    <row r="293" spans="1:6" ht="13.5" customHeight="1">
      <c r="A293" s="9" t="s">
        <v>211</v>
      </c>
      <c r="B293" s="8">
        <v>1683</v>
      </c>
      <c r="C293" s="11" t="s">
        <v>238</v>
      </c>
      <c r="D293" s="6">
        <v>44136</v>
      </c>
      <c r="E293" s="5">
        <v>18729.43</v>
      </c>
      <c r="F293" t="s">
        <v>159</v>
      </c>
    </row>
    <row r="294" spans="1:6" ht="13.5" customHeight="1">
      <c r="A294" s="9" t="s">
        <v>215</v>
      </c>
      <c r="B294" s="8">
        <v>3715</v>
      </c>
      <c r="C294" s="11" t="s">
        <v>238</v>
      </c>
      <c r="D294" s="6">
        <v>43769</v>
      </c>
      <c r="E294" s="5">
        <v>13402.96</v>
      </c>
      <c r="F294" t="s">
        <v>159</v>
      </c>
    </row>
    <row r="295" spans="1:6" ht="14.4">
      <c r="A295" s="9" t="s">
        <v>211</v>
      </c>
      <c r="B295" s="8">
        <v>1243</v>
      </c>
      <c r="C295" s="11" t="s">
        <v>238</v>
      </c>
      <c r="D295" s="6">
        <v>43889</v>
      </c>
      <c r="E295" s="5">
        <v>440</v>
      </c>
      <c r="F295" t="s">
        <v>159</v>
      </c>
    </row>
    <row r="296" spans="1:6" ht="14.4">
      <c r="A296" s="9" t="s">
        <v>211</v>
      </c>
      <c r="B296" s="8">
        <v>1717</v>
      </c>
      <c r="C296" s="11" t="s">
        <v>240</v>
      </c>
      <c r="D296" s="6">
        <v>44044</v>
      </c>
      <c r="E296" s="5">
        <v>27414.55</v>
      </c>
      <c r="F296" t="s">
        <v>162</v>
      </c>
    </row>
    <row r="297" spans="1:6" ht="14.4">
      <c r="A297" s="9" t="s">
        <v>220</v>
      </c>
      <c r="B297" s="8">
        <v>542</v>
      </c>
      <c r="C297" s="11" t="s">
        <v>240</v>
      </c>
      <c r="D297" s="6">
        <v>43524</v>
      </c>
      <c r="E297" s="5">
        <v>1480.5</v>
      </c>
      <c r="F297" t="s">
        <v>162</v>
      </c>
    </row>
    <row r="298" spans="1:6" ht="14.4">
      <c r="A298" s="9" t="s">
        <v>211</v>
      </c>
      <c r="B298" s="8">
        <v>1597</v>
      </c>
      <c r="C298" s="11" t="s">
        <v>240</v>
      </c>
      <c r="D298" s="6">
        <v>43983</v>
      </c>
      <c r="E298" s="5">
        <v>13125.31</v>
      </c>
      <c r="F298" t="s">
        <v>164</v>
      </c>
    </row>
    <row r="299" spans="1:6" ht="13.5" customHeight="1">
      <c r="A299" s="9" t="s">
        <v>211</v>
      </c>
      <c r="B299" s="8">
        <v>819</v>
      </c>
      <c r="C299" s="11" t="s">
        <v>240</v>
      </c>
      <c r="D299" s="6">
        <v>44044</v>
      </c>
      <c r="E299" s="5">
        <v>9892.14</v>
      </c>
      <c r="F299" s="23" t="s">
        <v>164</v>
      </c>
    </row>
    <row r="300" spans="1:6" ht="13.5" customHeight="1">
      <c r="A300" s="9" t="s">
        <v>215</v>
      </c>
      <c r="B300" s="8">
        <v>5487</v>
      </c>
      <c r="C300" s="9" t="s">
        <v>240</v>
      </c>
      <c r="D300" s="21">
        <v>44013</v>
      </c>
      <c r="E300" s="5">
        <v>775</v>
      </c>
      <c r="F300" t="s">
        <v>164</v>
      </c>
    </row>
    <row r="301" spans="1:6" ht="14.25" customHeight="1">
      <c r="A301" s="9" t="s">
        <v>211</v>
      </c>
      <c r="B301" s="8">
        <v>1173</v>
      </c>
      <c r="C301" s="11" t="s">
        <v>240</v>
      </c>
      <c r="D301" s="6">
        <v>43861</v>
      </c>
      <c r="E301" s="5">
        <v>1356.57</v>
      </c>
      <c r="F301" s="9" t="s">
        <v>166</v>
      </c>
    </row>
    <row r="302" spans="1:6">
      <c r="A302" s="9" t="s">
        <v>211</v>
      </c>
      <c r="B302" s="8">
        <v>1173</v>
      </c>
      <c r="C302" s="11" t="s">
        <v>240</v>
      </c>
      <c r="D302" s="6">
        <v>43830</v>
      </c>
      <c r="E302" s="5">
        <v>309.44</v>
      </c>
      <c r="F302" s="9" t="s">
        <v>166</v>
      </c>
    </row>
    <row r="303" spans="1:6" ht="13.5" customHeight="1">
      <c r="A303" s="9" t="s">
        <v>211</v>
      </c>
      <c r="B303" s="8">
        <v>1016</v>
      </c>
      <c r="C303" s="11" t="s">
        <v>240</v>
      </c>
      <c r="D303" s="6">
        <v>43830</v>
      </c>
      <c r="E303" s="5">
        <v>22097.88</v>
      </c>
      <c r="F303" s="12" t="s">
        <v>167</v>
      </c>
    </row>
    <row r="304" spans="1:6" ht="13.5" customHeight="1">
      <c r="A304" s="9" t="s">
        <v>211</v>
      </c>
      <c r="B304" s="8">
        <v>1245</v>
      </c>
      <c r="C304" s="11" t="s">
        <v>240</v>
      </c>
      <c r="D304" s="6">
        <v>43889</v>
      </c>
      <c r="E304" s="5">
        <v>2668.61</v>
      </c>
      <c r="F304" s="9" t="s">
        <v>167</v>
      </c>
    </row>
    <row r="305" spans="1:6" ht="13.9" customHeight="1">
      <c r="A305" t="s">
        <v>216</v>
      </c>
      <c r="B305">
        <v>1688</v>
      </c>
      <c r="C305" s="11" t="s">
        <v>240</v>
      </c>
      <c r="D305" s="21">
        <v>44286</v>
      </c>
      <c r="E305" s="14">
        <v>1360</v>
      </c>
      <c r="F305" t="s">
        <v>241</v>
      </c>
    </row>
    <row r="306" spans="1:6" ht="14.25" customHeight="1">
      <c r="A306" s="9" t="s">
        <v>211</v>
      </c>
      <c r="B306" s="8">
        <v>1063</v>
      </c>
      <c r="C306" s="11" t="s">
        <v>240</v>
      </c>
      <c r="D306" s="6">
        <v>43799</v>
      </c>
      <c r="E306" s="5">
        <v>825.02</v>
      </c>
      <c r="F306" t="s">
        <v>167</v>
      </c>
    </row>
    <row r="307" spans="1:6" ht="14.4">
      <c r="A307" s="9" t="s">
        <v>216</v>
      </c>
      <c r="B307" s="8">
        <v>1485</v>
      </c>
      <c r="C307" s="11" t="s">
        <v>240</v>
      </c>
      <c r="D307" s="6">
        <v>44146</v>
      </c>
      <c r="E307" s="5">
        <v>7133.85</v>
      </c>
      <c r="F307" t="s">
        <v>169</v>
      </c>
    </row>
    <row r="308" spans="1:6" ht="15" customHeight="1">
      <c r="A308" t="s">
        <v>216</v>
      </c>
      <c r="B308">
        <v>1604</v>
      </c>
      <c r="C308" s="11" t="s">
        <v>240</v>
      </c>
      <c r="D308" s="21">
        <v>44230</v>
      </c>
      <c r="E308" s="14">
        <v>5604.01</v>
      </c>
      <c r="F308" t="s">
        <v>169</v>
      </c>
    </row>
    <row r="309" spans="1:6" ht="14.4">
      <c r="A309" s="9" t="s">
        <v>215</v>
      </c>
      <c r="B309" s="8">
        <v>2477</v>
      </c>
      <c r="C309" s="11" t="s">
        <v>240</v>
      </c>
      <c r="D309" s="6">
        <v>43586</v>
      </c>
      <c r="E309" s="5">
        <v>46087.97</v>
      </c>
      <c r="F309" t="s">
        <v>171</v>
      </c>
    </row>
    <row r="310" spans="1:6" ht="14.5" customHeight="1">
      <c r="A310" s="9" t="s">
        <v>211</v>
      </c>
      <c r="B310" s="8">
        <v>1579</v>
      </c>
      <c r="C310" s="9" t="s">
        <v>242</v>
      </c>
      <c r="D310" s="6">
        <v>43983</v>
      </c>
      <c r="E310" s="5">
        <v>18804.75</v>
      </c>
      <c r="F310" s="9" t="s">
        <v>173</v>
      </c>
    </row>
    <row r="311" spans="1:6" ht="14.4">
      <c r="A311" s="9" t="s">
        <v>211</v>
      </c>
      <c r="B311" s="8">
        <v>1696</v>
      </c>
      <c r="C311" s="11" t="s">
        <v>242</v>
      </c>
      <c r="D311" s="6">
        <v>44044</v>
      </c>
      <c r="E311" s="5">
        <v>1855</v>
      </c>
      <c r="F311" t="s">
        <v>173</v>
      </c>
    </row>
    <row r="312" spans="1:6" ht="14.4">
      <c r="A312" s="9" t="s">
        <v>211</v>
      </c>
      <c r="B312" s="8">
        <v>1677</v>
      </c>
      <c r="C312" s="11" t="s">
        <v>242</v>
      </c>
      <c r="D312" s="6">
        <v>44012</v>
      </c>
      <c r="E312" s="5">
        <v>7239.75</v>
      </c>
      <c r="F312" t="s">
        <v>175</v>
      </c>
    </row>
    <row r="313" spans="1:6" ht="14.25" customHeight="1">
      <c r="A313" s="9" t="s">
        <v>211</v>
      </c>
      <c r="B313" s="8">
        <v>1580</v>
      </c>
      <c r="C313" s="11" t="s">
        <v>242</v>
      </c>
      <c r="D313" s="6">
        <v>43983</v>
      </c>
      <c r="E313" s="5">
        <v>6821.37</v>
      </c>
      <c r="F313" t="s">
        <v>175</v>
      </c>
    </row>
    <row r="314" spans="1:6" ht="14.5" customHeight="1">
      <c r="A314" s="9" t="s">
        <v>216</v>
      </c>
      <c r="B314" s="8">
        <v>1275</v>
      </c>
      <c r="C314" s="11" t="s">
        <v>242</v>
      </c>
      <c r="D314" s="6">
        <v>43978</v>
      </c>
      <c r="E314" s="5">
        <v>6348.5</v>
      </c>
      <c r="F314" s="9" t="s">
        <v>175</v>
      </c>
    </row>
    <row r="315" spans="1:6" ht="13.9" customHeight="1">
      <c r="A315" s="9" t="s">
        <v>211</v>
      </c>
      <c r="B315" s="8">
        <v>903</v>
      </c>
      <c r="C315" s="11" t="s">
        <v>242</v>
      </c>
      <c r="D315" s="6">
        <v>44063</v>
      </c>
      <c r="E315" s="5">
        <v>5040.24</v>
      </c>
      <c r="F315" s="9" t="s">
        <v>175</v>
      </c>
    </row>
    <row r="316" spans="1:6" ht="14.25" customHeight="1">
      <c r="A316" s="9" t="s">
        <v>211</v>
      </c>
      <c r="B316" s="8">
        <v>797</v>
      </c>
      <c r="C316" s="11" t="s">
        <v>242</v>
      </c>
      <c r="D316" s="6">
        <v>44044</v>
      </c>
      <c r="E316" s="5">
        <v>11715.55</v>
      </c>
      <c r="F316" t="s">
        <v>177</v>
      </c>
    </row>
    <row r="317" spans="1:6" ht="14.4">
      <c r="A317" t="s">
        <v>216</v>
      </c>
      <c r="B317">
        <v>1653</v>
      </c>
      <c r="C317" s="11" t="s">
        <v>242</v>
      </c>
      <c r="D317" s="21">
        <v>44265</v>
      </c>
      <c r="E317" s="14">
        <v>1280</v>
      </c>
      <c r="F317" t="s">
        <v>177</v>
      </c>
    </row>
    <row r="318" spans="1:6" ht="14.25" customHeight="1">
      <c r="A318" s="9" t="s">
        <v>211</v>
      </c>
      <c r="B318" s="8">
        <v>2163</v>
      </c>
      <c r="C318" s="11" t="s">
        <v>242</v>
      </c>
      <c r="D318" s="6">
        <v>44196</v>
      </c>
      <c r="E318" s="5">
        <v>25164.25</v>
      </c>
      <c r="F318" t="s">
        <v>179</v>
      </c>
    </row>
    <row r="319" spans="1:6" ht="13.5" customHeight="1">
      <c r="A319" s="9" t="s">
        <v>211</v>
      </c>
      <c r="B319" s="8">
        <v>1663</v>
      </c>
      <c r="C319" s="11" t="s">
        <v>242</v>
      </c>
      <c r="D319" s="6">
        <v>44136</v>
      </c>
      <c r="E319" s="5">
        <v>85507.89</v>
      </c>
      <c r="F319" t="s">
        <v>181</v>
      </c>
    </row>
    <row r="320" spans="1:6" ht="14.25" customHeight="1">
      <c r="A320" s="9" t="s">
        <v>211</v>
      </c>
      <c r="B320" s="8" t="s">
        <v>217</v>
      </c>
      <c r="C320" s="11" t="s">
        <v>242</v>
      </c>
      <c r="D320" s="6">
        <v>44196</v>
      </c>
      <c r="E320" s="5">
        <v>50334</v>
      </c>
      <c r="F320" t="s">
        <v>181</v>
      </c>
    </row>
    <row r="321" spans="1:6" ht="14.4">
      <c r="A321" t="s">
        <v>211</v>
      </c>
      <c r="B321" s="8" t="s">
        <v>225</v>
      </c>
      <c r="C321" s="11" t="s">
        <v>242</v>
      </c>
      <c r="D321" s="6">
        <v>44166</v>
      </c>
      <c r="E321" s="5">
        <v>25265</v>
      </c>
      <c r="F321" t="s">
        <v>181</v>
      </c>
    </row>
    <row r="322" spans="1:6" ht="14.4">
      <c r="A322" s="9" t="s">
        <v>211</v>
      </c>
      <c r="B322" s="8">
        <v>913</v>
      </c>
      <c r="C322" s="11" t="s">
        <v>242</v>
      </c>
      <c r="D322" s="6">
        <v>44075</v>
      </c>
      <c r="E322" s="5">
        <v>17529.099999999999</v>
      </c>
      <c r="F322" t="s">
        <v>181</v>
      </c>
    </row>
    <row r="323" spans="1:6" ht="14.4">
      <c r="A323" s="9" t="s">
        <v>211</v>
      </c>
      <c r="B323" s="8">
        <v>798</v>
      </c>
      <c r="C323" s="11" t="s">
        <v>242</v>
      </c>
      <c r="D323" s="6">
        <v>44044</v>
      </c>
      <c r="E323" s="5">
        <v>16698.189999999999</v>
      </c>
      <c r="F323" t="s">
        <v>181</v>
      </c>
    </row>
    <row r="324" spans="1:6" ht="15" customHeight="1">
      <c r="A324" s="9" t="s">
        <v>216</v>
      </c>
      <c r="B324" s="8">
        <v>1477</v>
      </c>
      <c r="C324" s="11" t="s">
        <v>242</v>
      </c>
      <c r="D324" s="6">
        <v>44146</v>
      </c>
      <c r="E324" s="5">
        <v>15448.18</v>
      </c>
      <c r="F324" s="9" t="s">
        <v>181</v>
      </c>
    </row>
    <row r="325" spans="1:6" ht="14.4">
      <c r="A325" s="9" t="s">
        <v>211</v>
      </c>
      <c r="B325" s="8" t="s">
        <v>217</v>
      </c>
      <c r="C325" s="11" t="s">
        <v>242</v>
      </c>
      <c r="D325" s="6">
        <v>44196</v>
      </c>
      <c r="E325" s="5">
        <v>7500</v>
      </c>
      <c r="F325" t="s">
        <v>181</v>
      </c>
    </row>
    <row r="326" spans="1:6" ht="14.4">
      <c r="A326" s="9" t="s">
        <v>211</v>
      </c>
      <c r="B326" s="8">
        <v>1433</v>
      </c>
      <c r="C326" s="11" t="s">
        <v>242</v>
      </c>
      <c r="D326" s="6">
        <v>44105</v>
      </c>
      <c r="E326" s="5">
        <v>6856.18</v>
      </c>
      <c r="F326" t="s">
        <v>181</v>
      </c>
    </row>
    <row r="327" spans="1:6" ht="14.4">
      <c r="A327" s="9" t="s">
        <v>211</v>
      </c>
      <c r="B327" s="8">
        <v>1434</v>
      </c>
      <c r="C327" s="11" t="s">
        <v>242</v>
      </c>
      <c r="D327" s="6">
        <v>44105</v>
      </c>
      <c r="E327" s="5">
        <v>6440</v>
      </c>
      <c r="F327" t="s">
        <v>181</v>
      </c>
    </row>
    <row r="328" spans="1:6" ht="14.25" customHeight="1">
      <c r="A328" s="9" t="s">
        <v>211</v>
      </c>
      <c r="B328" s="8">
        <v>1695</v>
      </c>
      <c r="C328" s="11" t="s">
        <v>242</v>
      </c>
      <c r="D328" s="6">
        <v>44044</v>
      </c>
      <c r="E328" s="5">
        <v>54162.85</v>
      </c>
      <c r="F328" t="s">
        <v>183</v>
      </c>
    </row>
    <row r="329" spans="1:6" ht="14.5" customHeight="1">
      <c r="A329" t="s">
        <v>211</v>
      </c>
      <c r="B329" t="s">
        <v>219</v>
      </c>
      <c r="C329" s="11" t="s">
        <v>242</v>
      </c>
      <c r="D329" s="21">
        <v>44228</v>
      </c>
      <c r="E329" s="14">
        <v>22396</v>
      </c>
      <c r="F329" t="s">
        <v>183</v>
      </c>
    </row>
    <row r="330" spans="1:6" ht="15" customHeight="1">
      <c r="A330" t="s">
        <v>211</v>
      </c>
      <c r="B330" s="8" t="s">
        <v>225</v>
      </c>
      <c r="C330" s="11" t="s">
        <v>242</v>
      </c>
      <c r="D330" s="6">
        <v>44166</v>
      </c>
      <c r="E330" s="5">
        <v>10000</v>
      </c>
      <c r="F330" t="s">
        <v>183</v>
      </c>
    </row>
    <row r="331" spans="1:6" ht="14.4">
      <c r="A331" s="9" t="s">
        <v>211</v>
      </c>
      <c r="B331" s="8" t="s">
        <v>217</v>
      </c>
      <c r="C331" s="11" t="s">
        <v>242</v>
      </c>
      <c r="D331" s="6">
        <v>44196</v>
      </c>
      <c r="E331" s="5">
        <v>10000</v>
      </c>
      <c r="F331" t="s">
        <v>183</v>
      </c>
    </row>
    <row r="332" spans="1:6" ht="14.4">
      <c r="A332" t="s">
        <v>211</v>
      </c>
      <c r="B332" s="8" t="s">
        <v>225</v>
      </c>
      <c r="C332" s="11" t="s">
        <v>242</v>
      </c>
      <c r="D332" s="6">
        <v>44166</v>
      </c>
      <c r="E332" s="5">
        <v>30500</v>
      </c>
      <c r="F332" t="s">
        <v>185</v>
      </c>
    </row>
    <row r="333" spans="1:6" ht="14.4">
      <c r="A333" s="9" t="s">
        <v>211</v>
      </c>
      <c r="B333" s="8" t="s">
        <v>217</v>
      </c>
      <c r="C333" s="11" t="s">
        <v>242</v>
      </c>
      <c r="D333" s="6">
        <v>44196</v>
      </c>
      <c r="E333" s="5">
        <v>4500</v>
      </c>
      <c r="F333" t="s">
        <v>185</v>
      </c>
    </row>
    <row r="334" spans="1:6" ht="13.5" customHeight="1">
      <c r="A334" t="s">
        <v>211</v>
      </c>
      <c r="B334" t="s">
        <v>222</v>
      </c>
      <c r="C334" s="11" t="s">
        <v>242</v>
      </c>
      <c r="D334" s="21">
        <v>44287</v>
      </c>
      <c r="E334" s="5">
        <v>12958</v>
      </c>
      <c r="F334" t="s">
        <v>187</v>
      </c>
    </row>
    <row r="335" spans="1:6" ht="14.5" customHeight="1">
      <c r="A335" t="s">
        <v>211</v>
      </c>
      <c r="B335" t="s">
        <v>219</v>
      </c>
      <c r="C335" s="11" t="s">
        <v>243</v>
      </c>
      <c r="D335" s="21">
        <v>44228</v>
      </c>
      <c r="E335" s="14">
        <v>6470</v>
      </c>
      <c r="F335" t="s">
        <v>190</v>
      </c>
    </row>
    <row r="336" spans="1:6" ht="14.4">
      <c r="A336" t="s">
        <v>211</v>
      </c>
      <c r="B336" t="s">
        <v>214</v>
      </c>
      <c r="C336" s="11" t="s">
        <v>243</v>
      </c>
      <c r="D336" s="21">
        <v>44255</v>
      </c>
      <c r="E336" s="14">
        <v>3000</v>
      </c>
      <c r="F336" t="s">
        <v>190</v>
      </c>
    </row>
    <row r="337" spans="1:6" ht="13.5" customHeight="1">
      <c r="A337" s="9" t="s">
        <v>211</v>
      </c>
      <c r="B337" s="8">
        <v>2162</v>
      </c>
      <c r="C337" s="11" t="s">
        <v>243</v>
      </c>
      <c r="D337" s="6">
        <v>44196</v>
      </c>
      <c r="E337" s="5">
        <v>836.1</v>
      </c>
      <c r="F337" t="s">
        <v>190</v>
      </c>
    </row>
    <row r="338" spans="1:6" ht="13.5" customHeight="1">
      <c r="A338" t="s">
        <v>244</v>
      </c>
      <c r="B338" t="s">
        <v>245</v>
      </c>
      <c r="C338" s="11" t="s">
        <v>243</v>
      </c>
      <c r="D338" s="6">
        <v>44227</v>
      </c>
      <c r="E338" s="14">
        <v>455</v>
      </c>
      <c r="F338" t="s">
        <v>190</v>
      </c>
    </row>
    <row r="339" spans="1:6" ht="15" customHeight="1">
      <c r="A339" s="9" t="s">
        <v>211</v>
      </c>
      <c r="B339" s="8" t="s">
        <v>217</v>
      </c>
      <c r="C339" s="11" t="s">
        <v>243</v>
      </c>
      <c r="D339" s="6">
        <v>44196</v>
      </c>
      <c r="E339" s="5">
        <v>97</v>
      </c>
      <c r="F339" t="s">
        <v>190</v>
      </c>
    </row>
    <row r="340" spans="1:6" ht="13.5" customHeight="1">
      <c r="A340" t="s">
        <v>211</v>
      </c>
      <c r="B340" t="s">
        <v>222</v>
      </c>
      <c r="C340" s="11" t="s">
        <v>243</v>
      </c>
      <c r="D340" s="21">
        <v>44287</v>
      </c>
      <c r="E340" s="5">
        <v>75</v>
      </c>
      <c r="F340" t="s">
        <v>190</v>
      </c>
    </row>
    <row r="341" spans="1:6" ht="13.5" customHeight="1">
      <c r="A341" s="9" t="s">
        <v>211</v>
      </c>
      <c r="B341" s="8">
        <v>1665</v>
      </c>
      <c r="C341" s="11" t="s">
        <v>246</v>
      </c>
      <c r="D341" s="6">
        <v>44136</v>
      </c>
      <c r="E341" s="5">
        <v>16156.35</v>
      </c>
      <c r="F341" t="s">
        <v>193</v>
      </c>
    </row>
    <row r="342" spans="1:6" ht="14.5" customHeight="1">
      <c r="A342" t="s">
        <v>227</v>
      </c>
      <c r="B342" s="8" t="s">
        <v>228</v>
      </c>
      <c r="C342" s="11" t="s">
        <v>246</v>
      </c>
      <c r="D342" s="6">
        <v>44166</v>
      </c>
      <c r="E342" s="4">
        <v>1796.76</v>
      </c>
      <c r="F342" t="s">
        <v>193</v>
      </c>
    </row>
    <row r="343" spans="1:6" ht="14.4">
      <c r="A343" s="9" t="s">
        <v>211</v>
      </c>
      <c r="B343" s="8">
        <v>1436</v>
      </c>
      <c r="C343" s="11" t="s">
        <v>246</v>
      </c>
      <c r="D343" s="6">
        <v>44105</v>
      </c>
      <c r="E343" s="5">
        <v>1060</v>
      </c>
      <c r="F343" t="s">
        <v>193</v>
      </c>
    </row>
    <row r="344" spans="1:6" ht="14.25" customHeight="1">
      <c r="A344" t="s">
        <v>227</v>
      </c>
      <c r="B344" t="s">
        <v>229</v>
      </c>
      <c r="C344" s="11" t="s">
        <v>246</v>
      </c>
      <c r="D344" s="21">
        <v>44256</v>
      </c>
      <c r="E344" s="22">
        <v>988</v>
      </c>
      <c r="F344" t="s">
        <v>193</v>
      </c>
    </row>
    <row r="345" spans="1:6" ht="14.5" customHeight="1">
      <c r="A345" s="9" t="s">
        <v>211</v>
      </c>
      <c r="B345" s="8">
        <v>1581</v>
      </c>
      <c r="C345" s="9" t="s">
        <v>246</v>
      </c>
      <c r="D345" s="6">
        <v>43983</v>
      </c>
      <c r="E345" s="5">
        <v>350</v>
      </c>
      <c r="F345" t="s">
        <v>193</v>
      </c>
    </row>
    <row r="346" spans="1:6" ht="13.5" customHeight="1">
      <c r="A346" t="s">
        <v>211</v>
      </c>
      <c r="B346" s="8" t="s">
        <v>225</v>
      </c>
      <c r="C346" s="11" t="s">
        <v>246</v>
      </c>
      <c r="D346" s="6">
        <v>44166</v>
      </c>
      <c r="E346" s="5">
        <v>137</v>
      </c>
      <c r="F346" t="s">
        <v>193</v>
      </c>
    </row>
    <row r="347" spans="1:6" ht="14.4">
      <c r="A347" s="9" t="s">
        <v>211</v>
      </c>
      <c r="B347" s="8">
        <v>799</v>
      </c>
      <c r="C347" s="11" t="s">
        <v>246</v>
      </c>
      <c r="D347" s="6">
        <v>44044</v>
      </c>
      <c r="E347" s="5">
        <v>1471.53</v>
      </c>
      <c r="F347" t="s">
        <v>195</v>
      </c>
    </row>
    <row r="348" spans="1:6" ht="15" customHeight="1">
      <c r="A348" t="s">
        <v>211</v>
      </c>
      <c r="B348" t="s">
        <v>219</v>
      </c>
      <c r="C348" s="11" t="s">
        <v>246</v>
      </c>
      <c r="D348" s="21">
        <v>44228</v>
      </c>
      <c r="E348" s="14">
        <v>793</v>
      </c>
      <c r="F348" t="s">
        <v>195</v>
      </c>
    </row>
    <row r="349" spans="1:6" ht="14.4">
      <c r="A349" s="9" t="s">
        <v>211</v>
      </c>
      <c r="B349" s="8">
        <v>904</v>
      </c>
      <c r="C349" s="11" t="s">
        <v>246</v>
      </c>
      <c r="D349" s="6">
        <v>44062</v>
      </c>
      <c r="E349" s="5">
        <v>3405.35</v>
      </c>
      <c r="F349" t="s">
        <v>197</v>
      </c>
    </row>
    <row r="350" spans="1:6">
      <c r="A350" s="9" t="s">
        <v>211</v>
      </c>
      <c r="B350" s="8">
        <v>1435</v>
      </c>
      <c r="C350" s="11" t="s">
        <v>246</v>
      </c>
      <c r="D350" s="6">
        <v>44105</v>
      </c>
      <c r="E350" s="5">
        <v>14339</v>
      </c>
      <c r="F350" s="9" t="s">
        <v>198</v>
      </c>
    </row>
    <row r="351" spans="1:6">
      <c r="A351" s="9" t="s">
        <v>211</v>
      </c>
      <c r="B351" s="8">
        <v>915</v>
      </c>
      <c r="C351" s="11" t="s">
        <v>246</v>
      </c>
      <c r="D351" s="6">
        <v>44075</v>
      </c>
      <c r="E351" s="5">
        <v>12538</v>
      </c>
      <c r="F351" s="9" t="s">
        <v>198</v>
      </c>
    </row>
    <row r="352" spans="1:6" ht="14.4">
      <c r="A352" s="9" t="s">
        <v>211</v>
      </c>
      <c r="B352" s="8">
        <v>1697</v>
      </c>
      <c r="C352" s="11" t="s">
        <v>246</v>
      </c>
      <c r="D352" s="6">
        <v>44044</v>
      </c>
      <c r="E352" s="5">
        <v>6741.62</v>
      </c>
      <c r="F352" t="s">
        <v>198</v>
      </c>
    </row>
    <row r="353" spans="1:6" ht="13.9" customHeight="1">
      <c r="A353" s="9" t="s">
        <v>211</v>
      </c>
      <c r="B353" s="8">
        <v>1581</v>
      </c>
      <c r="C353" s="11" t="s">
        <v>246</v>
      </c>
      <c r="D353" s="6">
        <v>43983</v>
      </c>
      <c r="E353" s="5">
        <v>5480.41</v>
      </c>
      <c r="F353" t="s">
        <v>198</v>
      </c>
    </row>
    <row r="354" spans="1:6" ht="13.9" customHeight="1">
      <c r="A354" s="9" t="s">
        <v>211</v>
      </c>
      <c r="B354" s="8">
        <v>1582</v>
      </c>
      <c r="C354" s="11" t="s">
        <v>246</v>
      </c>
      <c r="D354" s="6">
        <v>43983</v>
      </c>
      <c r="E354" s="5">
        <v>1085</v>
      </c>
      <c r="F354" t="s">
        <v>198</v>
      </c>
    </row>
    <row r="355" spans="1:6">
      <c r="A355" s="9" t="s">
        <v>211</v>
      </c>
      <c r="B355" s="8">
        <v>1435</v>
      </c>
      <c r="C355" s="11" t="s">
        <v>246</v>
      </c>
      <c r="D355" s="6">
        <v>44105</v>
      </c>
      <c r="E355" s="5">
        <v>14339</v>
      </c>
      <c r="F355" s="9" t="s">
        <v>200</v>
      </c>
    </row>
    <row r="356" spans="1:6">
      <c r="A356" s="9" t="s">
        <v>211</v>
      </c>
      <c r="B356" s="8">
        <v>915</v>
      </c>
      <c r="C356" s="11" t="s">
        <v>246</v>
      </c>
      <c r="D356" s="6">
        <v>44075</v>
      </c>
      <c r="E356" s="5">
        <v>12538</v>
      </c>
      <c r="F356" s="9" t="s">
        <v>200</v>
      </c>
    </row>
    <row r="357" spans="1:6" ht="13.5" customHeight="1">
      <c r="A357" t="s">
        <v>211</v>
      </c>
      <c r="B357">
        <v>3005</v>
      </c>
      <c r="C357" s="11" t="s">
        <v>246</v>
      </c>
      <c r="D357" s="21">
        <v>44256</v>
      </c>
      <c r="E357" s="14">
        <v>778.17</v>
      </c>
      <c r="F357" t="s">
        <v>200</v>
      </c>
    </row>
    <row r="358" spans="1:6" ht="13.9" customHeight="1">
      <c r="A358" s="9" t="s">
        <v>211</v>
      </c>
      <c r="B358" s="8">
        <v>1698</v>
      </c>
      <c r="C358" s="11" t="s">
        <v>246</v>
      </c>
      <c r="D358" s="6">
        <v>44044</v>
      </c>
      <c r="E358" s="5">
        <v>560</v>
      </c>
      <c r="F358" t="s">
        <v>200</v>
      </c>
    </row>
    <row r="359" spans="1:6" ht="13.9" customHeight="1">
      <c r="A359" s="9" t="s">
        <v>211</v>
      </c>
      <c r="B359" s="8" t="s">
        <v>217</v>
      </c>
      <c r="C359" s="11" t="s">
        <v>246</v>
      </c>
      <c r="D359" s="6">
        <v>44196</v>
      </c>
      <c r="E359" s="5">
        <v>106</v>
      </c>
      <c r="F359" t="s">
        <v>202</v>
      </c>
    </row>
    <row r="360" spans="1:6">
      <c r="C360" s="11"/>
      <c r="D360" s="6"/>
      <c r="E360" s="15">
        <f>SUBTOTAL(109,Table143563[Amount])</f>
        <v>1968599.2390000001</v>
      </c>
    </row>
    <row r="361" spans="1:6">
      <c r="C361" s="11"/>
      <c r="D361" s="6"/>
    </row>
    <row r="362" spans="1:6">
      <c r="C362" s="11"/>
      <c r="D362" s="6"/>
    </row>
    <row r="363" spans="1:6">
      <c r="C363" s="11"/>
      <c r="D363" s="6"/>
    </row>
    <row r="364" spans="1:6">
      <c r="C364" s="11"/>
      <c r="D364" s="6"/>
    </row>
    <row r="365" spans="1:6">
      <c r="C365" s="11"/>
      <c r="D365" s="6"/>
    </row>
    <row r="366" spans="1:6">
      <c r="C366" s="11"/>
      <c r="D366" s="6"/>
    </row>
    <row r="367" spans="1:6">
      <c r="C367" s="11"/>
      <c r="D367" s="6"/>
    </row>
    <row r="368" spans="1:6">
      <c r="C368" s="11"/>
      <c r="D368" s="6"/>
    </row>
    <row r="369" spans="3:4">
      <c r="C369" s="11"/>
      <c r="D369" s="6"/>
    </row>
    <row r="370" spans="3:4">
      <c r="C370" s="11"/>
      <c r="D370" s="6"/>
    </row>
    <row r="371" spans="3:4">
      <c r="C371" s="11"/>
      <c r="D371" s="6"/>
    </row>
    <row r="372" spans="3:4">
      <c r="C372" s="11"/>
      <c r="D372" s="6"/>
    </row>
    <row r="373" spans="3:4">
      <c r="C373" s="11"/>
      <c r="D373" s="6"/>
    </row>
    <row r="374" spans="3:4">
      <c r="C374" s="11"/>
      <c r="D374" s="6"/>
    </row>
    <row r="375" spans="3:4">
      <c r="C375" s="11"/>
      <c r="D375" s="6"/>
    </row>
    <row r="376" spans="3:4">
      <c r="C376" s="11"/>
      <c r="D376" s="6"/>
    </row>
    <row r="377" spans="3:4">
      <c r="C377" s="11"/>
      <c r="D377" s="6"/>
    </row>
    <row r="378" spans="3:4">
      <c r="C378" s="11"/>
      <c r="D378" s="6"/>
    </row>
    <row r="379" spans="3:4">
      <c r="C379" s="11"/>
      <c r="D379" s="6"/>
    </row>
    <row r="380" spans="3:4">
      <c r="C380" s="11"/>
      <c r="D380" s="6"/>
    </row>
    <row r="381" spans="3:4">
      <c r="C381" s="11"/>
      <c r="D381" s="6"/>
    </row>
    <row r="382" spans="3:4">
      <c r="C382" s="11"/>
      <c r="D382" s="6"/>
    </row>
    <row r="383" spans="3:4">
      <c r="C383" s="11"/>
      <c r="D383" s="6"/>
    </row>
    <row r="384" spans="3:4">
      <c r="C384" s="11"/>
      <c r="D384" s="6"/>
    </row>
    <row r="385" spans="3:4">
      <c r="C385" s="11"/>
      <c r="D385" s="6"/>
    </row>
    <row r="386" spans="3:4">
      <c r="C386" s="11"/>
      <c r="D386" s="6"/>
    </row>
    <row r="387" spans="3:4">
      <c r="C387" s="11"/>
      <c r="D387" s="6"/>
    </row>
    <row r="388" spans="3:4">
      <c r="C388" s="11"/>
      <c r="D388" s="6"/>
    </row>
    <row r="389" spans="3:4">
      <c r="C389" s="11"/>
      <c r="D389" s="6"/>
    </row>
    <row r="390" spans="3:4">
      <c r="C390" s="11"/>
      <c r="D390" s="6"/>
    </row>
    <row r="391" spans="3:4">
      <c r="C391" s="11"/>
      <c r="D391" s="6"/>
    </row>
    <row r="392" spans="3:4">
      <c r="C392" s="11"/>
      <c r="D392" s="6"/>
    </row>
    <row r="393" spans="3:4">
      <c r="C393" s="11"/>
      <c r="D393" s="6"/>
    </row>
    <row r="394" spans="3:4">
      <c r="C394" s="11"/>
      <c r="D394" s="6"/>
    </row>
    <row r="395" spans="3:4">
      <c r="C395" s="11"/>
      <c r="D395" s="6"/>
    </row>
    <row r="396" spans="3:4">
      <c r="C396" s="11"/>
      <c r="D396" s="6"/>
    </row>
    <row r="397" spans="3:4">
      <c r="C397" s="11"/>
      <c r="D397" s="6"/>
    </row>
    <row r="398" spans="3:4">
      <c r="C398" s="11"/>
      <c r="D398" s="6"/>
    </row>
    <row r="399" spans="3:4">
      <c r="C399" s="11"/>
      <c r="D399" s="6"/>
    </row>
    <row r="400" spans="3:4">
      <c r="C400" s="11"/>
      <c r="D400" s="6"/>
    </row>
    <row r="401" spans="3:4">
      <c r="C401" s="11"/>
      <c r="D401" s="6"/>
    </row>
    <row r="402" spans="3:4">
      <c r="C402" s="11"/>
      <c r="D402" s="6"/>
    </row>
    <row r="403" spans="3:4">
      <c r="C403" s="11"/>
      <c r="D403" s="6"/>
    </row>
    <row r="404" spans="3:4">
      <c r="C404" s="11"/>
      <c r="D404" s="6"/>
    </row>
    <row r="405" spans="3:4">
      <c r="C405" s="11"/>
      <c r="D405" s="6"/>
    </row>
    <row r="406" spans="3:4">
      <c r="C406" s="11"/>
      <c r="D406" s="6"/>
    </row>
    <row r="407" spans="3:4">
      <c r="C407" s="11"/>
      <c r="D407" s="6"/>
    </row>
    <row r="408" spans="3:4">
      <c r="C408" s="11"/>
      <c r="D408" s="6"/>
    </row>
    <row r="409" spans="3:4">
      <c r="C409" s="11"/>
      <c r="D409" s="6"/>
    </row>
    <row r="410" spans="3:4">
      <c r="C410" s="11"/>
      <c r="D410" s="6"/>
    </row>
    <row r="411" spans="3:4">
      <c r="C411" s="11"/>
      <c r="D411" s="6"/>
    </row>
    <row r="412" spans="3:4">
      <c r="C412" s="11"/>
      <c r="D412" s="6"/>
    </row>
    <row r="413" spans="3:4">
      <c r="C413" s="11"/>
      <c r="D413" s="6"/>
    </row>
    <row r="414" spans="3:4">
      <c r="C414" s="11"/>
      <c r="D414" s="6"/>
    </row>
    <row r="415" spans="3:4">
      <c r="C415" s="11"/>
      <c r="D415" s="6"/>
    </row>
    <row r="416" spans="3:4">
      <c r="C416" s="11"/>
      <c r="D416" s="6"/>
    </row>
    <row r="417" spans="3:4">
      <c r="C417" s="11"/>
      <c r="D417" s="6"/>
    </row>
    <row r="418" spans="3:4">
      <c r="C418" s="11"/>
      <c r="D418" s="6"/>
    </row>
    <row r="419" spans="3:4">
      <c r="C419" s="11"/>
      <c r="D419" s="6"/>
    </row>
    <row r="420" spans="3:4">
      <c r="C420" s="11"/>
      <c r="D420" s="6"/>
    </row>
    <row r="421" spans="3:4">
      <c r="C421" s="11"/>
      <c r="D421" s="6"/>
    </row>
    <row r="422" spans="3:4">
      <c r="C422" s="11"/>
      <c r="D422" s="6"/>
    </row>
    <row r="423" spans="3:4">
      <c r="C423" s="11"/>
      <c r="D423" s="6"/>
    </row>
    <row r="424" spans="3:4">
      <c r="C424" s="11"/>
      <c r="D424" s="6"/>
    </row>
    <row r="425" spans="3:4">
      <c r="C425" s="11"/>
      <c r="D425" s="6"/>
    </row>
    <row r="426" spans="3:4">
      <c r="C426" s="11"/>
      <c r="D426" s="6"/>
    </row>
    <row r="427" spans="3:4">
      <c r="C427" s="11"/>
      <c r="D427" s="6"/>
    </row>
    <row r="428" spans="3:4">
      <c r="C428" s="11"/>
      <c r="D428" s="6"/>
    </row>
    <row r="429" spans="3:4">
      <c r="C429" s="11"/>
      <c r="D429" s="6"/>
    </row>
    <row r="430" spans="3:4">
      <c r="C430" s="11"/>
      <c r="D430" s="6"/>
    </row>
    <row r="431" spans="3:4">
      <c r="C431" s="11"/>
      <c r="D431" s="6"/>
    </row>
    <row r="432" spans="3:4">
      <c r="C432" s="11"/>
      <c r="D432" s="6"/>
    </row>
    <row r="433" spans="3:4">
      <c r="C433" s="11"/>
      <c r="D433" s="6"/>
    </row>
    <row r="434" spans="3:4">
      <c r="C434" s="11"/>
      <c r="D434" s="6"/>
    </row>
    <row r="435" spans="3:4">
      <c r="C435" s="11"/>
      <c r="D435" s="6"/>
    </row>
    <row r="436" spans="3:4">
      <c r="C436" s="11"/>
      <c r="D436" s="6"/>
    </row>
    <row r="437" spans="3:4">
      <c r="C437" s="11"/>
      <c r="D437" s="6"/>
    </row>
    <row r="438" spans="3:4">
      <c r="C438" s="11"/>
      <c r="D438" s="6"/>
    </row>
    <row r="439" spans="3:4">
      <c r="C439" s="11"/>
      <c r="D439" s="6"/>
    </row>
    <row r="440" spans="3:4">
      <c r="C440" s="11"/>
      <c r="D440" s="6"/>
    </row>
    <row r="441" spans="3:4">
      <c r="C441" s="11"/>
      <c r="D441" s="6"/>
    </row>
    <row r="442" spans="3:4">
      <c r="C442" s="11"/>
      <c r="D442" s="6"/>
    </row>
    <row r="443" spans="3:4">
      <c r="C443" s="11"/>
      <c r="D443" s="6"/>
    </row>
    <row r="444" spans="3:4">
      <c r="C444" s="11"/>
      <c r="D444" s="6"/>
    </row>
    <row r="445" spans="3:4">
      <c r="C445" s="11"/>
      <c r="D445" s="6"/>
    </row>
    <row r="446" spans="3:4">
      <c r="C446" s="11"/>
      <c r="D446" s="6"/>
    </row>
    <row r="447" spans="3:4">
      <c r="C447" s="11"/>
      <c r="D447" s="6"/>
    </row>
    <row r="448" spans="3:4">
      <c r="C448" s="11"/>
      <c r="D448" s="6"/>
    </row>
    <row r="449" spans="3:4">
      <c r="C449" s="11"/>
      <c r="D449" s="6"/>
    </row>
    <row r="450" spans="3:4">
      <c r="C450" s="11"/>
      <c r="D450" s="6"/>
    </row>
    <row r="451" spans="3:4">
      <c r="C451" s="11"/>
      <c r="D451" s="6"/>
    </row>
    <row r="452" spans="3:4">
      <c r="C452" s="11"/>
      <c r="D452" s="6"/>
    </row>
    <row r="453" spans="3:4">
      <c r="C453" s="11"/>
      <c r="D453" s="6"/>
    </row>
    <row r="454" spans="3:4">
      <c r="C454" s="11"/>
      <c r="D454" s="6"/>
    </row>
    <row r="455" spans="3:4">
      <c r="C455" s="11"/>
      <c r="D455" s="6"/>
    </row>
    <row r="456" spans="3:4">
      <c r="C456" s="11"/>
      <c r="D456" s="6"/>
    </row>
    <row r="457" spans="3:4">
      <c r="C457" s="11"/>
      <c r="D457" s="6"/>
    </row>
    <row r="458" spans="3:4">
      <c r="C458" s="11"/>
      <c r="D458" s="6"/>
    </row>
    <row r="459" spans="3:4">
      <c r="C459" s="11"/>
      <c r="D459" s="6"/>
    </row>
    <row r="460" spans="3:4">
      <c r="C460" s="11"/>
      <c r="D460" s="6"/>
    </row>
    <row r="461" spans="3:4">
      <c r="C461" s="11"/>
      <c r="D461" s="6"/>
    </row>
    <row r="462" spans="3:4">
      <c r="C462" s="11"/>
      <c r="D462" s="6"/>
    </row>
    <row r="463" spans="3:4">
      <c r="C463" s="11"/>
      <c r="D463" s="6"/>
    </row>
    <row r="464" spans="3:4">
      <c r="C464" s="11"/>
      <c r="D464" s="6"/>
    </row>
    <row r="465" spans="3:4">
      <c r="C465" s="11"/>
      <c r="D465" s="6"/>
    </row>
    <row r="466" spans="3:4">
      <c r="C466" s="11"/>
      <c r="D466" s="6"/>
    </row>
    <row r="467" spans="3:4">
      <c r="C467" s="11"/>
      <c r="D467" s="6"/>
    </row>
    <row r="468" spans="3:4">
      <c r="C468" s="11"/>
      <c r="D468" s="6"/>
    </row>
    <row r="469" spans="3:4">
      <c r="C469" s="11"/>
      <c r="D469" s="6"/>
    </row>
    <row r="470" spans="3:4">
      <c r="C470" s="11"/>
      <c r="D470" s="6"/>
    </row>
    <row r="471" spans="3:4">
      <c r="C471" s="11"/>
      <c r="D471" s="6"/>
    </row>
    <row r="472" spans="3:4">
      <c r="C472" s="11"/>
      <c r="D472" s="6"/>
    </row>
    <row r="473" spans="3:4">
      <c r="C473" s="11"/>
      <c r="D473" s="6"/>
    </row>
    <row r="474" spans="3:4">
      <c r="C474" s="11"/>
      <c r="D474" s="6"/>
    </row>
    <row r="475" spans="3:4">
      <c r="C475" s="11"/>
      <c r="D475" s="6"/>
    </row>
    <row r="476" spans="3:4">
      <c r="C476" s="11"/>
      <c r="D476" s="6"/>
    </row>
    <row r="477" spans="3:4">
      <c r="C477" s="11"/>
      <c r="D477" s="6"/>
    </row>
    <row r="478" spans="3:4">
      <c r="C478" s="11"/>
      <c r="D478" s="6"/>
    </row>
    <row r="479" spans="3:4">
      <c r="C479" s="11"/>
      <c r="D479" s="6"/>
    </row>
    <row r="480" spans="3:4">
      <c r="C480" s="11"/>
      <c r="D480" s="6"/>
    </row>
    <row r="481" spans="3:4">
      <c r="C481" s="11"/>
      <c r="D481" s="6"/>
    </row>
    <row r="482" spans="3:4">
      <c r="C482" s="11"/>
      <c r="D482" s="6"/>
    </row>
    <row r="483" spans="3:4">
      <c r="C483" s="11"/>
      <c r="D483" s="6"/>
    </row>
    <row r="484" spans="3:4">
      <c r="C484" s="11"/>
      <c r="D484" s="6"/>
    </row>
    <row r="485" spans="3:4">
      <c r="C485" s="11"/>
      <c r="D485" s="6"/>
    </row>
    <row r="486" spans="3:4">
      <c r="C486" s="11"/>
      <c r="D486" s="6"/>
    </row>
    <row r="487" spans="3:4">
      <c r="C487" s="11"/>
      <c r="D487" s="6"/>
    </row>
    <row r="488" spans="3:4">
      <c r="C488" s="11"/>
      <c r="D488" s="6"/>
    </row>
    <row r="489" spans="3:4">
      <c r="C489" s="11"/>
      <c r="D489" s="6"/>
    </row>
    <row r="490" spans="3:4">
      <c r="C490" s="11"/>
      <c r="D490" s="6"/>
    </row>
    <row r="491" spans="3:4">
      <c r="C491" s="11"/>
      <c r="D491" s="6"/>
    </row>
    <row r="492" spans="3:4">
      <c r="C492" s="11"/>
      <c r="D492" s="6"/>
    </row>
    <row r="493" spans="3:4">
      <c r="C493" s="11"/>
      <c r="D493" s="6"/>
    </row>
    <row r="494" spans="3:4">
      <c r="C494" s="11"/>
      <c r="D494" s="6"/>
    </row>
    <row r="495" spans="3:4">
      <c r="C495" s="11"/>
      <c r="D495" s="6"/>
    </row>
    <row r="496" spans="3:4">
      <c r="C496" s="11"/>
      <c r="D496" s="6"/>
    </row>
    <row r="497" spans="3:4">
      <c r="C497" s="11"/>
      <c r="D497" s="6"/>
    </row>
    <row r="498" spans="3:4">
      <c r="C498" s="11"/>
      <c r="D498" s="6"/>
    </row>
    <row r="499" spans="3:4">
      <c r="C499" s="11"/>
      <c r="D499" s="6"/>
    </row>
    <row r="500" spans="3:4">
      <c r="C500" s="11"/>
      <c r="D500" s="6"/>
    </row>
    <row r="501" spans="3:4">
      <c r="C501" s="11"/>
      <c r="D501" s="6"/>
    </row>
    <row r="502" spans="3:4">
      <c r="C502" s="11"/>
      <c r="D502" s="6"/>
    </row>
    <row r="503" spans="3:4">
      <c r="C503" s="11"/>
      <c r="D503" s="6"/>
    </row>
    <row r="504" spans="3:4">
      <c r="C504" s="11"/>
      <c r="D504" s="6"/>
    </row>
    <row r="505" spans="3:4">
      <c r="C505" s="11"/>
      <c r="D505" s="6"/>
    </row>
    <row r="506" spans="3:4">
      <c r="C506" s="11"/>
      <c r="D506" s="6"/>
    </row>
    <row r="507" spans="3:4">
      <c r="C507" s="11"/>
      <c r="D507" s="6"/>
    </row>
    <row r="508" spans="3:4">
      <c r="C508" s="11"/>
      <c r="D508" s="6"/>
    </row>
    <row r="509" spans="3:4">
      <c r="C509" s="11"/>
      <c r="D509" s="6"/>
    </row>
    <row r="510" spans="3:4">
      <c r="C510" s="11"/>
      <c r="D510" s="6"/>
    </row>
    <row r="511" spans="3:4">
      <c r="C511" s="11"/>
      <c r="D511" s="6"/>
    </row>
    <row r="512" spans="3:4">
      <c r="C512" s="11"/>
      <c r="D512" s="6"/>
    </row>
    <row r="513" spans="3:4">
      <c r="C513" s="11"/>
      <c r="D513" s="6"/>
    </row>
    <row r="514" spans="3:4">
      <c r="C514" s="11"/>
      <c r="D514" s="6"/>
    </row>
    <row r="515" spans="3:4">
      <c r="C515" s="11"/>
      <c r="D515" s="6"/>
    </row>
    <row r="516" spans="3:4">
      <c r="C516" s="11"/>
      <c r="D516" s="6"/>
    </row>
    <row r="517" spans="3:4">
      <c r="C517" s="11"/>
      <c r="D517" s="6"/>
    </row>
    <row r="518" spans="3:4">
      <c r="C518" s="11"/>
      <c r="D518" s="6"/>
    </row>
    <row r="519" spans="3:4">
      <c r="C519" s="11"/>
      <c r="D519" s="6"/>
    </row>
    <row r="520" spans="3:4">
      <c r="C520" s="11"/>
      <c r="D520" s="6"/>
    </row>
    <row r="521" spans="3:4">
      <c r="C521" s="11"/>
      <c r="D521" s="6"/>
    </row>
    <row r="522" spans="3:4">
      <c r="C522" s="11"/>
      <c r="D522" s="6"/>
    </row>
    <row r="523" spans="3:4">
      <c r="C523" s="11"/>
      <c r="D523" s="6"/>
    </row>
    <row r="524" spans="3:4">
      <c r="C524" s="11"/>
      <c r="D524" s="6"/>
    </row>
    <row r="525" spans="3:4">
      <c r="C525" s="11"/>
      <c r="D525" s="6"/>
    </row>
    <row r="526" spans="3:4">
      <c r="C526" s="11"/>
      <c r="D526" s="6"/>
    </row>
    <row r="527" spans="3:4">
      <c r="C527" s="11"/>
      <c r="D527" s="6"/>
    </row>
    <row r="528" spans="3:4">
      <c r="C528" s="11"/>
      <c r="D528" s="6"/>
    </row>
    <row r="529" spans="3:4">
      <c r="C529" s="11"/>
      <c r="D529" s="6"/>
    </row>
    <row r="530" spans="3:4">
      <c r="C530" s="11"/>
      <c r="D530" s="6"/>
    </row>
    <row r="531" spans="3:4">
      <c r="C531" s="11"/>
      <c r="D531" s="6"/>
    </row>
    <row r="532" spans="3:4">
      <c r="C532" s="11"/>
      <c r="D532" s="6"/>
    </row>
    <row r="533" spans="3:4">
      <c r="C533" s="11"/>
      <c r="D533" s="6"/>
    </row>
    <row r="534" spans="3:4">
      <c r="C534" s="11"/>
      <c r="D534" s="6"/>
    </row>
    <row r="535" spans="3:4">
      <c r="C535" s="11"/>
      <c r="D535" s="6"/>
    </row>
    <row r="536" spans="3:4">
      <c r="C536" s="11"/>
      <c r="D536" s="6"/>
    </row>
    <row r="537" spans="3:4">
      <c r="C537" s="11"/>
      <c r="D537" s="6"/>
    </row>
    <row r="538" spans="3:4">
      <c r="C538" s="11"/>
      <c r="D538" s="6"/>
    </row>
    <row r="539" spans="3:4">
      <c r="C539" s="11"/>
      <c r="D539" s="6"/>
    </row>
    <row r="540" spans="3:4">
      <c r="C540" s="11"/>
      <c r="D540" s="6"/>
    </row>
    <row r="541" spans="3:4">
      <c r="C541" s="11"/>
      <c r="D541" s="6"/>
    </row>
    <row r="542" spans="3:4">
      <c r="C542" s="11"/>
      <c r="D542" s="6"/>
    </row>
    <row r="543" spans="3:4">
      <c r="C543" s="11"/>
      <c r="D543" s="6"/>
    </row>
    <row r="544" spans="3:4">
      <c r="C544" s="11"/>
      <c r="D544" s="6"/>
    </row>
    <row r="545" spans="3:4">
      <c r="C545" s="11"/>
      <c r="D545" s="6"/>
    </row>
    <row r="546" spans="3:4">
      <c r="C546" s="11"/>
      <c r="D546" s="6"/>
    </row>
    <row r="547" spans="3:4">
      <c r="C547" s="11"/>
      <c r="D547" s="6"/>
    </row>
    <row r="548" spans="3:4">
      <c r="C548" s="11"/>
      <c r="D548" s="6"/>
    </row>
    <row r="549" spans="3:4">
      <c r="C549" s="11"/>
      <c r="D549" s="6"/>
    </row>
    <row r="550" spans="3:4">
      <c r="C550" s="11"/>
      <c r="D550" s="6"/>
    </row>
    <row r="551" spans="3:4">
      <c r="C551" s="11"/>
      <c r="D551" s="6"/>
    </row>
    <row r="552" spans="3:4">
      <c r="C552" s="11"/>
      <c r="D552" s="6"/>
    </row>
    <row r="553" spans="3:4">
      <c r="C553" s="11"/>
      <c r="D553" s="6"/>
    </row>
    <row r="554" spans="3:4">
      <c r="C554" s="11"/>
      <c r="D554" s="6"/>
    </row>
    <row r="555" spans="3:4">
      <c r="C555" s="11"/>
      <c r="D555" s="6"/>
    </row>
    <row r="556" spans="3:4">
      <c r="C556" s="11"/>
      <c r="D556" s="6"/>
    </row>
    <row r="557" spans="3:4">
      <c r="C557" s="11"/>
      <c r="D557" s="6"/>
    </row>
    <row r="558" spans="3:4">
      <c r="C558" s="11"/>
      <c r="D558" s="6"/>
    </row>
    <row r="559" spans="3:4">
      <c r="C559" s="11"/>
      <c r="D559" s="6"/>
    </row>
    <row r="560" spans="3:4">
      <c r="C560" s="11"/>
      <c r="D560" s="6"/>
    </row>
    <row r="561" spans="3:4">
      <c r="C561" s="11"/>
      <c r="D561" s="6"/>
    </row>
    <row r="562" spans="3:4">
      <c r="C562" s="11"/>
      <c r="D562" s="6"/>
    </row>
    <row r="563" spans="3:4">
      <c r="C563" s="11"/>
      <c r="D563" s="6"/>
    </row>
    <row r="564" spans="3:4">
      <c r="C564" s="11"/>
      <c r="D564" s="6"/>
    </row>
    <row r="565" spans="3:4">
      <c r="C565" s="11"/>
      <c r="D565" s="6"/>
    </row>
    <row r="566" spans="3:4">
      <c r="C566" s="11"/>
      <c r="D566" s="6"/>
    </row>
    <row r="567" spans="3:4">
      <c r="C567" s="11"/>
      <c r="D567" s="6"/>
    </row>
    <row r="568" spans="3:4">
      <c r="C568" s="11"/>
      <c r="D568" s="6"/>
    </row>
    <row r="569" spans="3:4">
      <c r="C569" s="11"/>
      <c r="D569" s="6"/>
    </row>
    <row r="570" spans="3:4">
      <c r="C570" s="11"/>
      <c r="D570" s="6"/>
    </row>
    <row r="571" spans="3:4">
      <c r="C571" s="11"/>
      <c r="D571" s="6"/>
    </row>
    <row r="572" spans="3:4">
      <c r="C572" s="11"/>
      <c r="D572" s="6"/>
    </row>
    <row r="573" spans="3:4">
      <c r="C573" s="11"/>
      <c r="D573" s="6"/>
    </row>
    <row r="574" spans="3:4">
      <c r="C574" s="11"/>
      <c r="D574" s="6"/>
    </row>
    <row r="575" spans="3:4">
      <c r="C575" s="11"/>
      <c r="D575" s="6"/>
    </row>
    <row r="576" spans="3:4">
      <c r="C576" s="11"/>
      <c r="D576" s="6"/>
    </row>
    <row r="577" spans="3:4">
      <c r="C577" s="11"/>
      <c r="D577" s="6"/>
    </row>
    <row r="578" spans="3:4">
      <c r="C578" s="11"/>
      <c r="D578" s="6"/>
    </row>
    <row r="579" spans="3:4">
      <c r="C579" s="11"/>
      <c r="D579" s="6"/>
    </row>
    <row r="580" spans="3:4">
      <c r="C580" s="11"/>
      <c r="D580" s="6"/>
    </row>
    <row r="581" spans="3:4">
      <c r="C581" s="11"/>
      <c r="D581" s="6"/>
    </row>
    <row r="582" spans="3:4">
      <c r="C582" s="11"/>
      <c r="D582" s="6"/>
    </row>
    <row r="583" spans="3:4">
      <c r="C583" s="11"/>
      <c r="D583" s="6"/>
    </row>
    <row r="584" spans="3:4">
      <c r="C584" s="11"/>
      <c r="D584" s="6"/>
    </row>
    <row r="585" spans="3:4">
      <c r="C585" s="11"/>
      <c r="D585" s="6"/>
    </row>
    <row r="586" spans="3:4">
      <c r="C586" s="11"/>
      <c r="D586" s="6"/>
    </row>
    <row r="587" spans="3:4">
      <c r="C587" s="11"/>
      <c r="D587" s="6"/>
    </row>
    <row r="588" spans="3:4">
      <c r="C588" s="11"/>
      <c r="D588" s="6"/>
    </row>
    <row r="589" spans="3:4">
      <c r="C589" s="11"/>
      <c r="D589" s="6"/>
    </row>
    <row r="590" spans="3:4">
      <c r="C590" s="11"/>
      <c r="D590" s="6"/>
    </row>
    <row r="591" spans="3:4">
      <c r="C591" s="11"/>
      <c r="D591" s="6"/>
    </row>
    <row r="592" spans="3:4">
      <c r="C592" s="11"/>
      <c r="D592" s="6"/>
    </row>
    <row r="593" spans="3:4">
      <c r="C593" s="11"/>
      <c r="D593" s="6"/>
    </row>
    <row r="594" spans="3:4">
      <c r="C594" s="11"/>
      <c r="D594" s="6"/>
    </row>
    <row r="595" spans="3:4">
      <c r="C595" s="11"/>
      <c r="D595" s="6"/>
    </row>
    <row r="596" spans="3:4">
      <c r="C596" s="11"/>
      <c r="D596" s="6"/>
    </row>
    <row r="597" spans="3:4">
      <c r="C597" s="11"/>
      <c r="D597" s="6"/>
    </row>
    <row r="598" spans="3:4">
      <c r="C598" s="11"/>
      <c r="D598" s="6"/>
    </row>
    <row r="599" spans="3:4">
      <c r="C599" s="11"/>
      <c r="D599" s="6"/>
    </row>
    <row r="600" spans="3:4">
      <c r="C600" s="11"/>
      <c r="D600" s="6"/>
    </row>
    <row r="601" spans="3:4">
      <c r="C601" s="11"/>
      <c r="D601" s="6"/>
    </row>
    <row r="602" spans="3:4">
      <c r="C602" s="11"/>
      <c r="D602" s="6"/>
    </row>
    <row r="603" spans="3:4">
      <c r="C603" s="11"/>
      <c r="D603" s="6"/>
    </row>
    <row r="604" spans="3:4">
      <c r="C604" s="11"/>
      <c r="D604" s="6"/>
    </row>
    <row r="605" spans="3:4">
      <c r="C605" s="11"/>
      <c r="D605" s="6"/>
    </row>
    <row r="606" spans="3:4">
      <c r="C606" s="11"/>
      <c r="D606" s="6"/>
    </row>
    <row r="607" spans="3:4">
      <c r="C607" s="11"/>
      <c r="D607" s="6"/>
    </row>
    <row r="608" spans="3:4">
      <c r="C608" s="11"/>
      <c r="D608" s="6"/>
    </row>
    <row r="609" spans="3:4">
      <c r="C609" s="11"/>
      <c r="D609" s="6"/>
    </row>
    <row r="610" spans="3:4">
      <c r="C610" s="11"/>
      <c r="D610" s="6"/>
    </row>
    <row r="611" spans="3:4">
      <c r="C611" s="11"/>
      <c r="D611" s="6"/>
    </row>
    <row r="612" spans="3:4">
      <c r="C612" s="11"/>
      <c r="D612" s="6"/>
    </row>
    <row r="613" spans="3:4">
      <c r="C613" s="11"/>
      <c r="D613" s="6"/>
    </row>
    <row r="614" spans="3:4">
      <c r="C614" s="11"/>
      <c r="D614" s="6"/>
    </row>
    <row r="615" spans="3:4">
      <c r="C615" s="11"/>
      <c r="D615" s="6"/>
    </row>
    <row r="616" spans="3:4">
      <c r="C616" s="11"/>
      <c r="D616" s="6"/>
    </row>
    <row r="617" spans="3:4">
      <c r="C617" s="11"/>
      <c r="D617" s="6"/>
    </row>
    <row r="618" spans="3:4">
      <c r="C618" s="11"/>
      <c r="D618" s="6"/>
    </row>
    <row r="619" spans="3:4">
      <c r="C619" s="11"/>
      <c r="D619" s="6"/>
    </row>
    <row r="620" spans="3:4">
      <c r="C620" s="11"/>
      <c r="D620" s="6"/>
    </row>
    <row r="621" spans="3:4">
      <c r="C621" s="11"/>
      <c r="D621" s="6"/>
    </row>
    <row r="622" spans="3:4">
      <c r="C622" s="11"/>
      <c r="D622" s="6"/>
    </row>
    <row r="623" spans="3:4">
      <c r="C623" s="11"/>
      <c r="D623" s="6"/>
    </row>
    <row r="624" spans="3:4">
      <c r="C624" s="11"/>
      <c r="D624" s="6"/>
    </row>
    <row r="625" spans="3:4">
      <c r="C625" s="11"/>
      <c r="D625" s="6"/>
    </row>
    <row r="626" spans="3:4">
      <c r="C626" s="11"/>
      <c r="D626" s="6"/>
    </row>
    <row r="627" spans="3:4">
      <c r="C627" s="11"/>
      <c r="D627" s="6"/>
    </row>
    <row r="628" spans="3:4">
      <c r="C628" s="11"/>
      <c r="D628" s="6"/>
    </row>
    <row r="629" spans="3:4">
      <c r="C629" s="11"/>
      <c r="D629" s="6"/>
    </row>
    <row r="630" spans="3:4">
      <c r="C630" s="11"/>
      <c r="D630" s="6"/>
    </row>
    <row r="631" spans="3:4">
      <c r="C631" s="11"/>
      <c r="D631" s="6"/>
    </row>
    <row r="632" spans="3:4">
      <c r="C632" s="11"/>
      <c r="D632" s="6"/>
    </row>
    <row r="633" spans="3:4">
      <c r="C633" s="11"/>
      <c r="D633" s="6"/>
    </row>
    <row r="634" spans="3:4">
      <c r="C634" s="11"/>
      <c r="D634" s="6"/>
    </row>
    <row r="635" spans="3:4">
      <c r="C635" s="11"/>
      <c r="D635" s="6"/>
    </row>
    <row r="636" spans="3:4">
      <c r="C636" s="11"/>
      <c r="D636" s="6"/>
    </row>
    <row r="637" spans="3:4">
      <c r="C637" s="11"/>
      <c r="D637" s="6"/>
    </row>
    <row r="638" spans="3:4">
      <c r="C638" s="11"/>
      <c r="D638" s="6"/>
    </row>
    <row r="639" spans="3:4">
      <c r="C639" s="11"/>
      <c r="D639" s="6"/>
    </row>
    <row r="640" spans="3:4">
      <c r="C640" s="11"/>
      <c r="D640" s="6"/>
    </row>
    <row r="641" spans="3:4">
      <c r="C641" s="11"/>
      <c r="D641" s="6"/>
    </row>
    <row r="642" spans="3:4">
      <c r="C642" s="11"/>
      <c r="D642" s="6"/>
    </row>
    <row r="643" spans="3:4">
      <c r="C643" s="11"/>
      <c r="D643" s="6"/>
    </row>
    <row r="644" spans="3:4">
      <c r="C644" s="11"/>
      <c r="D644" s="6"/>
    </row>
    <row r="645" spans="3:4">
      <c r="C645" s="11"/>
      <c r="D645" s="6"/>
    </row>
    <row r="646" spans="3:4">
      <c r="C646" s="11"/>
      <c r="D646" s="6"/>
    </row>
    <row r="647" spans="3:4">
      <c r="C647" s="11"/>
      <c r="D647" s="6"/>
    </row>
    <row r="648" spans="3:4">
      <c r="C648" s="11"/>
      <c r="D648" s="6"/>
    </row>
    <row r="649" spans="3:4">
      <c r="C649" s="11"/>
      <c r="D649" s="6"/>
    </row>
    <row r="650" spans="3:4">
      <c r="C650" s="11"/>
      <c r="D650" s="6"/>
    </row>
    <row r="651" spans="3:4">
      <c r="C651" s="11"/>
      <c r="D651" s="6"/>
    </row>
    <row r="652" spans="3:4">
      <c r="C652" s="11"/>
      <c r="D652" s="6"/>
    </row>
    <row r="653" spans="3:4">
      <c r="C653" s="11"/>
      <c r="D653" s="6"/>
    </row>
    <row r="654" spans="3:4">
      <c r="C654" s="11"/>
      <c r="D654" s="6"/>
    </row>
    <row r="655" spans="3:4">
      <c r="C655" s="11"/>
      <c r="D655" s="6"/>
    </row>
    <row r="656" spans="3:4">
      <c r="C656" s="11"/>
      <c r="D656" s="6"/>
    </row>
    <row r="657" spans="3:4">
      <c r="C657" s="11"/>
      <c r="D657" s="6"/>
    </row>
    <row r="658" spans="3:4">
      <c r="C658" s="11"/>
      <c r="D658" s="6"/>
    </row>
    <row r="659" spans="3:4">
      <c r="C659" s="11"/>
      <c r="D659" s="6"/>
    </row>
    <row r="660" spans="3:4">
      <c r="C660" s="11"/>
      <c r="D660" s="6"/>
    </row>
    <row r="661" spans="3:4">
      <c r="C661" s="11"/>
      <c r="D661" s="6"/>
    </row>
    <row r="662" spans="3:4">
      <c r="C662" s="11"/>
      <c r="D662" s="6"/>
    </row>
    <row r="663" spans="3:4">
      <c r="C663" s="11"/>
      <c r="D663" s="6"/>
    </row>
    <row r="664" spans="3:4">
      <c r="C664" s="11"/>
      <c r="D664" s="6"/>
    </row>
    <row r="665" spans="3:4">
      <c r="C665" s="11"/>
      <c r="D665" s="6"/>
    </row>
    <row r="666" spans="3:4">
      <c r="C666" s="11"/>
      <c r="D666" s="6"/>
    </row>
    <row r="667" spans="3:4">
      <c r="C667" s="11"/>
      <c r="D667" s="6"/>
    </row>
    <row r="668" spans="3:4">
      <c r="C668" s="11"/>
      <c r="D668" s="6"/>
    </row>
    <row r="669" spans="3:4">
      <c r="C669" s="11"/>
      <c r="D669" s="6"/>
    </row>
    <row r="670" spans="3:4">
      <c r="C670" s="11"/>
      <c r="D670" s="6"/>
    </row>
    <row r="671" spans="3:4">
      <c r="C671" s="11"/>
      <c r="D671" s="6"/>
    </row>
    <row r="672" spans="3:4">
      <c r="C672" s="11"/>
      <c r="D672" s="6"/>
    </row>
    <row r="673" spans="3:4">
      <c r="C673" s="11"/>
      <c r="D673" s="6"/>
    </row>
    <row r="674" spans="3:4">
      <c r="C674" s="11"/>
      <c r="D674" s="6"/>
    </row>
    <row r="675" spans="3:4">
      <c r="C675" s="11"/>
      <c r="D675" s="6"/>
    </row>
    <row r="676" spans="3:4">
      <c r="C676" s="11"/>
      <c r="D676" s="6"/>
    </row>
    <row r="677" spans="3:4">
      <c r="C677" s="11"/>
      <c r="D677" s="6"/>
    </row>
    <row r="678" spans="3:4">
      <c r="C678" s="11"/>
      <c r="D678" s="6"/>
    </row>
    <row r="679" spans="3:4">
      <c r="C679" s="11"/>
      <c r="D679" s="6"/>
    </row>
    <row r="680" spans="3:4">
      <c r="C680" s="11"/>
      <c r="D680" s="6"/>
    </row>
    <row r="681" spans="3:4">
      <c r="C681" s="11"/>
      <c r="D681" s="6"/>
    </row>
    <row r="682" spans="3:4">
      <c r="C682" s="11"/>
      <c r="D682" s="6"/>
    </row>
    <row r="683" spans="3:4">
      <c r="C683" s="11"/>
      <c r="D683" s="6"/>
    </row>
    <row r="684" spans="3:4">
      <c r="C684" s="11"/>
      <c r="D684" s="6"/>
    </row>
    <row r="685" spans="3:4">
      <c r="C685" s="11"/>
      <c r="D685" s="6"/>
    </row>
    <row r="686" spans="3:4">
      <c r="C686" s="11"/>
      <c r="D686" s="6"/>
    </row>
    <row r="687" spans="3:4">
      <c r="C687" s="11"/>
      <c r="D687" s="6"/>
    </row>
    <row r="688" spans="3:4">
      <c r="C688" s="11"/>
      <c r="D688" s="6"/>
    </row>
    <row r="689" spans="3:4">
      <c r="C689" s="11"/>
      <c r="D689" s="6"/>
    </row>
    <row r="690" spans="3:4">
      <c r="C690" s="11"/>
      <c r="D690" s="6"/>
    </row>
    <row r="691" spans="3:4">
      <c r="C691" s="11"/>
      <c r="D691" s="6"/>
    </row>
    <row r="692" spans="3:4">
      <c r="C692" s="11"/>
      <c r="D692" s="6"/>
    </row>
    <row r="693" spans="3:4">
      <c r="C693" s="11"/>
      <c r="D693" s="6"/>
    </row>
    <row r="694" spans="3:4">
      <c r="C694" s="11"/>
      <c r="D694" s="6"/>
    </row>
    <row r="695" spans="3:4">
      <c r="C695" s="11"/>
      <c r="D695" s="6"/>
    </row>
    <row r="696" spans="3:4">
      <c r="C696" s="11"/>
      <c r="D696" s="6"/>
    </row>
    <row r="697" spans="3:4">
      <c r="C697" s="11"/>
      <c r="D697" s="6"/>
    </row>
    <row r="698" spans="3:4">
      <c r="C698" s="11"/>
      <c r="D698" s="6"/>
    </row>
    <row r="699" spans="3:4">
      <c r="C699" s="11"/>
      <c r="D699" s="6"/>
    </row>
    <row r="700" spans="3:4">
      <c r="C700" s="11"/>
      <c r="D700" s="6"/>
    </row>
    <row r="701" spans="3:4">
      <c r="C701" s="11"/>
      <c r="D701" s="6"/>
    </row>
    <row r="702" spans="3:4">
      <c r="C702" s="11"/>
      <c r="D702" s="6"/>
    </row>
    <row r="703" spans="3:4">
      <c r="C703" s="11"/>
      <c r="D703" s="6"/>
    </row>
    <row r="704" spans="3:4">
      <c r="C704" s="11"/>
      <c r="D704" s="6"/>
    </row>
    <row r="705" spans="3:4">
      <c r="C705" s="11"/>
      <c r="D705" s="6"/>
    </row>
    <row r="706" spans="3:4">
      <c r="C706" s="11"/>
      <c r="D706" s="6"/>
    </row>
    <row r="707" spans="3:4">
      <c r="C707" s="11"/>
      <c r="D707" s="6"/>
    </row>
    <row r="708" spans="3:4">
      <c r="C708" s="11"/>
      <c r="D708" s="6"/>
    </row>
    <row r="709" spans="3:4">
      <c r="C709" s="11"/>
      <c r="D709" s="6"/>
    </row>
    <row r="710" spans="3:4">
      <c r="C710" s="11"/>
      <c r="D710" s="6"/>
    </row>
    <row r="711" spans="3:4">
      <c r="C711" s="11"/>
      <c r="D711" s="6"/>
    </row>
    <row r="712" spans="3:4">
      <c r="C712" s="11"/>
      <c r="D712" s="6"/>
    </row>
    <row r="713" spans="3:4">
      <c r="C713" s="11"/>
      <c r="D713" s="6"/>
    </row>
    <row r="714" spans="3:4">
      <c r="C714" s="11"/>
      <c r="D714" s="6"/>
    </row>
    <row r="715" spans="3:4">
      <c r="C715" s="11"/>
      <c r="D715" s="6"/>
    </row>
    <row r="716" spans="3:4">
      <c r="C716" s="11"/>
      <c r="D716" s="6"/>
    </row>
    <row r="717" spans="3:4">
      <c r="C717" s="11"/>
      <c r="D717" s="6"/>
    </row>
    <row r="718" spans="3:4">
      <c r="C718" s="11"/>
      <c r="D718" s="6"/>
    </row>
    <row r="719" spans="3:4">
      <c r="C719" s="11"/>
      <c r="D719" s="6"/>
    </row>
    <row r="720" spans="3:4">
      <c r="C720" s="11"/>
      <c r="D720" s="6"/>
    </row>
    <row r="721" spans="3:4">
      <c r="C721" s="11"/>
      <c r="D721" s="6"/>
    </row>
    <row r="722" spans="3:4">
      <c r="C722" s="11"/>
      <c r="D722" s="6"/>
    </row>
    <row r="723" spans="3:4">
      <c r="C723" s="11"/>
      <c r="D723" s="6"/>
    </row>
    <row r="724" spans="3:4">
      <c r="C724" s="11"/>
      <c r="D724" s="6"/>
    </row>
    <row r="725" spans="3:4">
      <c r="C725" s="11"/>
      <c r="D725" s="6"/>
    </row>
    <row r="726" spans="3:4">
      <c r="C726" s="11"/>
      <c r="D726" s="6"/>
    </row>
    <row r="727" spans="3:4">
      <c r="C727" s="11"/>
      <c r="D727" s="6"/>
    </row>
    <row r="728" spans="3:4">
      <c r="C728" s="11"/>
      <c r="D728" s="6"/>
    </row>
    <row r="729" spans="3:4">
      <c r="C729" s="11"/>
      <c r="D729" s="6"/>
    </row>
    <row r="730" spans="3:4">
      <c r="C730" s="11"/>
      <c r="D730" s="6"/>
    </row>
    <row r="731" spans="3:4">
      <c r="C731" s="11"/>
      <c r="D731" s="6"/>
    </row>
    <row r="732" spans="3:4">
      <c r="C732" s="11"/>
      <c r="D732" s="6"/>
    </row>
    <row r="733" spans="3:4">
      <c r="C733" s="11"/>
      <c r="D733" s="6"/>
    </row>
    <row r="734" spans="3:4">
      <c r="C734" s="11"/>
      <c r="D734" s="6"/>
    </row>
    <row r="735" spans="3:4">
      <c r="C735" s="11"/>
      <c r="D735" s="6"/>
    </row>
    <row r="736" spans="3:4">
      <c r="C736" s="11"/>
      <c r="D736" s="6"/>
    </row>
    <row r="737" spans="3:4">
      <c r="C737" s="11"/>
      <c r="D737" s="6"/>
    </row>
    <row r="738" spans="3:4">
      <c r="C738" s="11"/>
      <c r="D738" s="6"/>
    </row>
    <row r="739" spans="3:4">
      <c r="C739" s="11"/>
      <c r="D739" s="6"/>
    </row>
    <row r="740" spans="3:4">
      <c r="C740" s="11"/>
      <c r="D740" s="6"/>
    </row>
    <row r="741" spans="3:4">
      <c r="C741" s="11"/>
      <c r="D741" s="6"/>
    </row>
    <row r="742" spans="3:4">
      <c r="C742" s="11"/>
      <c r="D742" s="6"/>
    </row>
    <row r="743" spans="3:4">
      <c r="C743" s="11"/>
      <c r="D743" s="6"/>
    </row>
    <row r="744" spans="3:4">
      <c r="C744" s="11"/>
      <c r="D744" s="6"/>
    </row>
    <row r="745" spans="3:4">
      <c r="C745" s="11"/>
      <c r="D745" s="6"/>
    </row>
    <row r="746" spans="3:4">
      <c r="C746" s="11"/>
      <c r="D746" s="6"/>
    </row>
    <row r="747" spans="3:4">
      <c r="C747" s="11"/>
      <c r="D747" s="6"/>
    </row>
    <row r="748" spans="3:4">
      <c r="C748" s="11"/>
      <c r="D748" s="6"/>
    </row>
    <row r="749" spans="3:4">
      <c r="C749" s="11"/>
      <c r="D749" s="6"/>
    </row>
    <row r="750" spans="3:4">
      <c r="C750" s="11"/>
      <c r="D750" s="6"/>
    </row>
    <row r="751" spans="3:4">
      <c r="C751" s="11"/>
      <c r="D751" s="6"/>
    </row>
    <row r="752" spans="3:4">
      <c r="C752" s="11"/>
      <c r="D752" s="6"/>
    </row>
    <row r="753" spans="3:4">
      <c r="C753" s="11"/>
      <c r="D753" s="6"/>
    </row>
    <row r="754" spans="3:4">
      <c r="C754" s="11"/>
      <c r="D754" s="6"/>
    </row>
    <row r="755" spans="3:4">
      <c r="C755" s="11"/>
      <c r="D755" s="6"/>
    </row>
    <row r="756" spans="3:4">
      <c r="C756" s="11"/>
      <c r="D756" s="6"/>
    </row>
    <row r="757" spans="3:4">
      <c r="C757" s="11"/>
      <c r="D757" s="6"/>
    </row>
    <row r="758" spans="3:4">
      <c r="C758" s="11"/>
      <c r="D758" s="6"/>
    </row>
    <row r="759" spans="3:4">
      <c r="C759" s="11"/>
      <c r="D759" s="6"/>
    </row>
    <row r="760" spans="3:4">
      <c r="C760" s="11"/>
      <c r="D760" s="6"/>
    </row>
    <row r="761" spans="3:4">
      <c r="C761" s="11"/>
      <c r="D761" s="6"/>
    </row>
    <row r="762" spans="3:4">
      <c r="C762" s="11"/>
      <c r="D762" s="6"/>
    </row>
    <row r="763" spans="3:4">
      <c r="C763" s="11"/>
      <c r="D763" s="6"/>
    </row>
    <row r="764" spans="3:4">
      <c r="C764" s="11"/>
      <c r="D764" s="6"/>
    </row>
    <row r="765" spans="3:4">
      <c r="C765" s="11"/>
      <c r="D765" s="6"/>
    </row>
    <row r="766" spans="3:4">
      <c r="C766" s="11"/>
      <c r="D766" s="6"/>
    </row>
    <row r="767" spans="3:4">
      <c r="C767" s="11"/>
      <c r="D767" s="6"/>
    </row>
    <row r="768" spans="3:4">
      <c r="C768" s="11"/>
      <c r="D768" s="6"/>
    </row>
    <row r="769" spans="3:4">
      <c r="C769" s="11"/>
      <c r="D769" s="6"/>
    </row>
    <row r="770" spans="3:4">
      <c r="C770" s="11"/>
      <c r="D770" s="6"/>
    </row>
    <row r="771" spans="3:4">
      <c r="C771" s="11"/>
      <c r="D771" s="6"/>
    </row>
    <row r="772" spans="3:4">
      <c r="C772" s="11"/>
      <c r="D772" s="6"/>
    </row>
    <row r="773" spans="3:4">
      <c r="C773" s="11"/>
      <c r="D773" s="6"/>
    </row>
    <row r="774" spans="3:4">
      <c r="C774" s="11"/>
      <c r="D774" s="6"/>
    </row>
    <row r="775" spans="3:4">
      <c r="C775" s="11"/>
      <c r="D775" s="6"/>
    </row>
    <row r="776" spans="3:4">
      <c r="C776" s="11"/>
      <c r="D776" s="6"/>
    </row>
    <row r="777" spans="3:4">
      <c r="C777" s="11"/>
      <c r="D777" s="6"/>
    </row>
    <row r="778" spans="3:4">
      <c r="C778" s="11"/>
      <c r="D778" s="6"/>
    </row>
    <row r="779" spans="3:4">
      <c r="C779" s="11"/>
      <c r="D779" s="6"/>
    </row>
    <row r="780" spans="3:4">
      <c r="C780" s="11"/>
      <c r="D780" s="6"/>
    </row>
    <row r="781" spans="3:4">
      <c r="C781" s="11"/>
      <c r="D781" s="6"/>
    </row>
    <row r="782" spans="3:4">
      <c r="C782" s="11"/>
      <c r="D782" s="6"/>
    </row>
    <row r="783" spans="3:4">
      <c r="C783" s="11"/>
      <c r="D783" s="6"/>
    </row>
    <row r="784" spans="3:4">
      <c r="C784" s="11"/>
      <c r="D784" s="6"/>
    </row>
    <row r="785" spans="3:4">
      <c r="C785" s="11"/>
      <c r="D785" s="6"/>
    </row>
    <row r="786" spans="3:4">
      <c r="C786" s="11"/>
      <c r="D786" s="6"/>
    </row>
    <row r="787" spans="3:4">
      <c r="C787" s="11"/>
      <c r="D787" s="6"/>
    </row>
    <row r="788" spans="3:4">
      <c r="C788" s="11"/>
      <c r="D788" s="6"/>
    </row>
    <row r="789" spans="3:4">
      <c r="C789" s="11"/>
      <c r="D789" s="6"/>
    </row>
    <row r="790" spans="3:4">
      <c r="C790" s="11"/>
      <c r="D790" s="6"/>
    </row>
    <row r="791" spans="3:4">
      <c r="C791" s="11"/>
      <c r="D791" s="6"/>
    </row>
    <row r="792" spans="3:4">
      <c r="C792" s="11"/>
      <c r="D792" s="6"/>
    </row>
    <row r="793" spans="3:4">
      <c r="C793" s="11"/>
      <c r="D793" s="6"/>
    </row>
    <row r="794" spans="3:4">
      <c r="C794" s="11"/>
      <c r="D794" s="6"/>
    </row>
    <row r="795" spans="3:4">
      <c r="C795" s="11"/>
      <c r="D795" s="6"/>
    </row>
    <row r="796" spans="3:4">
      <c r="C796" s="11"/>
      <c r="D796" s="6"/>
    </row>
    <row r="797" spans="3:4">
      <c r="C797" s="11"/>
      <c r="D797" s="6"/>
    </row>
    <row r="798" spans="3:4">
      <c r="C798" s="11"/>
      <c r="D798" s="6"/>
    </row>
    <row r="799" spans="3:4">
      <c r="C799" s="11"/>
      <c r="D799" s="6"/>
    </row>
    <row r="800" spans="3:4">
      <c r="C800" s="11"/>
      <c r="D800" s="6"/>
    </row>
    <row r="801" spans="3:4">
      <c r="C801" s="11"/>
      <c r="D801" s="6"/>
    </row>
    <row r="802" spans="3:4">
      <c r="C802" s="11"/>
      <c r="D802" s="6"/>
    </row>
    <row r="803" spans="3:4">
      <c r="C803" s="11"/>
      <c r="D803" s="6"/>
    </row>
    <row r="804" spans="3:4">
      <c r="C804" s="11"/>
      <c r="D804" s="6"/>
    </row>
    <row r="805" spans="3:4">
      <c r="C805" s="11"/>
      <c r="D805" s="6"/>
    </row>
    <row r="806" spans="3:4">
      <c r="C806" s="11"/>
      <c r="D806" s="6"/>
    </row>
    <row r="807" spans="3:4">
      <c r="C807" s="11"/>
      <c r="D807" s="6"/>
    </row>
    <row r="808" spans="3:4">
      <c r="C808" s="11"/>
      <c r="D808" s="6"/>
    </row>
    <row r="809" spans="3:4">
      <c r="C809" s="11"/>
      <c r="D809" s="6"/>
    </row>
    <row r="810" spans="3:4">
      <c r="C810" s="11"/>
      <c r="D810" s="6"/>
    </row>
    <row r="811" spans="3:4">
      <c r="C811" s="11"/>
      <c r="D811" s="6"/>
    </row>
    <row r="812" spans="3:4">
      <c r="C812" s="11"/>
      <c r="D812" s="6"/>
    </row>
    <row r="813" spans="3:4">
      <c r="C813" s="11"/>
      <c r="D813" s="6"/>
    </row>
    <row r="814" spans="3:4">
      <c r="C814" s="11"/>
      <c r="D814" s="6"/>
    </row>
    <row r="815" spans="3:4">
      <c r="C815" s="11"/>
      <c r="D815" s="6"/>
    </row>
    <row r="816" spans="3:4">
      <c r="C816" s="11"/>
      <c r="D816" s="6"/>
    </row>
    <row r="817" spans="3:4">
      <c r="C817" s="11"/>
      <c r="D817" s="6"/>
    </row>
    <row r="818" spans="3:4">
      <c r="C818" s="11"/>
      <c r="D818" s="6"/>
    </row>
    <row r="819" spans="3:4">
      <c r="C819" s="11"/>
      <c r="D819" s="6"/>
    </row>
    <row r="820" spans="3:4">
      <c r="C820" s="11"/>
      <c r="D820" s="6"/>
    </row>
    <row r="821" spans="3:4">
      <c r="C821" s="11"/>
      <c r="D821" s="6"/>
    </row>
    <row r="822" spans="3:4">
      <c r="C822" s="11"/>
      <c r="D822" s="6"/>
    </row>
    <row r="823" spans="3:4">
      <c r="C823" s="11"/>
      <c r="D823" s="6"/>
    </row>
    <row r="824" spans="3:4">
      <c r="C824" s="11"/>
      <c r="D824" s="6"/>
    </row>
    <row r="825" spans="3:4">
      <c r="C825" s="11"/>
      <c r="D825" s="6"/>
    </row>
    <row r="826" spans="3:4">
      <c r="C826" s="11"/>
      <c r="D826" s="6"/>
    </row>
    <row r="827" spans="3:4">
      <c r="C827" s="11"/>
      <c r="D827" s="6"/>
    </row>
    <row r="828" spans="3:4">
      <c r="C828" s="11"/>
      <c r="D828" s="6"/>
    </row>
    <row r="829" spans="3:4">
      <c r="C829" s="11"/>
      <c r="D829" s="6"/>
    </row>
    <row r="830" spans="3:4">
      <c r="C830" s="11"/>
      <c r="D830" s="6"/>
    </row>
    <row r="831" spans="3:4">
      <c r="C831" s="11"/>
      <c r="D831" s="6"/>
    </row>
    <row r="832" spans="3:4">
      <c r="C832" s="11"/>
      <c r="D832" s="6"/>
    </row>
    <row r="833" spans="3:4">
      <c r="C833" s="11"/>
      <c r="D833" s="6"/>
    </row>
    <row r="834" spans="3:4">
      <c r="C834" s="11"/>
      <c r="D834" s="6"/>
    </row>
    <row r="835" spans="3:4">
      <c r="C835" s="11"/>
      <c r="D835" s="6"/>
    </row>
    <row r="836" spans="3:4">
      <c r="C836" s="11"/>
      <c r="D836" s="6"/>
    </row>
    <row r="837" spans="3:4">
      <c r="C837" s="11"/>
      <c r="D837" s="6"/>
    </row>
    <row r="838" spans="3:4">
      <c r="C838" s="11"/>
      <c r="D838" s="6"/>
    </row>
    <row r="839" spans="3:4">
      <c r="C839" s="11"/>
      <c r="D839" s="6"/>
    </row>
    <row r="840" spans="3:4">
      <c r="C840" s="11"/>
      <c r="D840" s="6"/>
    </row>
    <row r="841" spans="3:4">
      <c r="C841" s="11"/>
      <c r="D841" s="6"/>
    </row>
    <row r="842" spans="3:4">
      <c r="C842" s="11"/>
      <c r="D842" s="6"/>
    </row>
    <row r="843" spans="3:4">
      <c r="C843" s="11"/>
      <c r="D843" s="6"/>
    </row>
    <row r="844" spans="3:4">
      <c r="C844" s="11"/>
      <c r="D844" s="6"/>
    </row>
    <row r="845" spans="3:4">
      <c r="C845" s="11"/>
      <c r="D845" s="6"/>
    </row>
    <row r="846" spans="3:4">
      <c r="C846" s="11"/>
      <c r="D846" s="6"/>
    </row>
    <row r="847" spans="3:4">
      <c r="C847" s="11"/>
      <c r="D847" s="6"/>
    </row>
    <row r="848" spans="3:4">
      <c r="C848" s="11"/>
      <c r="D848" s="6"/>
    </row>
    <row r="849" spans="3:4">
      <c r="C849" s="11"/>
      <c r="D849" s="6"/>
    </row>
    <row r="850" spans="3:4">
      <c r="C850" s="11"/>
      <c r="D850" s="6"/>
    </row>
    <row r="851" spans="3:4">
      <c r="C851" s="11"/>
      <c r="D851" s="6"/>
    </row>
    <row r="852" spans="3:4">
      <c r="C852" s="11"/>
      <c r="D852" s="6"/>
    </row>
    <row r="853" spans="3:4">
      <c r="C853" s="11"/>
      <c r="D853" s="6"/>
    </row>
    <row r="854" spans="3:4">
      <c r="C854" s="11"/>
      <c r="D854" s="6"/>
    </row>
    <row r="855" spans="3:4">
      <c r="C855" s="11"/>
      <c r="D855" s="6"/>
    </row>
    <row r="856" spans="3:4">
      <c r="C856" s="11"/>
      <c r="D856" s="6"/>
    </row>
    <row r="857" spans="3:4">
      <c r="C857" s="11"/>
      <c r="D857" s="6"/>
    </row>
    <row r="858" spans="3:4">
      <c r="C858" s="11"/>
      <c r="D858" s="6"/>
    </row>
    <row r="859" spans="3:4">
      <c r="C859" s="11"/>
      <c r="D859" s="6"/>
    </row>
    <row r="860" spans="3:4">
      <c r="C860" s="11"/>
      <c r="D860" s="6"/>
    </row>
    <row r="861" spans="3:4">
      <c r="C861" s="11"/>
      <c r="D861" s="6"/>
    </row>
    <row r="862" spans="3:4">
      <c r="C862" s="11"/>
      <c r="D862" s="6"/>
    </row>
    <row r="863" spans="3:4">
      <c r="C863" s="11"/>
      <c r="D863" s="6"/>
    </row>
    <row r="864" spans="3:4">
      <c r="C864" s="11"/>
      <c r="D864" s="6"/>
    </row>
    <row r="865" spans="3:4">
      <c r="C865" s="11"/>
      <c r="D865" s="6"/>
    </row>
    <row r="866" spans="3:4">
      <c r="C866" s="11"/>
      <c r="D866" s="6"/>
    </row>
    <row r="867" spans="3:4">
      <c r="C867" s="11"/>
      <c r="D867" s="6"/>
    </row>
    <row r="868" spans="3:4">
      <c r="C868" s="11"/>
      <c r="D868" s="6"/>
    </row>
    <row r="869" spans="3:4">
      <c r="C869" s="11"/>
      <c r="D869" s="6"/>
    </row>
    <row r="870" spans="3:4">
      <c r="C870" s="11"/>
      <c r="D870" s="6"/>
    </row>
    <row r="871" spans="3:4">
      <c r="C871" s="11"/>
      <c r="D871" s="6"/>
    </row>
    <row r="872" spans="3:4">
      <c r="C872" s="11"/>
      <c r="D872" s="6"/>
    </row>
    <row r="873" spans="3:4">
      <c r="C873" s="11"/>
      <c r="D873" s="6"/>
    </row>
    <row r="874" spans="3:4">
      <c r="C874" s="11"/>
      <c r="D874" s="6"/>
    </row>
    <row r="875" spans="3:4">
      <c r="C875" s="11"/>
      <c r="D875" s="6"/>
    </row>
    <row r="876" spans="3:4">
      <c r="C876" s="11"/>
      <c r="D876" s="6"/>
    </row>
    <row r="877" spans="3:4">
      <c r="C877" s="11"/>
      <c r="D877" s="6"/>
    </row>
    <row r="878" spans="3:4">
      <c r="C878" s="11"/>
      <c r="D878" s="6"/>
    </row>
    <row r="879" spans="3:4">
      <c r="C879" s="11"/>
      <c r="D879" s="6"/>
    </row>
    <row r="880" spans="3:4">
      <c r="C880" s="11"/>
      <c r="D880" s="6"/>
    </row>
    <row r="881" spans="3:4">
      <c r="C881" s="11"/>
      <c r="D881" s="6"/>
    </row>
    <row r="882" spans="3:4">
      <c r="C882" s="11"/>
      <c r="D882" s="6"/>
    </row>
    <row r="883" spans="3:4">
      <c r="C883" s="11"/>
      <c r="D883" s="6"/>
    </row>
    <row r="884" spans="3:4">
      <c r="C884" s="11"/>
      <c r="D884" s="6"/>
    </row>
    <row r="885" spans="3:4">
      <c r="C885" s="11"/>
      <c r="D885" s="6"/>
    </row>
    <row r="886" spans="3:4">
      <c r="C886" s="11"/>
      <c r="D886" s="6"/>
    </row>
    <row r="887" spans="3:4">
      <c r="C887" s="11"/>
      <c r="D887" s="6"/>
    </row>
    <row r="888" spans="3:4">
      <c r="C888" s="11"/>
      <c r="D888" s="6"/>
    </row>
    <row r="889" spans="3:4">
      <c r="C889" s="11"/>
      <c r="D889" s="6"/>
    </row>
    <row r="890" spans="3:4">
      <c r="C890" s="11"/>
      <c r="D890" s="6"/>
    </row>
    <row r="891" spans="3:4">
      <c r="C891" s="11"/>
      <c r="D891" s="6"/>
    </row>
    <row r="892" spans="3:4">
      <c r="C892" s="11"/>
      <c r="D892" s="6"/>
    </row>
    <row r="893" spans="3:4">
      <c r="C893" s="11"/>
      <c r="D893" s="6"/>
    </row>
    <row r="894" spans="3:4">
      <c r="C894" s="11"/>
      <c r="D894" s="6"/>
    </row>
    <row r="895" spans="3:4">
      <c r="C895" s="11"/>
      <c r="D895" s="6"/>
    </row>
    <row r="896" spans="3:4">
      <c r="C896" s="11"/>
      <c r="D896" s="6"/>
    </row>
    <row r="897" spans="3:4">
      <c r="C897" s="11"/>
      <c r="D897" s="6"/>
    </row>
    <row r="898" spans="3:4">
      <c r="C898" s="11"/>
      <c r="D898" s="6"/>
    </row>
    <row r="899" spans="3:4">
      <c r="C899" s="11"/>
      <c r="D899" s="6"/>
    </row>
    <row r="900" spans="3:4">
      <c r="C900" s="11"/>
      <c r="D900" s="6"/>
    </row>
    <row r="901" spans="3:4">
      <c r="C901" s="11"/>
      <c r="D901" s="6"/>
    </row>
    <row r="902" spans="3:4">
      <c r="C902" s="11"/>
      <c r="D902" s="6"/>
    </row>
    <row r="903" spans="3:4">
      <c r="C903" s="11"/>
      <c r="D903" s="6"/>
    </row>
    <row r="904" spans="3:4">
      <c r="C904" s="11"/>
      <c r="D904" s="6"/>
    </row>
    <row r="905" spans="3:4">
      <c r="C905" s="11"/>
      <c r="D905" s="6"/>
    </row>
    <row r="906" spans="3:4">
      <c r="C906" s="11"/>
      <c r="D906" s="6"/>
    </row>
    <row r="907" spans="3:4">
      <c r="C907" s="11"/>
      <c r="D907" s="6"/>
    </row>
    <row r="908" spans="3:4">
      <c r="C908" s="11"/>
      <c r="D908" s="6"/>
    </row>
    <row r="909" spans="3:4">
      <c r="C909" s="11"/>
      <c r="D909" s="6"/>
    </row>
    <row r="910" spans="3:4">
      <c r="C910" s="11"/>
      <c r="D910" s="6"/>
    </row>
    <row r="911" spans="3:4">
      <c r="C911" s="11"/>
      <c r="D911" s="6"/>
    </row>
    <row r="912" spans="3:4">
      <c r="C912" s="11"/>
      <c r="D912" s="6"/>
    </row>
    <row r="913" spans="3:4">
      <c r="C913" s="11"/>
      <c r="D913" s="6"/>
    </row>
    <row r="914" spans="3:4">
      <c r="C914" s="11"/>
      <c r="D914" s="6"/>
    </row>
    <row r="915" spans="3:4">
      <c r="C915" s="11"/>
      <c r="D915" s="6"/>
    </row>
    <row r="916" spans="3:4">
      <c r="C916" s="11"/>
      <c r="D916" s="6"/>
    </row>
    <row r="917" spans="3:4">
      <c r="C917" s="11"/>
      <c r="D917" s="6"/>
    </row>
    <row r="918" spans="3:4">
      <c r="C918" s="11"/>
      <c r="D918" s="6"/>
    </row>
    <row r="919" spans="3:4">
      <c r="C919" s="11"/>
      <c r="D919" s="6"/>
    </row>
    <row r="920" spans="3:4">
      <c r="C920" s="11"/>
      <c r="D920" s="6"/>
    </row>
    <row r="921" spans="3:4">
      <c r="C921" s="11"/>
      <c r="D921" s="6"/>
    </row>
    <row r="922" spans="3:4">
      <c r="C922" s="11"/>
      <c r="D922" s="6"/>
    </row>
    <row r="923" spans="3:4">
      <c r="C923" s="11"/>
      <c r="D923" s="6"/>
    </row>
    <row r="924" spans="3:4">
      <c r="C924" s="11"/>
      <c r="D924" s="6"/>
    </row>
    <row r="925" spans="3:4">
      <c r="C925" s="11"/>
      <c r="D925" s="6"/>
    </row>
    <row r="926" spans="3:4">
      <c r="C926" s="11"/>
      <c r="D926" s="6"/>
    </row>
    <row r="927" spans="3:4">
      <c r="C927" s="11"/>
      <c r="D927" s="6"/>
    </row>
    <row r="928" spans="3:4">
      <c r="C928" s="11"/>
      <c r="D928" s="6"/>
    </row>
    <row r="929" spans="3:4">
      <c r="C929" s="11"/>
      <c r="D929" s="6"/>
    </row>
    <row r="930" spans="3:4">
      <c r="C930" s="11"/>
      <c r="D930" s="6"/>
    </row>
    <row r="931" spans="3:4">
      <c r="C931" s="11"/>
      <c r="D931" s="6"/>
    </row>
    <row r="932" spans="3:4">
      <c r="C932" s="11"/>
      <c r="D932" s="6"/>
    </row>
    <row r="933" spans="3:4">
      <c r="C933" s="11"/>
      <c r="D933" s="6"/>
    </row>
    <row r="934" spans="3:4">
      <c r="C934" s="11"/>
      <c r="D934" s="6"/>
    </row>
    <row r="935" spans="3:4">
      <c r="C935" s="11"/>
      <c r="D935" s="6"/>
    </row>
    <row r="936" spans="3:4">
      <c r="C936" s="11"/>
      <c r="D936" s="6"/>
    </row>
    <row r="937" spans="3:4">
      <c r="C937" s="11"/>
      <c r="D937" s="6"/>
    </row>
    <row r="938" spans="3:4">
      <c r="C938" s="11"/>
      <c r="D938" s="6"/>
    </row>
    <row r="939" spans="3:4">
      <c r="C939" s="11"/>
      <c r="D939" s="6"/>
    </row>
    <row r="940" spans="3:4">
      <c r="C940" s="11"/>
      <c r="D940" s="6"/>
    </row>
    <row r="941" spans="3:4">
      <c r="C941" s="11"/>
      <c r="D941" s="6"/>
    </row>
    <row r="942" spans="3:4">
      <c r="C942" s="11"/>
      <c r="D942" s="6"/>
    </row>
    <row r="943" spans="3:4">
      <c r="C943" s="11"/>
      <c r="D943" s="6"/>
    </row>
    <row r="944" spans="3:4">
      <c r="C944" s="11"/>
      <c r="D944" s="6"/>
    </row>
    <row r="945" spans="3:4">
      <c r="C945" s="11"/>
      <c r="D945" s="6"/>
    </row>
    <row r="946" spans="3:4">
      <c r="C946" s="11"/>
      <c r="D946" s="6"/>
    </row>
    <row r="947" spans="3:4">
      <c r="C947" s="11"/>
      <c r="D947" s="6"/>
    </row>
    <row r="948" spans="3:4">
      <c r="C948" s="11"/>
      <c r="D948" s="6"/>
    </row>
    <row r="949" spans="3:4">
      <c r="C949" s="11"/>
      <c r="D949" s="6"/>
    </row>
    <row r="950" spans="3:4">
      <c r="C950" s="11"/>
      <c r="D950" s="6"/>
    </row>
    <row r="951" spans="3:4">
      <c r="C951" s="11"/>
      <c r="D951" s="6"/>
    </row>
    <row r="952" spans="3:4">
      <c r="C952" s="11"/>
      <c r="D952" s="6"/>
    </row>
    <row r="953" spans="3:4">
      <c r="C953" s="11"/>
      <c r="D953" s="6"/>
    </row>
    <row r="954" spans="3:4">
      <c r="C954" s="11"/>
      <c r="D954" s="6"/>
    </row>
    <row r="955" spans="3:4">
      <c r="C955" s="11"/>
      <c r="D955" s="6"/>
    </row>
    <row r="956" spans="3:4">
      <c r="C956" s="11"/>
      <c r="D956" s="6"/>
    </row>
    <row r="957" spans="3:4">
      <c r="C957" s="11"/>
      <c r="D957" s="6"/>
    </row>
    <row r="958" spans="3:4">
      <c r="C958" s="11"/>
      <c r="D958" s="6"/>
    </row>
    <row r="959" spans="3:4">
      <c r="C959" s="11"/>
      <c r="D959" s="6"/>
    </row>
    <row r="960" spans="3:4">
      <c r="C960" s="11"/>
      <c r="D960" s="6"/>
    </row>
    <row r="961" spans="3:4">
      <c r="C961" s="11"/>
      <c r="D961" s="6"/>
    </row>
    <row r="962" spans="3:4">
      <c r="C962" s="11"/>
      <c r="D962" s="6"/>
    </row>
    <row r="963" spans="3:4">
      <c r="C963" s="11"/>
      <c r="D963" s="6"/>
    </row>
    <row r="964" spans="3:4">
      <c r="C964" s="11"/>
      <c r="D964" s="6"/>
    </row>
    <row r="965" spans="3:4">
      <c r="C965" s="11"/>
      <c r="D965" s="6"/>
    </row>
    <row r="966" spans="3:4">
      <c r="C966" s="11"/>
      <c r="D966" s="6"/>
    </row>
    <row r="967" spans="3:4">
      <c r="C967" s="11"/>
      <c r="D967" s="6"/>
    </row>
    <row r="968" spans="3:4">
      <c r="C968" s="11"/>
      <c r="D968" s="6"/>
    </row>
    <row r="969" spans="3:4">
      <c r="C969" s="11"/>
      <c r="D969" s="6"/>
    </row>
    <row r="970" spans="3:4">
      <c r="C970" s="11"/>
      <c r="D970" s="6"/>
    </row>
    <row r="971" spans="3:4">
      <c r="C971" s="11"/>
      <c r="D971" s="6"/>
    </row>
    <row r="972" spans="3:4">
      <c r="C972" s="11"/>
      <c r="D972" s="6"/>
    </row>
    <row r="973" spans="3:4">
      <c r="C973" s="11"/>
      <c r="D973" s="6"/>
    </row>
    <row r="974" spans="3:4">
      <c r="C974" s="11"/>
      <c r="D974" s="6"/>
    </row>
    <row r="975" spans="3:4">
      <c r="C975" s="11"/>
      <c r="D975" s="6"/>
    </row>
    <row r="976" spans="3:4">
      <c r="C976" s="11"/>
      <c r="D976" s="6"/>
    </row>
    <row r="977" spans="3:4">
      <c r="C977" s="11"/>
      <c r="D977" s="6"/>
    </row>
    <row r="978" spans="3:4">
      <c r="C978" s="11"/>
      <c r="D978" s="6"/>
    </row>
    <row r="979" spans="3:4">
      <c r="C979" s="11"/>
      <c r="D979" s="6"/>
    </row>
    <row r="980" spans="3:4">
      <c r="C980" s="11"/>
      <c r="D980" s="6"/>
    </row>
    <row r="981" spans="3:4">
      <c r="C981" s="11"/>
      <c r="D981" s="6"/>
    </row>
    <row r="982" spans="3:4">
      <c r="C982" s="11"/>
      <c r="D982" s="6"/>
    </row>
    <row r="983" spans="3:4">
      <c r="C983" s="11"/>
      <c r="D983" s="6"/>
    </row>
    <row r="984" spans="3:4">
      <c r="C984" s="11"/>
      <c r="D984" s="6"/>
    </row>
    <row r="985" spans="3:4">
      <c r="C985" s="11"/>
      <c r="D985" s="6"/>
    </row>
    <row r="986" spans="3:4">
      <c r="C986" s="11"/>
      <c r="D986" s="6"/>
    </row>
    <row r="987" spans="3:4">
      <c r="C987" s="11"/>
      <c r="D987" s="6"/>
    </row>
    <row r="988" spans="3:4">
      <c r="C988" s="11"/>
      <c r="D988" s="6"/>
    </row>
    <row r="989" spans="3:4">
      <c r="C989" s="11"/>
      <c r="D989" s="6"/>
    </row>
    <row r="990" spans="3:4">
      <c r="C990" s="11"/>
      <c r="D990" s="6"/>
    </row>
    <row r="991" spans="3:4">
      <c r="C991" s="11"/>
      <c r="D991" s="6"/>
    </row>
    <row r="992" spans="3:4">
      <c r="C992" s="11"/>
      <c r="D992" s="6"/>
    </row>
    <row r="993" spans="3:4">
      <c r="C993" s="11"/>
      <c r="D993" s="6"/>
    </row>
    <row r="994" spans="3:4">
      <c r="C994" s="11"/>
      <c r="D994" s="6"/>
    </row>
    <row r="995" spans="3:4">
      <c r="C995" s="11"/>
      <c r="D995" s="6"/>
    </row>
    <row r="996" spans="3:4">
      <c r="C996" s="11"/>
      <c r="D996" s="6"/>
    </row>
    <row r="997" spans="3:4">
      <c r="C997" s="11"/>
      <c r="D997" s="6"/>
    </row>
    <row r="998" spans="3:4">
      <c r="C998" s="11"/>
      <c r="D998" s="6"/>
    </row>
    <row r="999" spans="3:4">
      <c r="C999" s="11"/>
      <c r="D999" s="6"/>
    </row>
    <row r="1000" spans="3:4">
      <c r="C1000" s="11"/>
      <c r="D1000" s="6"/>
    </row>
    <row r="1001" spans="3:4">
      <c r="C1001" s="11"/>
      <c r="D1001" s="6"/>
    </row>
    <row r="1002" spans="3:4">
      <c r="C1002" s="11"/>
      <c r="D1002" s="6"/>
    </row>
    <row r="1003" spans="3:4">
      <c r="C1003" s="11"/>
      <c r="D1003" s="6"/>
    </row>
    <row r="1004" spans="3:4">
      <c r="C1004" s="11"/>
      <c r="D1004" s="6"/>
    </row>
    <row r="1005" spans="3:4">
      <c r="C1005" s="11"/>
      <c r="D1005" s="6"/>
    </row>
    <row r="1006" spans="3:4">
      <c r="C1006" s="11"/>
      <c r="D1006" s="6"/>
    </row>
    <row r="1007" spans="3:4">
      <c r="C1007" s="11"/>
      <c r="D1007" s="6"/>
    </row>
    <row r="1008" spans="3:4">
      <c r="C1008" s="11"/>
      <c r="D1008" s="6"/>
    </row>
    <row r="1009" spans="3:4">
      <c r="C1009" s="11"/>
      <c r="D1009" s="6"/>
    </row>
    <row r="1010" spans="3:4">
      <c r="C1010" s="11"/>
      <c r="D1010" s="6"/>
    </row>
    <row r="1011" spans="3:4">
      <c r="C1011" s="11"/>
      <c r="D1011" s="6"/>
    </row>
    <row r="1012" spans="3:4">
      <c r="C1012" s="11"/>
      <c r="D1012" s="6"/>
    </row>
    <row r="1013" spans="3:4">
      <c r="C1013" s="11"/>
      <c r="D1013" s="6"/>
    </row>
    <row r="1014" spans="3:4">
      <c r="C1014" s="11"/>
      <c r="D1014" s="6"/>
    </row>
    <row r="1015" spans="3:4">
      <c r="C1015" s="11"/>
      <c r="D1015" s="6"/>
    </row>
    <row r="1016" spans="3:4">
      <c r="C1016" s="11"/>
      <c r="D1016" s="6"/>
    </row>
    <row r="1017" spans="3:4">
      <c r="C1017" s="11"/>
      <c r="D1017" s="6"/>
    </row>
    <row r="1018" spans="3:4">
      <c r="C1018" s="11"/>
      <c r="D1018" s="6"/>
    </row>
    <row r="1019" spans="3:4">
      <c r="C1019" s="11"/>
      <c r="D1019" s="6"/>
    </row>
    <row r="1020" spans="3:4">
      <c r="C1020" s="11"/>
      <c r="D1020" s="6"/>
    </row>
    <row r="1021" spans="3:4">
      <c r="C1021" s="11"/>
      <c r="D1021" s="6"/>
    </row>
    <row r="1022" spans="3:4">
      <c r="C1022" s="11"/>
      <c r="D1022" s="6"/>
    </row>
    <row r="1023" spans="3:4">
      <c r="C1023" s="11"/>
      <c r="D1023" s="6"/>
    </row>
    <row r="1024" spans="3:4">
      <c r="C1024" s="11"/>
      <c r="D1024" s="6"/>
    </row>
    <row r="1025" spans="3:4">
      <c r="C1025" s="11"/>
      <c r="D1025" s="6"/>
    </row>
    <row r="1026" spans="3:4">
      <c r="C1026" s="11"/>
      <c r="D1026" s="6"/>
    </row>
    <row r="1027" spans="3:4">
      <c r="C1027" s="11"/>
      <c r="D1027" s="6"/>
    </row>
    <row r="1028" spans="3:4">
      <c r="C1028" s="11"/>
      <c r="D1028" s="6"/>
    </row>
    <row r="1029" spans="3:4">
      <c r="C1029" s="11"/>
      <c r="D1029" s="6"/>
    </row>
    <row r="1030" spans="3:4">
      <c r="C1030" s="11"/>
      <c r="D1030" s="6"/>
    </row>
    <row r="1031" spans="3:4">
      <c r="C1031" s="11"/>
      <c r="D1031" s="6"/>
    </row>
    <row r="1032" spans="3:4">
      <c r="C1032" s="11"/>
      <c r="D1032" s="6"/>
    </row>
    <row r="1033" spans="3:4">
      <c r="C1033" s="11"/>
      <c r="D1033" s="6"/>
    </row>
    <row r="1034" spans="3:4">
      <c r="C1034" s="11"/>
      <c r="D1034" s="6"/>
    </row>
    <row r="1035" spans="3:4">
      <c r="C1035" s="11"/>
      <c r="D1035" s="6"/>
    </row>
    <row r="1036" spans="3:4">
      <c r="C1036" s="11"/>
      <c r="D1036" s="6"/>
    </row>
    <row r="1037" spans="3:4">
      <c r="C1037" s="11"/>
      <c r="D1037" s="6"/>
    </row>
    <row r="1038" spans="3:4">
      <c r="C1038" s="11"/>
      <c r="D1038" s="6"/>
    </row>
    <row r="1039" spans="3:4">
      <c r="C1039" s="11"/>
      <c r="D1039" s="6"/>
    </row>
    <row r="1040" spans="3:4">
      <c r="C1040" s="11"/>
      <c r="D1040" s="6"/>
    </row>
    <row r="1041" spans="3:4">
      <c r="C1041" s="11"/>
      <c r="D1041" s="6"/>
    </row>
    <row r="1042" spans="3:4">
      <c r="C1042" s="11"/>
      <c r="D1042" s="6"/>
    </row>
    <row r="1043" spans="3:4">
      <c r="C1043" s="11"/>
      <c r="D1043" s="6"/>
    </row>
    <row r="1044" spans="3:4">
      <c r="C1044" s="11"/>
      <c r="D1044" s="6"/>
    </row>
    <row r="1045" spans="3:4">
      <c r="C1045" s="11"/>
      <c r="D1045" s="6"/>
    </row>
    <row r="1046" spans="3:4">
      <c r="C1046" s="11"/>
      <c r="D1046" s="6"/>
    </row>
    <row r="1047" spans="3:4">
      <c r="C1047" s="11"/>
      <c r="D1047" s="6"/>
    </row>
    <row r="1048" spans="3:4">
      <c r="C1048" s="11"/>
      <c r="D1048" s="6"/>
    </row>
    <row r="1049" spans="3:4">
      <c r="C1049" s="11"/>
      <c r="D1049" s="6"/>
    </row>
    <row r="1050" spans="3:4">
      <c r="C1050" s="11"/>
      <c r="D1050" s="6"/>
    </row>
    <row r="1051" spans="3:4">
      <c r="C1051" s="11"/>
      <c r="D1051" s="6"/>
    </row>
    <row r="1052" spans="3:4">
      <c r="C1052" s="11"/>
      <c r="D1052" s="6"/>
    </row>
    <row r="1053" spans="3:4">
      <c r="C1053" s="11"/>
      <c r="D1053" s="6"/>
    </row>
    <row r="1054" spans="3:4">
      <c r="C1054" s="11"/>
      <c r="D1054" s="6"/>
    </row>
    <row r="1055" spans="3:4">
      <c r="C1055" s="11"/>
      <c r="D1055" s="6"/>
    </row>
    <row r="1056" spans="3:4">
      <c r="C1056" s="11"/>
      <c r="D1056" s="6"/>
    </row>
    <row r="1057" spans="3:4">
      <c r="C1057" s="11"/>
      <c r="D1057" s="6"/>
    </row>
    <row r="1058" spans="3:4">
      <c r="C1058" s="11"/>
      <c r="D1058" s="6"/>
    </row>
    <row r="1059" spans="3:4">
      <c r="C1059" s="11"/>
      <c r="D1059" s="6"/>
    </row>
    <row r="1060" spans="3:4">
      <c r="C1060" s="11"/>
      <c r="D1060" s="6"/>
    </row>
    <row r="1061" spans="3:4">
      <c r="C1061" s="11"/>
      <c r="D1061" s="6"/>
    </row>
    <row r="1062" spans="3:4">
      <c r="C1062" s="11"/>
      <c r="D1062" s="6"/>
    </row>
    <row r="1063" spans="3:4">
      <c r="C1063" s="11"/>
      <c r="D1063" s="6"/>
    </row>
    <row r="1064" spans="3:4">
      <c r="C1064" s="11"/>
      <c r="D1064" s="6"/>
    </row>
    <row r="1065" spans="3:4">
      <c r="C1065" s="11"/>
      <c r="D1065" s="6"/>
    </row>
    <row r="1066" spans="3:4">
      <c r="C1066" s="11"/>
      <c r="D1066" s="6"/>
    </row>
    <row r="1067" spans="3:4">
      <c r="C1067" s="11"/>
      <c r="D1067" s="6"/>
    </row>
    <row r="1068" spans="3:4">
      <c r="C1068" s="11"/>
      <c r="D1068" s="6"/>
    </row>
    <row r="1069" spans="3:4">
      <c r="C1069" s="11"/>
      <c r="D1069" s="6"/>
    </row>
    <row r="1070" spans="3:4">
      <c r="C1070" s="11"/>
      <c r="D1070" s="6"/>
    </row>
    <row r="1071" spans="3:4">
      <c r="C1071" s="11"/>
      <c r="D1071" s="6"/>
    </row>
    <row r="1072" spans="3:4">
      <c r="C1072" s="11"/>
      <c r="D1072" s="6"/>
    </row>
    <row r="1073" spans="3:4">
      <c r="C1073" s="11"/>
      <c r="D1073" s="6"/>
    </row>
    <row r="1074" spans="3:4">
      <c r="C1074" s="11"/>
      <c r="D1074" s="6"/>
    </row>
    <row r="1075" spans="3:4">
      <c r="C1075" s="11"/>
      <c r="D1075" s="6"/>
    </row>
    <row r="1076" spans="3:4">
      <c r="C1076" s="11"/>
      <c r="D1076" s="6"/>
    </row>
    <row r="1077" spans="3:4">
      <c r="C1077" s="11"/>
      <c r="D1077" s="6"/>
    </row>
    <row r="1078" spans="3:4">
      <c r="C1078" s="11"/>
      <c r="D1078" s="6"/>
    </row>
    <row r="1079" spans="3:4">
      <c r="C1079" s="11"/>
      <c r="D1079" s="6"/>
    </row>
    <row r="1080" spans="3:4">
      <c r="C1080" s="11"/>
      <c r="D1080" s="6"/>
    </row>
    <row r="1081" spans="3:4">
      <c r="C1081" s="11"/>
      <c r="D1081" s="6"/>
    </row>
    <row r="1082" spans="3:4">
      <c r="C1082" s="11"/>
      <c r="D1082" s="6"/>
    </row>
    <row r="1083" spans="3:4">
      <c r="C1083" s="11"/>
      <c r="D1083" s="6"/>
    </row>
    <row r="1084" spans="3:4">
      <c r="C1084" s="11"/>
      <c r="D1084" s="6"/>
    </row>
    <row r="1085" spans="3:4">
      <c r="C1085" s="11"/>
      <c r="D1085" s="6"/>
    </row>
    <row r="1086" spans="3:4">
      <c r="C1086" s="11"/>
      <c r="D1086" s="6"/>
    </row>
    <row r="1087" spans="3:4">
      <c r="C1087" s="11"/>
      <c r="D1087" s="6"/>
    </row>
    <row r="1088" spans="3:4">
      <c r="C1088" s="11"/>
      <c r="D1088" s="6"/>
    </row>
    <row r="1089" spans="3:4">
      <c r="C1089" s="11"/>
      <c r="D1089" s="6"/>
    </row>
    <row r="1090" spans="3:4">
      <c r="C1090" s="11"/>
      <c r="D1090" s="6"/>
    </row>
    <row r="1091" spans="3:4">
      <c r="C1091" s="11"/>
      <c r="D1091" s="6"/>
    </row>
    <row r="1092" spans="3:4">
      <c r="C1092" s="11"/>
      <c r="D1092" s="6"/>
    </row>
    <row r="1093" spans="3:4">
      <c r="C1093" s="11"/>
      <c r="D1093" s="6"/>
    </row>
    <row r="1094" spans="3:4">
      <c r="C1094" s="11"/>
      <c r="D1094" s="6"/>
    </row>
    <row r="1095" spans="3:4">
      <c r="C1095" s="11"/>
      <c r="D1095" s="6"/>
    </row>
    <row r="1096" spans="3:4">
      <c r="C1096" s="11"/>
      <c r="D1096" s="6"/>
    </row>
    <row r="1097" spans="3:4">
      <c r="C1097" s="11"/>
      <c r="D1097" s="6"/>
    </row>
    <row r="1098" spans="3:4">
      <c r="C1098" s="11"/>
      <c r="D1098" s="6"/>
    </row>
    <row r="1099" spans="3:4">
      <c r="C1099" s="11"/>
      <c r="D1099" s="6"/>
    </row>
    <row r="1100" spans="3:4">
      <c r="C1100" s="11"/>
      <c r="D1100" s="6"/>
    </row>
    <row r="1101" spans="3:4">
      <c r="C1101" s="11"/>
      <c r="D1101" s="6"/>
    </row>
    <row r="1102" spans="3:4">
      <c r="C1102" s="11"/>
      <c r="D1102" s="6"/>
    </row>
    <row r="1103" spans="3:4">
      <c r="C1103" s="11"/>
      <c r="D1103" s="6"/>
    </row>
    <row r="1104" spans="3:4">
      <c r="C1104" s="11"/>
      <c r="D1104" s="6"/>
    </row>
    <row r="1105" spans="3:4">
      <c r="C1105" s="11"/>
      <c r="D1105" s="6"/>
    </row>
    <row r="1106" spans="3:4">
      <c r="C1106" s="11"/>
      <c r="D1106" s="6"/>
    </row>
    <row r="1107" spans="3:4">
      <c r="C1107" s="11"/>
      <c r="D1107" s="6"/>
    </row>
    <row r="1108" spans="3:4">
      <c r="C1108" s="11"/>
      <c r="D1108" s="6"/>
    </row>
    <row r="1109" spans="3:4">
      <c r="C1109" s="11"/>
      <c r="D1109" s="6"/>
    </row>
    <row r="1110" spans="3:4">
      <c r="C1110" s="11"/>
      <c r="D1110" s="6"/>
    </row>
    <row r="1111" spans="3:4">
      <c r="C1111" s="11"/>
      <c r="D1111" s="6"/>
    </row>
    <row r="1112" spans="3:4">
      <c r="C1112" s="11"/>
      <c r="D1112" s="6"/>
    </row>
    <row r="1113" spans="3:4">
      <c r="C1113" s="11"/>
      <c r="D1113" s="6"/>
    </row>
    <row r="1114" spans="3:4">
      <c r="C1114" s="11"/>
      <c r="D1114" s="6"/>
    </row>
    <row r="1115" spans="3:4">
      <c r="C1115" s="11"/>
      <c r="D1115" s="6"/>
    </row>
    <row r="1116" spans="3:4">
      <c r="C1116" s="11"/>
      <c r="D1116" s="6"/>
    </row>
    <row r="1117" spans="3:4">
      <c r="C1117" s="11"/>
      <c r="D1117" s="6"/>
    </row>
    <row r="1118" spans="3:4">
      <c r="C1118" s="11"/>
      <c r="D1118" s="6"/>
    </row>
    <row r="1119" spans="3:4">
      <c r="C1119" s="11"/>
      <c r="D1119" s="6"/>
    </row>
    <row r="1120" spans="3:4">
      <c r="C1120" s="11"/>
      <c r="D1120" s="6"/>
    </row>
    <row r="1121" spans="3:4">
      <c r="C1121" s="11"/>
      <c r="D1121" s="6"/>
    </row>
    <row r="1122" spans="3:4">
      <c r="C1122" s="11"/>
      <c r="D1122" s="6"/>
    </row>
    <row r="1123" spans="3:4">
      <c r="C1123" s="11"/>
      <c r="D1123" s="6"/>
    </row>
    <row r="1124" spans="3:4">
      <c r="C1124" s="11"/>
      <c r="D1124" s="6"/>
    </row>
    <row r="1125" spans="3:4">
      <c r="C1125" s="11"/>
      <c r="D1125" s="6"/>
    </row>
    <row r="1126" spans="3:4">
      <c r="C1126" s="11"/>
      <c r="D1126" s="6"/>
    </row>
    <row r="1127" spans="3:4">
      <c r="C1127" s="11"/>
      <c r="D1127" s="6"/>
    </row>
    <row r="1128" spans="3:4">
      <c r="C1128" s="11"/>
      <c r="D1128" s="6"/>
    </row>
    <row r="1129" spans="3:4">
      <c r="C1129" s="11"/>
      <c r="D1129" s="6"/>
    </row>
    <row r="1130" spans="3:4">
      <c r="C1130" s="11"/>
      <c r="D1130" s="6"/>
    </row>
    <row r="1131" spans="3:4">
      <c r="C1131" s="11"/>
      <c r="D1131" s="6"/>
    </row>
    <row r="1132" spans="3:4">
      <c r="C1132" s="11"/>
      <c r="D1132" s="6"/>
    </row>
    <row r="1133" spans="3:4">
      <c r="C1133" s="11"/>
      <c r="D1133" s="6"/>
    </row>
    <row r="1134" spans="3:4">
      <c r="C1134" s="11"/>
      <c r="D1134" s="6"/>
    </row>
    <row r="1135" spans="3:4">
      <c r="C1135" s="11"/>
      <c r="D1135" s="6"/>
    </row>
    <row r="1136" spans="3:4">
      <c r="C1136" s="11"/>
      <c r="D1136" s="6"/>
    </row>
    <row r="1137" spans="3:4">
      <c r="C1137" s="11"/>
      <c r="D1137" s="6"/>
    </row>
    <row r="1138" spans="3:4">
      <c r="C1138" s="11"/>
      <c r="D1138" s="6"/>
    </row>
    <row r="1139" spans="3:4">
      <c r="C1139" s="11"/>
      <c r="D1139" s="6"/>
    </row>
    <row r="1140" spans="3:4">
      <c r="C1140" s="11"/>
      <c r="D1140" s="6"/>
    </row>
    <row r="1141" spans="3:4">
      <c r="C1141" s="11"/>
      <c r="D1141" s="6"/>
    </row>
    <row r="1142" spans="3:4">
      <c r="C1142" s="11"/>
      <c r="D1142" s="6"/>
    </row>
    <row r="1143" spans="3:4">
      <c r="C1143" s="11"/>
      <c r="D1143" s="6"/>
    </row>
    <row r="1144" spans="3:4">
      <c r="C1144" s="11"/>
      <c r="D1144" s="6"/>
    </row>
    <row r="1145" spans="3:4">
      <c r="C1145" s="11"/>
      <c r="D1145" s="6"/>
    </row>
    <row r="1146" spans="3:4">
      <c r="C1146" s="11"/>
      <c r="D1146" s="6"/>
    </row>
    <row r="1147" spans="3:4">
      <c r="C1147" s="11"/>
      <c r="D1147" s="6"/>
    </row>
    <row r="1148" spans="3:4">
      <c r="C1148" s="11"/>
      <c r="D1148" s="6"/>
    </row>
    <row r="1149" spans="3:4">
      <c r="C1149" s="11"/>
      <c r="D1149" s="6"/>
    </row>
    <row r="1150" spans="3:4">
      <c r="C1150" s="11"/>
      <c r="D1150" s="6"/>
    </row>
    <row r="1151" spans="3:4">
      <c r="C1151" s="11"/>
      <c r="D1151" s="6"/>
    </row>
    <row r="1152" spans="3:4">
      <c r="C1152" s="11"/>
      <c r="D1152" s="6"/>
    </row>
    <row r="1153" spans="3:4">
      <c r="C1153" s="11"/>
      <c r="D1153" s="6"/>
    </row>
    <row r="1154" spans="3:4">
      <c r="C1154" s="11"/>
      <c r="D1154" s="6"/>
    </row>
    <row r="1155" spans="3:4">
      <c r="C1155" s="11"/>
      <c r="D1155" s="6"/>
    </row>
    <row r="1156" spans="3:4">
      <c r="C1156" s="11"/>
      <c r="D1156" s="6"/>
    </row>
    <row r="1157" spans="3:4">
      <c r="C1157" s="11"/>
      <c r="D1157" s="6"/>
    </row>
    <row r="1158" spans="3:4">
      <c r="C1158" s="11"/>
      <c r="D1158" s="6"/>
    </row>
    <row r="1159" spans="3:4">
      <c r="C1159" s="11"/>
      <c r="D1159" s="6"/>
    </row>
    <row r="1160" spans="3:4">
      <c r="C1160" s="11"/>
      <c r="D1160" s="6"/>
    </row>
    <row r="1161" spans="3:4">
      <c r="C1161" s="11"/>
      <c r="D1161" s="6"/>
    </row>
    <row r="1162" spans="3:4">
      <c r="C1162" s="11"/>
      <c r="D1162" s="6"/>
    </row>
    <row r="1163" spans="3:4">
      <c r="C1163" s="11"/>
      <c r="D1163" s="6"/>
    </row>
    <row r="1164" spans="3:4">
      <c r="C1164" s="11"/>
      <c r="D1164" s="6"/>
    </row>
    <row r="1165" spans="3:4">
      <c r="C1165" s="11"/>
      <c r="D1165" s="6"/>
    </row>
    <row r="1166" spans="3:4">
      <c r="C1166" s="11"/>
      <c r="D1166" s="6"/>
    </row>
    <row r="1167" spans="3:4">
      <c r="C1167" s="11"/>
      <c r="D1167" s="6"/>
    </row>
    <row r="1168" spans="3:4">
      <c r="C1168" s="11"/>
      <c r="D1168" s="6"/>
    </row>
    <row r="1169" spans="3:4">
      <c r="C1169" s="11"/>
      <c r="D1169" s="6"/>
    </row>
    <row r="1170" spans="3:4">
      <c r="C1170" s="11"/>
      <c r="D1170" s="6"/>
    </row>
    <row r="1171" spans="3:4">
      <c r="C1171" s="11"/>
      <c r="D1171" s="6"/>
    </row>
    <row r="1172" spans="3:4">
      <c r="C1172" s="11"/>
      <c r="D1172" s="6"/>
    </row>
    <row r="1173" spans="3:4">
      <c r="C1173" s="11"/>
      <c r="D1173" s="6"/>
    </row>
    <row r="1174" spans="3:4">
      <c r="C1174" s="11"/>
      <c r="D1174" s="6"/>
    </row>
    <row r="1175" spans="3:4">
      <c r="C1175" s="11"/>
      <c r="D1175" s="6"/>
    </row>
    <row r="1176" spans="3:4">
      <c r="C1176" s="11"/>
      <c r="D1176" s="6"/>
    </row>
  </sheetData>
  <pageMargins left="0.7" right="0.7" top="0.75" bottom="0.75" header="0.3" footer="0.3"/>
  <pageSetup orientation="portrait" horizontalDpi="1200" verticalDpi="120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F955E8F06CBD48B7814246FB9E203E" ma:contentTypeVersion="12" ma:contentTypeDescription="Create a new document." ma:contentTypeScope="" ma:versionID="ad274f5c268e6443438abf6ac2aab579">
  <xsd:schema xmlns:xsd="http://www.w3.org/2001/XMLSchema" xmlns:xs="http://www.w3.org/2001/XMLSchema" xmlns:p="http://schemas.microsoft.com/office/2006/metadata/properties" xmlns:ns2="cc29f954-72e5-4988-94c8-6074c4013efb" xmlns:ns3="219c5758-d311-4f49-8eb7-a0c37216249c" targetNamespace="http://schemas.microsoft.com/office/2006/metadata/properties" ma:root="true" ma:fieldsID="b35f0d760f0b69f295c070a8c3c1d2fa" ns2:_="" ns3:_="">
    <xsd:import namespace="cc29f954-72e5-4988-94c8-6074c4013efb"/>
    <xsd:import namespace="219c5758-d311-4f49-8eb7-a0c3721624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29f954-72e5-4988-94c8-6074c4013ef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9c5758-d311-4f49-8eb7-a0c37216249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0DB4FCD-EC27-44D9-8C9C-8899EC79C8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29f954-72e5-4988-94c8-6074c4013efb"/>
    <ds:schemaRef ds:uri="219c5758-d311-4f49-8eb7-a0c3721624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D70BE7-5618-4584-8AE0-DBBA7275F4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A5AE15A-EEB0-4F70-9FDC-68EE9485A92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AG - PH1</vt:lpstr>
      <vt:lpstr>Construction Invoices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Brent Thies</dc:creator>
  <cp:keywords/>
  <dc:description/>
  <cp:lastModifiedBy>Kathryn Eckert</cp:lastModifiedBy>
  <cp:revision/>
  <dcterms:created xsi:type="dcterms:W3CDTF">2021-05-24T23:51:32Z</dcterms:created>
  <dcterms:modified xsi:type="dcterms:W3CDTF">2021-05-28T21:13:43Z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0x01010035F955E8F06CBD48B7814246FB9E203E</vt:lpwstr>
  </property>
</Properties>
</file>