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3DBDFC21-AAAE-4E5B-8288-6B1DFBFA3636}" xr6:coauthVersionLast="45" xr6:coauthVersionMax="45" xr10:uidLastSave="{00000000-0000-0000-0000-000000000000}"/>
  <bookViews>
    <workbookView xWindow="-96" yWindow="-96" windowWidth="19392" windowHeight="10392" firstSheet="1" activeTab="2" xr2:uid="{10F0AFAD-3EBA-4D39-ADF2-2CF239F02AE6}"/>
  </bookViews>
  <sheets>
    <sheet name="PSC 3.8a-Comparison Summary" sheetId="2" r:id="rId1"/>
    <sheet name="Dep - BY 3.1" sheetId="1" r:id="rId2"/>
    <sheet name="Comparative" sheetId="3" r:id="rId3"/>
  </sheets>
  <externalReferences>
    <externalReference r:id="rId4"/>
    <externalReference r:id="rId5"/>
    <externalReference r:id="rId6"/>
  </externalReferences>
  <definedNames>
    <definedName name="BY_end">'[1]Constants LinkIn'!$B$5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H24" i="2"/>
  <c r="H20" i="3"/>
  <c r="I20" i="3" s="1"/>
  <c r="H19" i="3"/>
  <c r="I19" i="3" s="1"/>
  <c r="I12" i="3"/>
  <c r="H12" i="3"/>
  <c r="F24" i="2"/>
  <c r="A4" i="1"/>
  <c r="A2" i="1"/>
  <c r="A1" i="1"/>
  <c r="I24" i="3" l="1"/>
  <c r="F24" i="3"/>
  <c r="J12" i="2" l="1"/>
  <c r="J11" i="2"/>
  <c r="H22" i="3"/>
  <c r="I22" i="3" s="1"/>
  <c r="J22" i="2" s="1"/>
  <c r="H21" i="3"/>
  <c r="I21" i="3" s="1"/>
  <c r="J21" i="2" s="1"/>
  <c r="J20" i="2"/>
  <c r="J19" i="2"/>
  <c r="H18" i="3"/>
  <c r="I18" i="3" s="1"/>
  <c r="J18" i="2" s="1"/>
  <c r="H17" i="3"/>
  <c r="I17" i="3" s="1"/>
  <c r="J17" i="2" s="1"/>
  <c r="H16" i="3"/>
  <c r="I16" i="3" s="1"/>
  <c r="J16" i="2" s="1"/>
  <c r="H15" i="3"/>
  <c r="I15" i="3" s="1"/>
  <c r="J15" i="2" s="1"/>
  <c r="H14" i="3"/>
  <c r="I14" i="3" s="1"/>
  <c r="J14" i="2" s="1"/>
  <c r="H13" i="3"/>
  <c r="I13" i="3" s="1"/>
  <c r="J13" i="2" s="1"/>
  <c r="J24" i="2" l="1"/>
</calcChain>
</file>

<file path=xl/sharedStrings.xml><?xml version="1.0" encoding="utf-8"?>
<sst xmlns="http://schemas.openxmlformats.org/spreadsheetml/2006/main" count="116" uniqueCount="46">
  <si>
    <t>BLUEGRASS WATER UTILITY OPERATING COMPANY, LLC</t>
  </si>
  <si>
    <t>Case No. 2020-00290</t>
  </si>
  <si>
    <t>Depreciation Accrual Rates and Accumulated Balances by Account</t>
  </si>
  <si>
    <t>Base Year for the 12 Months ended December 31, 2020</t>
  </si>
  <si>
    <t>Line</t>
  </si>
  <si>
    <t>NARUC Acct.</t>
  </si>
  <si>
    <t>Plant Investment</t>
  </si>
  <si>
    <t>Calculated Depreciation Expense</t>
  </si>
  <si>
    <t>Comparative Depreciation Expense</t>
  </si>
  <si>
    <t>No.</t>
  </si>
  <si>
    <t>Account Title</t>
  </si>
  <si>
    <t>Sewer</t>
  </si>
  <si>
    <t>Land &amp; Land Rights</t>
  </si>
  <si>
    <t>Structures &amp; Improvements</t>
  </si>
  <si>
    <t>Wells and Springs</t>
  </si>
  <si>
    <t>Pumping Equipment</t>
  </si>
  <si>
    <t>Water Treatment Equipment</t>
  </si>
  <si>
    <t>Distribution Reservoirs &amp; Standpipes</t>
  </si>
  <si>
    <t>Transmission &amp; Distribution Mains</t>
  </si>
  <si>
    <t>Services</t>
  </si>
  <si>
    <t>Meters &amp; Meter Installations</t>
  </si>
  <si>
    <t>Office Furniture &amp; Euqipment</t>
  </si>
  <si>
    <t>Communication Equipment</t>
  </si>
  <si>
    <t>Other Tangible Plant</t>
  </si>
  <si>
    <t>Total Depreciable Property</t>
  </si>
  <si>
    <t>Exhibit 21, Schedule B-3.1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</si>
  <si>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 xml:space="preserve"> X Base Period _ Forecast Period</t>
    </r>
  </si>
  <si>
    <r>
      <rPr>
        <b/>
        <sz val="11"/>
        <color theme="1"/>
        <rFont val="Calibri"/>
        <family val="2"/>
        <scheme val="minor"/>
      </rPr>
      <t xml:space="preserve">Version: </t>
    </r>
    <r>
      <rPr>
        <sz val="11"/>
        <color theme="1"/>
        <rFont val="Calibri"/>
        <family val="2"/>
        <scheme val="minor"/>
      </rPr>
      <t>_ Original X Updated _ Revised</t>
    </r>
  </si>
  <si>
    <t>Witness: B. Thies</t>
  </si>
  <si>
    <t>Accumulated Reserve</t>
  </si>
  <si>
    <t>Current Accrual Rate</t>
  </si>
  <si>
    <t>Net Salvage</t>
  </si>
  <si>
    <t>Average Service Life</t>
  </si>
  <si>
    <t>Water</t>
  </si>
  <si>
    <t>Comparative Service Life Midpoint</t>
  </si>
  <si>
    <t>Comparative Depreciation Expense Rate</t>
  </si>
  <si>
    <t>Comparative Component</t>
  </si>
  <si>
    <t>Referred Source</t>
  </si>
  <si>
    <t>Structures and Improvements</t>
  </si>
  <si>
    <t>NARUC Depreciation Practices for Small Water Utilities</t>
  </si>
  <si>
    <t>Reservoirs and Tanks</t>
  </si>
  <si>
    <t>Transmission and Distribution Mains</t>
  </si>
  <si>
    <t>Meters/Meter Installations</t>
  </si>
  <si>
    <t>Office Furniture &amp; Equipment</t>
  </si>
  <si>
    <t>Office Furniture and Equipment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</si>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</sst>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_(* #,##0.0_);_(* \(#,##0.0\);_(* &quot;-&quot;?_);_(@_)"/>
    <numFmt numFmtId="168" formatCode="_(* #,##0.0_);_(* \(#,##0.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2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41" fontId="0" fillId="2" borderId="0" xfId="0" applyNumberFormat="1" applyFill="1"/>
    <xf numFmtId="10" fontId="0" fillId="2" borderId="0" xfId="1" applyNumberFormat="1" applyFont="1" applyFill="1"/>
    <xf numFmtId="9" fontId="0" fillId="2" borderId="0" xfId="0" applyNumberFormat="1" applyFill="1"/>
    <xf numFmtId="41" fontId="2" fillId="2" borderId="0" xfId="0" applyNumberFormat="1" applyFont="1" applyFill="1"/>
    <xf numFmtId="165" fontId="0" fillId="2" borderId="0" xfId="0" applyNumberFormat="1" applyFill="1"/>
    <xf numFmtId="0" fontId="8" fillId="2" borderId="0" xfId="0" applyFont="1" applyFill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41" fontId="2" fillId="2" borderId="3" xfId="0" applyNumberFormat="1" applyFont="1" applyFill="1" applyBorder="1"/>
    <xf numFmtId="0" fontId="0" fillId="2" borderId="0" xfId="0" applyFill="1" applyBorder="1"/>
    <xf numFmtId="166" fontId="0" fillId="2" borderId="0" xfId="1" applyNumberFormat="1" applyFont="1" applyFill="1"/>
    <xf numFmtId="43" fontId="0" fillId="2" borderId="0" xfId="0" applyNumberFormat="1" applyFill="1"/>
    <xf numFmtId="41" fontId="0" fillId="3" borderId="0" xfId="0" applyNumberFormat="1" applyFill="1"/>
    <xf numFmtId="167" fontId="0" fillId="3" borderId="0" xfId="0" applyNumberFormat="1" applyFill="1"/>
    <xf numFmtId="41" fontId="2" fillId="3" borderId="4" xfId="0" applyNumberFormat="1" applyFont="1" applyFill="1" applyBorder="1"/>
    <xf numFmtId="0" fontId="4" fillId="2" borderId="0" xfId="0" applyFont="1" applyFill="1" applyBorder="1"/>
    <xf numFmtId="10" fontId="1" fillId="2" borderId="0" xfId="1" applyNumberFormat="1" applyFont="1" applyFill="1"/>
    <xf numFmtId="0" fontId="9" fillId="2" borderId="4" xfId="0" applyFont="1" applyFill="1" applyBorder="1" applyAlignment="1">
      <alignment horizontal="left" indent="1"/>
    </xf>
    <xf numFmtId="41" fontId="2" fillId="2" borderId="4" xfId="0" applyNumberFormat="1" applyFont="1" applyFill="1" applyBorder="1"/>
    <xf numFmtId="168" fontId="0" fillId="2" borderId="0" xfId="0" applyNumberForma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Normal 2" xfId="2" xr:uid="{FA70D53E-BEE0-4530-88AF-B79976D664A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BGUOC%20Rate%20Case%202020-00290/DR%20FINAL%20(2nd%20DRs)/PSC/Request%205/2-PSC-05b_(RateBase-Sewe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BGUOC%20Rate%20Case%202020-00290/Work%20Papers/BGUOC%202020%20Rate%20Case%20-%20Consta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BGUOC%20Rate%20Case%202020-00290/DR%20FINAL%20(2nd%20DRs)/PSC/Request%207/2-PSC-07b_(RateBase-Water)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5">
          <cell r="B5">
            <v>44196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Insurance"/>
      <sheetName val="Customer Count"/>
    </sheetNames>
    <sheetDataSet>
      <sheetData sheetId="0">
        <row r="1">
          <cell r="A1" t="str">
            <v>Company Name</v>
          </cell>
        </row>
        <row r="2">
          <cell r="B2" t="str">
            <v>BLUEGRASS WATER UTILITY OPERATING COMPANY, LLC</v>
          </cell>
        </row>
        <row r="3">
          <cell r="B3" t="str">
            <v>Case No. 2020-00290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Water B1"/>
      <sheetName val="FY Rate Base - Wat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papers &gt;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9">
          <cell r="B9" t="str">
            <v>Base Year for the 12 Months ended December 31, 2020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8815-148D-43C3-BCD2-05132373ACBA}">
  <dimension ref="A1:N27"/>
  <sheetViews>
    <sheetView workbookViewId="0">
      <selection activeCell="J27" sqref="J27"/>
    </sheetView>
  </sheetViews>
  <sheetFormatPr defaultColWidth="9" defaultRowHeight="14.4" x14ac:dyDescent="0.55000000000000004"/>
  <cols>
    <col min="1" max="1" width="3.41796875" style="1" customWidth="1"/>
    <col min="2" max="2" width="9" style="1"/>
    <col min="3" max="3" width="11.578125" style="1" customWidth="1"/>
    <col min="4" max="4" width="25.41796875" style="1" bestFit="1" customWidth="1"/>
    <col min="5" max="5" width="5.26171875" style="1" customWidth="1"/>
    <col min="6" max="6" width="11.578125" style="1" customWidth="1"/>
    <col min="7" max="7" width="6.15625" style="1" customWidth="1"/>
    <col min="8" max="8" width="12.578125" style="1" customWidth="1"/>
    <col min="9" max="9" width="5" style="1" customWidth="1"/>
    <col min="10" max="10" width="12.578125" style="1" customWidth="1"/>
    <col min="11" max="11" width="1.41796875" style="1" customWidth="1"/>
    <col min="12" max="16384" width="9" style="1"/>
  </cols>
  <sheetData>
    <row r="1" spans="1:10" ht="16.8" x14ac:dyDescent="0.6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0" x14ac:dyDescent="0.55000000000000004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0" x14ac:dyDescent="0.55000000000000004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0" x14ac:dyDescent="0.55000000000000004">
      <c r="A4" s="42" t="s">
        <v>3</v>
      </c>
      <c r="B4" s="42"/>
      <c r="C4" s="42"/>
      <c r="D4" s="42"/>
      <c r="E4" s="42"/>
      <c r="F4" s="42"/>
      <c r="G4" s="42"/>
      <c r="H4" s="42"/>
      <c r="I4" s="42"/>
    </row>
    <row r="5" spans="1:10" x14ac:dyDescent="0.55000000000000004">
      <c r="A5" s="40"/>
      <c r="B5" s="40"/>
      <c r="C5" s="40"/>
      <c r="D5" s="40"/>
      <c r="E5" s="40"/>
      <c r="F5" s="40"/>
      <c r="I5" s="2"/>
    </row>
    <row r="6" spans="1:10" ht="14.7" thickBot="1" x14ac:dyDescent="0.6">
      <c r="B6" s="7"/>
      <c r="C6" s="7"/>
      <c r="D6" s="7"/>
      <c r="F6" s="7"/>
      <c r="H6" s="7"/>
      <c r="J6" s="7"/>
    </row>
    <row r="7" spans="1:10" ht="43.2" x14ac:dyDescent="0.55000000000000004">
      <c r="B7" s="8" t="s">
        <v>4</v>
      </c>
      <c r="C7" s="8" t="s">
        <v>5</v>
      </c>
      <c r="F7" s="9" t="s">
        <v>6</v>
      </c>
      <c r="G7" s="10"/>
      <c r="H7" s="9" t="s">
        <v>7</v>
      </c>
      <c r="I7" s="8"/>
      <c r="J7" s="9" t="s">
        <v>8</v>
      </c>
    </row>
    <row r="8" spans="1:10" ht="14.7" thickBot="1" x14ac:dyDescent="0.6">
      <c r="B8" s="11" t="s">
        <v>9</v>
      </c>
      <c r="C8" s="11" t="s">
        <v>9</v>
      </c>
      <c r="D8" s="11" t="s">
        <v>10</v>
      </c>
      <c r="F8" s="12" t="s">
        <v>11</v>
      </c>
      <c r="G8" s="13"/>
      <c r="H8" s="12" t="s">
        <v>11</v>
      </c>
      <c r="I8" s="13"/>
      <c r="J8" s="12" t="s">
        <v>11</v>
      </c>
    </row>
    <row r="9" spans="1:10" x14ac:dyDescent="0.55000000000000004">
      <c r="A9" s="14"/>
      <c r="B9" s="40">
        <v>1</v>
      </c>
      <c r="C9" s="14"/>
      <c r="D9" s="15"/>
      <c r="E9" s="14"/>
      <c r="F9" s="16"/>
      <c r="G9" s="14"/>
      <c r="H9" s="16"/>
      <c r="I9" s="16"/>
    </row>
    <row r="10" spans="1:10" x14ac:dyDescent="0.55000000000000004">
      <c r="B10" s="40">
        <v>2</v>
      </c>
      <c r="C10" s="14"/>
      <c r="D10" s="14"/>
    </row>
    <row r="11" spans="1:10" x14ac:dyDescent="0.55000000000000004">
      <c r="B11" s="40">
        <v>3</v>
      </c>
      <c r="C11" s="18">
        <v>303.10000000000002</v>
      </c>
      <c r="D11" s="18" t="s">
        <v>12</v>
      </c>
      <c r="F11" s="20">
        <v>2000</v>
      </c>
      <c r="H11" s="31"/>
      <c r="I11" s="20"/>
      <c r="J11" s="32">
        <f>Comparative!I11</f>
        <v>0</v>
      </c>
    </row>
    <row r="12" spans="1:10" x14ac:dyDescent="0.55000000000000004">
      <c r="B12" s="40">
        <v>4</v>
      </c>
      <c r="C12" s="18">
        <v>304</v>
      </c>
      <c r="D12" s="18" t="s">
        <v>13</v>
      </c>
      <c r="F12" s="20">
        <v>153582.91000000003</v>
      </c>
      <c r="H12" s="31">
        <v>5631.3733666666676</v>
      </c>
      <c r="I12" s="20"/>
      <c r="J12" s="32">
        <f>Comparative!I12</f>
        <v>4095.5442666666677</v>
      </c>
    </row>
    <row r="13" spans="1:10" x14ac:dyDescent="0.55000000000000004">
      <c r="B13" s="40">
        <v>5</v>
      </c>
      <c r="C13" s="18">
        <v>307</v>
      </c>
      <c r="D13" s="18" t="s">
        <v>14</v>
      </c>
      <c r="F13" s="20">
        <v>1110</v>
      </c>
      <c r="H13" s="31">
        <v>22.2</v>
      </c>
      <c r="I13" s="20"/>
      <c r="J13" s="32">
        <f>Comparative!I13</f>
        <v>37</v>
      </c>
    </row>
    <row r="14" spans="1:10" x14ac:dyDescent="0.55000000000000004">
      <c r="B14" s="40">
        <v>6</v>
      </c>
      <c r="C14" s="18">
        <v>311.10000000000002</v>
      </c>
      <c r="D14" s="18" t="s">
        <v>15</v>
      </c>
      <c r="F14" s="20">
        <v>40412</v>
      </c>
      <c r="H14" s="31">
        <v>808.24</v>
      </c>
      <c r="I14" s="20"/>
      <c r="J14" s="32">
        <f>Comparative!I14</f>
        <v>2020.6000000000001</v>
      </c>
    </row>
    <row r="15" spans="1:10" x14ac:dyDescent="0.55000000000000004">
      <c r="B15" s="40">
        <v>7</v>
      </c>
      <c r="C15" s="18">
        <v>320</v>
      </c>
      <c r="D15" s="18" t="s">
        <v>16</v>
      </c>
      <c r="F15" s="20">
        <v>10624.22</v>
      </c>
      <c r="H15" s="31">
        <v>212.48439999999999</v>
      </c>
      <c r="I15" s="23"/>
      <c r="J15" s="32">
        <f>Comparative!I15</f>
        <v>386.3352727272727</v>
      </c>
    </row>
    <row r="16" spans="1:10" x14ac:dyDescent="0.55000000000000004">
      <c r="B16" s="40">
        <v>8</v>
      </c>
      <c r="C16" s="18">
        <v>330</v>
      </c>
      <c r="D16" s="18" t="s">
        <v>17</v>
      </c>
      <c r="F16" s="20">
        <v>54530</v>
      </c>
      <c r="H16" s="31">
        <v>5453</v>
      </c>
      <c r="J16" s="32">
        <f>Comparative!I16</f>
        <v>1211.7777777777778</v>
      </c>
    </row>
    <row r="17" spans="2:14" x14ac:dyDescent="0.55000000000000004">
      <c r="B17" s="40">
        <v>9</v>
      </c>
      <c r="C17" s="18">
        <v>331</v>
      </c>
      <c r="D17" s="18" t="s">
        <v>18</v>
      </c>
      <c r="F17" s="20">
        <v>320215.2</v>
      </c>
      <c r="H17" s="31">
        <v>6404.3040000000001</v>
      </c>
      <c r="J17" s="32">
        <f>Comparative!I17</f>
        <v>5123.4432000000006</v>
      </c>
    </row>
    <row r="18" spans="2:14" x14ac:dyDescent="0.55000000000000004">
      <c r="B18" s="40">
        <v>10</v>
      </c>
      <c r="C18" s="18">
        <v>333</v>
      </c>
      <c r="D18" s="18" t="s">
        <v>19</v>
      </c>
      <c r="F18" s="20">
        <v>15007.73</v>
      </c>
      <c r="H18" s="31">
        <v>750.38650000000007</v>
      </c>
      <c r="J18" s="32">
        <f>Comparative!I18</f>
        <v>375.19325000000003</v>
      </c>
    </row>
    <row r="19" spans="2:14" x14ac:dyDescent="0.55000000000000004">
      <c r="B19" s="40">
        <v>11</v>
      </c>
      <c r="C19" s="18">
        <v>334</v>
      </c>
      <c r="D19" s="18" t="s">
        <v>20</v>
      </c>
      <c r="F19" s="20">
        <v>8412</v>
      </c>
      <c r="H19" s="31">
        <v>210.3</v>
      </c>
      <c r="I19" s="20"/>
      <c r="J19" s="32">
        <f>Comparative!I19</f>
        <v>197.92941176470589</v>
      </c>
    </row>
    <row r="20" spans="2:14" x14ac:dyDescent="0.55000000000000004">
      <c r="B20" s="40">
        <v>12</v>
      </c>
      <c r="C20" s="18">
        <v>340</v>
      </c>
      <c r="D20" s="18" t="s">
        <v>21</v>
      </c>
      <c r="F20" s="20">
        <v>4795.41</v>
      </c>
      <c r="H20" s="31">
        <v>95.908199999999994</v>
      </c>
      <c r="I20" s="20"/>
      <c r="J20" s="32">
        <f>Comparative!I20</f>
        <v>213.12933333333334</v>
      </c>
    </row>
    <row r="21" spans="2:14" x14ac:dyDescent="0.55000000000000004">
      <c r="B21" s="40">
        <v>13</v>
      </c>
      <c r="C21" s="18">
        <v>346</v>
      </c>
      <c r="D21" s="18" t="s">
        <v>22</v>
      </c>
      <c r="F21" s="20">
        <v>68105.5</v>
      </c>
      <c r="H21" s="31">
        <v>4540.3666666666668</v>
      </c>
      <c r="I21" s="20"/>
      <c r="J21" s="32">
        <f>Comparative!I21</f>
        <v>6810.55</v>
      </c>
    </row>
    <row r="22" spans="2:14" x14ac:dyDescent="0.55000000000000004">
      <c r="B22" s="40">
        <v>14</v>
      </c>
      <c r="C22" s="18">
        <v>348</v>
      </c>
      <c r="D22" s="18" t="s">
        <v>23</v>
      </c>
      <c r="F22" s="20">
        <v>300</v>
      </c>
      <c r="H22" s="31">
        <v>15</v>
      </c>
      <c r="I22" s="20"/>
      <c r="J22" s="32">
        <f>Comparative!I22</f>
        <v>15</v>
      </c>
    </row>
    <row r="23" spans="2:14" x14ac:dyDescent="0.55000000000000004">
      <c r="B23" s="40">
        <v>15</v>
      </c>
      <c r="C23" s="18"/>
      <c r="D23" s="19"/>
      <c r="F23" s="20"/>
      <c r="H23" s="31"/>
      <c r="I23" s="20"/>
      <c r="J23" s="32"/>
    </row>
    <row r="24" spans="2:14" ht="14.7" thickBot="1" x14ac:dyDescent="0.6">
      <c r="B24" s="40"/>
      <c r="C24" s="24"/>
      <c r="D24" s="26" t="s">
        <v>24</v>
      </c>
      <c r="E24" s="14"/>
      <c r="F24" s="27">
        <f>SUM(F11:F22)</f>
        <v>679094.97000000009</v>
      </c>
      <c r="G24" s="14"/>
      <c r="H24" s="33">
        <f>SUM(H11:H23)</f>
        <v>24143.563133333337</v>
      </c>
      <c r="I24" s="20"/>
      <c r="J24" s="33">
        <f>SUM(J11:J23)</f>
        <v>20486.502512269759</v>
      </c>
      <c r="N24" s="20"/>
    </row>
    <row r="25" spans="2:14" ht="14.7" thickTop="1" x14ac:dyDescent="0.55000000000000004"/>
    <row r="27" spans="2:14" x14ac:dyDescent="0.55000000000000004">
      <c r="J27" s="3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customProperties>
    <customPr name="Sheet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AF49-6406-46E3-BCC0-40D947172CE6}">
  <dimension ref="A1:M27"/>
  <sheetViews>
    <sheetView workbookViewId="0">
      <selection activeCell="F38" sqref="F38"/>
    </sheetView>
  </sheetViews>
  <sheetFormatPr defaultColWidth="9" defaultRowHeight="14.4" x14ac:dyDescent="0.55000000000000004"/>
  <cols>
    <col min="1" max="2" width="9" style="1"/>
    <col min="3" max="3" width="11.578125" style="1" customWidth="1"/>
    <col min="4" max="4" width="25.41796875" style="1" bestFit="1" customWidth="1"/>
    <col min="5" max="5" width="9" style="1"/>
    <col min="6" max="6" width="11.578125" style="1" customWidth="1"/>
    <col min="7" max="7" width="13" style="1" customWidth="1"/>
    <col min="8" max="8" width="9" style="1"/>
    <col min="9" max="9" width="11.26171875" style="1" customWidth="1"/>
    <col min="10" max="10" width="11.83984375" style="1" customWidth="1"/>
    <col min="11" max="16384" width="9" style="1"/>
  </cols>
  <sheetData>
    <row r="1" spans="1:13" ht="16.8" x14ac:dyDescent="0.65">
      <c r="A1" s="41" t="str">
        <f>[2]Reference!$B$2</f>
        <v>BLUEGRASS WATER UTILITY OPERATING COMPANY, LLC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55000000000000004">
      <c r="A2" s="42" t="str">
        <f>[2]Reference!$B$3</f>
        <v>Case No. 2020-00290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55000000000000004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x14ac:dyDescent="0.55000000000000004">
      <c r="A4" s="42" t="str">
        <f>'[3]Constants LinkIn'!B9</f>
        <v>Base Year for the 12 Months ended December 31, 2020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55000000000000004">
      <c r="A5" s="42"/>
      <c r="B5" s="42"/>
      <c r="C5" s="42"/>
      <c r="D5" s="42"/>
      <c r="E5" s="42"/>
      <c r="F5" s="42"/>
      <c r="G5" s="42"/>
      <c r="K5" s="2"/>
      <c r="L5" s="3"/>
      <c r="M5" s="4" t="s">
        <v>25</v>
      </c>
    </row>
    <row r="6" spans="1:13" x14ac:dyDescent="0.55000000000000004">
      <c r="A6" s="1" t="s">
        <v>26</v>
      </c>
      <c r="K6" s="2"/>
      <c r="L6" s="3"/>
      <c r="M6" s="5" t="e">
        <f ca="1">RIGHT(CELL("filename",$A$1),LEN(CELL("filename",$A$1))-SEARCH("/Work Papers",CELL("filename",$A$1),1))</f>
        <v>#VALUE!</v>
      </c>
    </row>
    <row r="7" spans="1:13" x14ac:dyDescent="0.55000000000000004">
      <c r="A7" s="1" t="s">
        <v>27</v>
      </c>
      <c r="K7" s="2"/>
      <c r="L7" s="3"/>
      <c r="M7" s="6" t="s">
        <v>28</v>
      </c>
    </row>
    <row r="8" spans="1:13" ht="14.7" thickBot="1" x14ac:dyDescent="0.6">
      <c r="B8" s="7"/>
      <c r="C8" s="7"/>
      <c r="D8" s="7"/>
      <c r="F8" s="7"/>
      <c r="G8" s="7"/>
      <c r="I8" s="7"/>
      <c r="J8" s="7"/>
      <c r="L8" s="7"/>
      <c r="M8" s="7"/>
    </row>
    <row r="9" spans="1:13" ht="43.2" x14ac:dyDescent="0.55000000000000004">
      <c r="B9" s="8" t="s">
        <v>4</v>
      </c>
      <c r="C9" s="8" t="s">
        <v>5</v>
      </c>
      <c r="F9" s="9" t="s">
        <v>6</v>
      </c>
      <c r="G9" s="9" t="s">
        <v>29</v>
      </c>
      <c r="H9" s="10"/>
      <c r="I9" s="9" t="s">
        <v>30</v>
      </c>
      <c r="J9" s="9" t="s">
        <v>7</v>
      </c>
      <c r="K9" s="8"/>
      <c r="L9" s="9" t="s">
        <v>31</v>
      </c>
      <c r="M9" s="9" t="s">
        <v>32</v>
      </c>
    </row>
    <row r="10" spans="1:13" ht="71.25" customHeight="1" thickBot="1" x14ac:dyDescent="0.6">
      <c r="B10" s="11" t="s">
        <v>9</v>
      </c>
      <c r="C10" s="11" t="s">
        <v>9</v>
      </c>
      <c r="D10" s="11" t="s">
        <v>10</v>
      </c>
      <c r="F10" s="12" t="s">
        <v>33</v>
      </c>
      <c r="G10" s="12" t="s">
        <v>33</v>
      </c>
      <c r="H10" s="13"/>
      <c r="I10" s="12" t="s">
        <v>33</v>
      </c>
      <c r="J10" s="12" t="s">
        <v>33</v>
      </c>
      <c r="K10" s="13"/>
      <c r="L10" s="12" t="s">
        <v>33</v>
      </c>
      <c r="M10" s="12" t="s">
        <v>33</v>
      </c>
    </row>
    <row r="11" spans="1:13" x14ac:dyDescent="0.55000000000000004">
      <c r="A11" s="14"/>
      <c r="B11" s="40">
        <v>1</v>
      </c>
      <c r="C11" s="14"/>
      <c r="D11" s="15"/>
      <c r="E11" s="14"/>
      <c r="F11" s="16"/>
      <c r="G11" s="16"/>
      <c r="H11" s="14"/>
      <c r="I11" s="16"/>
      <c r="J11" s="16"/>
      <c r="K11" s="16"/>
      <c r="L11" s="17"/>
      <c r="M11" s="14"/>
    </row>
    <row r="12" spans="1:13" x14ac:dyDescent="0.55000000000000004">
      <c r="B12" s="40">
        <v>2</v>
      </c>
      <c r="C12" s="14"/>
      <c r="D12" s="14"/>
      <c r="L12" s="3"/>
    </row>
    <row r="13" spans="1:13" x14ac:dyDescent="0.55000000000000004">
      <c r="B13" s="40">
        <v>3</v>
      </c>
      <c r="C13" s="18">
        <v>303.10000000000002</v>
      </c>
      <c r="D13" s="18" t="s">
        <v>12</v>
      </c>
      <c r="F13" s="20">
        <v>2000</v>
      </c>
      <c r="G13" s="20">
        <v>0</v>
      </c>
      <c r="I13" s="20"/>
      <c r="J13" s="20"/>
      <c r="K13" s="20"/>
      <c r="L13" s="3"/>
    </row>
    <row r="14" spans="1:13" x14ac:dyDescent="0.55000000000000004">
      <c r="B14" s="40">
        <v>4</v>
      </c>
      <c r="C14" s="18">
        <v>304</v>
      </c>
      <c r="D14" s="18" t="s">
        <v>13</v>
      </c>
      <c r="F14" s="20">
        <v>153582.91000000003</v>
      </c>
      <c r="G14" s="20">
        <v>2991</v>
      </c>
      <c r="I14" s="21">
        <v>3.6666666666666667E-2</v>
      </c>
      <c r="J14" s="20">
        <v>5631.3733666666676</v>
      </c>
      <c r="K14" s="20"/>
      <c r="L14" s="22">
        <v>-0.1</v>
      </c>
      <c r="M14" s="1">
        <v>30</v>
      </c>
    </row>
    <row r="15" spans="1:13" x14ac:dyDescent="0.55000000000000004">
      <c r="B15" s="40">
        <v>5</v>
      </c>
      <c r="C15" s="18">
        <v>307</v>
      </c>
      <c r="D15" s="18" t="s">
        <v>14</v>
      </c>
      <c r="F15" s="20">
        <v>1110</v>
      </c>
      <c r="G15" s="20">
        <v>1110</v>
      </c>
      <c r="I15" s="21">
        <v>0.02</v>
      </c>
      <c r="J15" s="20">
        <v>22.2</v>
      </c>
      <c r="K15" s="20"/>
      <c r="L15" s="22">
        <v>0</v>
      </c>
      <c r="M15" s="1">
        <v>50</v>
      </c>
    </row>
    <row r="16" spans="1:13" x14ac:dyDescent="0.55000000000000004">
      <c r="B16" s="40">
        <v>6</v>
      </c>
      <c r="C16" s="18">
        <v>311.10000000000002</v>
      </c>
      <c r="D16" s="18" t="s">
        <v>15</v>
      </c>
      <c r="F16" s="20">
        <v>40412</v>
      </c>
      <c r="G16" s="20">
        <v>40412</v>
      </c>
      <c r="I16" s="21">
        <v>0.02</v>
      </c>
      <c r="J16" s="20">
        <v>808.24</v>
      </c>
      <c r="K16" s="20"/>
      <c r="L16" s="22">
        <v>0</v>
      </c>
      <c r="M16" s="1">
        <v>50</v>
      </c>
    </row>
    <row r="17" spans="2:13" x14ac:dyDescent="0.55000000000000004">
      <c r="B17" s="40">
        <v>7</v>
      </c>
      <c r="C17" s="18">
        <v>320</v>
      </c>
      <c r="D17" s="18" t="s">
        <v>16</v>
      </c>
      <c r="F17" s="20">
        <v>10624.22</v>
      </c>
      <c r="G17" s="20">
        <v>710</v>
      </c>
      <c r="I17" s="35">
        <v>0.02</v>
      </c>
      <c r="J17" s="20">
        <v>212.48439999999999</v>
      </c>
      <c r="K17" s="23"/>
      <c r="L17" s="22">
        <v>0</v>
      </c>
      <c r="M17" s="1">
        <v>50</v>
      </c>
    </row>
    <row r="18" spans="2:13" x14ac:dyDescent="0.55000000000000004">
      <c r="B18" s="40">
        <v>8</v>
      </c>
      <c r="C18" s="18">
        <v>330</v>
      </c>
      <c r="D18" s="18" t="s">
        <v>17</v>
      </c>
      <c r="F18" s="20">
        <v>54530</v>
      </c>
      <c r="G18" s="20">
        <v>47169.039999999994</v>
      </c>
      <c r="I18" s="21">
        <v>0.1</v>
      </c>
      <c r="J18" s="20">
        <v>5453</v>
      </c>
      <c r="L18" s="22">
        <v>0</v>
      </c>
      <c r="M18" s="1">
        <v>10</v>
      </c>
    </row>
    <row r="19" spans="2:13" x14ac:dyDescent="0.55000000000000004">
      <c r="B19" s="40">
        <v>9</v>
      </c>
      <c r="C19" s="18">
        <v>331</v>
      </c>
      <c r="D19" s="18" t="s">
        <v>18</v>
      </c>
      <c r="F19" s="20">
        <v>320215.2</v>
      </c>
      <c r="G19" s="20">
        <v>122092.8</v>
      </c>
      <c r="I19" s="21">
        <v>0.02</v>
      </c>
      <c r="J19" s="20">
        <v>6404.3040000000001</v>
      </c>
      <c r="L19" s="22">
        <v>0</v>
      </c>
      <c r="M19" s="1">
        <v>50</v>
      </c>
    </row>
    <row r="20" spans="2:13" x14ac:dyDescent="0.55000000000000004">
      <c r="B20" s="40">
        <v>10</v>
      </c>
      <c r="C20" s="18">
        <v>333</v>
      </c>
      <c r="D20" s="18" t="s">
        <v>19</v>
      </c>
      <c r="F20" s="20">
        <v>15007.73</v>
      </c>
      <c r="G20" s="20">
        <v>4061.8272222222222</v>
      </c>
      <c r="I20" s="21">
        <v>0.05</v>
      </c>
      <c r="J20" s="20">
        <v>750.38650000000007</v>
      </c>
      <c r="L20" s="22">
        <v>-0.1</v>
      </c>
      <c r="M20" s="1">
        <v>22</v>
      </c>
    </row>
    <row r="21" spans="2:13" x14ac:dyDescent="0.55000000000000004">
      <c r="B21" s="40">
        <v>11</v>
      </c>
      <c r="C21" s="18">
        <v>334</v>
      </c>
      <c r="D21" s="18" t="s">
        <v>20</v>
      </c>
      <c r="F21" s="20">
        <v>8412</v>
      </c>
      <c r="G21" s="20">
        <v>8412</v>
      </c>
      <c r="I21" s="21">
        <v>2.5000000000000001E-2</v>
      </c>
      <c r="J21" s="20">
        <v>210.3</v>
      </c>
      <c r="K21" s="20"/>
      <c r="L21" s="22">
        <v>0</v>
      </c>
      <c r="M21" s="1">
        <v>40</v>
      </c>
    </row>
    <row r="22" spans="2:13" x14ac:dyDescent="0.55000000000000004">
      <c r="B22" s="40">
        <v>12</v>
      </c>
      <c r="C22" s="18">
        <v>340</v>
      </c>
      <c r="D22" s="18" t="s">
        <v>21</v>
      </c>
      <c r="F22" s="20">
        <v>4795.41</v>
      </c>
      <c r="G22" s="20">
        <v>3572.7884916666662</v>
      </c>
      <c r="I22" s="21">
        <v>0.02</v>
      </c>
      <c r="J22" s="20">
        <v>95.908199999999994</v>
      </c>
      <c r="K22" s="20"/>
      <c r="L22" s="22">
        <v>0</v>
      </c>
      <c r="M22" s="1">
        <v>50</v>
      </c>
    </row>
    <row r="23" spans="2:13" x14ac:dyDescent="0.55000000000000004">
      <c r="B23" s="40">
        <v>13</v>
      </c>
      <c r="C23" s="18">
        <v>346</v>
      </c>
      <c r="D23" s="18" t="s">
        <v>22</v>
      </c>
      <c r="F23" s="20">
        <v>68105.5</v>
      </c>
      <c r="G23" s="20">
        <v>0</v>
      </c>
      <c r="I23" s="21">
        <v>6.6666666666666666E-2</v>
      </c>
      <c r="J23" s="20">
        <v>4540.3666666666668</v>
      </c>
      <c r="K23" s="20"/>
      <c r="L23" s="22">
        <v>0</v>
      </c>
      <c r="M23" s="1">
        <v>15</v>
      </c>
    </row>
    <row r="24" spans="2:13" x14ac:dyDescent="0.55000000000000004">
      <c r="B24" s="40">
        <v>14</v>
      </c>
      <c r="C24" s="18">
        <v>348</v>
      </c>
      <c r="D24" s="18" t="s">
        <v>23</v>
      </c>
      <c r="F24" s="20">
        <v>300</v>
      </c>
      <c r="G24" s="20">
        <v>300</v>
      </c>
      <c r="I24" s="21">
        <v>0.05</v>
      </c>
      <c r="J24" s="20">
        <v>15</v>
      </c>
      <c r="K24" s="20"/>
      <c r="L24" s="22">
        <v>0</v>
      </c>
      <c r="M24" s="1">
        <v>20</v>
      </c>
    </row>
    <row r="25" spans="2:13" x14ac:dyDescent="0.55000000000000004">
      <c r="B25" s="40">
        <v>15</v>
      </c>
      <c r="C25" s="24"/>
      <c r="D25" s="25"/>
      <c r="F25" s="20"/>
      <c r="G25" s="20"/>
      <c r="I25" s="20"/>
      <c r="J25" s="20"/>
      <c r="K25" s="20"/>
      <c r="L25" s="3"/>
      <c r="M25" s="3"/>
    </row>
    <row r="26" spans="2:13" ht="14.7" thickBot="1" x14ac:dyDescent="0.6">
      <c r="B26" s="40">
        <v>16</v>
      </c>
      <c r="C26" s="24"/>
      <c r="D26" s="36" t="s">
        <v>24</v>
      </c>
      <c r="E26" s="14"/>
      <c r="F26" s="37">
        <v>679094.97000000009</v>
      </c>
      <c r="G26" s="37">
        <v>230831.45571388889</v>
      </c>
      <c r="H26" s="14"/>
      <c r="I26" s="23"/>
      <c r="J26" s="37">
        <v>24143.563133333337</v>
      </c>
      <c r="K26" s="20"/>
      <c r="L26" s="3"/>
      <c r="M26" s="3"/>
    </row>
    <row r="27" spans="2:13" ht="14.7" thickTop="1" x14ac:dyDescent="0.55000000000000004">
      <c r="B27" s="40">
        <v>17</v>
      </c>
      <c r="C27" s="24"/>
      <c r="D27" s="25"/>
      <c r="F27" s="20"/>
      <c r="G27" s="20"/>
      <c r="I27" s="20"/>
      <c r="J27" s="20"/>
      <c r="K27" s="20"/>
      <c r="L27" s="3"/>
      <c r="M27" s="3"/>
    </row>
  </sheetData>
  <mergeCells count="5">
    <mergeCell ref="A5:G5"/>
    <mergeCell ref="A1:M1"/>
    <mergeCell ref="A2:M2"/>
    <mergeCell ref="A3:M3"/>
    <mergeCell ref="A4:M4"/>
  </mergeCells>
  <pageMargins left="0.7" right="0.7" top="0.75" bottom="0.75" header="0.3" footer="0.3"/>
  <customProperties>
    <customPr name="Sheet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7FD7-F3C3-46A8-A43C-B9B2F45E45C8}">
  <dimension ref="A1:N25"/>
  <sheetViews>
    <sheetView tabSelected="1" workbookViewId="0">
      <selection activeCell="K30" sqref="K30"/>
    </sheetView>
  </sheetViews>
  <sheetFormatPr defaultColWidth="9" defaultRowHeight="14.4" x14ac:dyDescent="0.55000000000000004"/>
  <cols>
    <col min="1" max="1" width="3.41796875" style="1" customWidth="1"/>
    <col min="2" max="2" width="9" style="1"/>
    <col min="3" max="3" width="11.578125" style="1" customWidth="1"/>
    <col min="4" max="4" width="25.41796875" style="1" bestFit="1" customWidth="1"/>
    <col min="5" max="5" width="5.26171875" style="1" customWidth="1"/>
    <col min="6" max="6" width="11.578125" style="1" customWidth="1"/>
    <col min="7" max="7" width="13" style="1" customWidth="1"/>
    <col min="8" max="8" width="17" style="1" customWidth="1"/>
    <col min="9" max="9" width="11.26171875" style="1" customWidth="1"/>
    <col min="10" max="10" width="2.68359375" style="1" customWidth="1"/>
    <col min="11" max="11" width="27.68359375" style="1" bestFit="1" customWidth="1"/>
    <col min="12" max="12" width="1.68359375" style="28" customWidth="1"/>
    <col min="13" max="13" width="56" style="1" bestFit="1" customWidth="1"/>
    <col min="14" max="16384" width="9" style="1"/>
  </cols>
  <sheetData>
    <row r="1" spans="1:14" ht="16.8" x14ac:dyDescent="0.6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/>
    </row>
    <row r="2" spans="1:14" x14ac:dyDescent="0.5500000000000000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0"/>
    </row>
    <row r="3" spans="1:14" x14ac:dyDescent="0.55000000000000004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0"/>
    </row>
    <row r="4" spans="1:14" x14ac:dyDescent="0.55000000000000004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0"/>
    </row>
    <row r="5" spans="1:14" x14ac:dyDescent="0.55000000000000004">
      <c r="A5" s="40"/>
      <c r="B5" s="40"/>
      <c r="C5" s="40"/>
      <c r="D5" s="40"/>
      <c r="E5" s="40"/>
      <c r="F5" s="40"/>
      <c r="G5" s="40"/>
      <c r="K5" s="2"/>
      <c r="L5" s="34"/>
    </row>
    <row r="6" spans="1:14" ht="14.7" thickBot="1" x14ac:dyDescent="0.6">
      <c r="B6" s="7"/>
      <c r="C6" s="7"/>
      <c r="D6" s="7"/>
      <c r="F6" s="7"/>
      <c r="G6" s="7"/>
      <c r="H6" s="7"/>
      <c r="I6" s="7"/>
      <c r="J6" s="28"/>
      <c r="K6" s="7"/>
      <c r="M6" s="7"/>
      <c r="N6" s="28"/>
    </row>
    <row r="7" spans="1:14" ht="43.2" x14ac:dyDescent="0.55000000000000004">
      <c r="B7" s="8" t="s">
        <v>4</v>
      </c>
      <c r="C7" s="8" t="s">
        <v>5</v>
      </c>
      <c r="F7" s="9" t="s">
        <v>6</v>
      </c>
      <c r="G7" s="9" t="s">
        <v>34</v>
      </c>
      <c r="H7" s="9" t="s">
        <v>35</v>
      </c>
      <c r="I7" s="9" t="s">
        <v>8</v>
      </c>
      <c r="J7" s="28"/>
      <c r="K7" s="9" t="s">
        <v>36</v>
      </c>
      <c r="M7" s="9" t="s">
        <v>37</v>
      </c>
    </row>
    <row r="8" spans="1:14" ht="14.7" thickBot="1" x14ac:dyDescent="0.6">
      <c r="B8" s="11" t="s">
        <v>9</v>
      </c>
      <c r="C8" s="11" t="s">
        <v>9</v>
      </c>
      <c r="D8" s="11" t="s">
        <v>10</v>
      </c>
      <c r="F8" s="12" t="s">
        <v>33</v>
      </c>
      <c r="G8" s="12" t="s">
        <v>33</v>
      </c>
      <c r="H8" s="12" t="s">
        <v>33</v>
      </c>
      <c r="I8" s="12" t="s">
        <v>33</v>
      </c>
      <c r="K8" s="12" t="s">
        <v>33</v>
      </c>
      <c r="M8" s="12" t="s">
        <v>33</v>
      </c>
    </row>
    <row r="9" spans="1:14" x14ac:dyDescent="0.55000000000000004">
      <c r="A9" s="14"/>
      <c r="B9" s="40">
        <v>1</v>
      </c>
      <c r="C9" s="14"/>
      <c r="D9" s="15"/>
      <c r="E9" s="14"/>
      <c r="F9" s="16"/>
      <c r="H9" s="29"/>
    </row>
    <row r="10" spans="1:14" x14ac:dyDescent="0.55000000000000004">
      <c r="B10" s="40">
        <v>2</v>
      </c>
      <c r="C10" s="14"/>
      <c r="D10" s="14"/>
      <c r="H10" s="29"/>
    </row>
    <row r="11" spans="1:14" x14ac:dyDescent="0.55000000000000004">
      <c r="B11" s="40">
        <v>3</v>
      </c>
      <c r="C11" s="18">
        <v>303.10000000000002</v>
      </c>
      <c r="D11" s="18" t="s">
        <v>12</v>
      </c>
      <c r="F11" s="20">
        <v>2000</v>
      </c>
      <c r="G11" s="38">
        <v>0</v>
      </c>
      <c r="H11" s="20">
        <v>0</v>
      </c>
      <c r="I11" s="32">
        <v>0</v>
      </c>
    </row>
    <row r="12" spans="1:14" x14ac:dyDescent="0.55000000000000004">
      <c r="B12" s="40">
        <v>4</v>
      </c>
      <c r="C12" s="18">
        <v>304</v>
      </c>
      <c r="D12" s="18" t="s">
        <v>13</v>
      </c>
      <c r="F12" s="20">
        <v>153582.91000000003</v>
      </c>
      <c r="G12" s="38">
        <v>37.5</v>
      </c>
      <c r="H12" s="29">
        <f t="shared" ref="H12:H22" si="0">1/G12</f>
        <v>2.6666666666666668E-2</v>
      </c>
      <c r="I12" s="31">
        <f t="shared" ref="I12:I22" si="1">F12*H12</f>
        <v>4095.5442666666677</v>
      </c>
      <c r="K12" s="1" t="s">
        <v>38</v>
      </c>
    </row>
    <row r="13" spans="1:14" x14ac:dyDescent="0.55000000000000004">
      <c r="B13" s="40">
        <v>5</v>
      </c>
      <c r="C13" s="18">
        <v>307</v>
      </c>
      <c r="D13" s="18" t="s">
        <v>14</v>
      </c>
      <c r="F13" s="20">
        <v>1110</v>
      </c>
      <c r="G13" s="38">
        <v>30</v>
      </c>
      <c r="H13" s="29">
        <f t="shared" si="0"/>
        <v>3.3333333333333333E-2</v>
      </c>
      <c r="I13" s="31">
        <f t="shared" si="1"/>
        <v>37</v>
      </c>
      <c r="K13" s="1" t="s">
        <v>14</v>
      </c>
      <c r="M13" s="1" t="s">
        <v>39</v>
      </c>
    </row>
    <row r="14" spans="1:14" x14ac:dyDescent="0.55000000000000004">
      <c r="B14" s="40">
        <v>6</v>
      </c>
      <c r="C14" s="18">
        <v>311.10000000000002</v>
      </c>
      <c r="D14" s="18" t="s">
        <v>15</v>
      </c>
      <c r="F14" s="20">
        <v>40412</v>
      </c>
      <c r="G14" s="38">
        <v>20</v>
      </c>
      <c r="H14" s="29">
        <f t="shared" si="0"/>
        <v>0.05</v>
      </c>
      <c r="I14" s="31">
        <f t="shared" si="1"/>
        <v>2020.6000000000001</v>
      </c>
      <c r="K14" s="1" t="s">
        <v>15</v>
      </c>
      <c r="M14" s="1" t="s">
        <v>39</v>
      </c>
    </row>
    <row r="15" spans="1:14" x14ac:dyDescent="0.55000000000000004">
      <c r="B15" s="40">
        <v>7</v>
      </c>
      <c r="C15" s="18">
        <v>320</v>
      </c>
      <c r="D15" s="18" t="s">
        <v>16</v>
      </c>
      <c r="F15" s="20">
        <v>10624.22</v>
      </c>
      <c r="G15" s="38">
        <v>27.5</v>
      </c>
      <c r="H15" s="29">
        <f t="shared" si="0"/>
        <v>3.6363636363636362E-2</v>
      </c>
      <c r="I15" s="31">
        <f t="shared" si="1"/>
        <v>386.3352727272727</v>
      </c>
      <c r="K15" s="1" t="s">
        <v>16</v>
      </c>
      <c r="M15" s="1" t="s">
        <v>39</v>
      </c>
    </row>
    <row r="16" spans="1:14" x14ac:dyDescent="0.55000000000000004">
      <c r="B16" s="40">
        <v>8</v>
      </c>
      <c r="C16" s="18">
        <v>330</v>
      </c>
      <c r="D16" s="18" t="s">
        <v>17</v>
      </c>
      <c r="F16" s="20">
        <v>54530</v>
      </c>
      <c r="G16" s="38">
        <v>45</v>
      </c>
      <c r="H16" s="29">
        <f t="shared" si="0"/>
        <v>2.2222222222222223E-2</v>
      </c>
      <c r="I16" s="31">
        <f t="shared" si="1"/>
        <v>1211.7777777777778</v>
      </c>
      <c r="K16" s="1" t="s">
        <v>40</v>
      </c>
      <c r="M16" s="1" t="s">
        <v>39</v>
      </c>
    </row>
    <row r="17" spans="2:13" x14ac:dyDescent="0.55000000000000004">
      <c r="B17" s="40">
        <v>9</v>
      </c>
      <c r="C17" s="18">
        <v>331</v>
      </c>
      <c r="D17" s="18" t="s">
        <v>18</v>
      </c>
      <c r="F17" s="20">
        <v>320215.2</v>
      </c>
      <c r="G17" s="38">
        <v>62.5</v>
      </c>
      <c r="H17" s="29">
        <f t="shared" si="0"/>
        <v>1.6E-2</v>
      </c>
      <c r="I17" s="31">
        <f t="shared" si="1"/>
        <v>5123.4432000000006</v>
      </c>
      <c r="K17" s="1" t="s">
        <v>41</v>
      </c>
      <c r="M17" s="1" t="s">
        <v>39</v>
      </c>
    </row>
    <row r="18" spans="2:13" x14ac:dyDescent="0.55000000000000004">
      <c r="B18" s="40">
        <v>10</v>
      </c>
      <c r="C18" s="18">
        <v>333</v>
      </c>
      <c r="D18" s="18" t="s">
        <v>19</v>
      </c>
      <c r="F18" s="20">
        <v>15007.73</v>
      </c>
      <c r="G18" s="38">
        <v>40</v>
      </c>
      <c r="H18" s="29">
        <f t="shared" si="0"/>
        <v>2.5000000000000001E-2</v>
      </c>
      <c r="I18" s="31">
        <f t="shared" si="1"/>
        <v>375.19325000000003</v>
      </c>
      <c r="K18" s="1" t="s">
        <v>19</v>
      </c>
      <c r="M18" s="1" t="s">
        <v>39</v>
      </c>
    </row>
    <row r="19" spans="2:13" x14ac:dyDescent="0.55000000000000004">
      <c r="B19" s="40">
        <v>11</v>
      </c>
      <c r="C19" s="18">
        <v>334</v>
      </c>
      <c r="D19" s="18" t="s">
        <v>20</v>
      </c>
      <c r="F19" s="20">
        <v>8412</v>
      </c>
      <c r="G19" s="38">
        <v>42.5</v>
      </c>
      <c r="H19" s="29">
        <f t="shared" si="0"/>
        <v>2.3529411764705882E-2</v>
      </c>
      <c r="I19" s="31">
        <f t="shared" si="1"/>
        <v>197.92941176470589</v>
      </c>
      <c r="K19" s="1" t="s">
        <v>42</v>
      </c>
    </row>
    <row r="20" spans="2:13" x14ac:dyDescent="0.55000000000000004">
      <c r="B20" s="40">
        <v>12</v>
      </c>
      <c r="C20" s="18">
        <v>340</v>
      </c>
      <c r="D20" s="18" t="s">
        <v>43</v>
      </c>
      <c r="F20" s="20">
        <v>4795.41</v>
      </c>
      <c r="G20" s="38">
        <v>22.5</v>
      </c>
      <c r="H20" s="29">
        <f t="shared" si="0"/>
        <v>4.4444444444444446E-2</v>
      </c>
      <c r="I20" s="31">
        <f t="shared" si="1"/>
        <v>213.12933333333334</v>
      </c>
      <c r="K20" s="1" t="s">
        <v>44</v>
      </c>
    </row>
    <row r="21" spans="2:13" x14ac:dyDescent="0.55000000000000004">
      <c r="B21" s="40">
        <v>13</v>
      </c>
      <c r="C21" s="18">
        <v>346</v>
      </c>
      <c r="D21" s="18" t="s">
        <v>22</v>
      </c>
      <c r="F21" s="20">
        <v>68105.5</v>
      </c>
      <c r="G21" s="38">
        <v>10</v>
      </c>
      <c r="H21" s="29">
        <f t="shared" si="0"/>
        <v>0.1</v>
      </c>
      <c r="I21" s="31">
        <f t="shared" si="1"/>
        <v>6810.55</v>
      </c>
      <c r="K21" s="10" t="s">
        <v>22</v>
      </c>
      <c r="M21" s="1" t="s">
        <v>39</v>
      </c>
    </row>
    <row r="22" spans="2:13" x14ac:dyDescent="0.55000000000000004">
      <c r="B22" s="40">
        <v>14</v>
      </c>
      <c r="C22" s="18">
        <v>348</v>
      </c>
      <c r="D22" s="18" t="s">
        <v>23</v>
      </c>
      <c r="F22" s="20">
        <v>300</v>
      </c>
      <c r="G22" s="38">
        <v>20</v>
      </c>
      <c r="H22" s="29">
        <f t="shared" si="0"/>
        <v>0.05</v>
      </c>
      <c r="I22" s="31">
        <f t="shared" si="1"/>
        <v>15</v>
      </c>
      <c r="K22" s="1" t="s">
        <v>45</v>
      </c>
      <c r="M22" s="1" t="s">
        <v>45</v>
      </c>
    </row>
    <row r="23" spans="2:13" x14ac:dyDescent="0.55000000000000004">
      <c r="B23" s="40">
        <v>15</v>
      </c>
      <c r="C23" s="24"/>
      <c r="D23" s="25"/>
      <c r="F23" s="20"/>
      <c r="H23" s="29"/>
      <c r="I23" s="31"/>
    </row>
    <row r="24" spans="2:13" ht="14.7" thickBot="1" x14ac:dyDescent="0.6">
      <c r="B24" s="40">
        <v>16</v>
      </c>
      <c r="C24" s="24"/>
      <c r="D24" s="36" t="s">
        <v>24</v>
      </c>
      <c r="E24" s="14"/>
      <c r="F24" s="37">
        <f>SUM(F11:F22)</f>
        <v>679094.97000000009</v>
      </c>
      <c r="H24" s="29"/>
      <c r="I24" s="33">
        <f>SUM(I11:I22)</f>
        <v>20486.502512269759</v>
      </c>
    </row>
    <row r="25" spans="2:13" ht="14.7" thickTop="1" x14ac:dyDescent="0.55000000000000004">
      <c r="B25" s="40">
        <v>17</v>
      </c>
      <c r="C25" s="24"/>
      <c r="D25" s="25"/>
      <c r="F25" s="20"/>
      <c r="H25" s="29"/>
      <c r="I25" s="31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customProperties>
    <customPr name="Sheet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7FBD31-9196-43C2-855B-6A2DB44CF6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D425BA-2CB9-43CC-B4DF-AA21C63F44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012C0D-A687-416A-AEF9-C308CA9E3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PSC 3.8a-Comparison Summary</vt:lpstr>
      <vt:lpstr>Dep - BY 3.1</vt:lpstr>
      <vt:lpstr>Comparative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Kathryn Eckert</cp:lastModifiedBy>
  <cp:revision/>
  <dcterms:created xsi:type="dcterms:W3CDTF">2021-03-23T21:24:26Z</dcterms:created>
  <dcterms:modified xsi:type="dcterms:W3CDTF">2021-03-27T01:01:15Z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