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D9CDD9A1-AE08-4FD1-9D5E-13598B673FDF}" xr6:coauthVersionLast="45" xr6:coauthVersionMax="45" xr10:uidLastSave="{00000000-0000-0000-0000-000000000000}"/>
  <bookViews>
    <workbookView xWindow="-96" yWindow="-96" windowWidth="19392" windowHeight="10392" xr2:uid="{00000000-000D-0000-FFFF-FFFF00000000}"/>
  </bookViews>
  <sheets>
    <sheet name="RF" sheetId="3" r:id="rId1"/>
    <sheet name="New Report1" sheetId="2" state="hidden" r:id="rId2"/>
    <sheet name="RF - with forms" sheetId="9" state="hidden" r:id="rId3"/>
  </sheets>
  <definedNames>
    <definedName name="_xlnm._FilterDatabase" localSheetId="0" hidden="1">RF!$A$5:$E$25</definedName>
    <definedName name="_xlnm._FilterDatabase" localSheetId="2" hidden="1">'RF - with forms'!$A$5:$K$189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8" i="9" l="1"/>
  <c r="G188" i="9"/>
  <c r="K187" i="9"/>
  <c r="G187" i="9"/>
  <c r="K186" i="9"/>
  <c r="G186" i="9"/>
  <c r="K185" i="9"/>
  <c r="G185" i="9"/>
  <c r="K184" i="9"/>
  <c r="G184" i="9"/>
  <c r="K183" i="9"/>
  <c r="G183" i="9"/>
  <c r="K182" i="9"/>
  <c r="G182" i="9"/>
  <c r="K181" i="9"/>
  <c r="G181" i="9"/>
  <c r="K180" i="9"/>
  <c r="G180" i="9"/>
  <c r="K179" i="9"/>
  <c r="G179" i="9"/>
  <c r="K178" i="9"/>
  <c r="G178" i="9"/>
  <c r="K177" i="9"/>
  <c r="G177" i="9"/>
  <c r="K176" i="9"/>
  <c r="G176" i="9"/>
  <c r="K175" i="9"/>
  <c r="G175" i="9"/>
  <c r="K174" i="9"/>
  <c r="G174" i="9"/>
  <c r="K173" i="9"/>
  <c r="G173" i="9"/>
  <c r="K172" i="9"/>
  <c r="G172" i="9"/>
  <c r="K171" i="9"/>
  <c r="G171" i="9"/>
  <c r="K170" i="9"/>
  <c r="G170" i="9"/>
  <c r="K169" i="9"/>
  <c r="G169" i="9"/>
  <c r="K168" i="9"/>
  <c r="G168" i="9"/>
  <c r="K167" i="9"/>
  <c r="G167" i="9"/>
  <c r="K166" i="9"/>
  <c r="G166" i="9"/>
  <c r="K165" i="9"/>
  <c r="G165" i="9"/>
  <c r="K164" i="9"/>
  <c r="G164" i="9"/>
  <c r="K163" i="9"/>
  <c r="G163" i="9"/>
  <c r="K162" i="9"/>
  <c r="G162" i="9"/>
  <c r="K161" i="9"/>
  <c r="G161" i="9"/>
  <c r="K160" i="9"/>
  <c r="G160" i="9"/>
  <c r="K159" i="9"/>
  <c r="G159" i="9"/>
  <c r="K158" i="9"/>
  <c r="G158" i="9"/>
  <c r="K157" i="9"/>
  <c r="G157" i="9"/>
  <c r="K156" i="9"/>
  <c r="G156" i="9"/>
  <c r="K155" i="9"/>
  <c r="G155" i="9"/>
  <c r="K154" i="9"/>
  <c r="G154" i="9"/>
  <c r="K153" i="9"/>
  <c r="G153" i="9"/>
  <c r="K152" i="9"/>
  <c r="G152" i="9"/>
  <c r="K151" i="9"/>
  <c r="G151" i="9"/>
  <c r="K150" i="9"/>
  <c r="G150" i="9"/>
  <c r="K149" i="9"/>
  <c r="G149" i="9"/>
  <c r="K148" i="9"/>
  <c r="G148" i="9"/>
  <c r="K147" i="9"/>
  <c r="G147" i="9"/>
  <c r="K146" i="9"/>
  <c r="G146" i="9"/>
  <c r="K145" i="9"/>
  <c r="G145" i="9"/>
  <c r="K144" i="9"/>
  <c r="G144" i="9"/>
  <c r="P143" i="9"/>
  <c r="K143" i="9"/>
  <c r="G143" i="9"/>
  <c r="P142" i="9"/>
  <c r="Q142" i="9" s="1"/>
  <c r="K142" i="9"/>
  <c r="G142" i="9"/>
  <c r="Q141" i="9"/>
  <c r="P141" i="9"/>
  <c r="K141" i="9"/>
  <c r="G141" i="9"/>
  <c r="P140" i="9"/>
  <c r="Q140" i="9" s="1"/>
  <c r="K140" i="9"/>
  <c r="G140" i="9"/>
  <c r="P139" i="9"/>
  <c r="K139" i="9"/>
  <c r="G139" i="9"/>
  <c r="K138" i="9"/>
  <c r="G138" i="9"/>
  <c r="K137" i="9"/>
  <c r="G137" i="9"/>
  <c r="P136" i="9"/>
  <c r="K136" i="9"/>
  <c r="G136" i="9"/>
  <c r="Q136" i="9" s="1"/>
  <c r="K135" i="9"/>
  <c r="G135" i="9"/>
  <c r="K134" i="9"/>
  <c r="G134" i="9"/>
  <c r="K133" i="9"/>
  <c r="G133" i="9"/>
  <c r="K132" i="9"/>
  <c r="G132" i="9"/>
  <c r="Q143" i="9" s="1"/>
  <c r="K131" i="9"/>
  <c r="G131" i="9"/>
  <c r="K130" i="9"/>
  <c r="G130" i="9"/>
  <c r="K129" i="9"/>
  <c r="G129" i="9"/>
  <c r="K128" i="9"/>
  <c r="G128" i="9"/>
  <c r="K127" i="9"/>
  <c r="G127" i="9"/>
  <c r="K126" i="9"/>
  <c r="G126" i="9"/>
  <c r="K125" i="9"/>
  <c r="G125" i="9"/>
  <c r="K124" i="9"/>
  <c r="G124" i="9"/>
  <c r="K123" i="9"/>
  <c r="G123" i="9"/>
  <c r="K122" i="9"/>
  <c r="G122" i="9"/>
  <c r="K121" i="9"/>
  <c r="G121" i="9"/>
  <c r="K120" i="9"/>
  <c r="G120" i="9"/>
  <c r="K119" i="9"/>
  <c r="G119" i="9"/>
  <c r="K118" i="9"/>
  <c r="G118" i="9"/>
  <c r="K117" i="9"/>
  <c r="G117" i="9"/>
  <c r="K116" i="9"/>
  <c r="G116" i="9"/>
  <c r="K115" i="9"/>
  <c r="G115" i="9"/>
  <c r="K114" i="9"/>
  <c r="G114" i="9"/>
  <c r="K113" i="9"/>
  <c r="G113" i="9"/>
  <c r="K112" i="9"/>
  <c r="G112" i="9"/>
  <c r="K111" i="9"/>
  <c r="G111" i="9"/>
  <c r="K110" i="9"/>
  <c r="G110" i="9"/>
  <c r="K109" i="9"/>
  <c r="G109" i="9"/>
  <c r="K108" i="9"/>
  <c r="G108" i="9"/>
  <c r="K107" i="9"/>
  <c r="G107" i="9"/>
  <c r="K106" i="9"/>
  <c r="G106" i="9"/>
  <c r="K105" i="9"/>
  <c r="G105" i="9"/>
  <c r="K104" i="9"/>
  <c r="G104" i="9"/>
  <c r="K103" i="9"/>
  <c r="G103" i="9"/>
  <c r="K102" i="9"/>
  <c r="G102" i="9"/>
  <c r="K101" i="9"/>
  <c r="G101" i="9"/>
  <c r="K100" i="9"/>
  <c r="G100" i="9"/>
  <c r="K99" i="9"/>
  <c r="G99" i="9"/>
  <c r="K98" i="9"/>
  <c r="G98" i="9"/>
  <c r="K97" i="9"/>
  <c r="G97" i="9"/>
  <c r="K96" i="9"/>
  <c r="G96" i="9"/>
  <c r="K95" i="9"/>
  <c r="G95" i="9"/>
  <c r="K94" i="9"/>
  <c r="G94" i="9"/>
  <c r="K93" i="9"/>
  <c r="G93" i="9"/>
  <c r="K92" i="9"/>
  <c r="G92" i="9"/>
  <c r="K91" i="9"/>
  <c r="G91" i="9"/>
  <c r="K90" i="9"/>
  <c r="G90" i="9"/>
  <c r="K89" i="9"/>
  <c r="G89" i="9"/>
  <c r="K88" i="9"/>
  <c r="G88" i="9"/>
  <c r="K87" i="9"/>
  <c r="G87" i="9"/>
  <c r="K86" i="9"/>
  <c r="G86" i="9"/>
  <c r="K85" i="9"/>
  <c r="G85" i="9"/>
  <c r="K84" i="9"/>
  <c r="G84" i="9"/>
  <c r="K83" i="9"/>
  <c r="G83" i="9"/>
  <c r="K82" i="9"/>
  <c r="G82" i="9"/>
  <c r="K81" i="9"/>
  <c r="G81" i="9"/>
  <c r="K80" i="9"/>
  <c r="G80" i="9"/>
  <c r="K79" i="9"/>
  <c r="K78" i="9"/>
  <c r="G78" i="9"/>
  <c r="K77" i="9"/>
  <c r="G77" i="9"/>
  <c r="K76" i="9"/>
  <c r="G76" i="9"/>
  <c r="K75" i="9"/>
  <c r="G75" i="9"/>
  <c r="K74" i="9"/>
  <c r="G74" i="9"/>
  <c r="K73" i="9"/>
  <c r="G73" i="9"/>
  <c r="K72" i="9"/>
  <c r="G72" i="9"/>
  <c r="K71" i="9"/>
  <c r="G71" i="9"/>
  <c r="K70" i="9"/>
  <c r="G70" i="9"/>
  <c r="K69" i="9"/>
  <c r="G69" i="9"/>
  <c r="K68" i="9"/>
  <c r="G68" i="9"/>
  <c r="K67" i="9"/>
  <c r="G67" i="9"/>
  <c r="K66" i="9"/>
  <c r="G66" i="9"/>
  <c r="K65" i="9"/>
  <c r="G65" i="9"/>
  <c r="K64" i="9"/>
  <c r="G64" i="9"/>
  <c r="K63" i="9"/>
  <c r="G63" i="9"/>
  <c r="K62" i="9"/>
  <c r="G62" i="9"/>
  <c r="K61" i="9"/>
  <c r="G61" i="9"/>
  <c r="K60" i="9"/>
  <c r="G60" i="9"/>
  <c r="K59" i="9"/>
  <c r="G59" i="9"/>
  <c r="K58" i="9"/>
  <c r="G58" i="9"/>
  <c r="K57" i="9"/>
  <c r="G57" i="9"/>
  <c r="K56" i="9"/>
  <c r="G56" i="9"/>
  <c r="K55" i="9"/>
  <c r="G55" i="9"/>
  <c r="K54" i="9"/>
  <c r="G54" i="9"/>
  <c r="K53" i="9"/>
  <c r="G53" i="9"/>
  <c r="K52" i="9"/>
  <c r="G52" i="9"/>
  <c r="K51" i="9"/>
  <c r="G51" i="9"/>
  <c r="K50" i="9"/>
  <c r="G50" i="9"/>
  <c r="K49" i="9"/>
  <c r="G49" i="9"/>
  <c r="K48" i="9"/>
  <c r="G48" i="9"/>
  <c r="K47" i="9"/>
  <c r="G47" i="9"/>
  <c r="K46" i="9"/>
  <c r="G46" i="9"/>
  <c r="K45" i="9"/>
  <c r="G45" i="9"/>
  <c r="K44" i="9"/>
  <c r="G44" i="9"/>
  <c r="K43" i="9"/>
  <c r="G43" i="9"/>
  <c r="K42" i="9"/>
  <c r="G42" i="9"/>
  <c r="K41" i="9"/>
  <c r="G41" i="9"/>
  <c r="K40" i="9"/>
  <c r="G40" i="9"/>
  <c r="K39" i="9"/>
  <c r="G39" i="9"/>
  <c r="K38" i="9"/>
  <c r="G38" i="9"/>
  <c r="K37" i="9"/>
  <c r="G37" i="9"/>
  <c r="K36" i="9"/>
  <c r="G36" i="9"/>
  <c r="K35" i="9"/>
  <c r="G35" i="9"/>
  <c r="K34" i="9"/>
  <c r="G34" i="9"/>
  <c r="K33" i="9"/>
  <c r="G33" i="9"/>
  <c r="K32" i="9"/>
  <c r="G32" i="9"/>
  <c r="K31" i="9"/>
  <c r="G31" i="9"/>
  <c r="K30" i="9"/>
  <c r="G30" i="9"/>
  <c r="K29" i="9"/>
  <c r="G29" i="9"/>
  <c r="K28" i="9"/>
  <c r="G28" i="9"/>
  <c r="K27" i="9"/>
  <c r="G27" i="9"/>
  <c r="K26" i="9"/>
  <c r="G26" i="9"/>
  <c r="K25" i="9"/>
  <c r="G25" i="9"/>
  <c r="K24" i="9"/>
  <c r="G24" i="9"/>
  <c r="K23" i="9"/>
  <c r="G23" i="9"/>
  <c r="K22" i="9"/>
  <c r="G22" i="9"/>
  <c r="K21" i="9"/>
  <c r="G21" i="9"/>
  <c r="K20" i="9"/>
  <c r="G20" i="9"/>
  <c r="K19" i="9"/>
  <c r="G19" i="9"/>
  <c r="K18" i="9"/>
  <c r="K17" i="9"/>
  <c r="G17" i="9"/>
  <c r="K16" i="9"/>
  <c r="G16" i="9"/>
  <c r="K15" i="9"/>
  <c r="G15" i="9"/>
  <c r="K14" i="9"/>
  <c r="G14" i="9"/>
  <c r="K13" i="9"/>
  <c r="G13" i="9"/>
  <c r="K12" i="9"/>
  <c r="G12" i="9"/>
  <c r="K11" i="9"/>
  <c r="G11" i="9"/>
  <c r="K10" i="9"/>
  <c r="G10" i="9"/>
  <c r="K9" i="9"/>
  <c r="G9" i="9"/>
  <c r="K8" i="9"/>
  <c r="K189" i="9" s="1"/>
  <c r="G8" i="9"/>
  <c r="K7" i="9"/>
  <c r="G7" i="9"/>
  <c r="K6" i="9"/>
  <c r="G6" i="9"/>
  <c r="Q139" i="9" l="1"/>
  <c r="Q144" i="9" s="1"/>
  <c r="Q146" i="9" s="1"/>
</calcChain>
</file>

<file path=xl/sharedStrings.xml><?xml version="1.0" encoding="utf-8"?>
<sst xmlns="http://schemas.openxmlformats.org/spreadsheetml/2006/main" count="1166" uniqueCount="327">
  <si>
    <t>Bluegrass Water Utility Operating Company</t>
  </si>
  <si>
    <t>Asset Balance Reconciliation - Water</t>
  </si>
  <si>
    <t>For the Period January 1, 2020 to December 31, 2020</t>
  </si>
  <si>
    <t>Asset GL Acct #: 303.000</t>
  </si>
  <si>
    <t>NARUC Acct</t>
  </si>
  <si>
    <t>PIS Date</t>
  </si>
  <si>
    <t>Service Area</t>
  </si>
  <si>
    <t>Book Cost</t>
  </si>
  <si>
    <t>CR.304.000-01</t>
  </si>
  <si>
    <t>Center Ridge</t>
  </si>
  <si>
    <t>CR.307.000-01</t>
  </si>
  <si>
    <t>CR.311.000-01</t>
  </si>
  <si>
    <t>CR.320.000-01</t>
  </si>
  <si>
    <t>CR.330.000-01</t>
  </si>
  <si>
    <t>CR.331.000-01</t>
  </si>
  <si>
    <t>CR.333.000-01</t>
  </si>
  <si>
    <t>CR.334.000-01</t>
  </si>
  <si>
    <t>CR.340.000-01</t>
  </si>
  <si>
    <t>CR.348.000-01</t>
  </si>
  <si>
    <t>CR.303.000-01</t>
  </si>
  <si>
    <t>CR.303.000-02</t>
  </si>
  <si>
    <t>CR.303.000-03</t>
  </si>
  <si>
    <t>CR0.304.000-01</t>
  </si>
  <si>
    <t>CR0.304.000-02</t>
  </si>
  <si>
    <t>CR0.304.000-03</t>
  </si>
  <si>
    <t>CR0.320.000-01</t>
  </si>
  <si>
    <t>CR0.333.000-01</t>
  </si>
  <si>
    <t>CR0.346.000-01</t>
  </si>
  <si>
    <t>CR2.304.000-00</t>
  </si>
  <si>
    <t>Center Ridge 2</t>
  </si>
  <si>
    <t>CR2.304.000-01</t>
  </si>
  <si>
    <t>CR2.304.000-02</t>
  </si>
  <si>
    <t>CR2.304.000-03</t>
  </si>
  <si>
    <t>CR2.304.000-04</t>
  </si>
  <si>
    <t>CR2.331.000-01</t>
  </si>
  <si>
    <t>CR2.346.000-01</t>
  </si>
  <si>
    <t>CR3.304.000-01</t>
  </si>
  <si>
    <t>Center Ridge 3</t>
  </si>
  <si>
    <t>CR3.331.000-01</t>
  </si>
  <si>
    <t>CR3.346.000-01</t>
  </si>
  <si>
    <t>CR4.304.000-01</t>
  </si>
  <si>
    <t>Center Ridge 4</t>
  </si>
  <si>
    <t>CR4.331.000-01</t>
  </si>
  <si>
    <t>CR4.346.000-01</t>
  </si>
  <si>
    <t>Bluegrass Operating Company</t>
  </si>
  <si>
    <t>Asset Balance Reconciliation</t>
  </si>
  <si>
    <t>GAAP</t>
  </si>
  <si>
    <t>Street:</t>
  </si>
  <si>
    <t>City:</t>
  </si>
  <si>
    <t>State:</t>
  </si>
  <si>
    <t>ZIP Code:</t>
  </si>
  <si>
    <t>Contact Name:</t>
  </si>
  <si>
    <t>Telephone No:</t>
  </si>
  <si>
    <t>Type of Entity:</t>
  </si>
  <si>
    <t>C Corporation</t>
  </si>
  <si>
    <t>Business Description:</t>
  </si>
  <si>
    <t>Other</t>
  </si>
  <si>
    <t>FEIN:</t>
  </si>
  <si>
    <t>Asset ID</t>
  </si>
  <si>
    <t>8/1/2020</t>
  </si>
  <si>
    <t>LH.303.000-01</t>
  </si>
  <si>
    <t>10/1/2019</t>
  </si>
  <si>
    <t>RB.303.000-01</t>
  </si>
  <si>
    <t>Subtotal:  303.000 (5)</t>
  </si>
  <si>
    <t>Asset GL Acct #: 304.000</t>
  </si>
  <si>
    <t>6/1/2020</t>
  </si>
  <si>
    <t>Subtotal:  304.000 (1)</t>
  </si>
  <si>
    <t>Asset GL Acct #: 307.000</t>
  </si>
  <si>
    <t>Subtotal:  307.000 (1)</t>
  </si>
  <si>
    <t>Asset GL Acct #: 310.100</t>
  </si>
  <si>
    <t>KW.310.100-01</t>
  </si>
  <si>
    <t>LH.310.100-01</t>
  </si>
  <si>
    <t>PR.310.100-01</t>
  </si>
  <si>
    <t>RB.310.100-01</t>
  </si>
  <si>
    <t>RB.310.100-02</t>
  </si>
  <si>
    <t>5/1/2020</t>
  </si>
  <si>
    <t>Subtotal:  310.100 (5)</t>
  </si>
  <si>
    <t>Asset GL Acct #: 311.000</t>
  </si>
  <si>
    <t>AV.311.000-01</t>
  </si>
  <si>
    <t>2/1/2020</t>
  </si>
  <si>
    <t>AV.311.000-02</t>
  </si>
  <si>
    <t>3/1/2020</t>
  </si>
  <si>
    <t>AV.311.000-03</t>
  </si>
  <si>
    <t>4/1/2020</t>
  </si>
  <si>
    <t>AV.311.000-04</t>
  </si>
  <si>
    <t>AV.311.000-05</t>
  </si>
  <si>
    <t>7/1/2020</t>
  </si>
  <si>
    <t>BR.311.000-01</t>
  </si>
  <si>
    <t>BR.311.000-02</t>
  </si>
  <si>
    <t>FR.311.000-01</t>
  </si>
  <si>
    <t>FR.311.000-02</t>
  </si>
  <si>
    <t>GC.311.000-01</t>
  </si>
  <si>
    <t>GO.311.000-01</t>
  </si>
  <si>
    <t>GO.311.000-02</t>
  </si>
  <si>
    <t>KW.311.000-01</t>
  </si>
  <si>
    <t>KW.311.000-02</t>
  </si>
  <si>
    <t>KW.311.000-03</t>
  </si>
  <si>
    <t>LH.311.000-01</t>
  </si>
  <si>
    <t>LH.311.000-02</t>
  </si>
  <si>
    <t>LK.311.000-01</t>
  </si>
  <si>
    <t>LK.311.000-02</t>
  </si>
  <si>
    <t>PR.311.000-01</t>
  </si>
  <si>
    <t>PR.311.000-02</t>
  </si>
  <si>
    <t>RB.311.000-01</t>
  </si>
  <si>
    <t>Subtotal:  311.000 (23)</t>
  </si>
  <si>
    <t>Asset GL Acct #: 320.000</t>
  </si>
  <si>
    <t>Subtotal:  320.000 (1)</t>
  </si>
  <si>
    <t>Asset GL Acct #: 330.000</t>
  </si>
  <si>
    <t>Page:  1</t>
  </si>
  <si>
    <t>Printed:  2/19/2021 9:47:52 AM</t>
  </si>
  <si>
    <t>Subtotal:  330.000 (1)</t>
  </si>
  <si>
    <t>Asset GL Acct #: 331.000</t>
  </si>
  <si>
    <t>Subtotal:  331.000 (1)</t>
  </si>
  <si>
    <t>Asset GL Acct #: 333.000</t>
  </si>
  <si>
    <t>Subtotal:  333.000 (1)</t>
  </si>
  <si>
    <t>Asset GL Acct #: 334.000</t>
  </si>
  <si>
    <t>Subtotal:  334.000 (1)</t>
  </si>
  <si>
    <t>Asset GL Acct #: 340.000</t>
  </si>
  <si>
    <t>Subtotal:  340.000 (1)</t>
  </si>
  <si>
    <t>Asset GL Acct #: 348.000</t>
  </si>
  <si>
    <t>Subtotal:  348.000 (1)</t>
  </si>
  <si>
    <t>Asset GL Acct #: 352.100</t>
  </si>
  <si>
    <t>AV.352.100-01</t>
  </si>
  <si>
    <t>AV.352.100-02</t>
  </si>
  <si>
    <t>AV.352.100-03</t>
  </si>
  <si>
    <t>BR.352.100-01</t>
  </si>
  <si>
    <t>BR.352.100-02</t>
  </si>
  <si>
    <t>BR.352.100-03</t>
  </si>
  <si>
    <t>BR.352.100-04</t>
  </si>
  <si>
    <t>FR.352.100-01</t>
  </si>
  <si>
    <t>FR.352.100-02</t>
  </si>
  <si>
    <t>FR.352.100-03</t>
  </si>
  <si>
    <t>GC.352.100-01</t>
  </si>
  <si>
    <t>GC.352.100-02</t>
  </si>
  <si>
    <t>GC.352.100-03</t>
  </si>
  <si>
    <t>GO.352.100-01</t>
  </si>
  <si>
    <t>GO.352.100-02</t>
  </si>
  <si>
    <t>GO.352.100-03</t>
  </si>
  <si>
    <t>KW.352.100-01</t>
  </si>
  <si>
    <t>KW.352.100-02</t>
  </si>
  <si>
    <t>KW.352.100-03</t>
  </si>
  <si>
    <t>LH.352.100-01</t>
  </si>
  <si>
    <t>LK.352.100-01</t>
  </si>
  <si>
    <t>LK.352.100-02</t>
  </si>
  <si>
    <t>LK.352.100-03</t>
  </si>
  <si>
    <t>PR.352.100-01</t>
  </si>
  <si>
    <t>PR.352.100-02</t>
  </si>
  <si>
    <t>PR.352.100-03</t>
  </si>
  <si>
    <t>PR.352.100-04</t>
  </si>
  <si>
    <t>RB.352.100-01</t>
  </si>
  <si>
    <t>RV.351.100-01</t>
  </si>
  <si>
    <t>12/31/2020</t>
  </si>
  <si>
    <t>Subtotal:  352.100 (29)</t>
  </si>
  <si>
    <t>Asset GL Acct #: 352.200</t>
  </si>
  <si>
    <t>AP.352.200-01</t>
  </si>
  <si>
    <t>CP.352.200-01</t>
  </si>
  <si>
    <t>KW.352.200-01</t>
  </si>
  <si>
    <t>LC.352.200-01</t>
  </si>
  <si>
    <t>LC.352.200-02</t>
  </si>
  <si>
    <t>10/1/2020</t>
  </si>
  <si>
    <t>LH.352.200-01</t>
  </si>
  <si>
    <t>Page:  2</t>
  </si>
  <si>
    <t>MC.352.200-01</t>
  </si>
  <si>
    <t>MR.352.200-01</t>
  </si>
  <si>
    <t>PR.352.200-01</t>
  </si>
  <si>
    <t>RV.352.200-01</t>
  </si>
  <si>
    <t>Subtotal:  352.200 (10)</t>
  </si>
  <si>
    <t>Asset GL Acct #: 353.000</t>
  </si>
  <si>
    <t>AP.353.000-01</t>
  </si>
  <si>
    <t>CP.353.000-01</t>
  </si>
  <si>
    <t>MR.353.000-01</t>
  </si>
  <si>
    <t>RB.353.000-01</t>
  </si>
  <si>
    <t>RV.353.000-01</t>
  </si>
  <si>
    <t>Subtotal:  353.000 (5)</t>
  </si>
  <si>
    <t>Asset GL Acct #: 355.000</t>
  </si>
  <si>
    <t>AV.355.000-01</t>
  </si>
  <si>
    <t>Subtotal:  355.000 (1)</t>
  </si>
  <si>
    <t>Asset GL Acct #: 363.000</t>
  </si>
  <si>
    <t>AV.363.000-01</t>
  </si>
  <si>
    <t>AV.363.000-02</t>
  </si>
  <si>
    <t>AV.363.000-03</t>
  </si>
  <si>
    <t>AV.363.000-04</t>
  </si>
  <si>
    <t>AV.363.000-05</t>
  </si>
  <si>
    <t>BR.363.000-01</t>
  </si>
  <si>
    <t>BR.363.000-02</t>
  </si>
  <si>
    <t>FR.363.000-01</t>
  </si>
  <si>
    <t>FR.363.000-02</t>
  </si>
  <si>
    <t>GO.363.000-01</t>
  </si>
  <si>
    <t>JA.363.000-01</t>
  </si>
  <si>
    <t>KW.363.000-01</t>
  </si>
  <si>
    <t>LC.363.000-01</t>
  </si>
  <si>
    <t>MC.363.000-01</t>
  </si>
  <si>
    <t>PR.363.000-01</t>
  </si>
  <si>
    <t>Subtotal:  363.000 (15)</t>
  </si>
  <si>
    <t>Asset GL Acct #: 370.000</t>
  </si>
  <si>
    <t>AP370.000-01</t>
  </si>
  <si>
    <t>AV.370.000-01</t>
  </si>
  <si>
    <t>BR.370.000-01</t>
  </si>
  <si>
    <t>CP.370.000-01</t>
  </si>
  <si>
    <t>FR.370.000-01</t>
  </si>
  <si>
    <t>KW.370.000-01</t>
  </si>
  <si>
    <t>LC.370.000-01</t>
  </si>
  <si>
    <t>LH.370.000-01</t>
  </si>
  <si>
    <t>MC.370.000-01</t>
  </si>
  <si>
    <t>MR.370.000-01</t>
  </si>
  <si>
    <t>PR.370.000-01</t>
  </si>
  <si>
    <t>RV.370.000-01</t>
  </si>
  <si>
    <t>Subtotal:  370.000 (12)</t>
  </si>
  <si>
    <t>Asset GL Acct #: 370.100</t>
  </si>
  <si>
    <t>AP.370.000-01</t>
  </si>
  <si>
    <t>CP.370.100-01</t>
  </si>
  <si>
    <t>MR.370.100-01</t>
  </si>
  <si>
    <t>RV.370.100-01</t>
  </si>
  <si>
    <t>Subtotal:  370.100 (4)</t>
  </si>
  <si>
    <t>Asset GL Acct #: 372.000</t>
  </si>
  <si>
    <t>AP.372.000-01</t>
  </si>
  <si>
    <t>Page:  3</t>
  </si>
  <si>
    <t>AV.372.000-01</t>
  </si>
  <si>
    <t>BR.372.000-01</t>
  </si>
  <si>
    <t>CP.372.000-01</t>
  </si>
  <si>
    <t>FR.372.000-01</t>
  </si>
  <si>
    <t>LH.372.000-01</t>
  </si>
  <si>
    <t>LH.372.000-02</t>
  </si>
  <si>
    <t>MR.372.000-01</t>
  </si>
  <si>
    <t>RV.372.000-01</t>
  </si>
  <si>
    <t>Subtotal:  372.000 (9)</t>
  </si>
  <si>
    <t>Asset GL Acct #: 373.000</t>
  </si>
  <si>
    <t>AV.373.000-02</t>
  </si>
  <si>
    <t>AV.373.000-03</t>
  </si>
  <si>
    <t>AV.373.000-04</t>
  </si>
  <si>
    <t>AV.373.000-05</t>
  </si>
  <si>
    <t>BR.373.000-02</t>
  </si>
  <si>
    <t>BR.373.000-03</t>
  </si>
  <si>
    <t>BR.373.000-04</t>
  </si>
  <si>
    <t>BR.373.000-05</t>
  </si>
  <si>
    <t>FR.373.000-02</t>
  </si>
  <si>
    <t>FR.373.000-03</t>
  </si>
  <si>
    <t>FR.373.000-04</t>
  </si>
  <si>
    <t>GC.373.000-01</t>
  </si>
  <si>
    <t>GC.373.000-02</t>
  </si>
  <si>
    <t>GC.373.000-03</t>
  </si>
  <si>
    <t>GO.373.000-01</t>
  </si>
  <si>
    <t>GO.373.000-02</t>
  </si>
  <si>
    <t>GO.373.000-03</t>
  </si>
  <si>
    <t>KW.373.000-01</t>
  </si>
  <si>
    <t>KW.373.000-02</t>
  </si>
  <si>
    <t>KW.373.000-03</t>
  </si>
  <si>
    <t>LH.373.000-03</t>
  </si>
  <si>
    <t>LH.373.000-04</t>
  </si>
  <si>
    <t>LK.373.000-01</t>
  </si>
  <si>
    <t>LK.373.000-02</t>
  </si>
  <si>
    <t>LK.373.000-03</t>
  </si>
  <si>
    <t>PR.373.000-01</t>
  </si>
  <si>
    <t>PR.373.000-02</t>
  </si>
  <si>
    <t>PR.373.000-03</t>
  </si>
  <si>
    <t>RB.373.000-01</t>
  </si>
  <si>
    <t>Subtotal:  373.000 (29)</t>
  </si>
  <si>
    <t>Asset GL Acct #: 374.000</t>
  </si>
  <si>
    <t>AV.374.000-01</t>
  </si>
  <si>
    <t>GO.374.000-01</t>
  </si>
  <si>
    <t>JA.374.000-01</t>
  </si>
  <si>
    <t>RB.374.000-01</t>
  </si>
  <si>
    <t>Subtotal:  374.000 (4)</t>
  </si>
  <si>
    <t>Asset GL Acct #: 375.000</t>
  </si>
  <si>
    <t>AV.375.000-01</t>
  </si>
  <si>
    <t>AV.375.000-02</t>
  </si>
  <si>
    <t>AV.375.000-03</t>
  </si>
  <si>
    <t>Subtotal:  375.000 (3)</t>
  </si>
  <si>
    <t>Asset GL Acct #: 391.000</t>
  </si>
  <si>
    <t>RB.391.000-01</t>
  </si>
  <si>
    <t>Subtotal:  391.000 (1)</t>
  </si>
  <si>
    <t>Page:  4</t>
  </si>
  <si>
    <t>Asset GL Acct #: 391.100</t>
  </si>
  <si>
    <t>AV.393.000-02</t>
  </si>
  <si>
    <t>LC.391.100-01</t>
  </si>
  <si>
    <t>Subtotal:  391.100 (2)</t>
  </si>
  <si>
    <t>Asset GL Acct #: 392.000</t>
  </si>
  <si>
    <t>JA.392.000-01</t>
  </si>
  <si>
    <t>Subtotal:  392.000 (1)</t>
  </si>
  <si>
    <t>Asset GL Acct #: 393.000</t>
  </si>
  <si>
    <t>AV.393.000-01</t>
  </si>
  <si>
    <t>BR.393.000-01</t>
  </si>
  <si>
    <t>BR.393.000-02</t>
  </si>
  <si>
    <t>FR.393.000-01</t>
  </si>
  <si>
    <t>FR.393.000-02</t>
  </si>
  <si>
    <t>GC.393.000-01</t>
  </si>
  <si>
    <t>GC.393.000-02</t>
  </si>
  <si>
    <t>GO.393.000-01</t>
  </si>
  <si>
    <t>KW.393.000-01</t>
  </si>
  <si>
    <t>KW.393.000-02</t>
  </si>
  <si>
    <t>LH.393.000-01</t>
  </si>
  <si>
    <t>LK.393.000-01</t>
  </si>
  <si>
    <t>LK.393.000-02</t>
  </si>
  <si>
    <t>PR.393.000-01</t>
  </si>
  <si>
    <t>PR.393.000-02</t>
  </si>
  <si>
    <t>Subtotal:  393.000 (15)</t>
  </si>
  <si>
    <t>Asset GL Acct #: 396.000</t>
  </si>
  <si>
    <t>JA.396.000-01</t>
  </si>
  <si>
    <t>Subtotal:  396.000 (1)</t>
  </si>
  <si>
    <t>Grand Total</t>
  </si>
  <si>
    <t>Note:  No grouping level defined for this report uses the jurisdiction table defined in company setup.</t>
  </si>
  <si>
    <t>Page:  5</t>
  </si>
  <si>
    <t>Adj/Corr</t>
  </si>
  <si>
    <t>Dep Rate</t>
  </si>
  <si>
    <t>12/31/19 Acc Dep</t>
  </si>
  <si>
    <t>ACQ Acc Dep</t>
  </si>
  <si>
    <t>2020 Dep</t>
  </si>
  <si>
    <t>12/31/2020 Acc Dep</t>
  </si>
  <si>
    <t>x</t>
  </si>
  <si>
    <t>LH</t>
  </si>
  <si>
    <t>RB</t>
  </si>
  <si>
    <t>CR</t>
  </si>
  <si>
    <t>KW</t>
  </si>
  <si>
    <t>PR</t>
  </si>
  <si>
    <t>LK</t>
  </si>
  <si>
    <t>FR</t>
  </si>
  <si>
    <t>AV</t>
  </si>
  <si>
    <t>BR</t>
  </si>
  <si>
    <t>GC</t>
  </si>
  <si>
    <t>GO</t>
  </si>
  <si>
    <t>RV</t>
  </si>
  <si>
    <t>MC</t>
  </si>
  <si>
    <t>LC</t>
  </si>
  <si>
    <t>AP</t>
  </si>
  <si>
    <t>CP</t>
  </si>
  <si>
    <t>MR</t>
  </si>
  <si>
    <t>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</si>
</sst>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#,##0.00_);[$-409]\(#,##0.00\)"/>
    <numFmt numFmtId="165" formatCode="0.000"/>
  </numFmts>
  <fonts count="13" x14ac:knownFonts="1"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3">
    <xf numFmtId="0" fontId="0" fillId="0" borderId="0" xfId="0">
      <alignment vertical="center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left" vertical="top" wrapText="1" readingOrder="1"/>
    </xf>
    <xf numFmtId="0" fontId="3" fillId="0" borderId="3" xfId="0" applyFont="1" applyBorder="1" applyAlignment="1">
      <alignment horizontal="left" vertical="top" wrapText="1" readingOrder="1"/>
    </xf>
    <xf numFmtId="0" fontId="5" fillId="0" borderId="4" xfId="0" applyFont="1" applyBorder="1" applyAlignment="1">
      <alignment horizontal="left" vertical="top" wrapText="1" readingOrder="1"/>
    </xf>
    <xf numFmtId="0" fontId="3" fillId="0" borderId="5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39" fontId="1" fillId="0" borderId="0" xfId="0" applyNumberFormat="1" applyFont="1" applyAlignment="1">
      <alignment horizontal="right" vertical="top" wrapText="1"/>
    </xf>
    <xf numFmtId="164" fontId="1" fillId="0" borderId="2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4" fontId="1" fillId="0" borderId="7" xfId="0" applyNumberFormat="1" applyFont="1" applyBorder="1" applyAlignment="1">
      <alignment horizontal="right" vertical="top" wrapText="1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 readingOrder="1"/>
    </xf>
    <xf numFmtId="0" fontId="10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39" fontId="0" fillId="0" borderId="0" xfId="0" applyNumberFormat="1" applyFont="1" applyBorder="1" applyAlignment="1">
      <alignment horizontal="right" vertical="top" wrapText="1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39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horizontal="left" vertical="top" wrapText="1"/>
    </xf>
    <xf numFmtId="43" fontId="0" fillId="0" borderId="0" xfId="1" applyFont="1" applyBorder="1" applyAlignment="1">
      <alignment vertical="top"/>
    </xf>
    <xf numFmtId="43" fontId="8" fillId="0" borderId="0" xfId="1" applyFont="1" applyBorder="1" applyAlignment="1">
      <alignment vertical="top" wrapText="1"/>
    </xf>
    <xf numFmtId="43" fontId="9" fillId="0" borderId="0" xfId="1" applyFont="1" applyBorder="1" applyAlignment="1">
      <alignment vertical="top"/>
    </xf>
    <xf numFmtId="39" fontId="0" fillId="0" borderId="0" xfId="0" applyNumberFormat="1" applyFont="1" applyFill="1" applyBorder="1" applyAlignment="1">
      <alignment horizontal="right" vertical="top" wrapText="1"/>
    </xf>
    <xf numFmtId="10" fontId="8" fillId="0" borderId="0" xfId="2" applyNumberFormat="1" applyFont="1" applyBorder="1" applyAlignment="1">
      <alignment vertical="top" wrapText="1"/>
    </xf>
    <xf numFmtId="10" fontId="0" fillId="0" borderId="0" xfId="2" applyNumberFormat="1" applyFont="1" applyBorder="1" applyAlignment="1">
      <alignment vertical="top" wrapText="1" readingOrder="1"/>
    </xf>
    <xf numFmtId="10" fontId="10" fillId="0" borderId="0" xfId="2" applyNumberFormat="1" applyFont="1" applyBorder="1" applyAlignment="1">
      <alignment vertical="top" wrapText="1"/>
    </xf>
    <xf numFmtId="10" fontId="0" fillId="0" borderId="0" xfId="2" applyNumberFormat="1" applyFont="1" applyBorder="1" applyAlignment="1">
      <alignment vertical="top"/>
    </xf>
    <xf numFmtId="39" fontId="0" fillId="0" borderId="0" xfId="0" applyNumberFormat="1" applyFont="1" applyBorder="1" applyAlignment="1">
      <alignment vertical="top"/>
    </xf>
    <xf numFmtId="43" fontId="0" fillId="0" borderId="0" xfId="0" applyNumberFormat="1" applyFont="1" applyBorder="1" applyAlignment="1">
      <alignment vertical="top"/>
    </xf>
    <xf numFmtId="43" fontId="0" fillId="0" borderId="0" xfId="1" applyFont="1" applyBorder="1" applyAlignment="1">
      <alignment vertical="top" wrapText="1" readingOrder="1"/>
    </xf>
    <xf numFmtId="43" fontId="9" fillId="0" borderId="0" xfId="1" applyFont="1" applyBorder="1" applyAlignment="1">
      <alignment horizontal="center" vertical="top" wrapText="1"/>
    </xf>
    <xf numFmtId="43" fontId="0" fillId="0" borderId="0" xfId="1" applyFont="1" applyBorder="1" applyAlignment="1">
      <alignment horizontal="right" vertical="top" wrapText="1"/>
    </xf>
    <xf numFmtId="43" fontId="0" fillId="0" borderId="0" xfId="1" applyFont="1" applyFill="1" applyBorder="1" applyAlignment="1">
      <alignment horizontal="right" vertical="top" wrapText="1"/>
    </xf>
    <xf numFmtId="14" fontId="0" fillId="0" borderId="0" xfId="0" applyNumberFormat="1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3" fillId="0" borderId="2" xfId="0" applyFont="1" applyBorder="1" applyAlignment="1">
      <alignment horizontal="left" vertical="top" wrapText="1" readingOrder="1"/>
    </xf>
    <xf numFmtId="14" fontId="8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 readingOrder="1"/>
    </xf>
    <xf numFmtId="14" fontId="9" fillId="0" borderId="0" xfId="0" applyNumberFormat="1" applyFont="1" applyBorder="1" applyAlignment="1">
      <alignment horizontal="left" vertical="top" wrapText="1"/>
    </xf>
    <xf numFmtId="165" fontId="8" fillId="0" borderId="0" xfId="0" applyNumberFormat="1" applyFont="1" applyBorder="1" applyAlignment="1">
      <alignment vertical="top" wrapText="1"/>
    </xf>
    <xf numFmtId="165" fontId="8" fillId="0" borderId="0" xfId="0" applyNumberFormat="1" applyFont="1" applyBorder="1" applyAlignment="1">
      <alignment vertical="top"/>
    </xf>
    <xf numFmtId="165" fontId="0" fillId="0" borderId="0" xfId="0" applyNumberFormat="1" applyFont="1" applyBorder="1" applyAlignment="1">
      <alignment vertical="top" wrapText="1" readingOrder="1"/>
    </xf>
    <xf numFmtId="165" fontId="10" fillId="0" borderId="0" xfId="0" applyNumberFormat="1" applyFont="1" applyBorder="1" applyAlignment="1">
      <alignment vertical="top" wrapText="1"/>
    </xf>
    <xf numFmtId="165" fontId="0" fillId="0" borderId="0" xfId="0" applyNumberFormat="1" applyFont="1" applyBorder="1" applyAlignment="1">
      <alignment vertical="top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4" fontId="0" fillId="0" borderId="0" xfId="0" applyNumberForma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center" vertical="top" wrapText="1" readingOrder="1"/>
    </xf>
    <xf numFmtId="0" fontId="1" fillId="0" borderId="2" xfId="0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left" vertical="top" wrapText="1" readingOrder="1"/>
    </xf>
    <xf numFmtId="0" fontId="3" fillId="0" borderId="2" xfId="0" applyFont="1" applyBorder="1" applyAlignment="1">
      <alignment horizontal="left" vertical="top" wrapText="1" readingOrder="1"/>
    </xf>
    <xf numFmtId="0" fontId="8" fillId="0" borderId="0" xfId="0" applyFont="1" applyBorder="1" applyAlignment="1">
      <alignment horizontal="left"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8"/>
  <sheetViews>
    <sheetView tabSelected="1" topLeftCell="A21" zoomScale="90" zoomScaleNormal="90" workbookViewId="0">
      <selection activeCell="F10" sqref="F10"/>
    </sheetView>
  </sheetViews>
  <sheetFormatPr defaultColWidth="6.83203125" defaultRowHeight="12.3" x14ac:dyDescent="0.4"/>
  <cols>
    <col min="1" max="1" width="17.1640625" style="15" customWidth="1"/>
    <col min="2" max="2" width="22.83203125" style="49" customWidth="1"/>
    <col min="3" max="3" width="18.27734375" style="39" customWidth="1"/>
    <col min="4" max="4" width="18.27734375" style="15" customWidth="1"/>
    <col min="5" max="5" width="18.27734375" style="25" customWidth="1"/>
    <col min="6" max="6" width="12.5546875" style="25" bestFit="1" customWidth="1"/>
    <col min="7" max="8" width="6.83203125" style="15"/>
    <col min="9" max="9" width="11" style="15" bestFit="1" customWidth="1"/>
    <col min="10" max="16384" width="6.83203125" style="15"/>
  </cols>
  <sheetData>
    <row r="1" spans="1:6" ht="12.75" customHeight="1" x14ac:dyDescent="0.4">
      <c r="A1" s="40" t="s">
        <v>0</v>
      </c>
      <c r="B1" s="45"/>
      <c r="C1" s="42"/>
      <c r="D1" s="14"/>
      <c r="E1" s="26"/>
    </row>
    <row r="2" spans="1:6" ht="12.75" customHeight="1" x14ac:dyDescent="0.4">
      <c r="A2" s="40" t="s">
        <v>1</v>
      </c>
      <c r="B2" s="45"/>
      <c r="C2" s="42"/>
      <c r="D2" s="14"/>
      <c r="E2" s="26"/>
    </row>
    <row r="3" spans="1:6" ht="12.75" customHeight="1" x14ac:dyDescent="0.4">
      <c r="A3" s="40" t="s">
        <v>2</v>
      </c>
      <c r="B3" s="46"/>
      <c r="C3" s="42"/>
      <c r="D3" s="14"/>
      <c r="E3" s="26"/>
    </row>
    <row r="4" spans="1:6" x14ac:dyDescent="0.4">
      <c r="A4" s="16"/>
      <c r="B4" s="47"/>
      <c r="C4" s="43"/>
      <c r="D4" s="16"/>
      <c r="E4" s="35"/>
    </row>
    <row r="5" spans="1:6" s="13" customFormat="1" ht="12.75" customHeight="1" x14ac:dyDescent="0.4">
      <c r="A5" s="17" t="s">
        <v>3</v>
      </c>
      <c r="B5" s="48" t="s">
        <v>4</v>
      </c>
      <c r="C5" s="44" t="s">
        <v>5</v>
      </c>
      <c r="D5" s="17" t="s">
        <v>6</v>
      </c>
      <c r="E5" s="36" t="s">
        <v>7</v>
      </c>
      <c r="F5" s="27"/>
    </row>
    <row r="6" spans="1:6" x14ac:dyDescent="0.4">
      <c r="A6" s="19" t="s">
        <v>8</v>
      </c>
      <c r="B6" s="49">
        <v>304</v>
      </c>
      <c r="C6" s="24">
        <v>43982</v>
      </c>
      <c r="D6" s="15" t="s">
        <v>9</v>
      </c>
      <c r="E6" s="37">
        <v>2991</v>
      </c>
    </row>
    <row r="7" spans="1:6" x14ac:dyDescent="0.4">
      <c r="A7" s="19" t="s">
        <v>10</v>
      </c>
      <c r="B7" s="49">
        <v>307</v>
      </c>
      <c r="C7" s="24">
        <v>43982</v>
      </c>
      <c r="D7" s="15" t="s">
        <v>9</v>
      </c>
      <c r="E7" s="37">
        <v>1110</v>
      </c>
    </row>
    <row r="8" spans="1:6" ht="12.75" customHeight="1" x14ac:dyDescent="0.4">
      <c r="A8" s="19" t="s">
        <v>11</v>
      </c>
      <c r="B8" s="49">
        <v>311</v>
      </c>
      <c r="C8" s="24">
        <v>43982</v>
      </c>
      <c r="D8" s="15" t="s">
        <v>9</v>
      </c>
      <c r="E8" s="37">
        <v>40412</v>
      </c>
    </row>
    <row r="9" spans="1:6" x14ac:dyDescent="0.4">
      <c r="A9" s="19" t="s">
        <v>12</v>
      </c>
      <c r="B9" s="49">
        <v>320</v>
      </c>
      <c r="C9" s="24">
        <v>43982</v>
      </c>
      <c r="D9" s="15" t="s">
        <v>9</v>
      </c>
      <c r="E9" s="37">
        <v>710</v>
      </c>
    </row>
    <row r="10" spans="1:6" x14ac:dyDescent="0.4">
      <c r="A10" s="19" t="s">
        <v>13</v>
      </c>
      <c r="B10" s="49">
        <v>330</v>
      </c>
      <c r="C10" s="24">
        <v>43982</v>
      </c>
      <c r="D10" s="15" t="s">
        <v>9</v>
      </c>
      <c r="E10" s="37">
        <v>54530</v>
      </c>
    </row>
    <row r="11" spans="1:6" x14ac:dyDescent="0.4">
      <c r="A11" s="19" t="s">
        <v>14</v>
      </c>
      <c r="B11" s="49">
        <v>331</v>
      </c>
      <c r="C11" s="24">
        <v>43982</v>
      </c>
      <c r="D11" s="15" t="s">
        <v>9</v>
      </c>
      <c r="E11" s="37">
        <v>291621</v>
      </c>
    </row>
    <row r="12" spans="1:6" ht="12.75" customHeight="1" x14ac:dyDescent="0.4">
      <c r="A12" s="19" t="s">
        <v>15</v>
      </c>
      <c r="B12" s="49">
        <v>333</v>
      </c>
      <c r="C12" s="24">
        <v>43982</v>
      </c>
      <c r="D12" s="15" t="s">
        <v>9</v>
      </c>
      <c r="E12" s="37">
        <v>9250</v>
      </c>
    </row>
    <row r="13" spans="1:6" x14ac:dyDescent="0.4">
      <c r="A13" s="22" t="s">
        <v>16</v>
      </c>
      <c r="B13" s="49">
        <v>334</v>
      </c>
      <c r="C13" s="24">
        <v>43982</v>
      </c>
      <c r="D13" s="15" t="s">
        <v>9</v>
      </c>
      <c r="E13" s="37">
        <v>8412</v>
      </c>
    </row>
    <row r="14" spans="1:6" x14ac:dyDescent="0.4">
      <c r="A14" s="19" t="s">
        <v>17</v>
      </c>
      <c r="B14" s="49">
        <v>340</v>
      </c>
      <c r="C14" s="24">
        <v>43982</v>
      </c>
      <c r="D14" s="15" t="s">
        <v>9</v>
      </c>
      <c r="E14" s="37">
        <v>4795.41</v>
      </c>
    </row>
    <row r="15" spans="1:6" x14ac:dyDescent="0.4">
      <c r="A15" s="19" t="s">
        <v>18</v>
      </c>
      <c r="B15" s="49">
        <v>348</v>
      </c>
      <c r="C15" s="24">
        <v>43982</v>
      </c>
      <c r="D15" s="15" t="s">
        <v>9</v>
      </c>
      <c r="E15" s="37">
        <v>300</v>
      </c>
    </row>
    <row r="16" spans="1:6" ht="12.75" customHeight="1" x14ac:dyDescent="0.4">
      <c r="A16" s="19" t="s">
        <v>19</v>
      </c>
      <c r="B16" s="49">
        <v>303.10000000000002</v>
      </c>
      <c r="C16" s="24">
        <v>43982</v>
      </c>
      <c r="D16" s="15" t="s">
        <v>9</v>
      </c>
      <c r="E16" s="38">
        <v>2000</v>
      </c>
    </row>
    <row r="17" spans="1:7" x14ac:dyDescent="0.4">
      <c r="A17" s="19" t="s">
        <v>20</v>
      </c>
      <c r="B17" s="49">
        <v>303.10000000000002</v>
      </c>
      <c r="C17" s="24">
        <v>43982</v>
      </c>
      <c r="D17" s="15" t="s">
        <v>9</v>
      </c>
      <c r="E17" s="38">
        <v>10363.52</v>
      </c>
    </row>
    <row r="18" spans="1:7" x14ac:dyDescent="0.4">
      <c r="A18" s="19" t="s">
        <v>21</v>
      </c>
      <c r="B18" s="49">
        <v>303.10000000000002</v>
      </c>
      <c r="C18" s="24">
        <v>43982</v>
      </c>
      <c r="D18" s="15" t="s">
        <v>9</v>
      </c>
      <c r="E18" s="38">
        <v>32726.91</v>
      </c>
    </row>
    <row r="19" spans="1:7" x14ac:dyDescent="0.4">
      <c r="A19" s="15" t="s">
        <v>22</v>
      </c>
      <c r="B19" s="49">
        <v>304</v>
      </c>
      <c r="C19" s="39">
        <v>44196</v>
      </c>
      <c r="D19" s="15" t="s">
        <v>9</v>
      </c>
      <c r="E19" s="25">
        <v>490</v>
      </c>
    </row>
    <row r="20" spans="1:7" ht="12.75" customHeight="1" x14ac:dyDescent="0.4">
      <c r="A20" s="15" t="s">
        <v>23</v>
      </c>
      <c r="B20" s="49">
        <v>304</v>
      </c>
      <c r="C20" s="39">
        <v>44196</v>
      </c>
      <c r="D20" s="15" t="s">
        <v>9</v>
      </c>
      <c r="E20" s="25">
        <v>11701.76</v>
      </c>
    </row>
    <row r="21" spans="1:7" x14ac:dyDescent="0.4">
      <c r="A21" s="15" t="s">
        <v>24</v>
      </c>
      <c r="B21" s="49">
        <v>304</v>
      </c>
      <c r="C21" s="39">
        <v>44196</v>
      </c>
      <c r="D21" s="15" t="s">
        <v>9</v>
      </c>
      <c r="E21" s="25">
        <v>8355.6</v>
      </c>
    </row>
    <row r="22" spans="1:7" x14ac:dyDescent="0.4">
      <c r="A22" s="15" t="s">
        <v>25</v>
      </c>
      <c r="B22" s="49">
        <v>320</v>
      </c>
      <c r="C22" s="39">
        <v>44196</v>
      </c>
      <c r="D22" s="15" t="s">
        <v>9</v>
      </c>
      <c r="E22" s="25">
        <v>9914.2199999999993</v>
      </c>
    </row>
    <row r="23" spans="1:7" x14ac:dyDescent="0.4">
      <c r="A23" s="15" t="s">
        <v>26</v>
      </c>
      <c r="B23" s="49">
        <v>333</v>
      </c>
      <c r="C23" s="39">
        <v>44196</v>
      </c>
      <c r="D23" s="15" t="s">
        <v>9</v>
      </c>
      <c r="E23" s="25">
        <v>5757.73</v>
      </c>
    </row>
    <row r="24" spans="1:7" ht="12.75" customHeight="1" x14ac:dyDescent="0.4">
      <c r="A24" s="15" t="s">
        <v>27</v>
      </c>
      <c r="B24" s="49">
        <v>346</v>
      </c>
      <c r="C24" s="39">
        <v>44196</v>
      </c>
      <c r="D24" s="15" t="s">
        <v>9</v>
      </c>
      <c r="E24" s="25">
        <v>20618.39</v>
      </c>
    </row>
    <row r="25" spans="1:7" s="50" customFormat="1" x14ac:dyDescent="0.4">
      <c r="A25" s="50" t="s">
        <v>28</v>
      </c>
      <c r="B25" s="51">
        <v>304</v>
      </c>
      <c r="C25" s="52">
        <v>44196</v>
      </c>
      <c r="D25" s="50" t="s">
        <v>29</v>
      </c>
      <c r="E25" s="25">
        <v>15875.150000000001</v>
      </c>
      <c r="F25"/>
      <c r="G25" s="25"/>
    </row>
    <row r="26" spans="1:7" s="50" customFormat="1" x14ac:dyDescent="0.4">
      <c r="A26" s="50" t="s">
        <v>30</v>
      </c>
      <c r="B26" s="51">
        <v>304</v>
      </c>
      <c r="C26" s="52">
        <v>44196</v>
      </c>
      <c r="D26" s="50" t="s">
        <v>29</v>
      </c>
      <c r="E26" s="25">
        <v>9000</v>
      </c>
      <c r="F26"/>
      <c r="G26" s="25"/>
    </row>
    <row r="27" spans="1:7" s="50" customFormat="1" x14ac:dyDescent="0.4">
      <c r="A27" s="50" t="s">
        <v>31</v>
      </c>
      <c r="B27" s="51">
        <v>304</v>
      </c>
      <c r="C27" s="52">
        <v>44196</v>
      </c>
      <c r="D27" s="50" t="s">
        <v>29</v>
      </c>
      <c r="E27" s="25">
        <v>5000</v>
      </c>
      <c r="F27"/>
      <c r="G27" s="25"/>
    </row>
    <row r="28" spans="1:7" s="50" customFormat="1" ht="12.75" customHeight="1" x14ac:dyDescent="0.4">
      <c r="A28" s="50" t="s">
        <v>32</v>
      </c>
      <c r="B28" s="51">
        <v>304</v>
      </c>
      <c r="C28" s="52">
        <v>44196</v>
      </c>
      <c r="D28" s="50" t="s">
        <v>29</v>
      </c>
      <c r="E28" s="25">
        <v>5000</v>
      </c>
      <c r="F28"/>
      <c r="G28" s="25"/>
    </row>
    <row r="29" spans="1:7" s="50" customFormat="1" x14ac:dyDescent="0.4">
      <c r="A29" s="50" t="s">
        <v>33</v>
      </c>
      <c r="B29" s="51">
        <v>304</v>
      </c>
      <c r="C29" s="52">
        <v>44196</v>
      </c>
      <c r="D29" s="50" t="s">
        <v>29</v>
      </c>
      <c r="E29" s="25">
        <v>7908</v>
      </c>
      <c r="F29"/>
      <c r="G29" s="25"/>
    </row>
    <row r="30" spans="1:7" s="50" customFormat="1" x14ac:dyDescent="0.4">
      <c r="A30" s="50" t="s">
        <v>34</v>
      </c>
      <c r="B30" s="51">
        <v>331</v>
      </c>
      <c r="C30" s="52">
        <v>44196</v>
      </c>
      <c r="D30" s="50" t="s">
        <v>29</v>
      </c>
      <c r="E30" s="25">
        <v>18906.740000000002</v>
      </c>
      <c r="F30"/>
      <c r="G30" s="25"/>
    </row>
    <row r="31" spans="1:7" s="50" customFormat="1" x14ac:dyDescent="0.4">
      <c r="A31" s="50" t="s">
        <v>34</v>
      </c>
      <c r="B31" s="51">
        <v>331</v>
      </c>
      <c r="C31" s="52">
        <v>44196</v>
      </c>
      <c r="D31" s="50" t="s">
        <v>29</v>
      </c>
      <c r="E31" s="25">
        <v>5200.76</v>
      </c>
      <c r="F31"/>
      <c r="G31" s="25"/>
    </row>
    <row r="32" spans="1:7" s="50" customFormat="1" x14ac:dyDescent="0.4">
      <c r="A32" s="50" t="s">
        <v>35</v>
      </c>
      <c r="B32" s="51">
        <v>346</v>
      </c>
      <c r="C32" s="52">
        <v>44196</v>
      </c>
      <c r="D32" s="50" t="s">
        <v>29</v>
      </c>
      <c r="E32" s="25">
        <v>31837.07</v>
      </c>
      <c r="F32"/>
      <c r="G32" s="25"/>
    </row>
    <row r="33" spans="1:7" s="50" customFormat="1" x14ac:dyDescent="0.4">
      <c r="A33" s="50" t="s">
        <v>36</v>
      </c>
      <c r="B33" s="51">
        <v>304</v>
      </c>
      <c r="C33" s="52">
        <v>44196</v>
      </c>
      <c r="D33" s="50" t="s">
        <v>37</v>
      </c>
      <c r="E33" s="25">
        <v>16861.940000000002</v>
      </c>
      <c r="F33"/>
      <c r="G33" s="25"/>
    </row>
    <row r="34" spans="1:7" s="50" customFormat="1" x14ac:dyDescent="0.4">
      <c r="A34" s="50" t="s">
        <v>38</v>
      </c>
      <c r="B34" s="51">
        <v>331</v>
      </c>
      <c r="C34" s="52">
        <v>44196</v>
      </c>
      <c r="D34" s="50" t="s">
        <v>37</v>
      </c>
      <c r="E34" s="25">
        <v>2665</v>
      </c>
      <c r="F34"/>
      <c r="G34" s="25"/>
    </row>
    <row r="35" spans="1:7" s="50" customFormat="1" x14ac:dyDescent="0.4">
      <c r="A35" s="50" t="s">
        <v>39</v>
      </c>
      <c r="B35" s="51">
        <v>346</v>
      </c>
      <c r="C35" s="52">
        <v>44196</v>
      </c>
      <c r="D35" s="50" t="s">
        <v>37</v>
      </c>
      <c r="E35" s="25">
        <v>10143.09</v>
      </c>
      <c r="F35"/>
      <c r="G35" s="25"/>
    </row>
    <row r="36" spans="1:7" s="50" customFormat="1" x14ac:dyDescent="0.4">
      <c r="A36" s="50" t="s">
        <v>40</v>
      </c>
      <c r="B36" s="51">
        <v>304</v>
      </c>
      <c r="C36" s="52">
        <v>44196</v>
      </c>
      <c r="D36" s="50" t="s">
        <v>41</v>
      </c>
      <c r="E36" s="25">
        <v>27309.030000000002</v>
      </c>
      <c r="F36"/>
      <c r="G36" s="25"/>
    </row>
    <row r="37" spans="1:7" s="50" customFormat="1" x14ac:dyDescent="0.4">
      <c r="A37" s="50" t="s">
        <v>42</v>
      </c>
      <c r="B37" s="51">
        <v>331</v>
      </c>
      <c r="C37" s="52">
        <v>44196</v>
      </c>
      <c r="D37" s="50" t="s">
        <v>41</v>
      </c>
      <c r="E37" s="25">
        <v>1821.7</v>
      </c>
      <c r="F37"/>
      <c r="G37" s="25"/>
    </row>
    <row r="38" spans="1:7" s="50" customFormat="1" x14ac:dyDescent="0.4">
      <c r="A38" s="50" t="s">
        <v>43</v>
      </c>
      <c r="B38" s="51">
        <v>346</v>
      </c>
      <c r="C38" s="52">
        <v>44196</v>
      </c>
      <c r="D38" s="50" t="s">
        <v>41</v>
      </c>
      <c r="E38" s="25">
        <v>5206.95</v>
      </c>
      <c r="F38"/>
      <c r="G38" s="25"/>
    </row>
  </sheetData>
  <autoFilter ref="A5:E25" xr:uid="{656B78DD-1EE2-4234-802C-14FA9719C5CC}">
    <sortState xmlns:xlrd2="http://schemas.microsoft.com/office/spreadsheetml/2017/richdata2" ref="A6:E25">
      <sortCondition ref="D5:D25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1"/>
  <sheetViews>
    <sheetView showGridLines="0" showOutlineSymbols="0" zoomScaleNormal="100" workbookViewId="0">
      <selection sqref="A1:IV65536"/>
    </sheetView>
  </sheetViews>
  <sheetFormatPr defaultColWidth="6.83203125" defaultRowHeight="12.75" customHeight="1" x14ac:dyDescent="0.4"/>
  <cols>
    <col min="1" max="1" width="17.1640625" style="1" customWidth="1"/>
    <col min="2" max="2" width="22.83203125" style="1" customWidth="1"/>
    <col min="3" max="4" width="18.27734375" style="1" customWidth="1"/>
    <col min="5" max="5" width="14.83203125" style="1" customWidth="1"/>
    <col min="6" max="6" width="18.27734375" style="1" customWidth="1"/>
    <col min="7" max="16384" width="6.83203125" style="1"/>
  </cols>
  <sheetData>
    <row r="1" spans="1:10" ht="10.5" customHeight="1" x14ac:dyDescent="0.4">
      <c r="A1" s="53"/>
      <c r="B1" s="53"/>
      <c r="C1" s="53"/>
      <c r="D1" s="53"/>
      <c r="E1" s="53"/>
      <c r="F1" s="53"/>
      <c r="G1" s="53"/>
      <c r="H1" s="53"/>
      <c r="I1" s="53"/>
      <c r="J1" s="53"/>
    </row>
    <row r="2" spans="1:10" ht="12" customHeight="1" x14ac:dyDescent="0.4">
      <c r="A2" s="57" t="s">
        <v>44</v>
      </c>
      <c r="B2" s="57"/>
      <c r="C2" s="57"/>
      <c r="D2" s="57"/>
      <c r="E2" s="57"/>
      <c r="F2" s="57"/>
      <c r="G2" s="53"/>
      <c r="H2" s="53"/>
      <c r="I2" s="53"/>
      <c r="J2" s="53"/>
    </row>
    <row r="3" spans="1:10" ht="12" customHeight="1" x14ac:dyDescent="0.4">
      <c r="A3" s="57" t="s">
        <v>45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2" customHeight="1" x14ac:dyDescent="0.4">
      <c r="A4" s="57" t="s">
        <v>46</v>
      </c>
      <c r="B4" s="57"/>
      <c r="C4" s="57"/>
      <c r="D4" s="57"/>
      <c r="E4" s="57"/>
      <c r="F4" s="57"/>
      <c r="G4" s="53"/>
      <c r="H4" s="53"/>
      <c r="I4" s="53"/>
      <c r="J4" s="53"/>
    </row>
    <row r="5" spans="1:10" ht="12" customHeight="1" x14ac:dyDescent="0.4">
      <c r="A5" s="57" t="s">
        <v>2</v>
      </c>
      <c r="B5" s="57"/>
      <c r="C5" s="57"/>
      <c r="D5" s="57"/>
      <c r="E5" s="57"/>
      <c r="F5" s="57"/>
      <c r="G5" s="53"/>
      <c r="H5" s="53"/>
      <c r="I5" s="53"/>
      <c r="J5" s="53"/>
    </row>
    <row r="6" spans="1:10" ht="9.75" customHeight="1" x14ac:dyDescent="0.4">
      <c r="A6" s="53"/>
      <c r="B6" s="53"/>
      <c r="C6" s="53"/>
      <c r="D6" s="53"/>
      <c r="E6" s="53"/>
      <c r="F6" s="53"/>
      <c r="G6" s="53"/>
      <c r="H6" s="53"/>
      <c r="I6" s="53"/>
      <c r="J6" s="53"/>
    </row>
    <row r="7" spans="1:10" ht="2.25" customHeight="1" x14ac:dyDescent="0.4">
      <c r="A7" s="53"/>
      <c r="B7" s="53"/>
      <c r="C7" s="53"/>
      <c r="D7" s="53"/>
      <c r="E7" s="53"/>
      <c r="F7" s="53"/>
      <c r="G7" s="53"/>
      <c r="H7" s="53"/>
      <c r="I7" s="53"/>
      <c r="J7" s="53"/>
    </row>
    <row r="8" spans="1:10" ht="15" customHeight="1" x14ac:dyDescent="0.4">
      <c r="A8" s="2" t="s">
        <v>47</v>
      </c>
      <c r="B8" s="41"/>
      <c r="C8" s="2" t="s">
        <v>48</v>
      </c>
      <c r="D8" s="41"/>
      <c r="E8" s="2" t="s">
        <v>49</v>
      </c>
      <c r="F8" s="3"/>
      <c r="G8" s="53"/>
      <c r="H8" s="53"/>
      <c r="I8" s="53"/>
      <c r="J8" s="53"/>
    </row>
    <row r="9" spans="1:10" ht="15" customHeight="1" x14ac:dyDescent="0.4">
      <c r="A9" s="2" t="s">
        <v>50</v>
      </c>
      <c r="B9" s="41"/>
      <c r="C9" s="2" t="s">
        <v>51</v>
      </c>
      <c r="D9" s="41"/>
      <c r="E9" s="2" t="s">
        <v>52</v>
      </c>
      <c r="F9" s="3"/>
      <c r="G9" s="53"/>
      <c r="H9" s="53"/>
      <c r="I9" s="53"/>
      <c r="J9" s="53"/>
    </row>
    <row r="10" spans="1:10" ht="15.75" customHeight="1" x14ac:dyDescent="0.4">
      <c r="A10" s="4" t="s">
        <v>53</v>
      </c>
      <c r="B10" s="5" t="s">
        <v>54</v>
      </c>
      <c r="C10" s="4" t="s">
        <v>55</v>
      </c>
      <c r="D10" s="5" t="s">
        <v>56</v>
      </c>
      <c r="E10" s="4" t="s">
        <v>57</v>
      </c>
      <c r="F10" s="6"/>
      <c r="G10" s="53"/>
      <c r="H10" s="53"/>
      <c r="I10" s="53"/>
      <c r="J10" s="53"/>
    </row>
    <row r="11" spans="1:10" ht="11.25" customHeight="1" x14ac:dyDescent="0.4">
      <c r="A11" s="53"/>
      <c r="B11" s="53"/>
      <c r="C11" s="53"/>
      <c r="D11" s="53"/>
      <c r="E11" s="53"/>
      <c r="F11" s="53"/>
      <c r="G11" s="53"/>
      <c r="H11" s="53"/>
      <c r="I11" s="53"/>
      <c r="J11" s="53"/>
    </row>
    <row r="12" spans="1:10" ht="6.75" customHeight="1" x14ac:dyDescent="0.4">
      <c r="A12" s="60"/>
      <c r="B12" s="60"/>
      <c r="C12" s="60"/>
      <c r="D12" s="60"/>
      <c r="E12" s="60"/>
      <c r="F12" s="60"/>
      <c r="G12" s="53"/>
      <c r="H12" s="53"/>
      <c r="I12" s="53"/>
      <c r="J12" s="53"/>
    </row>
    <row r="13" spans="1:10" ht="6" customHeight="1" x14ac:dyDescent="0.4">
      <c r="A13" s="53"/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27" customHeight="1" x14ac:dyDescent="0.4">
      <c r="A14" s="7" t="s">
        <v>58</v>
      </c>
      <c r="B14" s="53"/>
      <c r="C14" s="7" t="s">
        <v>5</v>
      </c>
      <c r="D14" s="7" t="s">
        <v>7</v>
      </c>
      <c r="E14" s="53"/>
      <c r="F14" s="53"/>
      <c r="G14" s="53"/>
      <c r="H14" s="53"/>
      <c r="I14" s="53"/>
      <c r="J14" s="53"/>
    </row>
    <row r="15" spans="1:10" ht="6.75" customHeight="1" x14ac:dyDescent="0.4">
      <c r="A15" s="61"/>
      <c r="B15" s="61"/>
      <c r="C15" s="61"/>
      <c r="D15" s="61"/>
      <c r="E15" s="61"/>
      <c r="F15" s="61"/>
      <c r="G15" s="53"/>
      <c r="H15" s="53"/>
      <c r="I15" s="53"/>
      <c r="J15" s="53"/>
    </row>
    <row r="16" spans="1:10" ht="12" customHeight="1" x14ac:dyDescent="0.4">
      <c r="A16" s="54" t="s">
        <v>3</v>
      </c>
      <c r="B16" s="54"/>
      <c r="C16" s="54"/>
      <c r="D16" s="54"/>
      <c r="E16" s="54"/>
      <c r="F16" s="54"/>
      <c r="G16" s="53"/>
      <c r="H16" s="53"/>
      <c r="I16" s="53"/>
      <c r="J16" s="53"/>
    </row>
    <row r="17" spans="1:6" ht="12" customHeight="1" x14ac:dyDescent="0.4">
      <c r="A17" s="8" t="s">
        <v>19</v>
      </c>
      <c r="B17" s="53"/>
      <c r="C17" s="8" t="s">
        <v>59</v>
      </c>
      <c r="D17" s="9">
        <v>2000</v>
      </c>
      <c r="E17" s="53"/>
      <c r="F17" s="53"/>
    </row>
    <row r="18" spans="1:6" ht="12" customHeight="1" x14ac:dyDescent="0.4">
      <c r="A18" s="8" t="s">
        <v>20</v>
      </c>
      <c r="B18" s="53"/>
      <c r="C18" s="8" t="s">
        <v>59</v>
      </c>
      <c r="D18" s="9">
        <v>10363.52</v>
      </c>
      <c r="E18" s="53"/>
      <c r="F18" s="53"/>
    </row>
    <row r="19" spans="1:6" ht="12" customHeight="1" x14ac:dyDescent="0.4">
      <c r="A19" s="8" t="s">
        <v>21</v>
      </c>
      <c r="B19" s="53"/>
      <c r="C19" s="8" t="s">
        <v>59</v>
      </c>
      <c r="D19" s="9">
        <v>32726.91</v>
      </c>
      <c r="E19" s="53"/>
      <c r="F19" s="53"/>
    </row>
    <row r="20" spans="1:6" ht="12" customHeight="1" x14ac:dyDescent="0.4">
      <c r="A20" s="8" t="s">
        <v>60</v>
      </c>
      <c r="B20" s="53"/>
      <c r="C20" s="8" t="s">
        <v>61</v>
      </c>
      <c r="D20" s="9">
        <v>3700</v>
      </c>
      <c r="E20" s="53"/>
      <c r="F20" s="53"/>
    </row>
    <row r="21" spans="1:6" ht="12" customHeight="1" x14ac:dyDescent="0.4">
      <c r="A21" s="8" t="s">
        <v>62</v>
      </c>
      <c r="B21" s="53"/>
      <c r="C21" s="8" t="s">
        <v>59</v>
      </c>
      <c r="D21" s="9">
        <v>16623</v>
      </c>
      <c r="E21" s="53"/>
      <c r="F21" s="53"/>
    </row>
    <row r="22" spans="1:6" ht="2.25" customHeight="1" x14ac:dyDescent="0.4">
      <c r="A22" s="53"/>
      <c r="B22" s="53"/>
      <c r="C22" s="53"/>
      <c r="D22" s="53"/>
      <c r="E22" s="53"/>
      <c r="F22" s="53"/>
    </row>
    <row r="23" spans="1:6" ht="12" customHeight="1" x14ac:dyDescent="0.4">
      <c r="A23" s="54" t="s">
        <v>63</v>
      </c>
      <c r="B23" s="54"/>
      <c r="C23" s="54"/>
      <c r="D23" s="10">
        <v>65413.43</v>
      </c>
      <c r="E23" s="53"/>
      <c r="F23" s="53"/>
    </row>
    <row r="24" spans="1:6" ht="12" customHeight="1" x14ac:dyDescent="0.4">
      <c r="A24" s="54" t="s">
        <v>64</v>
      </c>
      <c r="B24" s="54"/>
      <c r="C24" s="54"/>
      <c r="D24" s="54"/>
      <c r="E24" s="54"/>
      <c r="F24" s="54"/>
    </row>
    <row r="25" spans="1:6" ht="12" customHeight="1" x14ac:dyDescent="0.4">
      <c r="A25" s="8" t="s">
        <v>8</v>
      </c>
      <c r="B25" s="53"/>
      <c r="C25" s="8" t="s">
        <v>65</v>
      </c>
      <c r="D25" s="9">
        <v>2991</v>
      </c>
      <c r="E25" s="53"/>
      <c r="F25" s="53"/>
    </row>
    <row r="26" spans="1:6" ht="2.25" customHeight="1" x14ac:dyDescent="0.4">
      <c r="A26" s="53"/>
      <c r="B26" s="53"/>
      <c r="C26" s="53"/>
      <c r="D26" s="53"/>
      <c r="E26" s="53"/>
      <c r="F26" s="53"/>
    </row>
    <row r="27" spans="1:6" ht="12" customHeight="1" x14ac:dyDescent="0.4">
      <c r="A27" s="54" t="s">
        <v>66</v>
      </c>
      <c r="B27" s="54"/>
      <c r="C27" s="54"/>
      <c r="D27" s="10">
        <v>2991</v>
      </c>
      <c r="E27" s="53"/>
      <c r="F27" s="53"/>
    </row>
    <row r="28" spans="1:6" ht="12" customHeight="1" x14ac:dyDescent="0.4">
      <c r="A28" s="54" t="s">
        <v>67</v>
      </c>
      <c r="B28" s="54"/>
      <c r="C28" s="54"/>
      <c r="D28" s="54"/>
      <c r="E28" s="54"/>
      <c r="F28" s="54"/>
    </row>
    <row r="29" spans="1:6" ht="12" customHeight="1" x14ac:dyDescent="0.4">
      <c r="A29" s="8" t="s">
        <v>10</v>
      </c>
      <c r="B29" s="53"/>
      <c r="C29" s="8" t="s">
        <v>65</v>
      </c>
      <c r="D29" s="9">
        <v>1110</v>
      </c>
      <c r="E29" s="53"/>
      <c r="F29" s="53"/>
    </row>
    <row r="30" spans="1:6" ht="2.25" customHeight="1" x14ac:dyDescent="0.4">
      <c r="A30" s="53"/>
      <c r="B30" s="53"/>
      <c r="C30" s="53"/>
      <c r="D30" s="53"/>
      <c r="E30" s="53"/>
      <c r="F30" s="53"/>
    </row>
    <row r="31" spans="1:6" ht="12" customHeight="1" x14ac:dyDescent="0.4">
      <c r="A31" s="54" t="s">
        <v>68</v>
      </c>
      <c r="B31" s="54"/>
      <c r="C31" s="54"/>
      <c r="D31" s="10">
        <v>1110</v>
      </c>
      <c r="E31" s="53"/>
      <c r="F31" s="53"/>
    </row>
    <row r="32" spans="1:6" ht="12" customHeight="1" x14ac:dyDescent="0.4">
      <c r="A32" s="54" t="s">
        <v>69</v>
      </c>
      <c r="B32" s="54"/>
      <c r="C32" s="54"/>
      <c r="D32" s="54"/>
      <c r="E32" s="54"/>
      <c r="F32" s="54"/>
    </row>
    <row r="33" spans="1:6" ht="12" customHeight="1" x14ac:dyDescent="0.4">
      <c r="A33" s="8" t="s">
        <v>70</v>
      </c>
      <c r="B33" s="53"/>
      <c r="C33" s="8" t="s">
        <v>61</v>
      </c>
      <c r="D33" s="9">
        <v>2600</v>
      </c>
      <c r="E33" s="53"/>
      <c r="F33" s="53"/>
    </row>
    <row r="34" spans="1:6" ht="12" customHeight="1" x14ac:dyDescent="0.4">
      <c r="A34" s="8" t="s">
        <v>71</v>
      </c>
      <c r="B34" s="53"/>
      <c r="C34" s="8" t="s">
        <v>61</v>
      </c>
      <c r="D34" s="9">
        <v>20000</v>
      </c>
      <c r="E34" s="53"/>
      <c r="F34" s="53"/>
    </row>
    <row r="35" spans="1:6" ht="12" customHeight="1" x14ac:dyDescent="0.4">
      <c r="A35" s="8" t="s">
        <v>72</v>
      </c>
      <c r="B35" s="53"/>
      <c r="C35" s="8" t="s">
        <v>61</v>
      </c>
      <c r="D35" s="9">
        <v>27650</v>
      </c>
      <c r="E35" s="53"/>
      <c r="F35" s="53"/>
    </row>
    <row r="36" spans="1:6" ht="12" customHeight="1" x14ac:dyDescent="0.4">
      <c r="A36" s="8" t="s">
        <v>73</v>
      </c>
      <c r="B36" s="53"/>
      <c r="C36" s="8" t="s">
        <v>65</v>
      </c>
      <c r="D36" s="9">
        <v>33729.89</v>
      </c>
      <c r="E36" s="53"/>
      <c r="F36" s="53"/>
    </row>
    <row r="37" spans="1:6" ht="12" customHeight="1" x14ac:dyDescent="0.4">
      <c r="A37" s="8" t="s">
        <v>74</v>
      </c>
      <c r="B37" s="53"/>
      <c r="C37" s="8" t="s">
        <v>75</v>
      </c>
      <c r="D37" s="9">
        <v>56953.75</v>
      </c>
      <c r="E37" s="53"/>
      <c r="F37" s="53"/>
    </row>
    <row r="38" spans="1:6" ht="2.25" customHeight="1" x14ac:dyDescent="0.4">
      <c r="A38" s="53"/>
      <c r="B38" s="53"/>
      <c r="C38" s="53"/>
      <c r="D38" s="53"/>
      <c r="E38" s="53"/>
      <c r="F38" s="53"/>
    </row>
    <row r="39" spans="1:6" ht="12" customHeight="1" x14ac:dyDescent="0.4">
      <c r="A39" s="54" t="s">
        <v>76</v>
      </c>
      <c r="B39" s="54"/>
      <c r="C39" s="54"/>
      <c r="D39" s="10">
        <v>140933.64000000001</v>
      </c>
      <c r="E39" s="53"/>
      <c r="F39" s="53"/>
    </row>
    <row r="40" spans="1:6" ht="12" customHeight="1" x14ac:dyDescent="0.4">
      <c r="A40" s="54" t="s">
        <v>77</v>
      </c>
      <c r="B40" s="54"/>
      <c r="C40" s="54"/>
      <c r="D40" s="54"/>
      <c r="E40" s="54"/>
      <c r="F40" s="54"/>
    </row>
    <row r="41" spans="1:6" ht="12" customHeight="1" x14ac:dyDescent="0.4">
      <c r="A41" s="8" t="s">
        <v>78</v>
      </c>
      <c r="B41" s="53"/>
      <c r="C41" s="8" t="s">
        <v>79</v>
      </c>
      <c r="D41" s="9">
        <v>4539.26</v>
      </c>
      <c r="E41" s="53"/>
      <c r="F41" s="53"/>
    </row>
    <row r="42" spans="1:6" ht="12" customHeight="1" x14ac:dyDescent="0.4">
      <c r="A42" s="8" t="s">
        <v>80</v>
      </c>
      <c r="B42" s="53"/>
      <c r="C42" s="8" t="s">
        <v>81</v>
      </c>
      <c r="D42" s="9">
        <v>3367.25</v>
      </c>
      <c r="E42" s="53"/>
      <c r="F42" s="53"/>
    </row>
    <row r="43" spans="1:6" ht="12" customHeight="1" x14ac:dyDescent="0.4">
      <c r="A43" s="8" t="s">
        <v>82</v>
      </c>
      <c r="B43" s="53"/>
      <c r="C43" s="8" t="s">
        <v>83</v>
      </c>
      <c r="D43" s="9">
        <v>735</v>
      </c>
      <c r="E43" s="53"/>
      <c r="F43" s="53"/>
    </row>
    <row r="44" spans="1:6" ht="12" customHeight="1" x14ac:dyDescent="0.4">
      <c r="A44" s="8" t="s">
        <v>84</v>
      </c>
      <c r="B44" s="53"/>
      <c r="C44" s="8" t="s">
        <v>75</v>
      </c>
      <c r="D44" s="9">
        <v>6088.88</v>
      </c>
      <c r="E44" s="53"/>
      <c r="F44" s="53"/>
    </row>
    <row r="45" spans="1:6" ht="12" customHeight="1" x14ac:dyDescent="0.4">
      <c r="A45" s="8" t="s">
        <v>85</v>
      </c>
      <c r="B45" s="53"/>
      <c r="C45" s="8" t="s">
        <v>86</v>
      </c>
      <c r="D45" s="9">
        <v>26168.260000000002</v>
      </c>
      <c r="E45" s="53"/>
      <c r="F45" s="53"/>
    </row>
    <row r="46" spans="1:6" ht="12" customHeight="1" x14ac:dyDescent="0.4">
      <c r="A46" s="8" t="s">
        <v>87</v>
      </c>
      <c r="B46" s="53"/>
      <c r="C46" s="8" t="s">
        <v>79</v>
      </c>
      <c r="D46" s="9">
        <v>4043.08</v>
      </c>
      <c r="E46" s="53"/>
      <c r="F46" s="53"/>
    </row>
    <row r="47" spans="1:6" ht="12" customHeight="1" x14ac:dyDescent="0.4">
      <c r="A47" s="8" t="s">
        <v>88</v>
      </c>
      <c r="B47" s="53"/>
      <c r="C47" s="8" t="s">
        <v>83</v>
      </c>
      <c r="D47" s="9">
        <v>6438.04</v>
      </c>
      <c r="E47" s="53"/>
      <c r="F47" s="53"/>
    </row>
    <row r="48" spans="1:6" ht="12" customHeight="1" x14ac:dyDescent="0.4">
      <c r="A48" s="8" t="s">
        <v>11</v>
      </c>
      <c r="B48" s="53"/>
      <c r="C48" s="8" t="s">
        <v>65</v>
      </c>
      <c r="D48" s="9">
        <v>40412</v>
      </c>
      <c r="E48" s="53"/>
      <c r="F48" s="53"/>
    </row>
    <row r="49" spans="1:4" ht="12" customHeight="1" x14ac:dyDescent="0.4">
      <c r="A49" s="8" t="s">
        <v>89</v>
      </c>
      <c r="B49" s="53"/>
      <c r="C49" s="8" t="s">
        <v>79</v>
      </c>
      <c r="D49" s="9">
        <v>3768.46</v>
      </c>
    </row>
    <row r="50" spans="1:4" ht="12" customHeight="1" x14ac:dyDescent="0.4">
      <c r="A50" s="8" t="s">
        <v>90</v>
      </c>
      <c r="B50" s="53"/>
      <c r="C50" s="8" t="s">
        <v>83</v>
      </c>
      <c r="D50" s="9">
        <v>6778.28</v>
      </c>
    </row>
    <row r="51" spans="1:4" ht="12" customHeight="1" x14ac:dyDescent="0.4">
      <c r="A51" s="8" t="s">
        <v>91</v>
      </c>
      <c r="B51" s="53"/>
      <c r="C51" s="8" t="s">
        <v>79</v>
      </c>
      <c r="D51" s="9">
        <v>6447.12</v>
      </c>
    </row>
    <row r="52" spans="1:4" ht="12" customHeight="1" x14ac:dyDescent="0.4">
      <c r="A52" s="8" t="s">
        <v>92</v>
      </c>
      <c r="B52" s="53"/>
      <c r="C52" s="8" t="s">
        <v>79</v>
      </c>
      <c r="D52" s="9">
        <v>1012.5</v>
      </c>
    </row>
    <row r="53" spans="1:4" ht="12" customHeight="1" x14ac:dyDescent="0.4">
      <c r="A53" s="8" t="s">
        <v>93</v>
      </c>
      <c r="B53" s="53"/>
      <c r="C53" s="8" t="s">
        <v>86</v>
      </c>
      <c r="D53" s="9">
        <v>6600.47</v>
      </c>
    </row>
    <row r="54" spans="1:4" ht="12" customHeight="1" x14ac:dyDescent="0.4">
      <c r="A54" s="8" t="s">
        <v>94</v>
      </c>
      <c r="B54" s="53"/>
      <c r="C54" s="8" t="s">
        <v>61</v>
      </c>
      <c r="D54" s="9">
        <v>72811.3</v>
      </c>
    </row>
    <row r="55" spans="1:4" ht="12" customHeight="1" x14ac:dyDescent="0.4">
      <c r="A55" s="8" t="s">
        <v>95</v>
      </c>
      <c r="B55" s="53"/>
      <c r="C55" s="8" t="s">
        <v>83</v>
      </c>
      <c r="D55" s="9">
        <v>6771.76</v>
      </c>
    </row>
    <row r="56" spans="1:4" ht="12" customHeight="1" x14ac:dyDescent="0.4">
      <c r="A56" s="8" t="s">
        <v>96</v>
      </c>
      <c r="B56" s="53"/>
      <c r="C56" s="8" t="s">
        <v>79</v>
      </c>
      <c r="D56" s="9">
        <v>10201.129999999999</v>
      </c>
    </row>
    <row r="57" spans="1:4" ht="12" customHeight="1" x14ac:dyDescent="0.4">
      <c r="A57" s="8" t="s">
        <v>97</v>
      </c>
      <c r="B57" s="53"/>
      <c r="C57" s="8" t="s">
        <v>61</v>
      </c>
      <c r="D57" s="9">
        <v>1924</v>
      </c>
    </row>
    <row r="58" spans="1:4" ht="12" customHeight="1" x14ac:dyDescent="0.4">
      <c r="A58" s="8" t="s">
        <v>98</v>
      </c>
      <c r="B58" s="53"/>
      <c r="C58" s="8" t="s">
        <v>86</v>
      </c>
      <c r="D58" s="9">
        <v>614.62</v>
      </c>
    </row>
    <row r="59" spans="1:4" ht="12" customHeight="1" x14ac:dyDescent="0.4">
      <c r="A59" s="8" t="s">
        <v>99</v>
      </c>
      <c r="B59" s="53"/>
      <c r="C59" s="8" t="s">
        <v>79</v>
      </c>
      <c r="D59" s="9">
        <v>843.06000000000006</v>
      </c>
    </row>
    <row r="60" spans="1:4" ht="12" customHeight="1" x14ac:dyDescent="0.4">
      <c r="A60" s="8" t="s">
        <v>100</v>
      </c>
      <c r="B60" s="53"/>
      <c r="C60" s="8" t="s">
        <v>83</v>
      </c>
      <c r="D60" s="9">
        <v>8138.25</v>
      </c>
    </row>
    <row r="61" spans="1:4" ht="12" customHeight="1" x14ac:dyDescent="0.4">
      <c r="A61" s="8" t="s">
        <v>101</v>
      </c>
      <c r="B61" s="53"/>
      <c r="C61" s="8" t="s">
        <v>83</v>
      </c>
      <c r="D61" s="9">
        <v>175</v>
      </c>
    </row>
    <row r="62" spans="1:4" ht="12" customHeight="1" x14ac:dyDescent="0.4">
      <c r="A62" s="8" t="s">
        <v>102</v>
      </c>
      <c r="B62" s="53"/>
      <c r="C62" s="8" t="s">
        <v>86</v>
      </c>
      <c r="D62" s="9">
        <v>8843.5</v>
      </c>
    </row>
    <row r="63" spans="1:4" ht="12" customHeight="1" x14ac:dyDescent="0.4">
      <c r="A63" s="8" t="s">
        <v>103</v>
      </c>
      <c r="B63" s="53"/>
      <c r="C63" s="8" t="s">
        <v>75</v>
      </c>
      <c r="D63" s="9">
        <v>2575</v>
      </c>
    </row>
    <row r="64" spans="1:4" ht="2.25" customHeight="1" x14ac:dyDescent="0.4">
      <c r="A64" s="53"/>
      <c r="B64" s="53"/>
      <c r="C64" s="53"/>
      <c r="D64" s="53"/>
    </row>
    <row r="65" spans="1:6" ht="12" customHeight="1" x14ac:dyDescent="0.4">
      <c r="A65" s="54" t="s">
        <v>104</v>
      </c>
      <c r="B65" s="54"/>
      <c r="C65" s="54"/>
      <c r="D65" s="10">
        <v>229296.22</v>
      </c>
      <c r="E65" s="53"/>
      <c r="F65" s="53"/>
    </row>
    <row r="66" spans="1:6" ht="12" customHeight="1" x14ac:dyDescent="0.4">
      <c r="A66" s="54" t="s">
        <v>105</v>
      </c>
      <c r="B66" s="54"/>
      <c r="C66" s="54"/>
      <c r="D66" s="54"/>
      <c r="E66" s="54"/>
      <c r="F66" s="54"/>
    </row>
    <row r="67" spans="1:6" ht="12" customHeight="1" x14ac:dyDescent="0.4">
      <c r="A67" s="8" t="s">
        <v>12</v>
      </c>
      <c r="B67" s="53"/>
      <c r="C67" s="8" t="s">
        <v>65</v>
      </c>
      <c r="D67" s="9">
        <v>710</v>
      </c>
      <c r="E67" s="53"/>
      <c r="F67" s="53"/>
    </row>
    <row r="68" spans="1:6" ht="2.25" customHeight="1" x14ac:dyDescent="0.4">
      <c r="A68" s="53"/>
      <c r="B68" s="53"/>
      <c r="C68" s="53"/>
      <c r="D68" s="53"/>
      <c r="E68" s="53"/>
      <c r="F68" s="53"/>
    </row>
    <row r="69" spans="1:6" ht="12" customHeight="1" x14ac:dyDescent="0.4">
      <c r="A69" s="54" t="s">
        <v>106</v>
      </c>
      <c r="B69" s="54"/>
      <c r="C69" s="54"/>
      <c r="D69" s="10">
        <v>710</v>
      </c>
      <c r="E69" s="53"/>
      <c r="F69" s="53"/>
    </row>
    <row r="70" spans="1:6" ht="12" customHeight="1" x14ac:dyDescent="0.4">
      <c r="A70" s="54" t="s">
        <v>107</v>
      </c>
      <c r="B70" s="54"/>
      <c r="C70" s="54"/>
      <c r="D70" s="54"/>
      <c r="E70" s="54"/>
      <c r="F70" s="54"/>
    </row>
    <row r="71" spans="1:6" ht="12" customHeight="1" x14ac:dyDescent="0.4">
      <c r="A71" s="8" t="s">
        <v>13</v>
      </c>
      <c r="B71" s="53"/>
      <c r="C71" s="8" t="s">
        <v>65</v>
      </c>
      <c r="D71" s="9">
        <v>54530</v>
      </c>
      <c r="E71" s="53"/>
      <c r="F71" s="53"/>
    </row>
    <row r="72" spans="1:6" ht="32.25" customHeight="1" x14ac:dyDescent="0.4">
      <c r="A72" s="53"/>
      <c r="B72" s="53"/>
      <c r="C72" s="53"/>
      <c r="D72" s="53"/>
      <c r="E72" s="53"/>
      <c r="F72" s="53"/>
    </row>
    <row r="73" spans="1:6" ht="12" customHeight="1" x14ac:dyDescent="0.4">
      <c r="A73" s="53"/>
      <c r="B73" s="53"/>
      <c r="C73" s="53"/>
      <c r="D73" s="53"/>
      <c r="E73" s="53"/>
      <c r="F73" s="53"/>
    </row>
    <row r="74" spans="1:6" ht="11.25" customHeight="1" x14ac:dyDescent="0.4">
      <c r="A74" s="11" t="s">
        <v>108</v>
      </c>
      <c r="B74" s="55"/>
      <c r="C74" s="55"/>
      <c r="D74" s="55"/>
      <c r="E74" s="56" t="s">
        <v>109</v>
      </c>
      <c r="F74" s="56"/>
    </row>
    <row r="75" spans="1:6" ht="12" customHeight="1" x14ac:dyDescent="0.4">
      <c r="A75" s="53"/>
      <c r="B75" s="53"/>
      <c r="C75" s="53"/>
      <c r="D75" s="53"/>
      <c r="E75" s="53"/>
      <c r="F75" s="53"/>
    </row>
    <row r="76" spans="1:6" ht="10.5" customHeight="1" x14ac:dyDescent="0.4">
      <c r="A76" s="53"/>
      <c r="B76" s="53"/>
      <c r="C76" s="53"/>
      <c r="D76" s="53"/>
      <c r="E76" s="53"/>
      <c r="F76" s="53"/>
    </row>
    <row r="77" spans="1:6" ht="9.75" customHeight="1" x14ac:dyDescent="0.4">
      <c r="A77" s="53"/>
      <c r="B77" s="53"/>
      <c r="C77" s="53"/>
      <c r="D77" s="53"/>
      <c r="E77" s="53"/>
      <c r="F77" s="53"/>
    </row>
    <row r="78" spans="1:6" ht="2.25" customHeight="1" x14ac:dyDescent="0.4">
      <c r="A78" s="53"/>
      <c r="B78" s="53"/>
      <c r="C78" s="53"/>
      <c r="D78" s="53"/>
      <c r="E78" s="53"/>
      <c r="F78" s="53"/>
    </row>
    <row r="79" spans="1:6" ht="15" customHeight="1" x14ac:dyDescent="0.4">
      <c r="A79" s="2" t="s">
        <v>47</v>
      </c>
      <c r="B79" s="41"/>
      <c r="C79" s="2" t="s">
        <v>48</v>
      </c>
      <c r="D79" s="41"/>
      <c r="E79" s="2" t="s">
        <v>49</v>
      </c>
      <c r="F79" s="3"/>
    </row>
    <row r="80" spans="1:6" ht="15" customHeight="1" x14ac:dyDescent="0.4">
      <c r="A80" s="2" t="s">
        <v>50</v>
      </c>
      <c r="B80" s="41"/>
      <c r="C80" s="2" t="s">
        <v>51</v>
      </c>
      <c r="D80" s="41"/>
      <c r="E80" s="2" t="s">
        <v>52</v>
      </c>
      <c r="F80" s="3"/>
    </row>
    <row r="81" spans="1:6" ht="15.75" customHeight="1" x14ac:dyDescent="0.4">
      <c r="A81" s="4" t="s">
        <v>53</v>
      </c>
      <c r="B81" s="5" t="s">
        <v>54</v>
      </c>
      <c r="C81" s="4" t="s">
        <v>55</v>
      </c>
      <c r="D81" s="5" t="s">
        <v>56</v>
      </c>
      <c r="E81" s="4" t="s">
        <v>57</v>
      </c>
      <c r="F81" s="6"/>
    </row>
    <row r="82" spans="1:6" ht="11.25" customHeight="1" x14ac:dyDescent="0.4">
      <c r="A82" s="53"/>
      <c r="B82" s="53"/>
      <c r="C82" s="53"/>
      <c r="D82" s="53"/>
      <c r="E82" s="53"/>
      <c r="F82" s="53"/>
    </row>
    <row r="83" spans="1:6" ht="6.75" customHeight="1" x14ac:dyDescent="0.4">
      <c r="A83" s="60"/>
      <c r="B83" s="60"/>
      <c r="C83" s="60"/>
      <c r="D83" s="60"/>
      <c r="E83" s="60"/>
      <c r="F83" s="60"/>
    </row>
    <row r="84" spans="1:6" ht="6" customHeight="1" x14ac:dyDescent="0.4">
      <c r="A84" s="53"/>
      <c r="B84" s="53"/>
      <c r="C84" s="53"/>
      <c r="D84" s="53"/>
      <c r="E84" s="53"/>
      <c r="F84" s="53"/>
    </row>
    <row r="85" spans="1:6" ht="27" customHeight="1" x14ac:dyDescent="0.4">
      <c r="A85" s="7" t="s">
        <v>58</v>
      </c>
      <c r="B85" s="53"/>
      <c r="C85" s="7" t="s">
        <v>5</v>
      </c>
      <c r="D85" s="7" t="s">
        <v>7</v>
      </c>
      <c r="E85" s="53"/>
      <c r="F85" s="53"/>
    </row>
    <row r="86" spans="1:6" ht="6.75" customHeight="1" x14ac:dyDescent="0.4">
      <c r="A86" s="61"/>
      <c r="B86" s="61"/>
      <c r="C86" s="61"/>
      <c r="D86" s="61"/>
      <c r="E86" s="61"/>
      <c r="F86" s="61"/>
    </row>
    <row r="87" spans="1:6" ht="2.25" customHeight="1" x14ac:dyDescent="0.4">
      <c r="A87" s="53"/>
      <c r="B87" s="53"/>
      <c r="C87" s="53"/>
      <c r="D87" s="53"/>
      <c r="E87" s="53"/>
      <c r="F87" s="53"/>
    </row>
    <row r="88" spans="1:6" ht="12" customHeight="1" x14ac:dyDescent="0.4">
      <c r="A88" s="54" t="s">
        <v>110</v>
      </c>
      <c r="B88" s="54"/>
      <c r="C88" s="54"/>
      <c r="D88" s="10">
        <v>54530</v>
      </c>
      <c r="E88" s="53"/>
      <c r="F88" s="53"/>
    </row>
    <row r="89" spans="1:6" ht="12" customHeight="1" x14ac:dyDescent="0.4">
      <c r="A89" s="54" t="s">
        <v>111</v>
      </c>
      <c r="B89" s="54"/>
      <c r="C89" s="54"/>
      <c r="D89" s="54"/>
      <c r="E89" s="54"/>
      <c r="F89" s="54"/>
    </row>
    <row r="90" spans="1:6" ht="12" customHeight="1" x14ac:dyDescent="0.4">
      <c r="A90" s="8" t="s">
        <v>14</v>
      </c>
      <c r="B90" s="53"/>
      <c r="C90" s="8" t="s">
        <v>65</v>
      </c>
      <c r="D90" s="9">
        <v>291621</v>
      </c>
      <c r="E90" s="53"/>
      <c r="F90" s="53"/>
    </row>
    <row r="91" spans="1:6" ht="2.25" customHeight="1" x14ac:dyDescent="0.4">
      <c r="A91" s="53"/>
      <c r="B91" s="53"/>
      <c r="C91" s="53"/>
      <c r="D91" s="53"/>
      <c r="E91" s="53"/>
      <c r="F91" s="53"/>
    </row>
    <row r="92" spans="1:6" ht="12" customHeight="1" x14ac:dyDescent="0.4">
      <c r="A92" s="54" t="s">
        <v>112</v>
      </c>
      <c r="B92" s="54"/>
      <c r="C92" s="54"/>
      <c r="D92" s="10">
        <v>291621</v>
      </c>
      <c r="E92" s="53"/>
      <c r="F92" s="53"/>
    </row>
    <row r="93" spans="1:6" ht="12" customHeight="1" x14ac:dyDescent="0.4">
      <c r="A93" s="54" t="s">
        <v>113</v>
      </c>
      <c r="B93" s="54"/>
      <c r="C93" s="54"/>
      <c r="D93" s="54"/>
      <c r="E93" s="54"/>
      <c r="F93" s="54"/>
    </row>
    <row r="94" spans="1:6" ht="12" customHeight="1" x14ac:dyDescent="0.4">
      <c r="A94" s="8" t="s">
        <v>15</v>
      </c>
      <c r="B94" s="53"/>
      <c r="C94" s="8" t="s">
        <v>65</v>
      </c>
      <c r="D94" s="9">
        <v>9250</v>
      </c>
      <c r="E94" s="53"/>
      <c r="F94" s="53"/>
    </row>
    <row r="95" spans="1:6" ht="2.25" customHeight="1" x14ac:dyDescent="0.4">
      <c r="A95" s="53"/>
      <c r="B95" s="53"/>
      <c r="C95" s="53"/>
      <c r="D95" s="53"/>
      <c r="E95" s="53"/>
      <c r="F95" s="53"/>
    </row>
    <row r="96" spans="1:6" ht="12" customHeight="1" x14ac:dyDescent="0.4">
      <c r="A96" s="54" t="s">
        <v>114</v>
      </c>
      <c r="B96" s="54"/>
      <c r="C96" s="54"/>
      <c r="D96" s="10">
        <v>9250</v>
      </c>
      <c r="E96" s="53"/>
      <c r="F96" s="53"/>
    </row>
    <row r="97" spans="1:6" ht="12" customHeight="1" x14ac:dyDescent="0.4">
      <c r="A97" s="54" t="s">
        <v>115</v>
      </c>
      <c r="B97" s="54"/>
      <c r="C97" s="54"/>
      <c r="D97" s="54"/>
      <c r="E97" s="54"/>
      <c r="F97" s="54"/>
    </row>
    <row r="98" spans="1:6" ht="12" customHeight="1" x14ac:dyDescent="0.4">
      <c r="A98" s="8" t="s">
        <v>16</v>
      </c>
      <c r="B98" s="53"/>
      <c r="C98" s="8" t="s">
        <v>65</v>
      </c>
      <c r="D98" s="9">
        <v>8412</v>
      </c>
      <c r="E98" s="53"/>
      <c r="F98" s="53"/>
    </row>
    <row r="99" spans="1:6" ht="2.25" customHeight="1" x14ac:dyDescent="0.4">
      <c r="A99" s="53"/>
      <c r="B99" s="53"/>
      <c r="C99" s="53"/>
      <c r="D99" s="53"/>
      <c r="E99" s="53"/>
      <c r="F99" s="53"/>
    </row>
    <row r="100" spans="1:6" ht="12" customHeight="1" x14ac:dyDescent="0.4">
      <c r="A100" s="54" t="s">
        <v>116</v>
      </c>
      <c r="B100" s="54"/>
      <c r="C100" s="54"/>
      <c r="D100" s="10">
        <v>8412</v>
      </c>
      <c r="E100" s="53"/>
      <c r="F100" s="53"/>
    </row>
    <row r="101" spans="1:6" ht="12" customHeight="1" x14ac:dyDescent="0.4">
      <c r="A101" s="54" t="s">
        <v>117</v>
      </c>
      <c r="B101" s="54"/>
      <c r="C101" s="54"/>
      <c r="D101" s="54"/>
      <c r="E101" s="54"/>
      <c r="F101" s="54"/>
    </row>
    <row r="102" spans="1:6" ht="12" customHeight="1" x14ac:dyDescent="0.4">
      <c r="A102" s="8" t="s">
        <v>17</v>
      </c>
      <c r="B102" s="53"/>
      <c r="C102" s="8" t="s">
        <v>65</v>
      </c>
      <c r="D102" s="9">
        <v>4795.41</v>
      </c>
      <c r="E102" s="53"/>
      <c r="F102" s="53"/>
    </row>
    <row r="103" spans="1:6" ht="2.25" customHeight="1" x14ac:dyDescent="0.4">
      <c r="A103" s="53"/>
      <c r="B103" s="53"/>
      <c r="C103" s="53"/>
      <c r="D103" s="53"/>
      <c r="E103" s="53"/>
      <c r="F103" s="53"/>
    </row>
    <row r="104" spans="1:6" ht="12" customHeight="1" x14ac:dyDescent="0.4">
      <c r="A104" s="54" t="s">
        <v>118</v>
      </c>
      <c r="B104" s="54"/>
      <c r="C104" s="54"/>
      <c r="D104" s="10">
        <v>4795.41</v>
      </c>
      <c r="E104" s="53"/>
      <c r="F104" s="53"/>
    </row>
    <row r="105" spans="1:6" ht="12" customHeight="1" x14ac:dyDescent="0.4">
      <c r="A105" s="54" t="s">
        <v>119</v>
      </c>
      <c r="B105" s="54"/>
      <c r="C105" s="54"/>
      <c r="D105" s="54"/>
      <c r="E105" s="54"/>
      <c r="F105" s="54"/>
    </row>
    <row r="106" spans="1:6" ht="12" customHeight="1" x14ac:dyDescent="0.4">
      <c r="A106" s="8" t="s">
        <v>18</v>
      </c>
      <c r="B106" s="53"/>
      <c r="C106" s="8" t="s">
        <v>59</v>
      </c>
      <c r="D106" s="9">
        <v>300</v>
      </c>
      <c r="E106" s="53"/>
      <c r="F106" s="53"/>
    </row>
    <row r="107" spans="1:6" ht="2.25" customHeight="1" x14ac:dyDescent="0.4">
      <c r="A107" s="53"/>
      <c r="B107" s="53"/>
      <c r="C107" s="53"/>
      <c r="D107" s="53"/>
      <c r="E107" s="53"/>
      <c r="F107" s="53"/>
    </row>
    <row r="108" spans="1:6" ht="12" customHeight="1" x14ac:dyDescent="0.4">
      <c r="A108" s="54" t="s">
        <v>120</v>
      </c>
      <c r="B108" s="54"/>
      <c r="C108" s="54"/>
      <c r="D108" s="10">
        <v>300</v>
      </c>
      <c r="E108" s="53"/>
      <c r="F108" s="53"/>
    </row>
    <row r="109" spans="1:6" ht="12" customHeight="1" x14ac:dyDescent="0.4">
      <c r="A109" s="54" t="s">
        <v>121</v>
      </c>
      <c r="B109" s="54"/>
      <c r="C109" s="54"/>
      <c r="D109" s="54"/>
      <c r="E109" s="54"/>
      <c r="F109" s="54"/>
    </row>
    <row r="110" spans="1:6" ht="12" customHeight="1" x14ac:dyDescent="0.4">
      <c r="A110" s="8" t="s">
        <v>122</v>
      </c>
      <c r="B110" s="53"/>
      <c r="C110" s="8" t="s">
        <v>79</v>
      </c>
      <c r="D110" s="9">
        <v>19031.46</v>
      </c>
      <c r="E110" s="53"/>
      <c r="F110" s="53"/>
    </row>
    <row r="111" spans="1:6" ht="12" customHeight="1" x14ac:dyDescent="0.4">
      <c r="A111" s="8" t="s">
        <v>123</v>
      </c>
      <c r="B111" s="53"/>
      <c r="C111" s="8" t="s">
        <v>81</v>
      </c>
      <c r="D111" s="9">
        <v>19742.71</v>
      </c>
      <c r="E111" s="53"/>
      <c r="F111" s="53"/>
    </row>
    <row r="112" spans="1:6" ht="12" customHeight="1" x14ac:dyDescent="0.4">
      <c r="A112" s="8" t="s">
        <v>124</v>
      </c>
      <c r="B112" s="53"/>
      <c r="C112" s="8" t="s">
        <v>83</v>
      </c>
      <c r="D112" s="9">
        <v>108699.28</v>
      </c>
      <c r="E112" s="53"/>
      <c r="F112" s="53"/>
    </row>
    <row r="113" spans="1:4" ht="12" customHeight="1" x14ac:dyDescent="0.4">
      <c r="A113" s="8" t="s">
        <v>125</v>
      </c>
      <c r="B113" s="53"/>
      <c r="C113" s="8" t="s">
        <v>79</v>
      </c>
      <c r="D113" s="9">
        <v>15703.09</v>
      </c>
    </row>
    <row r="114" spans="1:4" ht="12" customHeight="1" x14ac:dyDescent="0.4">
      <c r="A114" s="8" t="s">
        <v>126</v>
      </c>
      <c r="B114" s="53"/>
      <c r="C114" s="8" t="s">
        <v>83</v>
      </c>
      <c r="D114" s="9">
        <v>74650.59</v>
      </c>
    </row>
    <row r="115" spans="1:4" ht="12" customHeight="1" x14ac:dyDescent="0.4">
      <c r="A115" s="8" t="s">
        <v>127</v>
      </c>
      <c r="B115" s="53"/>
      <c r="C115" s="8" t="s">
        <v>75</v>
      </c>
      <c r="D115" s="9">
        <v>327.68</v>
      </c>
    </row>
    <row r="116" spans="1:4" ht="12" customHeight="1" x14ac:dyDescent="0.4">
      <c r="A116" s="8" t="s">
        <v>128</v>
      </c>
      <c r="B116" s="53"/>
      <c r="C116" s="8" t="s">
        <v>86</v>
      </c>
      <c r="D116" s="9">
        <v>7232.25</v>
      </c>
    </row>
    <row r="117" spans="1:4" ht="12" customHeight="1" x14ac:dyDescent="0.4">
      <c r="A117" s="8" t="s">
        <v>129</v>
      </c>
      <c r="B117" s="53"/>
      <c r="C117" s="8" t="s">
        <v>79</v>
      </c>
      <c r="D117" s="9">
        <v>16629.16</v>
      </c>
    </row>
    <row r="118" spans="1:4" ht="12" customHeight="1" x14ac:dyDescent="0.4">
      <c r="A118" s="8" t="s">
        <v>130</v>
      </c>
      <c r="B118" s="53"/>
      <c r="C118" s="8" t="s">
        <v>83</v>
      </c>
      <c r="D118" s="9">
        <v>100741.92</v>
      </c>
    </row>
    <row r="119" spans="1:4" ht="12" customHeight="1" x14ac:dyDescent="0.4">
      <c r="A119" s="8" t="s">
        <v>131</v>
      </c>
      <c r="B119" s="53"/>
      <c r="C119" s="8" t="s">
        <v>75</v>
      </c>
      <c r="D119" s="9">
        <v>724</v>
      </c>
    </row>
    <row r="120" spans="1:4" ht="12" customHeight="1" x14ac:dyDescent="0.4">
      <c r="A120" s="8" t="s">
        <v>132</v>
      </c>
      <c r="B120" s="53"/>
      <c r="C120" s="8" t="s">
        <v>79</v>
      </c>
      <c r="D120" s="9">
        <v>5316.28</v>
      </c>
    </row>
    <row r="121" spans="1:4" ht="12" customHeight="1" x14ac:dyDescent="0.4">
      <c r="A121" s="8" t="s">
        <v>133</v>
      </c>
      <c r="B121" s="53"/>
      <c r="C121" s="8" t="s">
        <v>83</v>
      </c>
      <c r="D121" s="9">
        <v>96825.7</v>
      </c>
    </row>
    <row r="122" spans="1:4" ht="12" customHeight="1" x14ac:dyDescent="0.4">
      <c r="A122" s="8" t="s">
        <v>134</v>
      </c>
      <c r="B122" s="53"/>
      <c r="C122" s="8" t="s">
        <v>86</v>
      </c>
      <c r="D122" s="9">
        <v>4179.71</v>
      </c>
    </row>
    <row r="123" spans="1:4" ht="12" customHeight="1" x14ac:dyDescent="0.4">
      <c r="A123" s="8" t="s">
        <v>135</v>
      </c>
      <c r="B123" s="53"/>
      <c r="C123" s="8" t="s">
        <v>79</v>
      </c>
      <c r="D123" s="9">
        <v>15049.45</v>
      </c>
    </row>
    <row r="124" spans="1:4" ht="12" customHeight="1" x14ac:dyDescent="0.4">
      <c r="A124" s="8" t="s">
        <v>136</v>
      </c>
      <c r="B124" s="53"/>
      <c r="C124" s="8" t="s">
        <v>83</v>
      </c>
      <c r="D124" s="9">
        <v>75797.73</v>
      </c>
    </row>
    <row r="125" spans="1:4" ht="12" customHeight="1" x14ac:dyDescent="0.4">
      <c r="A125" s="8" t="s">
        <v>137</v>
      </c>
      <c r="B125" s="53"/>
      <c r="C125" s="8" t="s">
        <v>86</v>
      </c>
      <c r="D125" s="9">
        <v>1820</v>
      </c>
    </row>
    <row r="126" spans="1:4" ht="12" customHeight="1" x14ac:dyDescent="0.4">
      <c r="A126" s="8" t="s">
        <v>138</v>
      </c>
      <c r="B126" s="53"/>
      <c r="C126" s="8" t="s">
        <v>79</v>
      </c>
      <c r="D126" s="9">
        <v>10085.68</v>
      </c>
    </row>
    <row r="127" spans="1:4" ht="12" customHeight="1" x14ac:dyDescent="0.4">
      <c r="A127" s="8" t="s">
        <v>139</v>
      </c>
      <c r="B127" s="53"/>
      <c r="C127" s="8" t="s">
        <v>83</v>
      </c>
      <c r="D127" s="9">
        <v>95609.150000000009</v>
      </c>
    </row>
    <row r="128" spans="1:4" ht="12" customHeight="1" x14ac:dyDescent="0.4">
      <c r="A128" s="8" t="s">
        <v>140</v>
      </c>
      <c r="B128" s="53"/>
      <c r="C128" s="8" t="s">
        <v>65</v>
      </c>
      <c r="D128" s="9">
        <v>700</v>
      </c>
    </row>
    <row r="129" spans="1:6" ht="12" customHeight="1" x14ac:dyDescent="0.4">
      <c r="A129" s="8" t="s">
        <v>141</v>
      </c>
      <c r="B129" s="53"/>
      <c r="C129" s="8" t="s">
        <v>83</v>
      </c>
      <c r="D129" s="9">
        <v>162672.78</v>
      </c>
      <c r="E129" s="53"/>
      <c r="F129" s="53"/>
    </row>
    <row r="130" spans="1:6" ht="12" customHeight="1" x14ac:dyDescent="0.4">
      <c r="A130" s="8" t="s">
        <v>142</v>
      </c>
      <c r="B130" s="53"/>
      <c r="C130" s="8" t="s">
        <v>79</v>
      </c>
      <c r="D130" s="9">
        <v>18510.04</v>
      </c>
      <c r="E130" s="53"/>
      <c r="F130" s="53"/>
    </row>
    <row r="131" spans="1:6" ht="12" customHeight="1" x14ac:dyDescent="0.4">
      <c r="A131" s="8" t="s">
        <v>143</v>
      </c>
      <c r="B131" s="53"/>
      <c r="C131" s="8" t="s">
        <v>83</v>
      </c>
      <c r="D131" s="9">
        <v>1448</v>
      </c>
      <c r="E131" s="53"/>
      <c r="F131" s="53"/>
    </row>
    <row r="132" spans="1:6" ht="12" customHeight="1" x14ac:dyDescent="0.4">
      <c r="A132" s="8" t="s">
        <v>144</v>
      </c>
      <c r="B132" s="53"/>
      <c r="C132" s="8" t="s">
        <v>83</v>
      </c>
      <c r="D132" s="9">
        <v>85442.45</v>
      </c>
      <c r="E132" s="53"/>
      <c r="F132" s="53"/>
    </row>
    <row r="133" spans="1:6" ht="12" customHeight="1" x14ac:dyDescent="0.4">
      <c r="A133" s="8" t="s">
        <v>145</v>
      </c>
      <c r="B133" s="53"/>
      <c r="C133" s="8" t="s">
        <v>79</v>
      </c>
      <c r="D133" s="9">
        <v>825.02</v>
      </c>
      <c r="E133" s="53"/>
      <c r="F133" s="53"/>
    </row>
    <row r="134" spans="1:6" ht="12" customHeight="1" x14ac:dyDescent="0.4">
      <c r="A134" s="8" t="s">
        <v>146</v>
      </c>
      <c r="B134" s="53"/>
      <c r="C134" s="8" t="s">
        <v>83</v>
      </c>
      <c r="D134" s="9">
        <v>1203</v>
      </c>
      <c r="E134" s="53"/>
      <c r="F134" s="53"/>
    </row>
    <row r="135" spans="1:6" ht="12" customHeight="1" x14ac:dyDescent="0.4">
      <c r="A135" s="8" t="s">
        <v>147</v>
      </c>
      <c r="B135" s="53"/>
      <c r="C135" s="8" t="s">
        <v>83</v>
      </c>
      <c r="D135" s="9">
        <v>227561.21</v>
      </c>
      <c r="E135" s="53"/>
      <c r="F135" s="53"/>
    </row>
    <row r="136" spans="1:6" ht="12" customHeight="1" x14ac:dyDescent="0.4">
      <c r="A136" s="8" t="s">
        <v>148</v>
      </c>
      <c r="B136" s="53"/>
      <c r="C136" s="8" t="s">
        <v>86</v>
      </c>
      <c r="D136" s="9">
        <v>5012.58</v>
      </c>
      <c r="E136" s="53"/>
      <c r="F136" s="53"/>
    </row>
    <row r="137" spans="1:6" ht="12" customHeight="1" x14ac:dyDescent="0.4">
      <c r="A137" s="8" t="s">
        <v>149</v>
      </c>
      <c r="B137" s="53"/>
      <c r="C137" s="8" t="s">
        <v>86</v>
      </c>
      <c r="D137" s="9">
        <v>6821.37</v>
      </c>
      <c r="E137" s="53"/>
      <c r="F137" s="53"/>
    </row>
    <row r="138" spans="1:6" ht="12" customHeight="1" x14ac:dyDescent="0.4">
      <c r="A138" s="8" t="s">
        <v>150</v>
      </c>
      <c r="B138" s="53"/>
      <c r="C138" s="8" t="s">
        <v>151</v>
      </c>
      <c r="D138" s="9">
        <v>3215.01</v>
      </c>
      <c r="E138" s="53"/>
      <c r="F138" s="53"/>
    </row>
    <row r="139" spans="1:6" ht="2.25" customHeight="1" x14ac:dyDescent="0.4">
      <c r="A139" s="53"/>
      <c r="B139" s="53"/>
      <c r="C139" s="53"/>
      <c r="D139" s="53"/>
      <c r="E139" s="53"/>
      <c r="F139" s="53"/>
    </row>
    <row r="140" spans="1:6" ht="12" customHeight="1" x14ac:dyDescent="0.4">
      <c r="A140" s="54" t="s">
        <v>152</v>
      </c>
      <c r="B140" s="54"/>
      <c r="C140" s="54"/>
      <c r="D140" s="10">
        <v>1181577.3</v>
      </c>
      <c r="E140" s="53"/>
      <c r="F140" s="53"/>
    </row>
    <row r="141" spans="1:6" ht="12" customHeight="1" x14ac:dyDescent="0.4">
      <c r="A141" s="54" t="s">
        <v>153</v>
      </c>
      <c r="B141" s="54"/>
      <c r="C141" s="54"/>
      <c r="D141" s="54"/>
      <c r="E141" s="54"/>
      <c r="F141" s="54"/>
    </row>
    <row r="142" spans="1:6" ht="12" customHeight="1" x14ac:dyDescent="0.4">
      <c r="A142" s="8" t="s">
        <v>154</v>
      </c>
      <c r="B142" s="53"/>
      <c r="C142" s="8" t="s">
        <v>151</v>
      </c>
      <c r="D142" s="9">
        <v>10402.709999999999</v>
      </c>
      <c r="E142" s="53"/>
      <c r="F142" s="53"/>
    </row>
    <row r="143" spans="1:6" ht="12" customHeight="1" x14ac:dyDescent="0.4">
      <c r="A143" s="8" t="s">
        <v>155</v>
      </c>
      <c r="B143" s="53"/>
      <c r="C143" s="8" t="s">
        <v>151</v>
      </c>
      <c r="D143" s="9">
        <v>4397.0200000000004</v>
      </c>
      <c r="E143" s="53"/>
      <c r="F143" s="53"/>
    </row>
    <row r="144" spans="1:6" ht="12" customHeight="1" x14ac:dyDescent="0.4">
      <c r="A144" s="8" t="s">
        <v>156</v>
      </c>
      <c r="B144" s="53"/>
      <c r="C144" s="8" t="s">
        <v>61</v>
      </c>
      <c r="D144" s="9">
        <v>122523.41</v>
      </c>
      <c r="E144" s="53"/>
      <c r="F144" s="53"/>
    </row>
    <row r="145" spans="1:6" ht="12" customHeight="1" x14ac:dyDescent="0.4">
      <c r="A145" s="8" t="s">
        <v>157</v>
      </c>
      <c r="B145" s="53"/>
      <c r="C145" s="8" t="s">
        <v>61</v>
      </c>
      <c r="D145" s="9">
        <v>60000</v>
      </c>
      <c r="E145" s="53"/>
      <c r="F145" s="53"/>
    </row>
    <row r="146" spans="1:6" ht="12" customHeight="1" x14ac:dyDescent="0.4">
      <c r="A146" s="8" t="s">
        <v>158</v>
      </c>
      <c r="B146" s="53"/>
      <c r="C146" s="8" t="s">
        <v>159</v>
      </c>
      <c r="D146" s="9">
        <v>1365</v>
      </c>
      <c r="E146" s="53"/>
      <c r="F146" s="53"/>
    </row>
    <row r="147" spans="1:6" ht="12" customHeight="1" x14ac:dyDescent="0.4">
      <c r="A147" s="8" t="s">
        <v>160</v>
      </c>
      <c r="B147" s="53"/>
      <c r="C147" s="8" t="s">
        <v>61</v>
      </c>
      <c r="D147" s="9">
        <v>242051</v>
      </c>
      <c r="E147" s="53"/>
      <c r="F147" s="53"/>
    </row>
    <row r="148" spans="1:6" ht="0.75" customHeight="1" x14ac:dyDescent="0.4">
      <c r="A148" s="53"/>
      <c r="B148" s="53"/>
      <c r="C148" s="53"/>
      <c r="D148" s="53"/>
      <c r="E148" s="53"/>
      <c r="F148" s="53"/>
    </row>
    <row r="149" spans="1:6" ht="12" customHeight="1" x14ac:dyDescent="0.4">
      <c r="A149" s="53"/>
      <c r="B149" s="53"/>
      <c r="C149" s="53"/>
      <c r="D149" s="53"/>
      <c r="E149" s="53"/>
      <c r="F149" s="53"/>
    </row>
    <row r="150" spans="1:6" ht="11.25" customHeight="1" x14ac:dyDescent="0.4">
      <c r="A150" s="11" t="s">
        <v>161</v>
      </c>
      <c r="B150" s="55"/>
      <c r="C150" s="55"/>
      <c r="D150" s="55"/>
      <c r="E150" s="56" t="s">
        <v>109</v>
      </c>
      <c r="F150" s="56"/>
    </row>
    <row r="151" spans="1:6" ht="12" customHeight="1" x14ac:dyDescent="0.4">
      <c r="A151" s="53"/>
      <c r="B151" s="53"/>
      <c r="C151" s="53"/>
      <c r="D151" s="53"/>
      <c r="E151" s="53"/>
      <c r="F151" s="53"/>
    </row>
    <row r="152" spans="1:6" ht="10.5" customHeight="1" x14ac:dyDescent="0.4">
      <c r="A152" s="53"/>
      <c r="B152" s="53"/>
      <c r="C152" s="53"/>
      <c r="D152" s="53"/>
      <c r="E152" s="53"/>
      <c r="F152" s="53"/>
    </row>
    <row r="153" spans="1:6" ht="9.75" customHeight="1" x14ac:dyDescent="0.4">
      <c r="A153" s="53"/>
      <c r="B153" s="53"/>
      <c r="C153" s="53"/>
      <c r="D153" s="53"/>
      <c r="E153" s="53"/>
      <c r="F153" s="53"/>
    </row>
    <row r="154" spans="1:6" ht="2.25" customHeight="1" x14ac:dyDescent="0.4">
      <c r="A154" s="53"/>
      <c r="B154" s="53"/>
      <c r="C154" s="53"/>
      <c r="D154" s="53"/>
      <c r="E154" s="53"/>
      <c r="F154" s="53"/>
    </row>
    <row r="155" spans="1:6" ht="15" customHeight="1" x14ac:dyDescent="0.4">
      <c r="A155" s="2" t="s">
        <v>47</v>
      </c>
      <c r="B155" s="41"/>
      <c r="C155" s="2" t="s">
        <v>48</v>
      </c>
      <c r="D155" s="41"/>
      <c r="E155" s="2" t="s">
        <v>49</v>
      </c>
      <c r="F155" s="3"/>
    </row>
    <row r="156" spans="1:6" ht="15" customHeight="1" x14ac:dyDescent="0.4">
      <c r="A156" s="2" t="s">
        <v>50</v>
      </c>
      <c r="B156" s="41"/>
      <c r="C156" s="2" t="s">
        <v>51</v>
      </c>
      <c r="D156" s="41"/>
      <c r="E156" s="2" t="s">
        <v>52</v>
      </c>
      <c r="F156" s="3"/>
    </row>
    <row r="157" spans="1:6" ht="15.75" customHeight="1" x14ac:dyDescent="0.4">
      <c r="A157" s="4" t="s">
        <v>53</v>
      </c>
      <c r="B157" s="5" t="s">
        <v>54</v>
      </c>
      <c r="C157" s="4" t="s">
        <v>55</v>
      </c>
      <c r="D157" s="5" t="s">
        <v>56</v>
      </c>
      <c r="E157" s="4" t="s">
        <v>57</v>
      </c>
      <c r="F157" s="6"/>
    </row>
    <row r="158" spans="1:6" ht="11.25" customHeight="1" x14ac:dyDescent="0.4">
      <c r="A158" s="53"/>
      <c r="B158" s="53"/>
      <c r="C158" s="53"/>
      <c r="D158" s="53"/>
      <c r="E158" s="53"/>
      <c r="F158" s="53"/>
    </row>
    <row r="159" spans="1:6" ht="6.75" customHeight="1" x14ac:dyDescent="0.4">
      <c r="A159" s="60"/>
      <c r="B159" s="60"/>
      <c r="C159" s="60"/>
      <c r="D159" s="60"/>
      <c r="E159" s="60"/>
      <c r="F159" s="60"/>
    </row>
    <row r="160" spans="1:6" ht="6" customHeight="1" x14ac:dyDescent="0.4">
      <c r="A160" s="53"/>
      <c r="B160" s="53"/>
      <c r="C160" s="53"/>
      <c r="D160" s="53"/>
      <c r="E160" s="53"/>
      <c r="F160" s="53"/>
    </row>
    <row r="161" spans="1:6" ht="27" customHeight="1" x14ac:dyDescent="0.4">
      <c r="A161" s="7" t="s">
        <v>58</v>
      </c>
      <c r="B161" s="53"/>
      <c r="C161" s="7" t="s">
        <v>5</v>
      </c>
      <c r="D161" s="7" t="s">
        <v>7</v>
      </c>
      <c r="E161" s="53"/>
      <c r="F161" s="53"/>
    </row>
    <row r="162" spans="1:6" ht="6.75" customHeight="1" x14ac:dyDescent="0.4">
      <c r="A162" s="61"/>
      <c r="B162" s="61"/>
      <c r="C162" s="61"/>
      <c r="D162" s="61"/>
      <c r="E162" s="61"/>
      <c r="F162" s="61"/>
    </row>
    <row r="163" spans="1:6" ht="12" customHeight="1" x14ac:dyDescent="0.4">
      <c r="A163" s="8" t="s">
        <v>162</v>
      </c>
      <c r="B163" s="53"/>
      <c r="C163" s="8" t="s">
        <v>61</v>
      </c>
      <c r="D163" s="9">
        <v>196489.19</v>
      </c>
      <c r="E163" s="53"/>
      <c r="F163" s="53"/>
    </row>
    <row r="164" spans="1:6" ht="12" customHeight="1" x14ac:dyDescent="0.4">
      <c r="A164" s="8" t="s">
        <v>163</v>
      </c>
      <c r="B164" s="53"/>
      <c r="C164" s="8" t="s">
        <v>151</v>
      </c>
      <c r="D164" s="9">
        <v>12570.04</v>
      </c>
      <c r="E164" s="53"/>
      <c r="F164" s="53"/>
    </row>
    <row r="165" spans="1:6" ht="12" customHeight="1" x14ac:dyDescent="0.4">
      <c r="A165" s="8" t="s">
        <v>164</v>
      </c>
      <c r="B165" s="53"/>
      <c r="C165" s="8" t="s">
        <v>159</v>
      </c>
      <c r="D165" s="9">
        <v>1120</v>
      </c>
      <c r="E165" s="53"/>
      <c r="F165" s="53"/>
    </row>
    <row r="166" spans="1:6" ht="12" customHeight="1" x14ac:dyDescent="0.4">
      <c r="A166" s="8" t="s">
        <v>165</v>
      </c>
      <c r="B166" s="53"/>
      <c r="C166" s="8" t="s">
        <v>151</v>
      </c>
      <c r="D166" s="9">
        <v>15340.11</v>
      </c>
      <c r="E166" s="53"/>
      <c r="F166" s="53"/>
    </row>
    <row r="167" spans="1:6" ht="2.25" customHeight="1" x14ac:dyDescent="0.4">
      <c r="A167" s="53"/>
      <c r="B167" s="53"/>
      <c r="C167" s="53"/>
      <c r="D167" s="53"/>
      <c r="E167" s="53"/>
      <c r="F167" s="53"/>
    </row>
    <row r="168" spans="1:6" ht="12" customHeight="1" x14ac:dyDescent="0.4">
      <c r="A168" s="54" t="s">
        <v>166</v>
      </c>
      <c r="B168" s="54"/>
      <c r="C168" s="54"/>
      <c r="D168" s="10">
        <v>666258.48</v>
      </c>
      <c r="E168" s="53"/>
      <c r="F168" s="53"/>
    </row>
    <row r="169" spans="1:6" ht="12" customHeight="1" x14ac:dyDescent="0.4">
      <c r="A169" s="54" t="s">
        <v>167</v>
      </c>
      <c r="B169" s="54"/>
      <c r="C169" s="54"/>
      <c r="D169" s="54"/>
      <c r="E169" s="54"/>
      <c r="F169" s="54"/>
    </row>
    <row r="170" spans="1:6" ht="12" customHeight="1" x14ac:dyDescent="0.4">
      <c r="A170" s="8" t="s">
        <v>168</v>
      </c>
      <c r="B170" s="53"/>
      <c r="C170" s="8" t="s">
        <v>151</v>
      </c>
      <c r="D170" s="9">
        <v>633.69000000000005</v>
      </c>
      <c r="E170" s="53"/>
      <c r="F170" s="53"/>
    </row>
    <row r="171" spans="1:6" ht="12" customHeight="1" x14ac:dyDescent="0.4">
      <c r="A171" s="8" t="s">
        <v>169</v>
      </c>
      <c r="B171" s="53"/>
      <c r="C171" s="8" t="s">
        <v>151</v>
      </c>
      <c r="D171" s="9">
        <v>247.75</v>
      </c>
      <c r="E171" s="53"/>
      <c r="F171" s="53"/>
    </row>
    <row r="172" spans="1:6" ht="12" customHeight="1" x14ac:dyDescent="0.4">
      <c r="A172" s="8" t="s">
        <v>170</v>
      </c>
      <c r="B172" s="53"/>
      <c r="C172" s="8" t="s">
        <v>151</v>
      </c>
      <c r="D172" s="9">
        <v>760.05000000000007</v>
      </c>
      <c r="E172" s="53"/>
      <c r="F172" s="53"/>
    </row>
    <row r="173" spans="1:6" ht="12" customHeight="1" x14ac:dyDescent="0.4">
      <c r="A173" s="8" t="s">
        <v>171</v>
      </c>
      <c r="B173" s="53"/>
      <c r="C173" s="8" t="s">
        <v>75</v>
      </c>
      <c r="D173" s="9">
        <v>304332</v>
      </c>
      <c r="E173" s="53"/>
      <c r="F173" s="53"/>
    </row>
    <row r="174" spans="1:6" ht="12" customHeight="1" x14ac:dyDescent="0.4">
      <c r="A174" s="8" t="s">
        <v>172</v>
      </c>
      <c r="B174" s="53"/>
      <c r="C174" s="8" t="s">
        <v>151</v>
      </c>
      <c r="D174" s="9">
        <v>416.28000000000003</v>
      </c>
      <c r="E174" s="53"/>
      <c r="F174" s="53"/>
    </row>
    <row r="175" spans="1:6" ht="2.25" customHeight="1" x14ac:dyDescent="0.4">
      <c r="A175" s="53"/>
      <c r="B175" s="53"/>
      <c r="C175" s="53"/>
      <c r="D175" s="53"/>
      <c r="E175" s="53"/>
      <c r="F175" s="53"/>
    </row>
    <row r="176" spans="1:6" ht="12" customHeight="1" x14ac:dyDescent="0.4">
      <c r="A176" s="54" t="s">
        <v>173</v>
      </c>
      <c r="B176" s="54"/>
      <c r="C176" s="54"/>
      <c r="D176" s="10">
        <v>306389.77</v>
      </c>
      <c r="E176" s="53"/>
      <c r="F176" s="53"/>
    </row>
    <row r="177" spans="1:6" ht="12" customHeight="1" x14ac:dyDescent="0.4">
      <c r="A177" s="54" t="s">
        <v>174</v>
      </c>
      <c r="B177" s="54"/>
      <c r="C177" s="54"/>
      <c r="D177" s="54"/>
      <c r="E177" s="54"/>
      <c r="F177" s="54"/>
    </row>
    <row r="178" spans="1:6" ht="12" customHeight="1" x14ac:dyDescent="0.4">
      <c r="A178" s="8" t="s">
        <v>175</v>
      </c>
      <c r="B178" s="53"/>
      <c r="C178" s="8" t="s">
        <v>79</v>
      </c>
      <c r="D178" s="9">
        <v>475</v>
      </c>
      <c r="E178" s="53"/>
      <c r="F178" s="53"/>
    </row>
    <row r="179" spans="1:6" ht="2.25" customHeight="1" x14ac:dyDescent="0.4">
      <c r="A179" s="53"/>
      <c r="B179" s="53"/>
      <c r="C179" s="53"/>
      <c r="D179" s="53"/>
      <c r="E179" s="53"/>
      <c r="F179" s="53"/>
    </row>
    <row r="180" spans="1:6" ht="12" customHeight="1" x14ac:dyDescent="0.4">
      <c r="A180" s="54" t="s">
        <v>176</v>
      </c>
      <c r="B180" s="54"/>
      <c r="C180" s="54"/>
      <c r="D180" s="10">
        <v>475</v>
      </c>
      <c r="E180" s="53"/>
      <c r="F180" s="53"/>
    </row>
    <row r="181" spans="1:6" ht="12" customHeight="1" x14ac:dyDescent="0.4">
      <c r="A181" s="54" t="s">
        <v>177</v>
      </c>
      <c r="B181" s="54"/>
      <c r="C181" s="54"/>
      <c r="D181" s="54"/>
      <c r="E181" s="54"/>
      <c r="F181" s="54"/>
    </row>
    <row r="182" spans="1:6" ht="12" customHeight="1" x14ac:dyDescent="0.4">
      <c r="A182" s="8" t="s">
        <v>178</v>
      </c>
      <c r="B182" s="53"/>
      <c r="C182" s="8" t="s">
        <v>79</v>
      </c>
      <c r="D182" s="9">
        <v>9047.09</v>
      </c>
      <c r="E182" s="53"/>
      <c r="F182" s="53"/>
    </row>
    <row r="183" spans="1:6" ht="12" customHeight="1" x14ac:dyDescent="0.4">
      <c r="A183" s="8" t="s">
        <v>179</v>
      </c>
      <c r="B183" s="53"/>
      <c r="C183" s="8" t="s">
        <v>81</v>
      </c>
      <c r="D183" s="9">
        <v>1223.19</v>
      </c>
      <c r="E183" s="53"/>
      <c r="F183" s="53"/>
    </row>
    <row r="184" spans="1:6" ht="12" customHeight="1" x14ac:dyDescent="0.4">
      <c r="A184" s="8" t="s">
        <v>180</v>
      </c>
      <c r="B184" s="53"/>
      <c r="C184" s="8" t="s">
        <v>83</v>
      </c>
      <c r="D184" s="9">
        <v>932.5</v>
      </c>
      <c r="E184" s="53"/>
      <c r="F184" s="53"/>
    </row>
    <row r="185" spans="1:6" ht="12" customHeight="1" x14ac:dyDescent="0.4">
      <c r="A185" s="8" t="s">
        <v>181</v>
      </c>
      <c r="B185" s="53"/>
      <c r="C185" s="8" t="s">
        <v>75</v>
      </c>
      <c r="D185" s="9">
        <v>3583.88</v>
      </c>
      <c r="E185" s="53"/>
      <c r="F185" s="53"/>
    </row>
    <row r="186" spans="1:6" ht="12" customHeight="1" x14ac:dyDescent="0.4">
      <c r="A186" s="8" t="s">
        <v>182</v>
      </c>
      <c r="B186" s="53"/>
      <c r="C186" s="8" t="s">
        <v>86</v>
      </c>
      <c r="D186" s="9">
        <v>635</v>
      </c>
      <c r="E186" s="53"/>
      <c r="F186" s="53"/>
    </row>
    <row r="187" spans="1:6" ht="12" customHeight="1" x14ac:dyDescent="0.4">
      <c r="A187" s="8" t="s">
        <v>183</v>
      </c>
      <c r="B187" s="53"/>
      <c r="C187" s="8" t="s">
        <v>79</v>
      </c>
      <c r="D187" s="9">
        <v>96.67</v>
      </c>
      <c r="E187" s="53"/>
      <c r="F187" s="53"/>
    </row>
    <row r="188" spans="1:6" ht="12" customHeight="1" x14ac:dyDescent="0.4">
      <c r="A188" s="8" t="s">
        <v>184</v>
      </c>
      <c r="B188" s="53"/>
      <c r="C188" s="8" t="s">
        <v>75</v>
      </c>
      <c r="D188" s="9">
        <v>5363.84</v>
      </c>
      <c r="E188" s="53"/>
      <c r="F188" s="53"/>
    </row>
    <row r="189" spans="1:6" ht="12" customHeight="1" x14ac:dyDescent="0.4">
      <c r="A189" s="8" t="s">
        <v>185</v>
      </c>
      <c r="B189" s="53"/>
      <c r="C189" s="8" t="s">
        <v>61</v>
      </c>
      <c r="D189" s="9">
        <v>14385</v>
      </c>
      <c r="E189" s="53"/>
      <c r="F189" s="53"/>
    </row>
    <row r="190" spans="1:6" ht="12" customHeight="1" x14ac:dyDescent="0.4">
      <c r="A190" s="8" t="s">
        <v>186</v>
      </c>
      <c r="B190" s="53"/>
      <c r="C190" s="8" t="s">
        <v>79</v>
      </c>
      <c r="D190" s="9">
        <v>620</v>
      </c>
      <c r="E190" s="53"/>
      <c r="F190" s="53"/>
    </row>
    <row r="191" spans="1:6" ht="12" customHeight="1" x14ac:dyDescent="0.4">
      <c r="A191" s="8" t="s">
        <v>187</v>
      </c>
      <c r="B191" s="53"/>
      <c r="C191" s="8" t="s">
        <v>83</v>
      </c>
      <c r="D191" s="9">
        <v>2676.4900000000002</v>
      </c>
      <c r="E191" s="53"/>
      <c r="F191" s="53"/>
    </row>
    <row r="192" spans="1:6" ht="12" customHeight="1" x14ac:dyDescent="0.4">
      <c r="A192" s="8" t="s">
        <v>188</v>
      </c>
      <c r="B192" s="53"/>
      <c r="C192" s="8" t="s">
        <v>86</v>
      </c>
      <c r="D192" s="9">
        <v>6565.41</v>
      </c>
      <c r="E192" s="53"/>
      <c r="F192" s="53"/>
    </row>
    <row r="193" spans="1:6" ht="12" customHeight="1" x14ac:dyDescent="0.4">
      <c r="A193" s="8" t="s">
        <v>189</v>
      </c>
      <c r="B193" s="53"/>
      <c r="C193" s="8" t="s">
        <v>83</v>
      </c>
      <c r="D193" s="9">
        <v>3183.2400000000002</v>
      </c>
      <c r="E193" s="53"/>
      <c r="F193" s="53"/>
    </row>
    <row r="194" spans="1:6" ht="12" customHeight="1" x14ac:dyDescent="0.4">
      <c r="A194" s="8" t="s">
        <v>190</v>
      </c>
      <c r="B194" s="53"/>
      <c r="C194" s="8" t="s">
        <v>61</v>
      </c>
      <c r="D194" s="9">
        <v>10000</v>
      </c>
      <c r="E194" s="53"/>
      <c r="F194" s="53"/>
    </row>
    <row r="195" spans="1:6" ht="12" customHeight="1" x14ac:dyDescent="0.4">
      <c r="A195" s="8" t="s">
        <v>191</v>
      </c>
      <c r="B195" s="53"/>
      <c r="C195" s="8" t="s">
        <v>61</v>
      </c>
      <c r="D195" s="9">
        <v>5202.13</v>
      </c>
      <c r="E195" s="53"/>
      <c r="F195" s="53"/>
    </row>
    <row r="196" spans="1:6" ht="12" customHeight="1" x14ac:dyDescent="0.4">
      <c r="A196" s="8" t="s">
        <v>192</v>
      </c>
      <c r="B196" s="53"/>
      <c r="C196" s="8" t="s">
        <v>79</v>
      </c>
      <c r="D196" s="9">
        <v>1681.13</v>
      </c>
      <c r="E196" s="53"/>
      <c r="F196" s="53"/>
    </row>
    <row r="197" spans="1:6" ht="2.25" customHeight="1" x14ac:dyDescent="0.4">
      <c r="A197" s="53"/>
      <c r="B197" s="53"/>
      <c r="C197" s="53"/>
      <c r="D197" s="53"/>
      <c r="E197" s="53"/>
      <c r="F197" s="53"/>
    </row>
    <row r="198" spans="1:6" ht="12" customHeight="1" x14ac:dyDescent="0.4">
      <c r="A198" s="54" t="s">
        <v>193</v>
      </c>
      <c r="B198" s="54"/>
      <c r="C198" s="54"/>
      <c r="D198" s="10">
        <v>65195.57</v>
      </c>
      <c r="E198" s="53"/>
      <c r="F198" s="53"/>
    </row>
    <row r="199" spans="1:6" ht="12" customHeight="1" x14ac:dyDescent="0.4">
      <c r="A199" s="54" t="s">
        <v>194</v>
      </c>
      <c r="B199" s="54"/>
      <c r="C199" s="54"/>
      <c r="D199" s="54"/>
      <c r="E199" s="54"/>
      <c r="F199" s="54"/>
    </row>
    <row r="200" spans="1:6" ht="12" customHeight="1" x14ac:dyDescent="0.4">
      <c r="A200" s="8" t="s">
        <v>195</v>
      </c>
      <c r="B200" s="53"/>
      <c r="C200" s="8" t="s">
        <v>151</v>
      </c>
      <c r="D200" s="9">
        <v>10707.89</v>
      </c>
      <c r="E200" s="53"/>
      <c r="F200" s="53"/>
    </row>
    <row r="201" spans="1:6" ht="12" customHeight="1" x14ac:dyDescent="0.4">
      <c r="A201" s="8" t="s">
        <v>196</v>
      </c>
      <c r="B201" s="53"/>
      <c r="C201" s="8" t="s">
        <v>61</v>
      </c>
      <c r="D201" s="9">
        <v>1756</v>
      </c>
      <c r="E201" s="53"/>
      <c r="F201" s="53"/>
    </row>
    <row r="202" spans="1:6" ht="12" customHeight="1" x14ac:dyDescent="0.4">
      <c r="A202" s="8" t="s">
        <v>197</v>
      </c>
      <c r="B202" s="53"/>
      <c r="C202" s="8" t="s">
        <v>61</v>
      </c>
      <c r="D202" s="9">
        <v>1577.96</v>
      </c>
      <c r="E202" s="53"/>
      <c r="F202" s="53"/>
    </row>
    <row r="203" spans="1:6" ht="12" customHeight="1" x14ac:dyDescent="0.4">
      <c r="A203" s="8" t="s">
        <v>198</v>
      </c>
      <c r="B203" s="53"/>
      <c r="C203" s="8" t="s">
        <v>151</v>
      </c>
      <c r="D203" s="9">
        <v>12641.630000000001</v>
      </c>
      <c r="E203" s="53"/>
      <c r="F203" s="53"/>
    </row>
    <row r="204" spans="1:6" ht="12" customHeight="1" x14ac:dyDescent="0.4">
      <c r="A204" s="8" t="s">
        <v>199</v>
      </c>
      <c r="B204" s="53"/>
      <c r="C204" s="8" t="s">
        <v>61</v>
      </c>
      <c r="D204" s="9">
        <v>958.2</v>
      </c>
      <c r="E204" s="53"/>
      <c r="F204" s="53"/>
    </row>
    <row r="205" spans="1:6" ht="12" customHeight="1" x14ac:dyDescent="0.4">
      <c r="A205" s="8" t="s">
        <v>200</v>
      </c>
      <c r="B205" s="53"/>
      <c r="C205" s="8" t="s">
        <v>61</v>
      </c>
      <c r="D205" s="9">
        <v>803</v>
      </c>
      <c r="E205" s="53"/>
      <c r="F205" s="53"/>
    </row>
    <row r="206" spans="1:6" ht="12" customHeight="1" x14ac:dyDescent="0.4">
      <c r="A206" s="8" t="s">
        <v>201</v>
      </c>
      <c r="B206" s="53"/>
      <c r="C206" s="8" t="s">
        <v>61</v>
      </c>
      <c r="D206" s="9">
        <v>1077.25</v>
      </c>
      <c r="E206" s="53"/>
      <c r="F206" s="53"/>
    </row>
    <row r="207" spans="1:6" ht="12" customHeight="1" x14ac:dyDescent="0.4">
      <c r="A207" s="8" t="s">
        <v>202</v>
      </c>
      <c r="B207" s="53"/>
      <c r="C207" s="8" t="s">
        <v>61</v>
      </c>
      <c r="D207" s="9">
        <v>1712.8600000000001</v>
      </c>
      <c r="E207" s="53"/>
      <c r="F207" s="53"/>
    </row>
    <row r="208" spans="1:6" ht="12" customHeight="1" x14ac:dyDescent="0.4">
      <c r="A208" s="8" t="s">
        <v>203</v>
      </c>
      <c r="B208" s="53"/>
      <c r="C208" s="8" t="s">
        <v>61</v>
      </c>
      <c r="D208" s="9">
        <v>1405.4</v>
      </c>
      <c r="E208" s="53"/>
      <c r="F208" s="53"/>
    </row>
    <row r="209" spans="1:6" ht="12" customHeight="1" x14ac:dyDescent="0.4">
      <c r="A209" s="8" t="s">
        <v>204</v>
      </c>
      <c r="B209" s="53"/>
      <c r="C209" s="8" t="s">
        <v>151</v>
      </c>
      <c r="D209" s="9">
        <v>12655.6</v>
      </c>
      <c r="E209" s="53"/>
      <c r="F209" s="53"/>
    </row>
    <row r="210" spans="1:6" ht="12" customHeight="1" x14ac:dyDescent="0.4">
      <c r="A210" s="8" t="s">
        <v>205</v>
      </c>
      <c r="B210" s="53"/>
      <c r="C210" s="8" t="s">
        <v>61</v>
      </c>
      <c r="D210" s="9">
        <v>1466</v>
      </c>
      <c r="E210" s="53"/>
      <c r="F210" s="53"/>
    </row>
    <row r="211" spans="1:6" ht="12" customHeight="1" x14ac:dyDescent="0.4">
      <c r="A211" s="8" t="s">
        <v>206</v>
      </c>
      <c r="B211" s="53"/>
      <c r="C211" s="8" t="s">
        <v>151</v>
      </c>
      <c r="D211" s="9">
        <v>330.75</v>
      </c>
      <c r="E211" s="53"/>
      <c r="F211" s="53"/>
    </row>
    <row r="212" spans="1:6" ht="2.25" customHeight="1" x14ac:dyDescent="0.4">
      <c r="A212" s="53"/>
      <c r="B212" s="53"/>
      <c r="C212" s="53"/>
      <c r="D212" s="53"/>
      <c r="E212" s="53"/>
      <c r="F212" s="53"/>
    </row>
    <row r="213" spans="1:6" ht="12" customHeight="1" x14ac:dyDescent="0.4">
      <c r="A213" s="54" t="s">
        <v>207</v>
      </c>
      <c r="B213" s="54"/>
      <c r="C213" s="54"/>
      <c r="D213" s="10">
        <v>47092.54</v>
      </c>
      <c r="E213" s="53"/>
      <c r="F213" s="53"/>
    </row>
    <row r="214" spans="1:6" ht="12" customHeight="1" x14ac:dyDescent="0.4">
      <c r="A214" s="54" t="s">
        <v>208</v>
      </c>
      <c r="B214" s="54"/>
      <c r="C214" s="54"/>
      <c r="D214" s="54"/>
      <c r="E214" s="54"/>
      <c r="F214" s="54"/>
    </row>
    <row r="215" spans="1:6" ht="12" customHeight="1" x14ac:dyDescent="0.4">
      <c r="A215" s="8" t="s">
        <v>209</v>
      </c>
      <c r="B215" s="53"/>
      <c r="C215" s="8" t="s">
        <v>151</v>
      </c>
      <c r="D215" s="9">
        <v>1181.5899999999999</v>
      </c>
      <c r="E215" s="53"/>
      <c r="F215" s="53"/>
    </row>
    <row r="216" spans="1:6" ht="12" customHeight="1" x14ac:dyDescent="0.4">
      <c r="A216" s="8" t="s">
        <v>210</v>
      </c>
      <c r="B216" s="53"/>
      <c r="C216" s="8" t="s">
        <v>151</v>
      </c>
      <c r="D216" s="9">
        <v>211.22</v>
      </c>
      <c r="E216" s="53"/>
      <c r="F216" s="53"/>
    </row>
    <row r="217" spans="1:6" ht="12" customHeight="1" x14ac:dyDescent="0.4">
      <c r="A217" s="8" t="s">
        <v>211</v>
      </c>
      <c r="B217" s="53"/>
      <c r="C217" s="8" t="s">
        <v>151</v>
      </c>
      <c r="D217" s="9">
        <v>2196.3000000000002</v>
      </c>
      <c r="E217" s="53"/>
      <c r="F217" s="53"/>
    </row>
    <row r="218" spans="1:6" ht="12" customHeight="1" x14ac:dyDescent="0.4">
      <c r="A218" s="8" t="s">
        <v>212</v>
      </c>
      <c r="B218" s="53"/>
      <c r="C218" s="8" t="s">
        <v>151</v>
      </c>
      <c r="D218" s="9">
        <v>164.62</v>
      </c>
      <c r="E218" s="53"/>
      <c r="F218" s="53"/>
    </row>
    <row r="219" spans="1:6" ht="2.25" customHeight="1" x14ac:dyDescent="0.4">
      <c r="A219" s="53"/>
      <c r="B219" s="53"/>
      <c r="C219" s="53"/>
      <c r="D219" s="53"/>
      <c r="E219" s="53"/>
      <c r="F219" s="53"/>
    </row>
    <row r="220" spans="1:6" ht="12" customHeight="1" x14ac:dyDescent="0.4">
      <c r="A220" s="54" t="s">
        <v>213</v>
      </c>
      <c r="B220" s="54"/>
      <c r="C220" s="54"/>
      <c r="D220" s="10">
        <v>3753.73</v>
      </c>
      <c r="E220" s="53"/>
      <c r="F220" s="53"/>
    </row>
    <row r="221" spans="1:6" ht="12" customHeight="1" x14ac:dyDescent="0.4">
      <c r="A221" s="54" t="s">
        <v>214</v>
      </c>
      <c r="B221" s="54"/>
      <c r="C221" s="54"/>
      <c r="D221" s="54"/>
      <c r="E221" s="54"/>
      <c r="F221" s="54"/>
    </row>
    <row r="222" spans="1:6" ht="12" customHeight="1" x14ac:dyDescent="0.4">
      <c r="A222" s="8" t="s">
        <v>215</v>
      </c>
      <c r="B222" s="53"/>
      <c r="C222" s="8" t="s">
        <v>151</v>
      </c>
      <c r="D222" s="9">
        <v>2782</v>
      </c>
      <c r="E222" s="53"/>
      <c r="F222" s="53"/>
    </row>
    <row r="223" spans="1:6" ht="2.25" customHeight="1" x14ac:dyDescent="0.4">
      <c r="A223" s="53"/>
      <c r="B223" s="53"/>
      <c r="C223" s="53"/>
      <c r="D223" s="53"/>
      <c r="E223" s="53"/>
      <c r="F223" s="53"/>
    </row>
    <row r="224" spans="1:6" ht="12" customHeight="1" x14ac:dyDescent="0.4">
      <c r="A224" s="53"/>
      <c r="B224" s="53"/>
      <c r="C224" s="53"/>
      <c r="D224" s="53"/>
      <c r="E224" s="53"/>
      <c r="F224" s="53"/>
    </row>
    <row r="225" spans="1:6" ht="11.25" customHeight="1" x14ac:dyDescent="0.4">
      <c r="A225" s="11" t="s">
        <v>216</v>
      </c>
      <c r="B225" s="55"/>
      <c r="C225" s="55"/>
      <c r="D225" s="55"/>
      <c r="E225" s="56" t="s">
        <v>109</v>
      </c>
      <c r="F225" s="56"/>
    </row>
    <row r="226" spans="1:6" ht="12" customHeight="1" x14ac:dyDescent="0.4">
      <c r="A226" s="53"/>
      <c r="B226" s="53"/>
      <c r="C226" s="53"/>
      <c r="D226" s="53"/>
      <c r="E226" s="53"/>
      <c r="F226" s="53"/>
    </row>
    <row r="227" spans="1:6" ht="10.5" customHeight="1" x14ac:dyDescent="0.4">
      <c r="A227" s="53"/>
      <c r="B227" s="53"/>
      <c r="C227" s="53"/>
      <c r="D227" s="53"/>
      <c r="E227" s="53"/>
      <c r="F227" s="53"/>
    </row>
    <row r="228" spans="1:6" ht="9.75" customHeight="1" x14ac:dyDescent="0.4">
      <c r="A228" s="53"/>
      <c r="B228" s="53"/>
      <c r="C228" s="53"/>
      <c r="D228" s="53"/>
      <c r="E228" s="53"/>
      <c r="F228" s="53"/>
    </row>
    <row r="229" spans="1:6" ht="2.25" customHeight="1" x14ac:dyDescent="0.4">
      <c r="A229" s="53"/>
      <c r="B229" s="53"/>
      <c r="C229" s="53"/>
      <c r="D229" s="53"/>
      <c r="E229" s="53"/>
      <c r="F229" s="53"/>
    </row>
    <row r="230" spans="1:6" ht="15" customHeight="1" x14ac:dyDescent="0.4">
      <c r="A230" s="2" t="s">
        <v>47</v>
      </c>
      <c r="B230" s="41"/>
      <c r="C230" s="2" t="s">
        <v>48</v>
      </c>
      <c r="D230" s="41"/>
      <c r="E230" s="2" t="s">
        <v>49</v>
      </c>
      <c r="F230" s="3"/>
    </row>
    <row r="231" spans="1:6" ht="15" customHeight="1" x14ac:dyDescent="0.4">
      <c r="A231" s="2" t="s">
        <v>50</v>
      </c>
      <c r="B231" s="41"/>
      <c r="C231" s="2" t="s">
        <v>51</v>
      </c>
      <c r="D231" s="41"/>
      <c r="E231" s="2" t="s">
        <v>52</v>
      </c>
      <c r="F231" s="3"/>
    </row>
    <row r="232" spans="1:6" ht="15.75" customHeight="1" x14ac:dyDescent="0.4">
      <c r="A232" s="4" t="s">
        <v>53</v>
      </c>
      <c r="B232" s="5" t="s">
        <v>54</v>
      </c>
      <c r="C232" s="4" t="s">
        <v>55</v>
      </c>
      <c r="D232" s="5" t="s">
        <v>56</v>
      </c>
      <c r="E232" s="4" t="s">
        <v>57</v>
      </c>
      <c r="F232" s="6"/>
    </row>
    <row r="233" spans="1:6" ht="11.25" customHeight="1" x14ac:dyDescent="0.4">
      <c r="A233" s="53"/>
      <c r="B233" s="53"/>
      <c r="C233" s="53"/>
      <c r="D233" s="53"/>
      <c r="E233" s="53"/>
      <c r="F233" s="53"/>
    </row>
    <row r="234" spans="1:6" ht="6.75" customHeight="1" x14ac:dyDescent="0.4">
      <c r="A234" s="60"/>
      <c r="B234" s="60"/>
      <c r="C234" s="60"/>
      <c r="D234" s="60"/>
      <c r="E234" s="60"/>
      <c r="F234" s="60"/>
    </row>
    <row r="235" spans="1:6" ht="6" customHeight="1" x14ac:dyDescent="0.4">
      <c r="A235" s="53"/>
      <c r="B235" s="53"/>
      <c r="C235" s="53"/>
      <c r="D235" s="53"/>
      <c r="E235" s="53"/>
      <c r="F235" s="53"/>
    </row>
    <row r="236" spans="1:6" ht="27" customHeight="1" x14ac:dyDescent="0.4">
      <c r="A236" s="7" t="s">
        <v>58</v>
      </c>
      <c r="B236" s="53"/>
      <c r="C236" s="7" t="s">
        <v>5</v>
      </c>
      <c r="D236" s="7" t="s">
        <v>7</v>
      </c>
      <c r="E236" s="53"/>
      <c r="F236" s="53"/>
    </row>
    <row r="237" spans="1:6" ht="6.75" customHeight="1" x14ac:dyDescent="0.4">
      <c r="A237" s="61"/>
      <c r="B237" s="61"/>
      <c r="C237" s="61"/>
      <c r="D237" s="61"/>
      <c r="E237" s="61"/>
      <c r="F237" s="61"/>
    </row>
    <row r="238" spans="1:6" ht="12" customHeight="1" x14ac:dyDescent="0.4">
      <c r="A238" s="8" t="s">
        <v>217</v>
      </c>
      <c r="B238" s="53"/>
      <c r="C238" s="8" t="s">
        <v>61</v>
      </c>
      <c r="D238" s="9">
        <v>76579</v>
      </c>
      <c r="E238" s="53"/>
      <c r="F238" s="53"/>
    </row>
    <row r="239" spans="1:6" ht="12" customHeight="1" x14ac:dyDescent="0.4">
      <c r="A239" s="8" t="s">
        <v>218</v>
      </c>
      <c r="B239" s="53"/>
      <c r="C239" s="8" t="s">
        <v>61</v>
      </c>
      <c r="D239" s="9">
        <v>28615</v>
      </c>
      <c r="E239" s="53"/>
      <c r="F239" s="53"/>
    </row>
    <row r="240" spans="1:6" ht="12" customHeight="1" x14ac:dyDescent="0.4">
      <c r="A240" s="8" t="s">
        <v>219</v>
      </c>
      <c r="B240" s="53"/>
      <c r="C240" s="8" t="s">
        <v>151</v>
      </c>
      <c r="D240" s="9">
        <v>969</v>
      </c>
      <c r="E240" s="53"/>
      <c r="F240" s="53"/>
    </row>
    <row r="241" spans="1:6" ht="12" customHeight="1" x14ac:dyDescent="0.4">
      <c r="A241" s="8" t="s">
        <v>220</v>
      </c>
      <c r="B241" s="53"/>
      <c r="C241" s="8" t="s">
        <v>61</v>
      </c>
      <c r="D241" s="9">
        <v>96025</v>
      </c>
      <c r="E241" s="53"/>
      <c r="F241" s="53"/>
    </row>
    <row r="242" spans="1:6" ht="12" customHeight="1" x14ac:dyDescent="0.4">
      <c r="A242" s="8" t="s">
        <v>221</v>
      </c>
      <c r="B242" s="53"/>
      <c r="C242" s="8" t="s">
        <v>61</v>
      </c>
      <c r="D242" s="9">
        <v>10075</v>
      </c>
      <c r="E242" s="53"/>
      <c r="F242" s="53"/>
    </row>
    <row r="243" spans="1:6" ht="12" customHeight="1" x14ac:dyDescent="0.4">
      <c r="A243" s="8" t="s">
        <v>222</v>
      </c>
      <c r="B243" s="53"/>
      <c r="C243" s="8" t="s">
        <v>61</v>
      </c>
      <c r="D243" s="9">
        <v>195921</v>
      </c>
      <c r="E243" s="53"/>
      <c r="F243" s="53"/>
    </row>
    <row r="244" spans="1:6" ht="12" customHeight="1" x14ac:dyDescent="0.4">
      <c r="A244" s="8" t="s">
        <v>223</v>
      </c>
      <c r="B244" s="53"/>
      <c r="C244" s="8" t="s">
        <v>151</v>
      </c>
      <c r="D244" s="9">
        <v>2473.61</v>
      </c>
      <c r="E244" s="53"/>
      <c r="F244" s="53"/>
    </row>
    <row r="245" spans="1:6" ht="12" customHeight="1" x14ac:dyDescent="0.4">
      <c r="A245" s="8" t="s">
        <v>224</v>
      </c>
      <c r="B245" s="53"/>
      <c r="C245" s="8" t="s">
        <v>151</v>
      </c>
      <c r="D245" s="9">
        <v>863.96</v>
      </c>
      <c r="E245" s="53"/>
      <c r="F245" s="53"/>
    </row>
    <row r="246" spans="1:6" ht="2.25" customHeight="1" x14ac:dyDescent="0.4">
      <c r="A246" s="53"/>
      <c r="B246" s="53"/>
      <c r="C246" s="53"/>
      <c r="D246" s="53"/>
      <c r="E246" s="53"/>
      <c r="F246" s="53"/>
    </row>
    <row r="247" spans="1:6" ht="12" customHeight="1" x14ac:dyDescent="0.4">
      <c r="A247" s="54" t="s">
        <v>225</v>
      </c>
      <c r="B247" s="54"/>
      <c r="C247" s="54"/>
      <c r="D247" s="10">
        <v>414303.57</v>
      </c>
      <c r="E247" s="53"/>
      <c r="F247" s="53"/>
    </row>
    <row r="248" spans="1:6" ht="12" customHeight="1" x14ac:dyDescent="0.4">
      <c r="A248" s="54" t="s">
        <v>226</v>
      </c>
      <c r="B248" s="54"/>
      <c r="C248" s="54"/>
      <c r="D248" s="54"/>
      <c r="E248" s="54"/>
      <c r="F248" s="54"/>
    </row>
    <row r="249" spans="1:6" ht="12" customHeight="1" x14ac:dyDescent="0.4">
      <c r="A249" s="8" t="s">
        <v>227</v>
      </c>
      <c r="B249" s="53"/>
      <c r="C249" s="8" t="s">
        <v>81</v>
      </c>
      <c r="D249" s="9">
        <v>1117.54</v>
      </c>
      <c r="E249" s="53"/>
      <c r="F249" s="53"/>
    </row>
    <row r="250" spans="1:6" ht="12" customHeight="1" x14ac:dyDescent="0.4">
      <c r="A250" s="8" t="s">
        <v>228</v>
      </c>
      <c r="B250" s="53"/>
      <c r="C250" s="8" t="s">
        <v>79</v>
      </c>
      <c r="D250" s="9">
        <v>10018.61</v>
      </c>
      <c r="E250" s="53"/>
      <c r="F250" s="53"/>
    </row>
    <row r="251" spans="1:6" ht="12" customHeight="1" x14ac:dyDescent="0.4">
      <c r="A251" s="8" t="s">
        <v>229</v>
      </c>
      <c r="B251" s="53"/>
      <c r="C251" s="8" t="s">
        <v>86</v>
      </c>
      <c r="D251" s="9">
        <v>2610.25</v>
      </c>
      <c r="E251" s="53"/>
      <c r="F251" s="53"/>
    </row>
    <row r="252" spans="1:6" ht="12" customHeight="1" x14ac:dyDescent="0.4">
      <c r="A252" s="8" t="s">
        <v>230</v>
      </c>
      <c r="B252" s="53"/>
      <c r="C252" s="8" t="s">
        <v>83</v>
      </c>
      <c r="D252" s="9">
        <v>10739.27</v>
      </c>
      <c r="E252" s="53"/>
      <c r="F252" s="53"/>
    </row>
    <row r="253" spans="1:6" ht="12" customHeight="1" x14ac:dyDescent="0.4">
      <c r="A253" s="8" t="s">
        <v>231</v>
      </c>
      <c r="B253" s="53"/>
      <c r="C253" s="8" t="s">
        <v>83</v>
      </c>
      <c r="D253" s="9">
        <v>14618.59</v>
      </c>
      <c r="E253" s="53"/>
      <c r="F253" s="53"/>
    </row>
    <row r="254" spans="1:6" ht="12" customHeight="1" x14ac:dyDescent="0.4">
      <c r="A254" s="8" t="s">
        <v>232</v>
      </c>
      <c r="B254" s="53"/>
      <c r="C254" s="8" t="s">
        <v>75</v>
      </c>
      <c r="D254" s="9">
        <v>375</v>
      </c>
      <c r="E254" s="53"/>
      <c r="F254" s="53"/>
    </row>
    <row r="255" spans="1:6" ht="12" customHeight="1" x14ac:dyDescent="0.4">
      <c r="A255" s="8" t="s">
        <v>233</v>
      </c>
      <c r="B255" s="53"/>
      <c r="C255" s="8" t="s">
        <v>86</v>
      </c>
      <c r="D255" s="9">
        <v>4082.55</v>
      </c>
      <c r="E255" s="53"/>
      <c r="F255" s="53"/>
    </row>
    <row r="256" spans="1:6" ht="12" customHeight="1" x14ac:dyDescent="0.4">
      <c r="A256" s="8" t="s">
        <v>234</v>
      </c>
      <c r="B256" s="53"/>
      <c r="C256" s="8" t="s">
        <v>79</v>
      </c>
      <c r="D256" s="9">
        <v>21011.21</v>
      </c>
      <c r="E256" s="53"/>
      <c r="F256" s="53"/>
    </row>
    <row r="257" spans="1:4" ht="12" customHeight="1" x14ac:dyDescent="0.4">
      <c r="A257" s="8" t="s">
        <v>235</v>
      </c>
      <c r="B257" s="53"/>
      <c r="C257" s="8" t="s">
        <v>83</v>
      </c>
      <c r="D257" s="9">
        <v>22309.52</v>
      </c>
    </row>
    <row r="258" spans="1:4" ht="12" customHeight="1" x14ac:dyDescent="0.4">
      <c r="A258" s="8" t="s">
        <v>236</v>
      </c>
      <c r="B258" s="53"/>
      <c r="C258" s="8" t="s">
        <v>86</v>
      </c>
      <c r="D258" s="9">
        <v>277.82</v>
      </c>
    </row>
    <row r="259" spans="1:4" ht="12" customHeight="1" x14ac:dyDescent="0.4">
      <c r="A259" s="8" t="s">
        <v>237</v>
      </c>
      <c r="B259" s="53"/>
      <c r="C259" s="8" t="s">
        <v>79</v>
      </c>
      <c r="D259" s="9">
        <v>24960.600000000002</v>
      </c>
    </row>
    <row r="260" spans="1:4" ht="12" customHeight="1" x14ac:dyDescent="0.4">
      <c r="A260" s="8" t="s">
        <v>238</v>
      </c>
      <c r="B260" s="53"/>
      <c r="C260" s="8" t="s">
        <v>79</v>
      </c>
      <c r="D260" s="9">
        <v>8143.13</v>
      </c>
    </row>
    <row r="261" spans="1:4" ht="12" customHeight="1" x14ac:dyDescent="0.4">
      <c r="A261" s="8" t="s">
        <v>239</v>
      </c>
      <c r="B261" s="53"/>
      <c r="C261" s="8" t="s">
        <v>83</v>
      </c>
      <c r="D261" s="9">
        <v>22257.13</v>
      </c>
    </row>
    <row r="262" spans="1:4" ht="12" customHeight="1" x14ac:dyDescent="0.4">
      <c r="A262" s="8" t="s">
        <v>240</v>
      </c>
      <c r="B262" s="53"/>
      <c r="C262" s="8" t="s">
        <v>86</v>
      </c>
      <c r="D262" s="9">
        <v>3447.62</v>
      </c>
    </row>
    <row r="263" spans="1:4" ht="12" customHeight="1" x14ac:dyDescent="0.4">
      <c r="A263" s="8" t="s">
        <v>241</v>
      </c>
      <c r="B263" s="53"/>
      <c r="C263" s="8" t="s">
        <v>79</v>
      </c>
      <c r="D263" s="9">
        <v>10088.129999999999</v>
      </c>
    </row>
    <row r="264" spans="1:4" ht="12" customHeight="1" x14ac:dyDescent="0.4">
      <c r="A264" s="8" t="s">
        <v>242</v>
      </c>
      <c r="B264" s="53"/>
      <c r="C264" s="8" t="s">
        <v>83</v>
      </c>
      <c r="D264" s="9">
        <v>29300.89</v>
      </c>
    </row>
    <row r="265" spans="1:4" ht="12" customHeight="1" x14ac:dyDescent="0.4">
      <c r="A265" s="8" t="s">
        <v>243</v>
      </c>
      <c r="B265" s="53"/>
      <c r="C265" s="8" t="s">
        <v>86</v>
      </c>
      <c r="D265" s="9">
        <v>25744.38</v>
      </c>
    </row>
    <row r="266" spans="1:4" ht="12" customHeight="1" x14ac:dyDescent="0.4">
      <c r="A266" s="8" t="s">
        <v>244</v>
      </c>
      <c r="B266" s="53"/>
      <c r="C266" s="8" t="s">
        <v>79</v>
      </c>
      <c r="D266" s="9">
        <v>4250.25</v>
      </c>
    </row>
    <row r="267" spans="1:4" ht="12" customHeight="1" x14ac:dyDescent="0.4">
      <c r="A267" s="8" t="s">
        <v>245</v>
      </c>
      <c r="B267" s="53"/>
      <c r="C267" s="8" t="s">
        <v>83</v>
      </c>
      <c r="D267" s="9">
        <v>10250.14</v>
      </c>
    </row>
    <row r="268" spans="1:4" ht="12" customHeight="1" x14ac:dyDescent="0.4">
      <c r="A268" s="8" t="s">
        <v>246</v>
      </c>
      <c r="B268" s="53"/>
      <c r="C268" s="8" t="s">
        <v>86</v>
      </c>
      <c r="D268" s="9">
        <v>10490</v>
      </c>
    </row>
    <row r="269" spans="1:4" ht="12" customHeight="1" x14ac:dyDescent="0.4">
      <c r="A269" s="8" t="s">
        <v>247</v>
      </c>
      <c r="B269" s="53"/>
      <c r="C269" s="8" t="s">
        <v>83</v>
      </c>
      <c r="D269" s="9">
        <v>9045.67</v>
      </c>
    </row>
    <row r="270" spans="1:4" ht="12" customHeight="1" x14ac:dyDescent="0.4">
      <c r="A270" s="8" t="s">
        <v>248</v>
      </c>
      <c r="B270" s="53"/>
      <c r="C270" s="8" t="s">
        <v>86</v>
      </c>
      <c r="D270" s="9">
        <v>9082.36</v>
      </c>
    </row>
    <row r="271" spans="1:4" ht="12" customHeight="1" x14ac:dyDescent="0.4">
      <c r="A271" s="8" t="s">
        <v>249</v>
      </c>
      <c r="B271" s="53"/>
      <c r="C271" s="8" t="s">
        <v>79</v>
      </c>
      <c r="D271" s="9">
        <v>362.55</v>
      </c>
    </row>
    <row r="272" spans="1:4" ht="12" customHeight="1" x14ac:dyDescent="0.4">
      <c r="A272" s="8" t="s">
        <v>250</v>
      </c>
      <c r="B272" s="53"/>
      <c r="C272" s="8" t="s">
        <v>83</v>
      </c>
      <c r="D272" s="9">
        <v>12315.460000000001</v>
      </c>
    </row>
    <row r="273" spans="1:6" ht="12" customHeight="1" x14ac:dyDescent="0.4">
      <c r="A273" s="8" t="s">
        <v>251</v>
      </c>
      <c r="B273" s="53"/>
      <c r="C273" s="8" t="s">
        <v>86</v>
      </c>
      <c r="D273" s="9">
        <v>58032.82</v>
      </c>
      <c r="E273" s="53"/>
      <c r="F273" s="53"/>
    </row>
    <row r="274" spans="1:6" ht="12" customHeight="1" x14ac:dyDescent="0.4">
      <c r="A274" s="8" t="s">
        <v>252</v>
      </c>
      <c r="B274" s="53"/>
      <c r="C274" s="8" t="s">
        <v>83</v>
      </c>
      <c r="D274" s="9">
        <v>8778.89</v>
      </c>
      <c r="E274" s="53"/>
      <c r="F274" s="53"/>
    </row>
    <row r="275" spans="1:6" ht="12" customHeight="1" x14ac:dyDescent="0.4">
      <c r="A275" s="8" t="s">
        <v>253</v>
      </c>
      <c r="B275" s="53"/>
      <c r="C275" s="8" t="s">
        <v>86</v>
      </c>
      <c r="D275" s="9">
        <v>17711.810000000001</v>
      </c>
      <c r="E275" s="53"/>
      <c r="F275" s="53"/>
    </row>
    <row r="276" spans="1:6" ht="12" customHeight="1" x14ac:dyDescent="0.4">
      <c r="A276" s="8" t="s">
        <v>254</v>
      </c>
      <c r="B276" s="53"/>
      <c r="C276" s="8" t="s">
        <v>61</v>
      </c>
      <c r="D276" s="9">
        <v>192288</v>
      </c>
      <c r="E276" s="53"/>
      <c r="F276" s="53"/>
    </row>
    <row r="277" spans="1:6" ht="12" customHeight="1" x14ac:dyDescent="0.4">
      <c r="A277" s="8" t="s">
        <v>255</v>
      </c>
      <c r="B277" s="53"/>
      <c r="C277" s="8" t="s">
        <v>86</v>
      </c>
      <c r="D277" s="9">
        <v>26044.5</v>
      </c>
      <c r="E277" s="53"/>
      <c r="F277" s="53"/>
    </row>
    <row r="278" spans="1:6" ht="2.25" customHeight="1" x14ac:dyDescent="0.4">
      <c r="A278" s="53"/>
      <c r="B278" s="53"/>
      <c r="C278" s="53"/>
      <c r="D278" s="53"/>
      <c r="E278" s="53"/>
      <c r="F278" s="53"/>
    </row>
    <row r="279" spans="1:6" ht="12" customHeight="1" x14ac:dyDescent="0.4">
      <c r="A279" s="54" t="s">
        <v>256</v>
      </c>
      <c r="B279" s="54"/>
      <c r="C279" s="54"/>
      <c r="D279" s="10">
        <v>569754.69000000006</v>
      </c>
      <c r="E279" s="53"/>
      <c r="F279" s="53"/>
    </row>
    <row r="280" spans="1:6" ht="12" customHeight="1" x14ac:dyDescent="0.4">
      <c r="A280" s="54" t="s">
        <v>257</v>
      </c>
      <c r="B280" s="54"/>
      <c r="C280" s="54"/>
      <c r="D280" s="54"/>
      <c r="E280" s="54"/>
      <c r="F280" s="54"/>
    </row>
    <row r="281" spans="1:6" ht="12" customHeight="1" x14ac:dyDescent="0.4">
      <c r="A281" s="8" t="s">
        <v>258</v>
      </c>
      <c r="B281" s="53"/>
      <c r="C281" s="8" t="s">
        <v>65</v>
      </c>
      <c r="D281" s="9">
        <v>1887.0900000000001</v>
      </c>
      <c r="E281" s="53"/>
      <c r="F281" s="53"/>
    </row>
    <row r="282" spans="1:6" ht="12" customHeight="1" x14ac:dyDescent="0.4">
      <c r="A282" s="8" t="s">
        <v>259</v>
      </c>
      <c r="B282" s="53"/>
      <c r="C282" s="8" t="s">
        <v>79</v>
      </c>
      <c r="D282" s="9">
        <v>2381.25</v>
      </c>
      <c r="E282" s="53"/>
      <c r="F282" s="53"/>
    </row>
    <row r="283" spans="1:6" ht="12" customHeight="1" x14ac:dyDescent="0.4">
      <c r="A283" s="8" t="s">
        <v>260</v>
      </c>
      <c r="B283" s="53"/>
      <c r="C283" s="8" t="s">
        <v>75</v>
      </c>
      <c r="D283" s="9">
        <v>55358</v>
      </c>
      <c r="E283" s="53"/>
      <c r="F283" s="53"/>
    </row>
    <row r="284" spans="1:6" ht="12" customHeight="1" x14ac:dyDescent="0.4">
      <c r="A284" s="8" t="s">
        <v>261</v>
      </c>
      <c r="B284" s="53"/>
      <c r="C284" s="8" t="s">
        <v>65</v>
      </c>
      <c r="D284" s="9">
        <v>6348.5</v>
      </c>
      <c r="E284" s="53"/>
      <c r="F284" s="53"/>
    </row>
    <row r="285" spans="1:6" ht="2.25" customHeight="1" x14ac:dyDescent="0.4">
      <c r="A285" s="53"/>
      <c r="B285" s="53"/>
      <c r="C285" s="53"/>
      <c r="D285" s="53"/>
      <c r="E285" s="53"/>
      <c r="F285" s="53"/>
    </row>
    <row r="286" spans="1:6" ht="12" customHeight="1" x14ac:dyDescent="0.4">
      <c r="A286" s="54" t="s">
        <v>262</v>
      </c>
      <c r="B286" s="54"/>
      <c r="C286" s="54"/>
      <c r="D286" s="10">
        <v>65974.84</v>
      </c>
      <c r="E286" s="53"/>
      <c r="F286" s="53"/>
    </row>
    <row r="287" spans="1:6" ht="12" customHeight="1" x14ac:dyDescent="0.4">
      <c r="A287" s="54" t="s">
        <v>263</v>
      </c>
      <c r="B287" s="54"/>
      <c r="C287" s="54"/>
      <c r="D287" s="54"/>
      <c r="E287" s="54"/>
      <c r="F287" s="54"/>
    </row>
    <row r="288" spans="1:6" ht="12" customHeight="1" x14ac:dyDescent="0.4">
      <c r="A288" s="8" t="s">
        <v>264</v>
      </c>
      <c r="B288" s="53"/>
      <c r="C288" s="8" t="s">
        <v>81</v>
      </c>
      <c r="D288" s="9">
        <v>520</v>
      </c>
      <c r="E288" s="53"/>
      <c r="F288" s="53"/>
    </row>
    <row r="289" spans="1:6" ht="12" customHeight="1" x14ac:dyDescent="0.4">
      <c r="A289" s="8" t="s">
        <v>265</v>
      </c>
      <c r="B289" s="53"/>
      <c r="C289" s="8" t="s">
        <v>83</v>
      </c>
      <c r="D289" s="9">
        <v>652.5</v>
      </c>
      <c r="E289" s="53"/>
      <c r="F289" s="53"/>
    </row>
    <row r="290" spans="1:6" ht="12" customHeight="1" x14ac:dyDescent="0.4">
      <c r="A290" s="8" t="s">
        <v>266</v>
      </c>
      <c r="B290" s="53"/>
      <c r="C290" s="8" t="s">
        <v>75</v>
      </c>
      <c r="D290" s="9">
        <v>3583.88</v>
      </c>
      <c r="E290" s="53"/>
      <c r="F290" s="53"/>
    </row>
    <row r="291" spans="1:6" ht="2.25" customHeight="1" x14ac:dyDescent="0.4">
      <c r="A291" s="53"/>
      <c r="B291" s="53"/>
      <c r="C291" s="53"/>
      <c r="D291" s="53"/>
      <c r="E291" s="53"/>
      <c r="F291" s="53"/>
    </row>
    <row r="292" spans="1:6" ht="12" customHeight="1" x14ac:dyDescent="0.4">
      <c r="A292" s="54" t="s">
        <v>267</v>
      </c>
      <c r="B292" s="54"/>
      <c r="C292" s="54"/>
      <c r="D292" s="10">
        <v>4756.38</v>
      </c>
      <c r="E292" s="53"/>
      <c r="F292" s="53"/>
    </row>
    <row r="293" spans="1:6" ht="12" customHeight="1" x14ac:dyDescent="0.4">
      <c r="A293" s="54" t="s">
        <v>268</v>
      </c>
      <c r="B293" s="54"/>
      <c r="C293" s="54"/>
      <c r="D293" s="54"/>
      <c r="E293" s="54"/>
      <c r="F293" s="54"/>
    </row>
    <row r="294" spans="1:6" ht="12" customHeight="1" x14ac:dyDescent="0.4">
      <c r="A294" s="8" t="s">
        <v>269</v>
      </c>
      <c r="B294" s="53"/>
      <c r="C294" s="8" t="s">
        <v>65</v>
      </c>
      <c r="D294" s="9">
        <v>2440</v>
      </c>
      <c r="E294" s="53"/>
      <c r="F294" s="53"/>
    </row>
    <row r="295" spans="1:6" ht="2.25" customHeight="1" x14ac:dyDescent="0.4">
      <c r="A295" s="53"/>
      <c r="B295" s="53"/>
      <c r="C295" s="53"/>
      <c r="D295" s="53"/>
      <c r="E295" s="53"/>
      <c r="F295" s="53"/>
    </row>
    <row r="296" spans="1:6" ht="12" customHeight="1" x14ac:dyDescent="0.4">
      <c r="A296" s="54" t="s">
        <v>270</v>
      </c>
      <c r="B296" s="54"/>
      <c r="C296" s="54"/>
      <c r="D296" s="10">
        <v>2440</v>
      </c>
      <c r="E296" s="53"/>
      <c r="F296" s="53"/>
    </row>
    <row r="297" spans="1:6" ht="3.75" customHeight="1" x14ac:dyDescent="0.4">
      <c r="A297" s="53"/>
      <c r="B297" s="53"/>
      <c r="C297" s="53"/>
      <c r="D297" s="53"/>
      <c r="E297" s="53"/>
      <c r="F297" s="53"/>
    </row>
    <row r="298" spans="1:6" ht="12" customHeight="1" x14ac:dyDescent="0.4">
      <c r="A298" s="53"/>
      <c r="B298" s="53"/>
      <c r="C298" s="53"/>
      <c r="D298" s="53"/>
      <c r="E298" s="53"/>
      <c r="F298" s="53"/>
    </row>
    <row r="299" spans="1:6" ht="11.25" customHeight="1" x14ac:dyDescent="0.4">
      <c r="A299" s="11" t="s">
        <v>271</v>
      </c>
      <c r="B299" s="55"/>
      <c r="C299" s="55"/>
      <c r="D299" s="55"/>
      <c r="E299" s="56" t="s">
        <v>109</v>
      </c>
      <c r="F299" s="56"/>
    </row>
    <row r="300" spans="1:6" ht="12" customHeight="1" x14ac:dyDescent="0.4">
      <c r="A300" s="53"/>
      <c r="B300" s="53"/>
      <c r="C300" s="53"/>
      <c r="D300" s="53"/>
      <c r="E300" s="53"/>
      <c r="F300" s="53"/>
    </row>
    <row r="301" spans="1:6" ht="10.5" customHeight="1" x14ac:dyDescent="0.4">
      <c r="A301" s="53"/>
      <c r="B301" s="53"/>
      <c r="C301" s="53"/>
      <c r="D301" s="53"/>
      <c r="E301" s="53"/>
      <c r="F301" s="53"/>
    </row>
    <row r="302" spans="1:6" ht="9.75" customHeight="1" x14ac:dyDescent="0.4">
      <c r="A302" s="53"/>
      <c r="B302" s="53"/>
      <c r="C302" s="53"/>
      <c r="D302" s="53"/>
      <c r="E302" s="53"/>
      <c r="F302" s="53"/>
    </row>
    <row r="303" spans="1:6" ht="2.25" customHeight="1" x14ac:dyDescent="0.4">
      <c r="A303" s="53"/>
      <c r="B303" s="53"/>
      <c r="C303" s="53"/>
      <c r="D303" s="53"/>
      <c r="E303" s="53"/>
      <c r="F303" s="53"/>
    </row>
    <row r="304" spans="1:6" ht="15" customHeight="1" x14ac:dyDescent="0.4">
      <c r="A304" s="2" t="s">
        <v>47</v>
      </c>
      <c r="B304" s="41"/>
      <c r="C304" s="2" t="s">
        <v>48</v>
      </c>
      <c r="D304" s="41"/>
      <c r="E304" s="2" t="s">
        <v>49</v>
      </c>
      <c r="F304" s="3"/>
    </row>
    <row r="305" spans="1:6" ht="15" customHeight="1" x14ac:dyDescent="0.4">
      <c r="A305" s="2" t="s">
        <v>50</v>
      </c>
      <c r="B305" s="41"/>
      <c r="C305" s="2" t="s">
        <v>51</v>
      </c>
      <c r="D305" s="41"/>
      <c r="E305" s="2" t="s">
        <v>52</v>
      </c>
      <c r="F305" s="3"/>
    </row>
    <row r="306" spans="1:6" ht="15.75" customHeight="1" x14ac:dyDescent="0.4">
      <c r="A306" s="4" t="s">
        <v>53</v>
      </c>
      <c r="B306" s="5" t="s">
        <v>54</v>
      </c>
      <c r="C306" s="4" t="s">
        <v>55</v>
      </c>
      <c r="D306" s="5" t="s">
        <v>56</v>
      </c>
      <c r="E306" s="4" t="s">
        <v>57</v>
      </c>
      <c r="F306" s="6"/>
    </row>
    <row r="307" spans="1:6" ht="11.25" customHeight="1" x14ac:dyDescent="0.4">
      <c r="A307" s="53"/>
      <c r="B307" s="53"/>
      <c r="C307" s="53"/>
      <c r="D307" s="53"/>
      <c r="E307" s="53"/>
      <c r="F307" s="53"/>
    </row>
    <row r="308" spans="1:6" ht="6.75" customHeight="1" x14ac:dyDescent="0.4">
      <c r="A308" s="60"/>
      <c r="B308" s="60"/>
      <c r="C308" s="60"/>
      <c r="D308" s="60"/>
      <c r="E308" s="60"/>
      <c r="F308" s="60"/>
    </row>
    <row r="309" spans="1:6" ht="6" customHeight="1" x14ac:dyDescent="0.4">
      <c r="A309" s="53"/>
      <c r="B309" s="53"/>
      <c r="C309" s="53"/>
      <c r="D309" s="53"/>
      <c r="E309" s="53"/>
      <c r="F309" s="53"/>
    </row>
    <row r="310" spans="1:6" ht="27" customHeight="1" x14ac:dyDescent="0.4">
      <c r="A310" s="7" t="s">
        <v>58</v>
      </c>
      <c r="B310" s="53"/>
      <c r="C310" s="7" t="s">
        <v>5</v>
      </c>
      <c r="D310" s="7" t="s">
        <v>7</v>
      </c>
      <c r="E310" s="53"/>
      <c r="F310" s="53"/>
    </row>
    <row r="311" spans="1:6" ht="6.75" customHeight="1" x14ac:dyDescent="0.4">
      <c r="A311" s="61"/>
      <c r="B311" s="61"/>
      <c r="C311" s="61"/>
      <c r="D311" s="61"/>
      <c r="E311" s="61"/>
      <c r="F311" s="61"/>
    </row>
    <row r="312" spans="1:6" ht="12" customHeight="1" x14ac:dyDescent="0.4">
      <c r="A312" s="54" t="s">
        <v>272</v>
      </c>
      <c r="B312" s="54"/>
      <c r="C312" s="54"/>
      <c r="D312" s="54"/>
      <c r="E312" s="54"/>
      <c r="F312" s="54"/>
    </row>
    <row r="313" spans="1:6" ht="12" customHeight="1" x14ac:dyDescent="0.4">
      <c r="A313" s="8" t="s">
        <v>273</v>
      </c>
      <c r="B313" s="53"/>
      <c r="C313" s="8" t="s">
        <v>81</v>
      </c>
      <c r="D313" s="9">
        <v>9084.92</v>
      </c>
      <c r="E313" s="53"/>
      <c r="F313" s="53"/>
    </row>
    <row r="314" spans="1:6" ht="12" customHeight="1" x14ac:dyDescent="0.4">
      <c r="A314" s="8" t="s">
        <v>274</v>
      </c>
      <c r="B314" s="53"/>
      <c r="C314" s="8" t="s">
        <v>61</v>
      </c>
      <c r="D314" s="9">
        <v>1853</v>
      </c>
      <c r="E314" s="53"/>
      <c r="F314" s="53"/>
    </row>
    <row r="315" spans="1:6" ht="2.25" customHeight="1" x14ac:dyDescent="0.4">
      <c r="A315" s="53"/>
      <c r="B315" s="53"/>
      <c r="C315" s="53"/>
      <c r="D315" s="53"/>
      <c r="E315" s="53"/>
      <c r="F315" s="53"/>
    </row>
    <row r="316" spans="1:6" ht="12" customHeight="1" x14ac:dyDescent="0.4">
      <c r="A316" s="54" t="s">
        <v>275</v>
      </c>
      <c r="B316" s="54"/>
      <c r="C316" s="54"/>
      <c r="D316" s="10">
        <v>10937.92</v>
      </c>
      <c r="E316" s="53"/>
      <c r="F316" s="53"/>
    </row>
    <row r="317" spans="1:6" ht="12" customHeight="1" x14ac:dyDescent="0.4">
      <c r="A317" s="54" t="s">
        <v>276</v>
      </c>
      <c r="B317" s="54"/>
      <c r="C317" s="54"/>
      <c r="D317" s="54"/>
      <c r="E317" s="54"/>
      <c r="F317" s="54"/>
    </row>
    <row r="318" spans="1:6" ht="12" customHeight="1" x14ac:dyDescent="0.4">
      <c r="A318" s="8" t="s">
        <v>277</v>
      </c>
      <c r="B318" s="53"/>
      <c r="C318" s="8" t="s">
        <v>75</v>
      </c>
      <c r="D318" s="9">
        <v>7900</v>
      </c>
      <c r="E318" s="53"/>
      <c r="F318" s="53"/>
    </row>
    <row r="319" spans="1:6" ht="2.25" customHeight="1" x14ac:dyDescent="0.4">
      <c r="A319" s="53"/>
      <c r="B319" s="53"/>
      <c r="C319" s="53"/>
      <c r="D319" s="53"/>
      <c r="E319" s="53"/>
      <c r="F319" s="53"/>
    </row>
    <row r="320" spans="1:6" ht="12" customHeight="1" x14ac:dyDescent="0.4">
      <c r="A320" s="54" t="s">
        <v>278</v>
      </c>
      <c r="B320" s="54"/>
      <c r="C320" s="54"/>
      <c r="D320" s="10">
        <v>7900</v>
      </c>
      <c r="E320" s="53"/>
      <c r="F320" s="53"/>
    </row>
    <row r="321" spans="1:6" ht="12" customHeight="1" x14ac:dyDescent="0.4">
      <c r="A321" s="54" t="s">
        <v>279</v>
      </c>
      <c r="B321" s="54"/>
      <c r="C321" s="54"/>
      <c r="D321" s="54"/>
      <c r="E321" s="54"/>
      <c r="F321" s="54"/>
    </row>
    <row r="322" spans="1:6" ht="12" customHeight="1" x14ac:dyDescent="0.4">
      <c r="A322" s="8" t="s">
        <v>280</v>
      </c>
      <c r="B322" s="53"/>
      <c r="C322" s="8" t="s">
        <v>79</v>
      </c>
      <c r="D322" s="9">
        <v>33559.43</v>
      </c>
      <c r="E322" s="53"/>
      <c r="F322" s="53"/>
    </row>
    <row r="323" spans="1:6" ht="12" customHeight="1" x14ac:dyDescent="0.4">
      <c r="A323" s="8" t="s">
        <v>281</v>
      </c>
      <c r="B323" s="53"/>
      <c r="C323" s="8" t="s">
        <v>79</v>
      </c>
      <c r="D323" s="9">
        <v>3087.7400000000002</v>
      </c>
      <c r="E323" s="53"/>
      <c r="F323" s="53"/>
    </row>
    <row r="324" spans="1:6" ht="12" customHeight="1" x14ac:dyDescent="0.4">
      <c r="A324" s="8" t="s">
        <v>282</v>
      </c>
      <c r="B324" s="53"/>
      <c r="C324" s="8" t="s">
        <v>83</v>
      </c>
      <c r="D324" s="9">
        <v>1174.72</v>
      </c>
      <c r="E324" s="53"/>
      <c r="F324" s="53"/>
    </row>
    <row r="325" spans="1:6" ht="12" customHeight="1" x14ac:dyDescent="0.4">
      <c r="A325" s="8" t="s">
        <v>283</v>
      </c>
      <c r="B325" s="53"/>
      <c r="C325" s="8" t="s">
        <v>79</v>
      </c>
      <c r="D325" s="9">
        <v>6291.1</v>
      </c>
      <c r="E325" s="53"/>
      <c r="F325" s="53"/>
    </row>
    <row r="326" spans="1:6" ht="12" customHeight="1" x14ac:dyDescent="0.4">
      <c r="A326" s="8" t="s">
        <v>284</v>
      </c>
      <c r="B326" s="53"/>
      <c r="C326" s="8" t="s">
        <v>83</v>
      </c>
      <c r="D326" s="9">
        <v>4558.01</v>
      </c>
      <c r="E326" s="53"/>
      <c r="F326" s="53"/>
    </row>
    <row r="327" spans="1:6" ht="12" customHeight="1" x14ac:dyDescent="0.4">
      <c r="A327" s="8" t="s">
        <v>285</v>
      </c>
      <c r="B327" s="53"/>
      <c r="C327" s="8" t="s">
        <v>79</v>
      </c>
      <c r="D327" s="9">
        <v>6371.1</v>
      </c>
      <c r="E327" s="53"/>
      <c r="F327" s="53"/>
    </row>
    <row r="328" spans="1:6" ht="12" customHeight="1" x14ac:dyDescent="0.4">
      <c r="A328" s="8" t="s">
        <v>286</v>
      </c>
      <c r="B328" s="53"/>
      <c r="C328" s="8" t="s">
        <v>86</v>
      </c>
      <c r="D328" s="9">
        <v>8382.06</v>
      </c>
      <c r="E328" s="53"/>
      <c r="F328" s="53"/>
    </row>
    <row r="329" spans="1:6" ht="12" customHeight="1" x14ac:dyDescent="0.4">
      <c r="A329" s="8" t="s">
        <v>287</v>
      </c>
      <c r="B329" s="53"/>
      <c r="C329" s="8" t="s">
        <v>79</v>
      </c>
      <c r="D329" s="9">
        <v>4619.8999999999996</v>
      </c>
      <c r="E329" s="53"/>
      <c r="F329" s="53"/>
    </row>
    <row r="330" spans="1:6" ht="12" customHeight="1" x14ac:dyDescent="0.4">
      <c r="A330" s="8" t="s">
        <v>288</v>
      </c>
      <c r="B330" s="53"/>
      <c r="C330" s="8" t="s">
        <v>79</v>
      </c>
      <c r="D330" s="9">
        <v>6256.09</v>
      </c>
      <c r="E330" s="53"/>
      <c r="F330" s="53"/>
    </row>
    <row r="331" spans="1:6" ht="12" customHeight="1" x14ac:dyDescent="0.4">
      <c r="A331" s="8" t="s">
        <v>289</v>
      </c>
      <c r="B331" s="53"/>
      <c r="C331" s="8" t="s">
        <v>83</v>
      </c>
      <c r="D331" s="9">
        <v>335</v>
      </c>
      <c r="E331" s="53"/>
      <c r="F331" s="53"/>
    </row>
    <row r="332" spans="1:6" ht="12" customHeight="1" x14ac:dyDescent="0.4">
      <c r="A332" s="8" t="s">
        <v>290</v>
      </c>
      <c r="B332" s="53"/>
      <c r="C332" s="8" t="s">
        <v>83</v>
      </c>
      <c r="D332" s="9">
        <v>4184.16</v>
      </c>
      <c r="E332" s="53"/>
      <c r="F332" s="53"/>
    </row>
    <row r="333" spans="1:6" ht="12" customHeight="1" x14ac:dyDescent="0.4">
      <c r="A333" s="8" t="s">
        <v>291</v>
      </c>
      <c r="B333" s="53"/>
      <c r="C333" s="8" t="s">
        <v>79</v>
      </c>
      <c r="D333" s="9">
        <v>1554.28</v>
      </c>
      <c r="E333" s="53"/>
      <c r="F333" s="53"/>
    </row>
    <row r="334" spans="1:6" ht="12" customHeight="1" x14ac:dyDescent="0.4">
      <c r="A334" s="8" t="s">
        <v>292</v>
      </c>
      <c r="B334" s="53"/>
      <c r="C334" s="8" t="s">
        <v>83</v>
      </c>
      <c r="D334" s="9">
        <v>465.13</v>
      </c>
      <c r="E334" s="53"/>
      <c r="F334" s="53"/>
    </row>
    <row r="335" spans="1:6" ht="12" customHeight="1" x14ac:dyDescent="0.4">
      <c r="A335" s="8" t="s">
        <v>293</v>
      </c>
      <c r="B335" s="53"/>
      <c r="C335" s="8" t="s">
        <v>79</v>
      </c>
      <c r="D335" s="9">
        <v>22097.88</v>
      </c>
      <c r="E335" s="53"/>
      <c r="F335" s="53"/>
    </row>
    <row r="336" spans="1:6" ht="12" customHeight="1" x14ac:dyDescent="0.4">
      <c r="A336" s="8" t="s">
        <v>294</v>
      </c>
      <c r="B336" s="53"/>
      <c r="C336" s="8" t="s">
        <v>83</v>
      </c>
      <c r="D336" s="9">
        <v>4025.1800000000003</v>
      </c>
      <c r="E336" s="53"/>
      <c r="F336" s="53"/>
    </row>
    <row r="337" spans="1:6" ht="2.25" customHeight="1" x14ac:dyDescent="0.4">
      <c r="A337" s="53"/>
      <c r="B337" s="53"/>
      <c r="C337" s="53"/>
      <c r="D337" s="53"/>
      <c r="E337" s="53"/>
      <c r="F337" s="53"/>
    </row>
    <row r="338" spans="1:6" ht="12" customHeight="1" x14ac:dyDescent="0.4">
      <c r="A338" s="54" t="s">
        <v>295</v>
      </c>
      <c r="B338" s="54"/>
      <c r="C338" s="54"/>
      <c r="D338" s="10">
        <v>106961.78</v>
      </c>
      <c r="E338" s="53"/>
      <c r="F338" s="53"/>
    </row>
    <row r="339" spans="1:6" ht="12" customHeight="1" x14ac:dyDescent="0.4">
      <c r="A339" s="54" t="s">
        <v>296</v>
      </c>
      <c r="B339" s="54"/>
      <c r="C339" s="54"/>
      <c r="D339" s="54"/>
      <c r="E339" s="54"/>
      <c r="F339" s="54"/>
    </row>
    <row r="340" spans="1:6" ht="12" customHeight="1" x14ac:dyDescent="0.4">
      <c r="A340" s="8" t="s">
        <v>297</v>
      </c>
      <c r="B340" s="53"/>
      <c r="C340" s="8" t="s">
        <v>75</v>
      </c>
      <c r="D340" s="9">
        <v>14987</v>
      </c>
      <c r="E340" s="53"/>
      <c r="F340" s="53"/>
    </row>
    <row r="341" spans="1:6" ht="2.25" customHeight="1" x14ac:dyDescent="0.4">
      <c r="A341" s="53"/>
      <c r="B341" s="53"/>
      <c r="C341" s="53"/>
      <c r="D341" s="53"/>
      <c r="E341" s="53"/>
      <c r="F341" s="53"/>
    </row>
    <row r="342" spans="1:6" ht="12" customHeight="1" x14ac:dyDescent="0.4">
      <c r="A342" s="54" t="s">
        <v>298</v>
      </c>
      <c r="B342" s="54"/>
      <c r="C342" s="54"/>
      <c r="D342" s="10">
        <v>14987</v>
      </c>
      <c r="E342" s="53"/>
      <c r="F342" s="53"/>
    </row>
    <row r="343" spans="1:6" ht="2.25" customHeight="1" x14ac:dyDescent="0.4">
      <c r="A343" s="53"/>
      <c r="B343" s="53"/>
      <c r="C343" s="53"/>
      <c r="D343" s="53"/>
      <c r="E343" s="53"/>
      <c r="F343" s="53"/>
    </row>
    <row r="344" spans="1:6" ht="12.6" thickBot="1" x14ac:dyDescent="0.45">
      <c r="A344" s="58" t="s">
        <v>299</v>
      </c>
      <c r="B344" s="58"/>
      <c r="C344" s="58"/>
      <c r="D344" s="12">
        <v>4278121.2700000005</v>
      </c>
      <c r="E344" s="53"/>
      <c r="F344" s="53"/>
    </row>
    <row r="345" spans="1:6" ht="18" customHeight="1" thickTop="1" x14ac:dyDescent="0.4">
      <c r="A345" s="53"/>
      <c r="B345" s="53"/>
      <c r="C345" s="53"/>
      <c r="D345" s="53"/>
      <c r="E345" s="53"/>
      <c r="F345" s="53"/>
    </row>
    <row r="346" spans="1:6" ht="12" customHeight="1" x14ac:dyDescent="0.4">
      <c r="A346" s="59" t="s">
        <v>300</v>
      </c>
      <c r="B346" s="59"/>
      <c r="C346" s="59"/>
      <c r="D346" s="59"/>
      <c r="E346" s="59"/>
      <c r="F346" s="59"/>
    </row>
    <row r="347" spans="1:6" ht="9.75" customHeight="1" x14ac:dyDescent="0.4">
      <c r="A347" s="53"/>
      <c r="B347" s="53"/>
      <c r="C347" s="53"/>
      <c r="D347" s="53"/>
      <c r="E347" s="53"/>
      <c r="F347" s="53"/>
    </row>
    <row r="348" spans="1:6" ht="250.5" customHeight="1" x14ac:dyDescent="0.4">
      <c r="A348" s="53"/>
      <c r="B348" s="53"/>
      <c r="C348" s="53"/>
      <c r="D348" s="53"/>
      <c r="E348" s="53"/>
      <c r="F348" s="53"/>
    </row>
    <row r="349" spans="1:6" ht="12" customHeight="1" x14ac:dyDescent="0.4">
      <c r="A349" s="53"/>
      <c r="B349" s="53"/>
      <c r="C349" s="53"/>
      <c r="D349" s="53"/>
      <c r="E349" s="53"/>
      <c r="F349" s="53"/>
    </row>
    <row r="350" spans="1:6" ht="11.25" customHeight="1" x14ac:dyDescent="0.4">
      <c r="A350" s="11" t="s">
        <v>301</v>
      </c>
      <c r="B350" s="55"/>
      <c r="C350" s="55"/>
      <c r="D350" s="55"/>
      <c r="E350" s="56" t="s">
        <v>109</v>
      </c>
      <c r="F350" s="56"/>
    </row>
    <row r="351" spans="1:6" ht="12" customHeight="1" x14ac:dyDescent="0.4">
      <c r="A351" s="53"/>
      <c r="B351" s="53"/>
      <c r="C351" s="53"/>
      <c r="D351" s="53"/>
      <c r="E351" s="53"/>
      <c r="F351" s="53"/>
    </row>
  </sheetData>
  <mergeCells count="83">
    <mergeCell ref="A2:F2"/>
    <mergeCell ref="A3:F3"/>
    <mergeCell ref="A4:F4"/>
    <mergeCell ref="A5:F5"/>
    <mergeCell ref="A12:F12"/>
    <mergeCell ref="A15:F15"/>
    <mergeCell ref="A16:F16"/>
    <mergeCell ref="A23:C23"/>
    <mergeCell ref="A24:F24"/>
    <mergeCell ref="A27:C27"/>
    <mergeCell ref="A28:F28"/>
    <mergeCell ref="A31:C31"/>
    <mergeCell ref="A32:F32"/>
    <mergeCell ref="A39:C39"/>
    <mergeCell ref="A40:F40"/>
    <mergeCell ref="A65:C65"/>
    <mergeCell ref="A66:F66"/>
    <mergeCell ref="A69:C69"/>
    <mergeCell ref="A70:F70"/>
    <mergeCell ref="B74:D74"/>
    <mergeCell ref="E74:F74"/>
    <mergeCell ref="A83:F83"/>
    <mergeCell ref="A86:F86"/>
    <mergeCell ref="A88:C88"/>
    <mergeCell ref="A89:F89"/>
    <mergeCell ref="A92:C92"/>
    <mergeCell ref="A93:F93"/>
    <mergeCell ref="A96:C96"/>
    <mergeCell ref="A97:F97"/>
    <mergeCell ref="A100:C100"/>
    <mergeCell ref="A101:F101"/>
    <mergeCell ref="A104:C104"/>
    <mergeCell ref="A105:F105"/>
    <mergeCell ref="A108:C108"/>
    <mergeCell ref="A109:F109"/>
    <mergeCell ref="A140:C140"/>
    <mergeCell ref="A141:F141"/>
    <mergeCell ref="B150:D150"/>
    <mergeCell ref="E150:F150"/>
    <mergeCell ref="A159:F159"/>
    <mergeCell ref="A162:F162"/>
    <mergeCell ref="A168:C168"/>
    <mergeCell ref="A169:F169"/>
    <mergeCell ref="A176:C176"/>
    <mergeCell ref="A177:F177"/>
    <mergeCell ref="A180:C180"/>
    <mergeCell ref="A181:F181"/>
    <mergeCell ref="A198:C198"/>
    <mergeCell ref="A199:F199"/>
    <mergeCell ref="A213:C213"/>
    <mergeCell ref="A214:F214"/>
    <mergeCell ref="A220:C220"/>
    <mergeCell ref="A221:F221"/>
    <mergeCell ref="B225:D225"/>
    <mergeCell ref="E225:F225"/>
    <mergeCell ref="B299:D299"/>
    <mergeCell ref="E299:F299"/>
    <mergeCell ref="A234:F234"/>
    <mergeCell ref="A237:F237"/>
    <mergeCell ref="A247:C247"/>
    <mergeCell ref="A248:F248"/>
    <mergeCell ref="A279:C279"/>
    <mergeCell ref="A280:F280"/>
    <mergeCell ref="A286:C286"/>
    <mergeCell ref="A287:F287"/>
    <mergeCell ref="A292:C292"/>
    <mergeCell ref="A293:F293"/>
    <mergeCell ref="A296:C296"/>
    <mergeCell ref="B350:D350"/>
    <mergeCell ref="E350:F350"/>
    <mergeCell ref="G3:J3"/>
    <mergeCell ref="A321:F321"/>
    <mergeCell ref="A338:C338"/>
    <mergeCell ref="A339:F339"/>
    <mergeCell ref="A342:C342"/>
    <mergeCell ref="A344:C344"/>
    <mergeCell ref="A346:F346"/>
    <mergeCell ref="A308:F308"/>
    <mergeCell ref="A311:F311"/>
    <mergeCell ref="A312:F312"/>
    <mergeCell ref="A316:C316"/>
    <mergeCell ref="A317:F317"/>
    <mergeCell ref="A320:C320"/>
  </mergeCells>
  <pageMargins left="0.25" right="0.25" top="0.25" bottom="0.25" header="0" footer="0"/>
  <pageSetup paperSize="0" scale="0" fitToWidth="0" fitToHeight="0" orientation="portrait" usePrinterDefaults="0" horizontalDpi="0" verticalDpi="0" copies="0"/>
  <headerFooter alignWithMargins="0"/>
  <rowBreaks count="5" manualBreakCount="5">
    <brk id="75" min="1" max="16383" man="1"/>
    <brk id="151" min="1" max="16383" man="1"/>
    <brk id="226" min="1" max="16383" man="1"/>
    <brk id="300" min="1" max="16383" man="1"/>
    <brk id="351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AD287-604D-4777-9C4E-5EB4AF85F3D1}">
  <sheetPr filterMode="1"/>
  <dimension ref="A1:Q189"/>
  <sheetViews>
    <sheetView zoomScale="90" zoomScaleNormal="90" workbookViewId="0">
      <selection activeCell="G159" sqref="G159"/>
    </sheetView>
  </sheetViews>
  <sheetFormatPr defaultColWidth="6.83203125" defaultRowHeight="12.3" x14ac:dyDescent="0.4"/>
  <cols>
    <col min="1" max="1" width="17.1640625" style="15" customWidth="1"/>
    <col min="2" max="2" width="22.83203125" style="15" customWidth="1"/>
    <col min="3" max="4" width="18.27734375" style="15" customWidth="1"/>
    <col min="5" max="5" width="14.83203125" style="15" customWidth="1"/>
    <col min="6" max="6" width="18.27734375" style="15" customWidth="1"/>
    <col min="7" max="7" width="18.27734375" style="32" customWidth="1"/>
    <col min="8" max="9" width="14.27734375" style="25" customWidth="1"/>
    <col min="10" max="10" width="16.83203125" style="25" customWidth="1"/>
    <col min="11" max="11" width="22.1640625" style="25" customWidth="1"/>
    <col min="12" max="12" width="10.27734375" style="25" bestFit="1" customWidth="1"/>
    <col min="13" max="13" width="12" style="25" customWidth="1"/>
    <col min="14" max="15" width="6.83203125" style="15"/>
    <col min="16" max="16" width="11" style="15" bestFit="1" customWidth="1"/>
    <col min="17" max="16384" width="6.83203125" style="15"/>
  </cols>
  <sheetData>
    <row r="1" spans="1:15" ht="12.75" customHeight="1" x14ac:dyDescent="0.4">
      <c r="A1" s="14" t="s">
        <v>44</v>
      </c>
      <c r="B1" s="14"/>
      <c r="C1" s="14"/>
      <c r="D1" s="14"/>
      <c r="E1" s="14"/>
      <c r="F1" s="14"/>
      <c r="G1" s="29"/>
    </row>
    <row r="2" spans="1:15" ht="12.75" customHeight="1" x14ac:dyDescent="0.4">
      <c r="A2" s="14" t="s">
        <v>45</v>
      </c>
      <c r="B2" s="14"/>
      <c r="C2" s="14"/>
      <c r="D2" s="14"/>
      <c r="E2" s="14"/>
      <c r="F2" s="14"/>
      <c r="G2" s="29"/>
      <c r="H2" s="26"/>
      <c r="I2" s="26"/>
      <c r="J2" s="26"/>
      <c r="K2" s="26"/>
      <c r="L2" s="26"/>
    </row>
    <row r="3" spans="1:15" ht="12.75" customHeight="1" x14ac:dyDescent="0.4">
      <c r="A3" s="62" t="s">
        <v>2</v>
      </c>
      <c r="B3" s="62"/>
      <c r="C3" s="14"/>
      <c r="D3" s="14"/>
      <c r="E3" s="14"/>
      <c r="F3" s="14"/>
      <c r="G3" s="29"/>
    </row>
    <row r="4" spans="1:15" x14ac:dyDescent="0.4">
      <c r="A4" s="16"/>
      <c r="B4" s="16"/>
      <c r="C4" s="16"/>
      <c r="D4" s="16"/>
      <c r="E4" s="16"/>
      <c r="F4" s="16"/>
      <c r="G4" s="30"/>
    </row>
    <row r="5" spans="1:15" s="13" customFormat="1" ht="12.75" customHeight="1" x14ac:dyDescent="0.4">
      <c r="A5" s="17" t="s">
        <v>3</v>
      </c>
      <c r="B5" s="17" t="s">
        <v>4</v>
      </c>
      <c r="C5" s="18" t="s">
        <v>5</v>
      </c>
      <c r="D5" s="18" t="s">
        <v>7</v>
      </c>
      <c r="E5" s="17" t="s">
        <v>302</v>
      </c>
      <c r="F5" s="17" t="s">
        <v>6</v>
      </c>
      <c r="G5" s="31" t="s">
        <v>303</v>
      </c>
      <c r="H5" s="27" t="s">
        <v>304</v>
      </c>
      <c r="I5" s="27" t="s">
        <v>305</v>
      </c>
      <c r="J5" s="27" t="s">
        <v>306</v>
      </c>
      <c r="K5" s="27" t="s">
        <v>307</v>
      </c>
      <c r="L5" s="27"/>
      <c r="M5" s="27"/>
    </row>
    <row r="6" spans="1:15" hidden="1" x14ac:dyDescent="0.4">
      <c r="A6" s="19" t="s">
        <v>60</v>
      </c>
      <c r="B6" s="15">
        <v>303</v>
      </c>
      <c r="C6" s="24">
        <v>43738</v>
      </c>
      <c r="D6" s="20">
        <v>3700</v>
      </c>
      <c r="E6" s="15" t="s">
        <v>308</v>
      </c>
      <c r="F6" s="15" t="s">
        <v>309</v>
      </c>
      <c r="G6" s="32" t="e">
        <f>VLOOKUP(B6,#REF!,3)</f>
        <v>#REF!</v>
      </c>
      <c r="H6" s="25">
        <v>0</v>
      </c>
      <c r="I6" s="25">
        <v>0</v>
      </c>
      <c r="J6" s="25">
        <v>0</v>
      </c>
      <c r="K6" s="25">
        <f t="shared" ref="K6:K37" si="0">H6+I6+J6</f>
        <v>0</v>
      </c>
    </row>
    <row r="7" spans="1:15" hidden="1" x14ac:dyDescent="0.4">
      <c r="A7" s="19" t="s">
        <v>62</v>
      </c>
      <c r="B7" s="15">
        <v>303</v>
      </c>
      <c r="C7" s="24">
        <v>43982</v>
      </c>
      <c r="D7" s="20">
        <v>16623</v>
      </c>
      <c r="E7" s="15" t="s">
        <v>308</v>
      </c>
      <c r="F7" s="15" t="s">
        <v>310</v>
      </c>
      <c r="G7" s="32" t="e">
        <f>VLOOKUP(B7,#REF!,3)</f>
        <v>#REF!</v>
      </c>
      <c r="H7" s="25">
        <v>0</v>
      </c>
      <c r="I7" s="25">
        <v>0</v>
      </c>
      <c r="J7" s="25">
        <v>0</v>
      </c>
      <c r="K7" s="25">
        <f t="shared" si="0"/>
        <v>0</v>
      </c>
    </row>
    <row r="8" spans="1:15" hidden="1" x14ac:dyDescent="0.4">
      <c r="A8" s="19" t="s">
        <v>19</v>
      </c>
      <c r="B8" s="15">
        <v>303.10000000000002</v>
      </c>
      <c r="C8" s="24">
        <v>43982</v>
      </c>
      <c r="D8" s="28">
        <v>2000</v>
      </c>
      <c r="E8" s="15" t="s">
        <v>308</v>
      </c>
      <c r="F8" s="15" t="s">
        <v>311</v>
      </c>
      <c r="G8" s="32" t="e">
        <f>VLOOKUP(B8,#REF!,3)</f>
        <v>#REF!</v>
      </c>
      <c r="H8" s="25">
        <v>0</v>
      </c>
      <c r="I8" s="25">
        <v>0</v>
      </c>
      <c r="J8" s="25">
        <v>0</v>
      </c>
      <c r="K8" s="25">
        <f t="shared" si="0"/>
        <v>0</v>
      </c>
    </row>
    <row r="9" spans="1:15" hidden="1" x14ac:dyDescent="0.4">
      <c r="A9" s="19" t="s">
        <v>20</v>
      </c>
      <c r="B9" s="15">
        <v>303.10000000000002</v>
      </c>
      <c r="C9" s="24">
        <v>43982</v>
      </c>
      <c r="D9" s="28">
        <v>10363.52</v>
      </c>
      <c r="E9" s="15" t="s">
        <v>308</v>
      </c>
      <c r="F9" s="15" t="s">
        <v>311</v>
      </c>
      <c r="G9" s="32" t="e">
        <f>VLOOKUP(B9,#REF!,3)</f>
        <v>#REF!</v>
      </c>
      <c r="H9" s="25">
        <v>0</v>
      </c>
      <c r="I9" s="25">
        <v>0</v>
      </c>
      <c r="J9" s="25">
        <v>0</v>
      </c>
      <c r="K9" s="25">
        <f t="shared" si="0"/>
        <v>0</v>
      </c>
    </row>
    <row r="10" spans="1:15" hidden="1" x14ac:dyDescent="0.4">
      <c r="A10" s="19" t="s">
        <v>21</v>
      </c>
      <c r="B10" s="15">
        <v>303.10000000000002</v>
      </c>
      <c r="C10" s="24">
        <v>43982</v>
      </c>
      <c r="D10" s="28">
        <v>32726.91</v>
      </c>
      <c r="E10" s="15" t="s">
        <v>308</v>
      </c>
      <c r="F10" s="15" t="s">
        <v>311</v>
      </c>
      <c r="G10" s="32" t="e">
        <f>VLOOKUP(B10,#REF!,3)</f>
        <v>#REF!</v>
      </c>
      <c r="H10" s="25">
        <v>0</v>
      </c>
      <c r="I10" s="25">
        <v>0</v>
      </c>
      <c r="J10" s="25">
        <v>0</v>
      </c>
      <c r="K10" s="25">
        <f t="shared" si="0"/>
        <v>0</v>
      </c>
    </row>
    <row r="11" spans="1:15" hidden="1" x14ac:dyDescent="0.4">
      <c r="A11" s="19" t="s">
        <v>8</v>
      </c>
      <c r="B11" s="15">
        <v>304</v>
      </c>
      <c r="C11" s="24">
        <v>43982</v>
      </c>
      <c r="D11" s="20">
        <v>2991</v>
      </c>
      <c r="E11" s="15" t="s">
        <v>308</v>
      </c>
      <c r="F11" s="15" t="s">
        <v>311</v>
      </c>
      <c r="G11" s="32" t="e">
        <f>VLOOKUP(B11,#REF!,3)</f>
        <v>#REF!</v>
      </c>
      <c r="H11" s="25">
        <v>0</v>
      </c>
      <c r="I11" s="25">
        <v>2991</v>
      </c>
      <c r="J11" s="25">
        <v>0</v>
      </c>
      <c r="K11" s="25">
        <f t="shared" si="0"/>
        <v>2991</v>
      </c>
    </row>
    <row r="12" spans="1:15" hidden="1" x14ac:dyDescent="0.4">
      <c r="A12" s="19" t="s">
        <v>10</v>
      </c>
      <c r="B12" s="15">
        <v>307</v>
      </c>
      <c r="C12" s="24">
        <v>43982</v>
      </c>
      <c r="D12" s="20">
        <v>1110</v>
      </c>
      <c r="E12" s="15" t="s">
        <v>308</v>
      </c>
      <c r="F12" s="15" t="s">
        <v>311</v>
      </c>
      <c r="G12" s="32" t="e">
        <f>VLOOKUP(B12,#REF!,3)</f>
        <v>#REF!</v>
      </c>
      <c r="H12" s="25">
        <v>0</v>
      </c>
      <c r="I12" s="25">
        <v>1110</v>
      </c>
      <c r="J12" s="25">
        <v>0</v>
      </c>
      <c r="K12" s="25">
        <f t="shared" si="0"/>
        <v>1110</v>
      </c>
    </row>
    <row r="13" spans="1:15" ht="12.75" hidden="1" customHeight="1" x14ac:dyDescent="0.4">
      <c r="A13" s="19" t="s">
        <v>70</v>
      </c>
      <c r="B13" s="15">
        <v>310.10000000000002</v>
      </c>
      <c r="C13" s="24">
        <v>43738</v>
      </c>
      <c r="D13" s="20">
        <v>2600</v>
      </c>
      <c r="E13" s="21" t="s">
        <v>308</v>
      </c>
      <c r="F13" s="15" t="s">
        <v>312</v>
      </c>
      <c r="G13" s="32" t="e">
        <f>VLOOKUP(B13,#REF!,3)</f>
        <v>#REF!</v>
      </c>
      <c r="H13" s="25">
        <v>0</v>
      </c>
      <c r="I13" s="25">
        <v>0</v>
      </c>
      <c r="J13" s="25">
        <v>0</v>
      </c>
      <c r="K13" s="25">
        <f t="shared" si="0"/>
        <v>0</v>
      </c>
      <c r="O13" s="34"/>
    </row>
    <row r="14" spans="1:15" hidden="1" x14ac:dyDescent="0.4">
      <c r="A14" s="19" t="s">
        <v>71</v>
      </c>
      <c r="B14" s="15">
        <v>310.10000000000002</v>
      </c>
      <c r="C14" s="24">
        <v>43738</v>
      </c>
      <c r="D14" s="20">
        <v>20000</v>
      </c>
      <c r="E14" s="15" t="s">
        <v>308</v>
      </c>
      <c r="F14" s="15" t="s">
        <v>309</v>
      </c>
      <c r="G14" s="32" t="e">
        <f>VLOOKUP(B14,#REF!,3)</f>
        <v>#REF!</v>
      </c>
      <c r="H14" s="25">
        <v>0</v>
      </c>
      <c r="I14" s="25">
        <v>0</v>
      </c>
      <c r="J14" s="25">
        <v>0</v>
      </c>
      <c r="K14" s="25">
        <f t="shared" si="0"/>
        <v>0</v>
      </c>
    </row>
    <row r="15" spans="1:15" hidden="1" x14ac:dyDescent="0.4">
      <c r="A15" s="19" t="s">
        <v>72</v>
      </c>
      <c r="B15" s="15">
        <v>310.10000000000002</v>
      </c>
      <c r="C15" s="24">
        <v>43738</v>
      </c>
      <c r="D15" s="20">
        <v>27650</v>
      </c>
      <c r="E15" s="15" t="s">
        <v>308</v>
      </c>
      <c r="F15" s="15" t="s">
        <v>313</v>
      </c>
      <c r="G15" s="32" t="e">
        <f>VLOOKUP(B15,#REF!,3)</f>
        <v>#REF!</v>
      </c>
      <c r="H15" s="25">
        <v>0</v>
      </c>
      <c r="I15" s="25">
        <v>0</v>
      </c>
      <c r="J15" s="25">
        <v>0</v>
      </c>
      <c r="K15" s="25">
        <f t="shared" si="0"/>
        <v>0</v>
      </c>
    </row>
    <row r="16" spans="1:15" ht="12.6" hidden="1" x14ac:dyDescent="0.4">
      <c r="A16" s="19" t="s">
        <v>74</v>
      </c>
      <c r="B16" s="15">
        <v>310.10000000000002</v>
      </c>
      <c r="C16" s="24">
        <v>43982</v>
      </c>
      <c r="D16" s="20">
        <v>56953.75</v>
      </c>
      <c r="E16" s="21" t="s">
        <v>308</v>
      </c>
      <c r="F16" s="15" t="s">
        <v>310</v>
      </c>
      <c r="G16" s="32" t="e">
        <f>VLOOKUP(B16,#REF!,3)</f>
        <v>#REF!</v>
      </c>
      <c r="H16" s="25">
        <v>0</v>
      </c>
      <c r="I16" s="25">
        <v>0</v>
      </c>
      <c r="J16" s="25">
        <v>0</v>
      </c>
      <c r="K16" s="25">
        <f t="shared" si="0"/>
        <v>0</v>
      </c>
    </row>
    <row r="17" spans="1:11" ht="12.75" hidden="1" customHeight="1" x14ac:dyDescent="0.4">
      <c r="A17" s="19" t="s">
        <v>73</v>
      </c>
      <c r="B17" s="15">
        <v>310.10000000000002</v>
      </c>
      <c r="C17" s="24">
        <v>43982</v>
      </c>
      <c r="D17" s="20">
        <v>33729.89</v>
      </c>
      <c r="E17" s="15" t="s">
        <v>308</v>
      </c>
      <c r="F17" s="15" t="s">
        <v>310</v>
      </c>
      <c r="G17" s="32" t="e">
        <f>VLOOKUP(B17,#REF!,3)</f>
        <v>#REF!</v>
      </c>
      <c r="H17" s="25">
        <v>0</v>
      </c>
      <c r="I17" s="25">
        <v>0</v>
      </c>
      <c r="J17" s="25">
        <v>0</v>
      </c>
      <c r="K17" s="25">
        <f t="shared" si="0"/>
        <v>0</v>
      </c>
    </row>
    <row r="18" spans="1:11" hidden="1" x14ac:dyDescent="0.4">
      <c r="A18" s="19" t="s">
        <v>94</v>
      </c>
      <c r="B18" s="15">
        <v>311</v>
      </c>
      <c r="C18" s="24">
        <v>43738</v>
      </c>
      <c r="D18" s="20">
        <v>72811.3</v>
      </c>
      <c r="E18" s="15" t="s">
        <v>308</v>
      </c>
      <c r="F18" s="15" t="s">
        <v>312</v>
      </c>
      <c r="G18" s="32">
        <v>0.01</v>
      </c>
      <c r="H18" s="25">
        <v>38748.230000000003</v>
      </c>
      <c r="I18" s="25">
        <v>0</v>
      </c>
      <c r="J18" s="25">
        <v>728.11</v>
      </c>
      <c r="K18" s="25">
        <f t="shared" si="0"/>
        <v>39476.340000000004</v>
      </c>
    </row>
    <row r="19" spans="1:11" hidden="1" x14ac:dyDescent="0.4">
      <c r="A19" s="19" t="s">
        <v>97</v>
      </c>
      <c r="B19" s="15">
        <v>311</v>
      </c>
      <c r="C19" s="24">
        <v>43738</v>
      </c>
      <c r="D19" s="20">
        <v>1924</v>
      </c>
      <c r="E19" s="15" t="s">
        <v>308</v>
      </c>
      <c r="F19" s="15" t="s">
        <v>309</v>
      </c>
      <c r="G19" s="32" t="e">
        <f>VLOOKUP(B19,#REF!,3)</f>
        <v>#REF!</v>
      </c>
      <c r="H19" s="25">
        <v>1215.55</v>
      </c>
      <c r="I19" s="25">
        <v>0</v>
      </c>
      <c r="J19" s="25">
        <v>60.526666666666671</v>
      </c>
      <c r="K19" s="25">
        <f t="shared" si="0"/>
        <v>1276.0766666666666</v>
      </c>
    </row>
    <row r="20" spans="1:11" hidden="1" x14ac:dyDescent="0.4">
      <c r="A20" s="19" t="s">
        <v>96</v>
      </c>
      <c r="B20" s="15">
        <v>311</v>
      </c>
      <c r="C20" s="24">
        <v>43861</v>
      </c>
      <c r="D20" s="20">
        <v>10201.129999999999</v>
      </c>
      <c r="E20" s="15" t="s">
        <v>308</v>
      </c>
      <c r="F20" s="15" t="s">
        <v>312</v>
      </c>
      <c r="G20" s="32" t="e">
        <f>VLOOKUP(B20,#REF!,3)</f>
        <v>#REF!</v>
      </c>
      <c r="H20" s="25">
        <v>0</v>
      </c>
      <c r="I20" s="25">
        <v>0</v>
      </c>
      <c r="J20" s="25">
        <v>342.87131388888889</v>
      </c>
      <c r="K20" s="25">
        <f t="shared" si="0"/>
        <v>342.87131388888889</v>
      </c>
    </row>
    <row r="21" spans="1:11" ht="12.75" hidden="1" customHeight="1" x14ac:dyDescent="0.4">
      <c r="A21" s="19" t="s">
        <v>99</v>
      </c>
      <c r="B21" s="15">
        <v>311</v>
      </c>
      <c r="C21" s="24">
        <v>43861</v>
      </c>
      <c r="D21" s="20">
        <v>843.06000000000006</v>
      </c>
      <c r="E21" s="15" t="s">
        <v>308</v>
      </c>
      <c r="F21" s="15" t="s">
        <v>314</v>
      </c>
      <c r="G21" s="32" t="e">
        <f>VLOOKUP(B21,#REF!,3)</f>
        <v>#REF!</v>
      </c>
      <c r="H21" s="25">
        <v>0</v>
      </c>
      <c r="I21" s="25">
        <v>0</v>
      </c>
      <c r="J21" s="25">
        <v>28.336183333333334</v>
      </c>
      <c r="K21" s="25">
        <f t="shared" si="0"/>
        <v>28.336183333333334</v>
      </c>
    </row>
    <row r="22" spans="1:11" hidden="1" x14ac:dyDescent="0.4">
      <c r="A22" s="19" t="s">
        <v>89</v>
      </c>
      <c r="B22" s="15">
        <v>311</v>
      </c>
      <c r="C22" s="24">
        <v>43861</v>
      </c>
      <c r="D22" s="20">
        <v>3768.46</v>
      </c>
      <c r="E22" s="15" t="s">
        <v>308</v>
      </c>
      <c r="F22" s="15" t="s">
        <v>315</v>
      </c>
      <c r="G22" s="32" t="e">
        <f>VLOOKUP(B22,#REF!,3)</f>
        <v>#REF!</v>
      </c>
      <c r="H22" s="25">
        <v>0</v>
      </c>
      <c r="I22" s="25">
        <v>0</v>
      </c>
      <c r="J22" s="25">
        <v>126.66212777777778</v>
      </c>
      <c r="K22" s="25">
        <f t="shared" si="0"/>
        <v>126.66212777777778</v>
      </c>
    </row>
    <row r="23" spans="1:11" hidden="1" x14ac:dyDescent="0.4">
      <c r="A23" s="19" t="s">
        <v>78</v>
      </c>
      <c r="B23" s="15">
        <v>311</v>
      </c>
      <c r="C23" s="24">
        <v>43861</v>
      </c>
      <c r="D23" s="20">
        <v>4539.26</v>
      </c>
      <c r="E23" s="15" t="s">
        <v>308</v>
      </c>
      <c r="F23" s="15" t="s">
        <v>316</v>
      </c>
      <c r="G23" s="32" t="e">
        <f>VLOOKUP(B23,#REF!,3)</f>
        <v>#REF!</v>
      </c>
      <c r="H23" s="25">
        <v>0</v>
      </c>
      <c r="I23" s="25">
        <v>0</v>
      </c>
      <c r="J23" s="25">
        <v>152.56957222222223</v>
      </c>
      <c r="K23" s="25">
        <f t="shared" si="0"/>
        <v>152.56957222222223</v>
      </c>
    </row>
    <row r="24" spans="1:11" hidden="1" x14ac:dyDescent="0.4">
      <c r="A24" s="19" t="s">
        <v>87</v>
      </c>
      <c r="B24" s="15">
        <v>311</v>
      </c>
      <c r="C24" s="24">
        <v>43861</v>
      </c>
      <c r="D24" s="20">
        <v>4043.08</v>
      </c>
      <c r="E24" s="15" t="s">
        <v>308</v>
      </c>
      <c r="F24" s="15" t="s">
        <v>317</v>
      </c>
      <c r="G24" s="32" t="e">
        <f>VLOOKUP(B24,#REF!,3)</f>
        <v>#REF!</v>
      </c>
      <c r="H24" s="25">
        <v>0</v>
      </c>
      <c r="I24" s="25">
        <v>0</v>
      </c>
      <c r="J24" s="25">
        <v>135.8924111111111</v>
      </c>
      <c r="K24" s="25">
        <f t="shared" si="0"/>
        <v>135.8924111111111</v>
      </c>
    </row>
    <row r="25" spans="1:11" hidden="1" x14ac:dyDescent="0.4">
      <c r="A25" s="19" t="s">
        <v>91</v>
      </c>
      <c r="B25" s="15">
        <v>311</v>
      </c>
      <c r="C25" s="24">
        <v>43861</v>
      </c>
      <c r="D25" s="20">
        <v>6447.12</v>
      </c>
      <c r="E25" s="15" t="s">
        <v>308</v>
      </c>
      <c r="F25" s="15" t="s">
        <v>318</v>
      </c>
      <c r="G25" s="32" t="e">
        <f>VLOOKUP(B25,#REF!,3)</f>
        <v>#REF!</v>
      </c>
      <c r="H25" s="25">
        <v>0</v>
      </c>
      <c r="I25" s="25">
        <v>0</v>
      </c>
      <c r="J25" s="25">
        <v>216.69486666666666</v>
      </c>
      <c r="K25" s="25">
        <f t="shared" si="0"/>
        <v>216.69486666666666</v>
      </c>
    </row>
    <row r="26" spans="1:11" hidden="1" x14ac:dyDescent="0.4">
      <c r="A26" s="19" t="s">
        <v>92</v>
      </c>
      <c r="B26" s="15">
        <v>311</v>
      </c>
      <c r="C26" s="24">
        <v>43861</v>
      </c>
      <c r="D26" s="20">
        <v>1012.5</v>
      </c>
      <c r="E26" s="15" t="s">
        <v>308</v>
      </c>
      <c r="F26" s="15" t="s">
        <v>319</v>
      </c>
      <c r="G26" s="32" t="e">
        <f>VLOOKUP(B26,#REF!,3)</f>
        <v>#REF!</v>
      </c>
      <c r="H26" s="25">
        <v>0</v>
      </c>
      <c r="I26" s="25">
        <v>0</v>
      </c>
      <c r="J26" s="25">
        <v>34.03125</v>
      </c>
      <c r="K26" s="25">
        <f t="shared" si="0"/>
        <v>34.03125</v>
      </c>
    </row>
    <row r="27" spans="1:11" hidden="1" x14ac:dyDescent="0.4">
      <c r="A27" s="19" t="s">
        <v>80</v>
      </c>
      <c r="B27" s="15">
        <v>311</v>
      </c>
      <c r="C27" s="24">
        <v>43890</v>
      </c>
      <c r="D27" s="20">
        <v>3367.25</v>
      </c>
      <c r="E27" s="15" t="s">
        <v>308</v>
      </c>
      <c r="F27" s="15" t="s">
        <v>316</v>
      </c>
      <c r="G27" s="32" t="e">
        <f>VLOOKUP(B27,#REF!,3)</f>
        <v>#REF!</v>
      </c>
      <c r="H27" s="25">
        <v>0</v>
      </c>
      <c r="I27" s="25">
        <v>0</v>
      </c>
      <c r="J27" s="25">
        <v>102.88819444444445</v>
      </c>
      <c r="K27" s="25">
        <f t="shared" si="0"/>
        <v>102.88819444444445</v>
      </c>
    </row>
    <row r="28" spans="1:11" hidden="1" x14ac:dyDescent="0.4">
      <c r="A28" s="19" t="s">
        <v>100</v>
      </c>
      <c r="B28" s="15">
        <v>311</v>
      </c>
      <c r="C28" s="24">
        <v>43921</v>
      </c>
      <c r="D28" s="20">
        <v>8138.25</v>
      </c>
      <c r="E28" s="15" t="s">
        <v>308</v>
      </c>
      <c r="F28" s="15" t="s">
        <v>314</v>
      </c>
      <c r="G28" s="32" t="e">
        <f>VLOOKUP(B28,#REF!,3)</f>
        <v>#REF!</v>
      </c>
      <c r="H28" s="25">
        <v>0</v>
      </c>
      <c r="I28" s="25">
        <v>0</v>
      </c>
      <c r="J28" s="25">
        <v>223.80187500000002</v>
      </c>
      <c r="K28" s="25">
        <f t="shared" si="0"/>
        <v>223.80187500000002</v>
      </c>
    </row>
    <row r="29" spans="1:11" ht="12.75" hidden="1" customHeight="1" x14ac:dyDescent="0.4">
      <c r="A29" s="19" t="s">
        <v>90</v>
      </c>
      <c r="B29" s="15">
        <v>311</v>
      </c>
      <c r="C29" s="24">
        <v>43921</v>
      </c>
      <c r="D29" s="20">
        <v>6778.28</v>
      </c>
      <c r="E29" s="15" t="s">
        <v>308</v>
      </c>
      <c r="F29" s="15" t="s">
        <v>315</v>
      </c>
      <c r="G29" s="32" t="e">
        <f>VLOOKUP(B29,#REF!,3)</f>
        <v>#REF!</v>
      </c>
      <c r="H29" s="25">
        <v>0</v>
      </c>
      <c r="I29" s="25">
        <v>0</v>
      </c>
      <c r="J29" s="25">
        <v>186.40270000000001</v>
      </c>
      <c r="K29" s="25">
        <f t="shared" si="0"/>
        <v>186.40270000000001</v>
      </c>
    </row>
    <row r="30" spans="1:11" hidden="1" x14ac:dyDescent="0.4">
      <c r="A30" s="19" t="s">
        <v>95</v>
      </c>
      <c r="B30" s="15">
        <v>311</v>
      </c>
      <c r="C30" s="24">
        <v>43921</v>
      </c>
      <c r="D30" s="20">
        <v>6771.76</v>
      </c>
      <c r="E30" s="15" t="s">
        <v>308</v>
      </c>
      <c r="F30" s="15" t="s">
        <v>312</v>
      </c>
      <c r="G30" s="32" t="e">
        <f>VLOOKUP(B30,#REF!,3)</f>
        <v>#REF!</v>
      </c>
      <c r="H30" s="25">
        <v>0</v>
      </c>
      <c r="I30" s="25">
        <v>0</v>
      </c>
      <c r="J30" s="25">
        <v>186.22340000000003</v>
      </c>
      <c r="K30" s="25">
        <f t="shared" si="0"/>
        <v>186.22340000000003</v>
      </c>
    </row>
    <row r="31" spans="1:11" hidden="1" x14ac:dyDescent="0.4">
      <c r="A31" s="19" t="s">
        <v>101</v>
      </c>
      <c r="B31" s="15">
        <v>311</v>
      </c>
      <c r="C31" s="24">
        <v>43921</v>
      </c>
      <c r="D31" s="20">
        <v>175</v>
      </c>
      <c r="E31" s="15" t="s">
        <v>308</v>
      </c>
      <c r="F31" s="15" t="s">
        <v>313</v>
      </c>
      <c r="G31" s="32" t="e">
        <f>VLOOKUP(B31,#REF!,3)</f>
        <v>#REF!</v>
      </c>
      <c r="H31" s="25">
        <v>0</v>
      </c>
      <c r="I31" s="25">
        <v>0</v>
      </c>
      <c r="J31" s="25">
        <v>4.8125</v>
      </c>
      <c r="K31" s="25">
        <f t="shared" si="0"/>
        <v>4.8125</v>
      </c>
    </row>
    <row r="32" spans="1:11" hidden="1" x14ac:dyDescent="0.4">
      <c r="A32" s="19" t="s">
        <v>88</v>
      </c>
      <c r="B32" s="15">
        <v>311</v>
      </c>
      <c r="C32" s="24">
        <v>43921</v>
      </c>
      <c r="D32" s="20">
        <v>6438.04</v>
      </c>
      <c r="E32" s="15" t="s">
        <v>308</v>
      </c>
      <c r="F32" s="15" t="s">
        <v>317</v>
      </c>
      <c r="G32" s="32" t="e">
        <f>VLOOKUP(B32,#REF!,3)</f>
        <v>#REF!</v>
      </c>
      <c r="H32" s="25">
        <v>0</v>
      </c>
      <c r="I32" s="25">
        <v>0</v>
      </c>
      <c r="J32" s="25">
        <v>177.04610000000002</v>
      </c>
      <c r="K32" s="25">
        <f t="shared" si="0"/>
        <v>177.04610000000002</v>
      </c>
    </row>
    <row r="33" spans="1:11" hidden="1" x14ac:dyDescent="0.4">
      <c r="A33" s="19" t="s">
        <v>82</v>
      </c>
      <c r="B33" s="15">
        <v>311</v>
      </c>
      <c r="C33" s="24">
        <v>43921</v>
      </c>
      <c r="D33" s="20">
        <v>735</v>
      </c>
      <c r="E33" s="15" t="s">
        <v>308</v>
      </c>
      <c r="F33" s="15" t="s">
        <v>316</v>
      </c>
      <c r="G33" s="32" t="e">
        <f>VLOOKUP(B33,#REF!,3)</f>
        <v>#REF!</v>
      </c>
      <c r="H33" s="25">
        <v>0</v>
      </c>
      <c r="I33" s="25">
        <v>0</v>
      </c>
      <c r="J33" s="25">
        <v>20.212500000000002</v>
      </c>
      <c r="K33" s="25">
        <f t="shared" si="0"/>
        <v>20.212500000000002</v>
      </c>
    </row>
    <row r="34" spans="1:11" hidden="1" x14ac:dyDescent="0.4">
      <c r="A34" s="19" t="s">
        <v>84</v>
      </c>
      <c r="B34" s="15">
        <v>311</v>
      </c>
      <c r="C34" s="24">
        <v>43951</v>
      </c>
      <c r="D34" s="20">
        <v>6088.88</v>
      </c>
      <c r="E34" s="15" t="s">
        <v>308</v>
      </c>
      <c r="F34" s="15" t="s">
        <v>316</v>
      </c>
      <c r="G34" s="32" t="e">
        <f>VLOOKUP(B34,#REF!,3)</f>
        <v>#REF!</v>
      </c>
      <c r="H34" s="25">
        <v>0</v>
      </c>
      <c r="I34" s="25">
        <v>0</v>
      </c>
      <c r="J34" s="25">
        <v>148.83928888888889</v>
      </c>
      <c r="K34" s="25">
        <f t="shared" si="0"/>
        <v>148.83928888888889</v>
      </c>
    </row>
    <row r="35" spans="1:11" hidden="1" x14ac:dyDescent="0.4">
      <c r="A35" s="19" t="s">
        <v>103</v>
      </c>
      <c r="B35" s="15">
        <v>311</v>
      </c>
      <c r="C35" s="24">
        <v>43982</v>
      </c>
      <c r="D35" s="20">
        <v>2575</v>
      </c>
      <c r="E35" s="15" t="s">
        <v>308</v>
      </c>
      <c r="F35" s="15" t="s">
        <v>310</v>
      </c>
      <c r="G35" s="32" t="e">
        <f>VLOOKUP(B35,#REF!,3)</f>
        <v>#REF!</v>
      </c>
      <c r="H35" s="25">
        <v>0</v>
      </c>
      <c r="I35" s="25">
        <v>0</v>
      </c>
      <c r="J35" s="25">
        <v>50.076388888888893</v>
      </c>
      <c r="K35" s="25">
        <f t="shared" si="0"/>
        <v>50.076388888888893</v>
      </c>
    </row>
    <row r="36" spans="1:11" hidden="1" x14ac:dyDescent="0.4">
      <c r="A36" s="19" t="s">
        <v>11</v>
      </c>
      <c r="B36" s="15">
        <v>311</v>
      </c>
      <c r="C36" s="24">
        <v>43982</v>
      </c>
      <c r="D36" s="20">
        <v>40412</v>
      </c>
      <c r="E36" s="15" t="s">
        <v>308</v>
      </c>
      <c r="F36" s="15" t="s">
        <v>311</v>
      </c>
      <c r="G36" s="32" t="e">
        <f>VLOOKUP(B36,#REF!,3)</f>
        <v>#REF!</v>
      </c>
      <c r="H36" s="25">
        <v>0</v>
      </c>
      <c r="I36" s="25">
        <v>39661.9</v>
      </c>
      <c r="J36" s="25">
        <v>750.1</v>
      </c>
      <c r="K36" s="25">
        <f t="shared" si="0"/>
        <v>40412</v>
      </c>
    </row>
    <row r="37" spans="1:11" hidden="1" x14ac:dyDescent="0.4">
      <c r="A37" s="19" t="s">
        <v>98</v>
      </c>
      <c r="B37" s="15">
        <v>311</v>
      </c>
      <c r="C37" s="24">
        <v>44012</v>
      </c>
      <c r="D37" s="20">
        <v>614.62</v>
      </c>
      <c r="E37" s="15" t="s">
        <v>308</v>
      </c>
      <c r="F37" s="15" t="s">
        <v>309</v>
      </c>
      <c r="G37" s="32" t="e">
        <f>VLOOKUP(B37,#REF!,3)</f>
        <v>#REF!</v>
      </c>
      <c r="H37" s="25">
        <v>0</v>
      </c>
      <c r="I37" s="25">
        <v>0</v>
      </c>
      <c r="J37" s="25">
        <v>11.268033333333335</v>
      </c>
      <c r="K37" s="25">
        <f t="shared" si="0"/>
        <v>11.268033333333335</v>
      </c>
    </row>
    <row r="38" spans="1:11" hidden="1" x14ac:dyDescent="0.4">
      <c r="A38" s="19" t="s">
        <v>102</v>
      </c>
      <c r="B38" s="15">
        <v>311</v>
      </c>
      <c r="C38" s="24">
        <v>44012</v>
      </c>
      <c r="D38" s="20">
        <v>8843.5</v>
      </c>
      <c r="E38" s="15" t="s">
        <v>308</v>
      </c>
      <c r="F38" s="15" t="s">
        <v>313</v>
      </c>
      <c r="G38" s="32" t="e">
        <f>VLOOKUP(B38,#REF!,3)</f>
        <v>#REF!</v>
      </c>
      <c r="H38" s="25">
        <v>0</v>
      </c>
      <c r="I38" s="25">
        <v>0</v>
      </c>
      <c r="J38" s="25">
        <v>162.13083333333333</v>
      </c>
      <c r="K38" s="25">
        <f t="shared" ref="K38:K69" si="1">H38+I38+J38</f>
        <v>162.13083333333333</v>
      </c>
    </row>
    <row r="39" spans="1:11" hidden="1" x14ac:dyDescent="0.4">
      <c r="A39" s="19" t="s">
        <v>85</v>
      </c>
      <c r="B39" s="15">
        <v>311</v>
      </c>
      <c r="C39" s="24">
        <v>44012</v>
      </c>
      <c r="D39" s="20">
        <v>26168.260000000002</v>
      </c>
      <c r="E39" s="15" t="s">
        <v>308</v>
      </c>
      <c r="F39" s="15" t="s">
        <v>316</v>
      </c>
      <c r="G39" s="32" t="e">
        <f>VLOOKUP(B39,#REF!,3)</f>
        <v>#REF!</v>
      </c>
      <c r="H39" s="25">
        <v>0</v>
      </c>
      <c r="I39" s="25">
        <v>0</v>
      </c>
      <c r="J39" s="25">
        <v>479.75143333333335</v>
      </c>
      <c r="K39" s="25">
        <f t="shared" si="1"/>
        <v>479.75143333333335</v>
      </c>
    </row>
    <row r="40" spans="1:11" hidden="1" x14ac:dyDescent="0.4">
      <c r="A40" s="19" t="s">
        <v>93</v>
      </c>
      <c r="B40" s="15">
        <v>311</v>
      </c>
      <c r="C40" s="24">
        <v>44012</v>
      </c>
      <c r="D40" s="20">
        <v>6600.47</v>
      </c>
      <c r="E40" s="15" t="s">
        <v>308</v>
      </c>
      <c r="F40" s="15" t="s">
        <v>319</v>
      </c>
      <c r="G40" s="32" t="e">
        <f>VLOOKUP(B40,#REF!,3)</f>
        <v>#REF!</v>
      </c>
      <c r="H40" s="25">
        <v>0</v>
      </c>
      <c r="I40" s="25">
        <v>0</v>
      </c>
      <c r="J40" s="25">
        <v>121.00861666666667</v>
      </c>
      <c r="K40" s="25">
        <f t="shared" si="1"/>
        <v>121.00861666666667</v>
      </c>
    </row>
    <row r="41" spans="1:11" hidden="1" x14ac:dyDescent="0.4">
      <c r="A41" s="19" t="s">
        <v>12</v>
      </c>
      <c r="B41" s="15">
        <v>320</v>
      </c>
      <c r="C41" s="24">
        <v>43982</v>
      </c>
      <c r="D41" s="20">
        <v>710</v>
      </c>
      <c r="E41" s="15" t="s">
        <v>308</v>
      </c>
      <c r="F41" s="15" t="s">
        <v>311</v>
      </c>
      <c r="G41" s="32" t="e">
        <f>VLOOKUP(B41,#REF!,3)</f>
        <v>#REF!</v>
      </c>
      <c r="H41" s="25">
        <v>0</v>
      </c>
      <c r="I41" s="25">
        <v>710</v>
      </c>
      <c r="J41" s="25">
        <v>0</v>
      </c>
      <c r="K41" s="25">
        <f t="shared" si="1"/>
        <v>710</v>
      </c>
    </row>
    <row r="42" spans="1:11" hidden="1" x14ac:dyDescent="0.4">
      <c r="A42" s="19" t="s">
        <v>13</v>
      </c>
      <c r="B42" s="15">
        <v>330</v>
      </c>
      <c r="C42" s="24">
        <v>43982</v>
      </c>
      <c r="D42" s="20">
        <v>54530</v>
      </c>
      <c r="E42" s="15" t="s">
        <v>308</v>
      </c>
      <c r="F42" s="15" t="s">
        <v>311</v>
      </c>
      <c r="G42" s="32" t="e">
        <f>VLOOKUP(B42,#REF!,3)</f>
        <v>#REF!</v>
      </c>
      <c r="H42" s="25">
        <v>0</v>
      </c>
      <c r="I42" s="25">
        <v>46052.7</v>
      </c>
      <c r="J42" s="25">
        <v>1116.3399999999999</v>
      </c>
      <c r="K42" s="25">
        <f t="shared" si="1"/>
        <v>47169.039999999994</v>
      </c>
    </row>
    <row r="43" spans="1:11" hidden="1" x14ac:dyDescent="0.4">
      <c r="A43" s="19" t="s">
        <v>14</v>
      </c>
      <c r="B43" s="15">
        <v>331</v>
      </c>
      <c r="C43" s="24">
        <v>43982</v>
      </c>
      <c r="D43" s="20">
        <v>291621</v>
      </c>
      <c r="E43" s="15" t="s">
        <v>308</v>
      </c>
      <c r="F43" s="15" t="s">
        <v>311</v>
      </c>
      <c r="G43" s="32" t="e">
        <f>VLOOKUP(B43,#REF!,3)</f>
        <v>#REF!</v>
      </c>
      <c r="H43" s="25">
        <v>0</v>
      </c>
      <c r="I43" s="25">
        <v>116055.35</v>
      </c>
      <c r="J43" s="25">
        <v>6037.45</v>
      </c>
      <c r="K43" s="25">
        <f t="shared" si="1"/>
        <v>122092.8</v>
      </c>
    </row>
    <row r="44" spans="1:11" hidden="1" x14ac:dyDescent="0.4">
      <c r="A44" s="19" t="s">
        <v>15</v>
      </c>
      <c r="B44" s="15">
        <v>333</v>
      </c>
      <c r="C44" s="24">
        <v>43982</v>
      </c>
      <c r="D44" s="20">
        <v>9250</v>
      </c>
      <c r="E44" s="15" t="s">
        <v>308</v>
      </c>
      <c r="F44" s="15" t="s">
        <v>311</v>
      </c>
      <c r="G44" s="32" t="e">
        <f>VLOOKUP(B44,#REF!,3)</f>
        <v>#REF!</v>
      </c>
      <c r="H44" s="25">
        <v>0</v>
      </c>
      <c r="I44" s="25">
        <v>3863.98</v>
      </c>
      <c r="J44" s="25">
        <v>197.84722222222223</v>
      </c>
      <c r="K44" s="25">
        <f t="shared" si="1"/>
        <v>4061.8272222222222</v>
      </c>
    </row>
    <row r="45" spans="1:11" hidden="1" x14ac:dyDescent="0.4">
      <c r="A45" s="22" t="s">
        <v>16</v>
      </c>
      <c r="B45" s="15">
        <v>334</v>
      </c>
      <c r="C45" s="24">
        <v>43982</v>
      </c>
      <c r="D45" s="23">
        <v>8412</v>
      </c>
      <c r="E45" s="15" t="s">
        <v>308</v>
      </c>
      <c r="F45" s="15" t="s">
        <v>311</v>
      </c>
      <c r="G45" s="32" t="e">
        <f>VLOOKUP(B45,#REF!,3)</f>
        <v>#REF!</v>
      </c>
      <c r="H45" s="25">
        <v>0</v>
      </c>
      <c r="I45" s="25">
        <v>8412</v>
      </c>
      <c r="J45" s="25">
        <v>0</v>
      </c>
      <c r="K45" s="25">
        <f t="shared" si="1"/>
        <v>8412</v>
      </c>
    </row>
    <row r="46" spans="1:11" hidden="1" x14ac:dyDescent="0.4">
      <c r="A46" s="19" t="s">
        <v>17</v>
      </c>
      <c r="B46" s="15">
        <v>340</v>
      </c>
      <c r="C46" s="24">
        <v>43982</v>
      </c>
      <c r="D46" s="20">
        <v>4795.41</v>
      </c>
      <c r="E46" s="15" t="s">
        <v>308</v>
      </c>
      <c r="F46" s="15" t="s">
        <v>311</v>
      </c>
      <c r="G46" s="32" t="e">
        <f>VLOOKUP(B46,#REF!,3)</f>
        <v>#REF!</v>
      </c>
      <c r="H46" s="25">
        <v>0</v>
      </c>
      <c r="I46" s="25">
        <v>3470.22</v>
      </c>
      <c r="J46" s="25">
        <v>102.56849166666666</v>
      </c>
      <c r="K46" s="25">
        <f t="shared" si="1"/>
        <v>3572.7884916666662</v>
      </c>
    </row>
    <row r="47" spans="1:11" hidden="1" x14ac:dyDescent="0.4">
      <c r="A47" s="19" t="s">
        <v>18</v>
      </c>
      <c r="B47" s="15">
        <v>348</v>
      </c>
      <c r="C47" s="24">
        <v>43982</v>
      </c>
      <c r="D47" s="20">
        <v>300</v>
      </c>
      <c r="E47" s="15" t="s">
        <v>308</v>
      </c>
      <c r="F47" s="15" t="s">
        <v>311</v>
      </c>
      <c r="G47" s="32" t="e">
        <f>VLOOKUP(B47,#REF!,3)</f>
        <v>#REF!</v>
      </c>
      <c r="H47" s="25">
        <v>0</v>
      </c>
      <c r="I47" s="25">
        <v>300</v>
      </c>
      <c r="J47" s="25">
        <v>0</v>
      </c>
      <c r="K47" s="25">
        <f t="shared" si="1"/>
        <v>300</v>
      </c>
    </row>
    <row r="48" spans="1:11" hidden="1" x14ac:dyDescent="0.4">
      <c r="A48" s="19" t="s">
        <v>142</v>
      </c>
      <c r="B48" s="15">
        <v>352.1</v>
      </c>
      <c r="C48" s="24">
        <v>43861</v>
      </c>
      <c r="D48" s="20">
        <v>18510.04</v>
      </c>
      <c r="E48" s="15" t="s">
        <v>308</v>
      </c>
      <c r="F48" s="15" t="s">
        <v>314</v>
      </c>
      <c r="G48" s="32" t="e">
        <f>VLOOKUP(B48,#REF!,3)</f>
        <v>#REF!</v>
      </c>
      <c r="H48" s="25">
        <v>0</v>
      </c>
      <c r="I48" s="25">
        <v>0</v>
      </c>
      <c r="J48" s="25">
        <v>339.35073333333338</v>
      </c>
      <c r="K48" s="25">
        <f t="shared" si="1"/>
        <v>339.35073333333338</v>
      </c>
    </row>
    <row r="49" spans="1:11" hidden="1" x14ac:dyDescent="0.4">
      <c r="A49" s="19" t="s">
        <v>129</v>
      </c>
      <c r="B49" s="15">
        <v>352.1</v>
      </c>
      <c r="C49" s="24">
        <v>43861</v>
      </c>
      <c r="D49" s="20">
        <v>16629.16</v>
      </c>
      <c r="E49" s="15" t="s">
        <v>308</v>
      </c>
      <c r="F49" s="15" t="s">
        <v>315</v>
      </c>
      <c r="G49" s="32" t="e">
        <f>VLOOKUP(B49,#REF!,3)</f>
        <v>#REF!</v>
      </c>
      <c r="H49" s="25">
        <v>0</v>
      </c>
      <c r="I49" s="25">
        <v>0</v>
      </c>
      <c r="J49" s="25">
        <v>304.86793333333338</v>
      </c>
      <c r="K49" s="25">
        <f t="shared" si="1"/>
        <v>304.86793333333338</v>
      </c>
    </row>
    <row r="50" spans="1:11" hidden="1" x14ac:dyDescent="0.4">
      <c r="A50" s="19" t="s">
        <v>122</v>
      </c>
      <c r="B50" s="15">
        <v>352.1</v>
      </c>
      <c r="C50" s="24">
        <v>43861</v>
      </c>
      <c r="D50" s="20">
        <v>19031.46</v>
      </c>
      <c r="E50" s="15" t="s">
        <v>308</v>
      </c>
      <c r="F50" s="15" t="s">
        <v>316</v>
      </c>
      <c r="G50" s="32" t="e">
        <f>VLOOKUP(B50,#REF!,3)</f>
        <v>#REF!</v>
      </c>
      <c r="H50" s="25">
        <v>0</v>
      </c>
      <c r="I50" s="25">
        <v>0</v>
      </c>
      <c r="J50" s="25">
        <v>348.9101</v>
      </c>
      <c r="K50" s="25">
        <f t="shared" si="1"/>
        <v>348.9101</v>
      </c>
    </row>
    <row r="51" spans="1:11" hidden="1" x14ac:dyDescent="0.4">
      <c r="A51" s="19" t="s">
        <v>125</v>
      </c>
      <c r="B51" s="15">
        <v>352.1</v>
      </c>
      <c r="C51" s="24">
        <v>43861</v>
      </c>
      <c r="D51" s="20">
        <v>15703.09</v>
      </c>
      <c r="E51" s="15" t="s">
        <v>308</v>
      </c>
      <c r="F51" s="15" t="s">
        <v>317</v>
      </c>
      <c r="G51" s="32" t="e">
        <f>VLOOKUP(B51,#REF!,3)</f>
        <v>#REF!</v>
      </c>
      <c r="H51" s="25">
        <v>0</v>
      </c>
      <c r="I51" s="25">
        <v>0</v>
      </c>
      <c r="J51" s="25">
        <v>287.88998333333336</v>
      </c>
      <c r="K51" s="25">
        <f t="shared" si="1"/>
        <v>287.88998333333336</v>
      </c>
    </row>
    <row r="52" spans="1:11" hidden="1" x14ac:dyDescent="0.4">
      <c r="A52" s="19" t="s">
        <v>132</v>
      </c>
      <c r="B52" s="15">
        <v>352.1</v>
      </c>
      <c r="C52" s="24">
        <v>43861</v>
      </c>
      <c r="D52" s="20">
        <v>5316.28</v>
      </c>
      <c r="E52" s="15" t="s">
        <v>308</v>
      </c>
      <c r="F52" s="15" t="s">
        <v>318</v>
      </c>
      <c r="G52" s="32" t="e">
        <f>VLOOKUP(B52,#REF!,3)</f>
        <v>#REF!</v>
      </c>
      <c r="H52" s="25">
        <v>0</v>
      </c>
      <c r="I52" s="25">
        <v>0</v>
      </c>
      <c r="J52" s="25">
        <v>97.465133333333327</v>
      </c>
      <c r="K52" s="25">
        <f t="shared" si="1"/>
        <v>97.465133333333327</v>
      </c>
    </row>
    <row r="53" spans="1:11" hidden="1" x14ac:dyDescent="0.4">
      <c r="A53" s="19" t="s">
        <v>135</v>
      </c>
      <c r="B53" s="15">
        <v>352.1</v>
      </c>
      <c r="C53" s="24">
        <v>43861</v>
      </c>
      <c r="D53" s="20">
        <v>15049.45</v>
      </c>
      <c r="E53" s="15" t="s">
        <v>308</v>
      </c>
      <c r="F53" s="15" t="s">
        <v>319</v>
      </c>
      <c r="G53" s="32" t="e">
        <f>VLOOKUP(B53,#REF!,3)</f>
        <v>#REF!</v>
      </c>
      <c r="H53" s="25">
        <v>0</v>
      </c>
      <c r="I53" s="25">
        <v>0</v>
      </c>
      <c r="J53" s="25">
        <v>275.90658333333334</v>
      </c>
      <c r="K53" s="25">
        <f t="shared" si="1"/>
        <v>275.90658333333334</v>
      </c>
    </row>
    <row r="54" spans="1:11" hidden="1" x14ac:dyDescent="0.4">
      <c r="A54" s="19" t="s">
        <v>138</v>
      </c>
      <c r="B54" s="15">
        <v>352.1</v>
      </c>
      <c r="C54" s="24">
        <v>43861</v>
      </c>
      <c r="D54" s="20">
        <v>10085.68</v>
      </c>
      <c r="E54" s="15" t="s">
        <v>308</v>
      </c>
      <c r="F54" s="15" t="s">
        <v>312</v>
      </c>
      <c r="G54" s="32" t="e">
        <f>VLOOKUP(B54,#REF!,3)</f>
        <v>#REF!</v>
      </c>
      <c r="H54" s="25">
        <v>0</v>
      </c>
      <c r="I54" s="25">
        <v>0</v>
      </c>
      <c r="J54" s="25">
        <v>184.90413333333336</v>
      </c>
      <c r="K54" s="25">
        <f t="shared" si="1"/>
        <v>184.90413333333336</v>
      </c>
    </row>
    <row r="55" spans="1:11" ht="12.75" hidden="1" customHeight="1" x14ac:dyDescent="0.4">
      <c r="A55" s="19" t="s">
        <v>145</v>
      </c>
      <c r="B55" s="15">
        <v>352.1</v>
      </c>
      <c r="C55" s="24">
        <v>43861</v>
      </c>
      <c r="D55" s="20">
        <v>825.02</v>
      </c>
      <c r="E55" s="15" t="s">
        <v>308</v>
      </c>
      <c r="F55" s="15" t="s">
        <v>313</v>
      </c>
      <c r="G55" s="32" t="e">
        <f>VLOOKUP(B55,#REF!,3)</f>
        <v>#REF!</v>
      </c>
      <c r="H55" s="25">
        <v>0</v>
      </c>
      <c r="I55" s="25">
        <v>0</v>
      </c>
      <c r="J55" s="25">
        <v>15.125366666666666</v>
      </c>
      <c r="K55" s="25">
        <f t="shared" si="1"/>
        <v>15.125366666666666</v>
      </c>
    </row>
    <row r="56" spans="1:11" hidden="1" x14ac:dyDescent="0.4">
      <c r="A56" s="19" t="s">
        <v>123</v>
      </c>
      <c r="B56" s="15">
        <v>352.1</v>
      </c>
      <c r="C56" s="24">
        <v>43890</v>
      </c>
      <c r="D56" s="20">
        <v>19742.71</v>
      </c>
      <c r="E56" s="15" t="s">
        <v>308</v>
      </c>
      <c r="F56" s="15" t="s">
        <v>316</v>
      </c>
      <c r="G56" s="32" t="e">
        <f>VLOOKUP(B56,#REF!,3)</f>
        <v>#REF!</v>
      </c>
      <c r="H56" s="25">
        <v>0</v>
      </c>
      <c r="I56" s="25">
        <v>0</v>
      </c>
      <c r="J56" s="25">
        <v>329.04516666666666</v>
      </c>
      <c r="K56" s="25">
        <f t="shared" si="1"/>
        <v>329.04516666666666</v>
      </c>
    </row>
    <row r="57" spans="1:11" hidden="1" x14ac:dyDescent="0.4">
      <c r="A57" s="19" t="s">
        <v>141</v>
      </c>
      <c r="B57" s="15">
        <v>352.1</v>
      </c>
      <c r="C57" s="24">
        <v>43921</v>
      </c>
      <c r="D57" s="20">
        <v>162672.78</v>
      </c>
      <c r="E57" s="15" t="s">
        <v>308</v>
      </c>
      <c r="F57" s="15" t="s">
        <v>309</v>
      </c>
      <c r="G57" s="32" t="e">
        <f>VLOOKUP(B57,#REF!,3)</f>
        <v>#REF!</v>
      </c>
      <c r="H57" s="25">
        <v>0</v>
      </c>
      <c r="I57" s="25">
        <v>0</v>
      </c>
      <c r="J57" s="25">
        <v>2390.0917000000004</v>
      </c>
      <c r="K57" s="25">
        <f t="shared" si="1"/>
        <v>2390.0917000000004</v>
      </c>
    </row>
    <row r="58" spans="1:11" hidden="1" x14ac:dyDescent="0.4">
      <c r="A58" s="19" t="s">
        <v>143</v>
      </c>
      <c r="B58" s="15">
        <v>352.1</v>
      </c>
      <c r="C58" s="24">
        <v>43921</v>
      </c>
      <c r="D58" s="20">
        <v>1448</v>
      </c>
      <c r="E58" s="15" t="s">
        <v>308</v>
      </c>
      <c r="F58" s="15" t="s">
        <v>314</v>
      </c>
      <c r="G58" s="32" t="e">
        <f>VLOOKUP(B58,#REF!,3)</f>
        <v>#REF!</v>
      </c>
      <c r="H58" s="25">
        <v>0</v>
      </c>
      <c r="I58" s="25">
        <v>0</v>
      </c>
      <c r="J58" s="25">
        <v>21.720000000000002</v>
      </c>
      <c r="K58" s="25">
        <f t="shared" si="1"/>
        <v>21.720000000000002</v>
      </c>
    </row>
    <row r="59" spans="1:11" ht="12.75" hidden="1" customHeight="1" x14ac:dyDescent="0.4">
      <c r="A59" s="19" t="s">
        <v>124</v>
      </c>
      <c r="B59" s="15">
        <v>352.1</v>
      </c>
      <c r="C59" s="24">
        <v>43921</v>
      </c>
      <c r="D59" s="20">
        <v>108699.28</v>
      </c>
      <c r="E59" s="15" t="s">
        <v>308</v>
      </c>
      <c r="F59" s="15" t="s">
        <v>316</v>
      </c>
      <c r="G59" s="32" t="e">
        <f>VLOOKUP(B59,#REF!,3)</f>
        <v>#REF!</v>
      </c>
      <c r="H59" s="25">
        <v>0</v>
      </c>
      <c r="I59" s="25">
        <v>0</v>
      </c>
      <c r="J59" s="25">
        <v>1626.9892000000002</v>
      </c>
      <c r="K59" s="25">
        <f t="shared" si="1"/>
        <v>1626.9892000000002</v>
      </c>
    </row>
    <row r="60" spans="1:11" hidden="1" x14ac:dyDescent="0.4">
      <c r="A60" s="19" t="s">
        <v>126</v>
      </c>
      <c r="B60" s="15">
        <v>352.1</v>
      </c>
      <c r="C60" s="24">
        <v>43921</v>
      </c>
      <c r="D60" s="20">
        <v>74650.59</v>
      </c>
      <c r="E60" s="15" t="s">
        <v>308</v>
      </c>
      <c r="F60" s="15" t="s">
        <v>317</v>
      </c>
      <c r="G60" s="32" t="e">
        <f>VLOOKUP(B60,#REF!,3)</f>
        <v>#REF!</v>
      </c>
      <c r="H60" s="25">
        <v>0</v>
      </c>
      <c r="I60" s="25">
        <v>0</v>
      </c>
      <c r="J60" s="25">
        <v>1119.7588499999999</v>
      </c>
      <c r="K60" s="25">
        <f t="shared" si="1"/>
        <v>1119.7588499999999</v>
      </c>
    </row>
    <row r="61" spans="1:11" hidden="1" x14ac:dyDescent="0.4">
      <c r="A61" s="19" t="s">
        <v>130</v>
      </c>
      <c r="B61" s="15">
        <v>352.1</v>
      </c>
      <c r="C61" s="24">
        <v>43921</v>
      </c>
      <c r="D61" s="20">
        <v>100741.92</v>
      </c>
      <c r="E61" s="15" t="s">
        <v>308</v>
      </c>
      <c r="F61" s="15" t="s">
        <v>315</v>
      </c>
      <c r="G61" s="32" t="e">
        <f>VLOOKUP(B61,#REF!,3)</f>
        <v>#REF!</v>
      </c>
      <c r="H61" s="25">
        <v>0</v>
      </c>
      <c r="I61" s="25">
        <v>0</v>
      </c>
      <c r="J61" s="25">
        <v>1511.1288000000002</v>
      </c>
      <c r="K61" s="25">
        <f t="shared" si="1"/>
        <v>1511.1288000000002</v>
      </c>
    </row>
    <row r="62" spans="1:11" hidden="1" x14ac:dyDescent="0.4">
      <c r="A62" s="19" t="s">
        <v>133</v>
      </c>
      <c r="B62" s="15">
        <v>352.1</v>
      </c>
      <c r="C62" s="24">
        <v>43921</v>
      </c>
      <c r="D62" s="20">
        <v>96825.7</v>
      </c>
      <c r="E62" s="15" t="s">
        <v>308</v>
      </c>
      <c r="F62" s="15" t="s">
        <v>318</v>
      </c>
      <c r="G62" s="32" t="e">
        <f>VLOOKUP(B62,#REF!,3)</f>
        <v>#REF!</v>
      </c>
      <c r="H62" s="25">
        <v>0</v>
      </c>
      <c r="I62" s="25">
        <v>0</v>
      </c>
      <c r="J62" s="25">
        <v>1452.3854999999999</v>
      </c>
      <c r="K62" s="25">
        <f t="shared" si="1"/>
        <v>1452.3854999999999</v>
      </c>
    </row>
    <row r="63" spans="1:11" ht="12.75" hidden="1" customHeight="1" x14ac:dyDescent="0.4">
      <c r="A63" s="19" t="s">
        <v>136</v>
      </c>
      <c r="B63" s="15">
        <v>352.1</v>
      </c>
      <c r="C63" s="24">
        <v>43921</v>
      </c>
      <c r="D63" s="20">
        <v>75797.73</v>
      </c>
      <c r="E63" s="15" t="s">
        <v>308</v>
      </c>
      <c r="F63" s="15" t="s">
        <v>319</v>
      </c>
      <c r="G63" s="32" t="e">
        <f>VLOOKUP(B63,#REF!,3)</f>
        <v>#REF!</v>
      </c>
      <c r="H63" s="25">
        <v>0</v>
      </c>
      <c r="I63" s="25">
        <v>0</v>
      </c>
      <c r="J63" s="25">
        <v>1136.96595</v>
      </c>
      <c r="K63" s="25">
        <f t="shared" si="1"/>
        <v>1136.96595</v>
      </c>
    </row>
    <row r="64" spans="1:11" hidden="1" x14ac:dyDescent="0.4">
      <c r="A64" s="19" t="s">
        <v>139</v>
      </c>
      <c r="B64" s="15">
        <v>352.1</v>
      </c>
      <c r="C64" s="24">
        <v>43921</v>
      </c>
      <c r="D64" s="20">
        <v>95609.150000000009</v>
      </c>
      <c r="E64" s="15" t="s">
        <v>308</v>
      </c>
      <c r="F64" s="15" t="s">
        <v>312</v>
      </c>
      <c r="G64" s="32" t="e">
        <f>VLOOKUP(B64,#REF!,3)</f>
        <v>#REF!</v>
      </c>
      <c r="H64" s="25">
        <v>0</v>
      </c>
      <c r="I64" s="25">
        <v>0</v>
      </c>
      <c r="J64" s="25">
        <v>1414.1372500000002</v>
      </c>
      <c r="K64" s="25">
        <f t="shared" si="1"/>
        <v>1414.1372500000002</v>
      </c>
    </row>
    <row r="65" spans="1:11" hidden="1" x14ac:dyDescent="0.4">
      <c r="A65" s="19" t="s">
        <v>144</v>
      </c>
      <c r="B65" s="15">
        <v>352.1</v>
      </c>
      <c r="C65" s="24">
        <v>43921</v>
      </c>
      <c r="D65" s="20">
        <v>85442.45</v>
      </c>
      <c r="E65" s="15" t="s">
        <v>308</v>
      </c>
      <c r="F65" s="15" t="s">
        <v>314</v>
      </c>
      <c r="G65" s="32" t="e">
        <f>VLOOKUP(B65,#REF!,3)</f>
        <v>#REF!</v>
      </c>
      <c r="H65" s="25">
        <v>0</v>
      </c>
      <c r="I65" s="25">
        <v>0</v>
      </c>
      <c r="J65" s="25">
        <v>1281.6367499999999</v>
      </c>
      <c r="K65" s="25">
        <f t="shared" si="1"/>
        <v>1281.6367499999999</v>
      </c>
    </row>
    <row r="66" spans="1:11" hidden="1" x14ac:dyDescent="0.4">
      <c r="A66" s="19" t="s">
        <v>146</v>
      </c>
      <c r="B66" s="15">
        <v>352.1</v>
      </c>
      <c r="C66" s="24">
        <v>43921</v>
      </c>
      <c r="D66" s="20">
        <v>1203</v>
      </c>
      <c r="E66" s="15" t="s">
        <v>308</v>
      </c>
      <c r="F66" s="15" t="s">
        <v>313</v>
      </c>
      <c r="G66" s="32" t="e">
        <f>VLOOKUP(B66,#REF!,3)</f>
        <v>#REF!</v>
      </c>
      <c r="H66" s="25">
        <v>0</v>
      </c>
      <c r="I66" s="25">
        <v>0</v>
      </c>
      <c r="J66" s="25">
        <v>18.045000000000002</v>
      </c>
      <c r="K66" s="25">
        <f t="shared" si="1"/>
        <v>18.045000000000002</v>
      </c>
    </row>
    <row r="67" spans="1:11" ht="12.75" hidden="1" customHeight="1" x14ac:dyDescent="0.4">
      <c r="A67" s="19" t="s">
        <v>147</v>
      </c>
      <c r="B67" s="15">
        <v>352.1</v>
      </c>
      <c r="C67" s="24">
        <v>43921</v>
      </c>
      <c r="D67" s="20">
        <v>227561.21</v>
      </c>
      <c r="E67" s="15" t="s">
        <v>308</v>
      </c>
      <c r="F67" s="15" t="s">
        <v>313</v>
      </c>
      <c r="G67" s="32" t="e">
        <f>VLOOKUP(B67,#REF!,3)</f>
        <v>#REF!</v>
      </c>
      <c r="H67" s="25">
        <v>0</v>
      </c>
      <c r="I67" s="25">
        <v>0</v>
      </c>
      <c r="J67" s="25">
        <v>3363.41815</v>
      </c>
      <c r="K67" s="25">
        <f t="shared" si="1"/>
        <v>3363.41815</v>
      </c>
    </row>
    <row r="68" spans="1:11" hidden="1" x14ac:dyDescent="0.4">
      <c r="A68" s="19" t="s">
        <v>127</v>
      </c>
      <c r="B68" s="15">
        <v>352.1</v>
      </c>
      <c r="C68" s="24">
        <v>43951</v>
      </c>
      <c r="D68" s="20">
        <v>327.68</v>
      </c>
      <c r="E68" s="15" t="s">
        <v>308</v>
      </c>
      <c r="F68" s="15" t="s">
        <v>317</v>
      </c>
      <c r="G68" s="32" t="e">
        <f>VLOOKUP(B68,#REF!,3)</f>
        <v>#REF!</v>
      </c>
      <c r="H68" s="25">
        <v>0</v>
      </c>
      <c r="I68" s="25">
        <v>0</v>
      </c>
      <c r="J68" s="25">
        <v>4.3690666666666669</v>
      </c>
      <c r="K68" s="25">
        <f t="shared" si="1"/>
        <v>4.3690666666666669</v>
      </c>
    </row>
    <row r="69" spans="1:11" hidden="1" x14ac:dyDescent="0.4">
      <c r="A69" s="19" t="s">
        <v>131</v>
      </c>
      <c r="B69" s="15">
        <v>352.1</v>
      </c>
      <c r="C69" s="24">
        <v>43951</v>
      </c>
      <c r="D69" s="20">
        <v>724</v>
      </c>
      <c r="E69" s="15" t="s">
        <v>308</v>
      </c>
      <c r="F69" s="15" t="s">
        <v>315</v>
      </c>
      <c r="G69" s="32" t="e">
        <f>VLOOKUP(B69,#REF!,3)</f>
        <v>#REF!</v>
      </c>
      <c r="H69" s="25">
        <v>0</v>
      </c>
      <c r="I69" s="25">
        <v>0</v>
      </c>
      <c r="J69" s="25">
        <v>9.6533333333333342</v>
      </c>
      <c r="K69" s="25">
        <f t="shared" si="1"/>
        <v>9.6533333333333342</v>
      </c>
    </row>
    <row r="70" spans="1:11" hidden="1" x14ac:dyDescent="0.4">
      <c r="A70" s="19" t="s">
        <v>140</v>
      </c>
      <c r="B70" s="15">
        <v>352.1</v>
      </c>
      <c r="C70" s="24">
        <v>43982</v>
      </c>
      <c r="D70" s="20">
        <v>700</v>
      </c>
      <c r="E70" s="15" t="s">
        <v>308</v>
      </c>
      <c r="F70" s="15" t="s">
        <v>312</v>
      </c>
      <c r="G70" s="32" t="e">
        <f>VLOOKUP(B70,#REF!,3)</f>
        <v>#REF!</v>
      </c>
      <c r="H70" s="25">
        <v>0</v>
      </c>
      <c r="I70" s="25">
        <v>0</v>
      </c>
      <c r="J70" s="25">
        <v>8.1666666666666679</v>
      </c>
      <c r="K70" s="25">
        <f t="shared" ref="K70:K101" si="2">H70+I70+J70</f>
        <v>8.1666666666666679</v>
      </c>
    </row>
    <row r="71" spans="1:11" ht="12.75" hidden="1" customHeight="1" x14ac:dyDescent="0.4">
      <c r="A71" s="19" t="s">
        <v>128</v>
      </c>
      <c r="B71" s="15">
        <v>352.1</v>
      </c>
      <c r="C71" s="24">
        <v>44012</v>
      </c>
      <c r="D71" s="20">
        <v>7232.25</v>
      </c>
      <c r="E71" s="15" t="s">
        <v>308</v>
      </c>
      <c r="F71" s="15" t="s">
        <v>317</v>
      </c>
      <c r="G71" s="32" t="e">
        <f>VLOOKUP(B71,#REF!,3)</f>
        <v>#REF!</v>
      </c>
      <c r="H71" s="25">
        <v>0</v>
      </c>
      <c r="I71" s="25">
        <v>0</v>
      </c>
      <c r="J71" s="25">
        <v>72.322500000000005</v>
      </c>
      <c r="K71" s="25">
        <f t="shared" si="2"/>
        <v>72.322500000000005</v>
      </c>
    </row>
    <row r="72" spans="1:11" hidden="1" x14ac:dyDescent="0.4">
      <c r="A72" s="19" t="s">
        <v>134</v>
      </c>
      <c r="B72" s="15">
        <v>352.1</v>
      </c>
      <c r="C72" s="24">
        <v>44012</v>
      </c>
      <c r="D72" s="20">
        <v>4179.71</v>
      </c>
      <c r="E72" s="15" t="s">
        <v>308</v>
      </c>
      <c r="F72" s="15" t="s">
        <v>318</v>
      </c>
      <c r="G72" s="32" t="e">
        <f>VLOOKUP(B72,#REF!,3)</f>
        <v>#REF!</v>
      </c>
      <c r="H72" s="25">
        <v>0</v>
      </c>
      <c r="I72" s="25">
        <v>0</v>
      </c>
      <c r="J72" s="25">
        <v>41.797100000000007</v>
      </c>
      <c r="K72" s="25">
        <f t="shared" si="2"/>
        <v>41.797100000000007</v>
      </c>
    </row>
    <row r="73" spans="1:11" hidden="1" x14ac:dyDescent="0.4">
      <c r="A73" s="19" t="s">
        <v>137</v>
      </c>
      <c r="B73" s="15">
        <v>352.1</v>
      </c>
      <c r="C73" s="24">
        <v>44012</v>
      </c>
      <c r="D73" s="20">
        <v>1820</v>
      </c>
      <c r="E73" s="15" t="s">
        <v>308</v>
      </c>
      <c r="F73" s="15" t="s">
        <v>319</v>
      </c>
      <c r="G73" s="32" t="e">
        <f>VLOOKUP(B73,#REF!,3)</f>
        <v>#REF!</v>
      </c>
      <c r="H73" s="25">
        <v>0</v>
      </c>
      <c r="I73" s="25">
        <v>0</v>
      </c>
      <c r="J73" s="25">
        <v>18.200000000000003</v>
      </c>
      <c r="K73" s="25">
        <f t="shared" si="2"/>
        <v>18.200000000000003</v>
      </c>
    </row>
    <row r="74" spans="1:11" hidden="1" x14ac:dyDescent="0.4">
      <c r="A74" s="19" t="s">
        <v>148</v>
      </c>
      <c r="B74" s="15">
        <v>352.1</v>
      </c>
      <c r="C74" s="24">
        <v>44012</v>
      </c>
      <c r="D74" s="20">
        <v>5012.58</v>
      </c>
      <c r="E74" s="15" t="s">
        <v>308</v>
      </c>
      <c r="F74" s="15" t="s">
        <v>313</v>
      </c>
      <c r="G74" s="32" t="e">
        <f>VLOOKUP(B74,#REF!,3)</f>
        <v>#REF!</v>
      </c>
      <c r="H74" s="25">
        <v>0</v>
      </c>
      <c r="I74" s="25">
        <v>0</v>
      </c>
      <c r="J74" s="25">
        <v>50.125800000000005</v>
      </c>
      <c r="K74" s="25">
        <f t="shared" si="2"/>
        <v>50.125800000000005</v>
      </c>
    </row>
    <row r="75" spans="1:11" ht="12.75" hidden="1" customHeight="1" x14ac:dyDescent="0.4">
      <c r="A75" s="19" t="s">
        <v>149</v>
      </c>
      <c r="B75" s="15">
        <v>352.1</v>
      </c>
      <c r="C75" s="24">
        <v>44012</v>
      </c>
      <c r="D75" s="20">
        <v>6821.37</v>
      </c>
      <c r="E75" s="15" t="s">
        <v>308</v>
      </c>
      <c r="F75" s="15" t="s">
        <v>310</v>
      </c>
      <c r="G75" s="32" t="e">
        <f>VLOOKUP(B75,#REF!,3)</f>
        <v>#REF!</v>
      </c>
      <c r="H75" s="25">
        <v>0</v>
      </c>
      <c r="I75" s="25">
        <v>0</v>
      </c>
      <c r="J75" s="25">
        <v>68.213700000000003</v>
      </c>
      <c r="K75" s="25">
        <f t="shared" si="2"/>
        <v>68.213700000000003</v>
      </c>
    </row>
    <row r="76" spans="1:11" hidden="1" x14ac:dyDescent="0.4">
      <c r="A76" s="19" t="s">
        <v>150</v>
      </c>
      <c r="B76" s="15">
        <v>352.1</v>
      </c>
      <c r="C76" s="19" t="s">
        <v>151</v>
      </c>
      <c r="D76" s="20">
        <v>3215.01</v>
      </c>
      <c r="E76" s="15" t="s">
        <v>308</v>
      </c>
      <c r="F76" s="15" t="s">
        <v>320</v>
      </c>
      <c r="G76" s="32" t="e">
        <f>VLOOKUP(B76,#REF!,3)</f>
        <v>#REF!</v>
      </c>
      <c r="H76" s="25">
        <v>0</v>
      </c>
      <c r="I76" s="25">
        <v>0</v>
      </c>
      <c r="J76" s="25">
        <v>5.65</v>
      </c>
      <c r="K76" s="25">
        <f t="shared" si="2"/>
        <v>5.65</v>
      </c>
    </row>
    <row r="77" spans="1:11" ht="12.6" hidden="1" x14ac:dyDescent="0.4">
      <c r="A77" s="19" t="s">
        <v>162</v>
      </c>
      <c r="B77" s="15">
        <v>352.2</v>
      </c>
      <c r="C77" s="24">
        <v>43738</v>
      </c>
      <c r="D77" s="23">
        <v>196489.19</v>
      </c>
      <c r="E77" s="21" t="s">
        <v>308</v>
      </c>
      <c r="F77" s="15" t="s">
        <v>321</v>
      </c>
      <c r="G77" s="32" t="e">
        <f>VLOOKUP(B77,#REF!,3)</f>
        <v>#REF!</v>
      </c>
      <c r="H77" s="25">
        <v>196489.19</v>
      </c>
      <c r="I77" s="25">
        <v>0</v>
      </c>
      <c r="J77" s="25">
        <v>0</v>
      </c>
      <c r="K77" s="25">
        <f t="shared" si="2"/>
        <v>196489.19</v>
      </c>
    </row>
    <row r="78" spans="1:11" hidden="1" x14ac:dyDescent="0.4">
      <c r="A78" s="19" t="s">
        <v>160</v>
      </c>
      <c r="B78" s="15">
        <v>352.2</v>
      </c>
      <c r="C78" s="24">
        <v>43738</v>
      </c>
      <c r="D78" s="20">
        <v>242051</v>
      </c>
      <c r="E78" s="15" t="s">
        <v>308</v>
      </c>
      <c r="F78" s="15" t="s">
        <v>309</v>
      </c>
      <c r="G78" s="32" t="e">
        <f>VLOOKUP(B78,#REF!,3)</f>
        <v>#REF!</v>
      </c>
      <c r="H78" s="25">
        <v>152620.73000000001</v>
      </c>
      <c r="I78" s="25">
        <v>0</v>
      </c>
      <c r="J78" s="25">
        <v>4483.0200000000004</v>
      </c>
      <c r="K78" s="25">
        <f t="shared" si="2"/>
        <v>157103.75</v>
      </c>
    </row>
    <row r="79" spans="1:11" ht="12.75" hidden="1" customHeight="1" x14ac:dyDescent="0.4">
      <c r="A79" s="19" t="s">
        <v>156</v>
      </c>
      <c r="B79" s="15">
        <v>352.2</v>
      </c>
      <c r="C79" s="24">
        <v>43738</v>
      </c>
      <c r="D79" s="20">
        <v>122523.41</v>
      </c>
      <c r="E79" s="21" t="s">
        <v>308</v>
      </c>
      <c r="F79" s="15" t="s">
        <v>312</v>
      </c>
      <c r="G79" s="32">
        <v>0.01</v>
      </c>
      <c r="H79" s="25">
        <v>65203.69</v>
      </c>
      <c r="I79" s="25">
        <v>0</v>
      </c>
      <c r="J79" s="25">
        <v>1205.23</v>
      </c>
      <c r="K79" s="25">
        <f t="shared" si="2"/>
        <v>66408.92</v>
      </c>
    </row>
    <row r="80" spans="1:11" hidden="1" x14ac:dyDescent="0.4">
      <c r="A80" s="19" t="s">
        <v>157</v>
      </c>
      <c r="B80" s="15">
        <v>352.2</v>
      </c>
      <c r="C80" s="24">
        <v>43738</v>
      </c>
      <c r="D80" s="20">
        <v>60000</v>
      </c>
      <c r="E80" s="15" t="s">
        <v>308</v>
      </c>
      <c r="F80" s="15" t="s">
        <v>322</v>
      </c>
      <c r="G80" s="32" t="e">
        <f>VLOOKUP(B80,#REF!,3)</f>
        <v>#REF!</v>
      </c>
      <c r="H80" s="25">
        <v>60000</v>
      </c>
      <c r="I80" s="25">
        <v>0</v>
      </c>
      <c r="J80" s="25">
        <v>0</v>
      </c>
      <c r="K80" s="25">
        <f t="shared" si="2"/>
        <v>60000</v>
      </c>
    </row>
    <row r="81" spans="1:11" hidden="1" x14ac:dyDescent="0.4">
      <c r="A81" s="19" t="s">
        <v>158</v>
      </c>
      <c r="B81" s="15">
        <v>352.2</v>
      </c>
      <c r="C81" s="24">
        <v>44104</v>
      </c>
      <c r="D81" s="20">
        <v>1365</v>
      </c>
      <c r="E81" s="15" t="s">
        <v>308</v>
      </c>
      <c r="F81" s="15" t="s">
        <v>322</v>
      </c>
      <c r="G81" s="32" t="e">
        <f>VLOOKUP(B81,#REF!,3)</f>
        <v>#REF!</v>
      </c>
      <c r="H81" s="25">
        <v>0</v>
      </c>
      <c r="I81" s="25">
        <v>0</v>
      </c>
      <c r="J81" s="25">
        <v>6.8250000000000002</v>
      </c>
      <c r="K81" s="25">
        <f t="shared" si="2"/>
        <v>6.8250000000000002</v>
      </c>
    </row>
    <row r="82" spans="1:11" hidden="1" x14ac:dyDescent="0.4">
      <c r="A82" s="19" t="s">
        <v>164</v>
      </c>
      <c r="B82" s="15">
        <v>352.2</v>
      </c>
      <c r="C82" s="24">
        <v>44104</v>
      </c>
      <c r="D82" s="20">
        <v>1120</v>
      </c>
      <c r="E82" s="15" t="s">
        <v>308</v>
      </c>
      <c r="F82" s="15" t="s">
        <v>313</v>
      </c>
      <c r="G82" s="32" t="e">
        <f>VLOOKUP(B82,#REF!,3)</f>
        <v>#REF!</v>
      </c>
      <c r="H82" s="25">
        <v>0</v>
      </c>
      <c r="I82" s="25">
        <v>0</v>
      </c>
      <c r="J82" s="25">
        <v>5.6000000000000005</v>
      </c>
      <c r="K82" s="25">
        <f t="shared" si="2"/>
        <v>5.6000000000000005</v>
      </c>
    </row>
    <row r="83" spans="1:11" ht="12.75" hidden="1" customHeight="1" x14ac:dyDescent="0.4">
      <c r="A83" s="19" t="s">
        <v>154</v>
      </c>
      <c r="B83" s="15">
        <v>352.2</v>
      </c>
      <c r="C83" s="19" t="s">
        <v>151</v>
      </c>
      <c r="D83" s="20">
        <v>10402.709999999999</v>
      </c>
      <c r="E83" s="15" t="s">
        <v>308</v>
      </c>
      <c r="F83" s="15" t="s">
        <v>323</v>
      </c>
      <c r="G83" s="32" t="e">
        <f>VLOOKUP(B83,#REF!,3)</f>
        <v>#REF!</v>
      </c>
      <c r="H83" s="25">
        <v>0</v>
      </c>
      <c r="I83" s="25">
        <v>0</v>
      </c>
      <c r="J83" s="25">
        <v>19.64</v>
      </c>
      <c r="K83" s="25">
        <f t="shared" si="2"/>
        <v>19.64</v>
      </c>
    </row>
    <row r="84" spans="1:11" hidden="1" x14ac:dyDescent="0.4">
      <c r="A84" s="19" t="s">
        <v>155</v>
      </c>
      <c r="B84" s="15">
        <v>352.2</v>
      </c>
      <c r="C84" s="19" t="s">
        <v>151</v>
      </c>
      <c r="D84" s="20">
        <v>4397.0200000000004</v>
      </c>
      <c r="E84" s="15" t="s">
        <v>308</v>
      </c>
      <c r="F84" s="15" t="s">
        <v>324</v>
      </c>
      <c r="G84" s="32" t="e">
        <f>VLOOKUP(B84,#REF!,3)</f>
        <v>#REF!</v>
      </c>
      <c r="H84" s="25">
        <v>0</v>
      </c>
      <c r="I84" s="25">
        <v>0</v>
      </c>
      <c r="J84" s="25">
        <v>8.3699999999999992</v>
      </c>
      <c r="K84" s="25">
        <f t="shared" si="2"/>
        <v>8.3699999999999992</v>
      </c>
    </row>
    <row r="85" spans="1:11" hidden="1" x14ac:dyDescent="0.4">
      <c r="A85" s="19" t="s">
        <v>163</v>
      </c>
      <c r="B85" s="15">
        <v>352.2</v>
      </c>
      <c r="C85" s="19" t="s">
        <v>151</v>
      </c>
      <c r="D85" s="20">
        <v>12570.04</v>
      </c>
      <c r="E85" s="15" t="s">
        <v>308</v>
      </c>
      <c r="F85" s="15" t="s">
        <v>325</v>
      </c>
      <c r="G85" s="32" t="e">
        <f>VLOOKUP(B85,#REF!,3)</f>
        <v>#REF!</v>
      </c>
      <c r="H85" s="25">
        <v>0</v>
      </c>
      <c r="I85" s="25">
        <v>0</v>
      </c>
      <c r="J85" s="25">
        <v>24.2</v>
      </c>
      <c r="K85" s="25">
        <f t="shared" si="2"/>
        <v>24.2</v>
      </c>
    </row>
    <row r="86" spans="1:11" hidden="1" x14ac:dyDescent="0.4">
      <c r="A86" s="19" t="s">
        <v>165</v>
      </c>
      <c r="B86" s="15">
        <v>352.2</v>
      </c>
      <c r="C86" s="19" t="s">
        <v>151</v>
      </c>
      <c r="D86" s="20">
        <v>15340.11</v>
      </c>
      <c r="E86" s="15" t="s">
        <v>308</v>
      </c>
      <c r="F86" s="15" t="s">
        <v>320</v>
      </c>
      <c r="G86" s="32" t="e">
        <f>VLOOKUP(B86,#REF!,3)</f>
        <v>#REF!</v>
      </c>
      <c r="H86" s="25">
        <v>0</v>
      </c>
      <c r="I86" s="25">
        <v>0</v>
      </c>
      <c r="J86" s="25">
        <v>27.8</v>
      </c>
      <c r="K86" s="25">
        <f t="shared" si="2"/>
        <v>27.8</v>
      </c>
    </row>
    <row r="87" spans="1:11" hidden="1" x14ac:dyDescent="0.4">
      <c r="A87" s="19" t="s">
        <v>171</v>
      </c>
      <c r="B87" s="15">
        <v>353</v>
      </c>
      <c r="C87" s="24">
        <v>43982</v>
      </c>
      <c r="D87" s="20">
        <v>304332</v>
      </c>
      <c r="E87" s="15" t="s">
        <v>308</v>
      </c>
      <c r="F87" s="15" t="s">
        <v>310</v>
      </c>
      <c r="G87" s="32" t="e">
        <f>VLOOKUP(B87,#REF!,3)</f>
        <v>#REF!</v>
      </c>
      <c r="H87" s="25">
        <v>0</v>
      </c>
      <c r="I87" s="25">
        <v>139082.89000000001</v>
      </c>
      <c r="J87" s="25">
        <v>3350.5400000000004</v>
      </c>
      <c r="K87" s="25">
        <f t="shared" si="2"/>
        <v>142433.43000000002</v>
      </c>
    </row>
    <row r="88" spans="1:11" hidden="1" x14ac:dyDescent="0.4">
      <c r="A88" s="19" t="s">
        <v>168</v>
      </c>
      <c r="B88" s="15">
        <v>353</v>
      </c>
      <c r="C88" s="19" t="s">
        <v>151</v>
      </c>
      <c r="D88" s="20">
        <v>633.69000000000005</v>
      </c>
      <c r="E88" s="15" t="s">
        <v>308</v>
      </c>
      <c r="F88" s="15" t="s">
        <v>323</v>
      </c>
      <c r="G88" s="32" t="e">
        <f>VLOOKUP(B88,#REF!,3)</f>
        <v>#REF!</v>
      </c>
      <c r="H88" s="25">
        <v>0</v>
      </c>
      <c r="I88" s="25">
        <v>0</v>
      </c>
      <c r="J88" s="25">
        <v>1.38</v>
      </c>
      <c r="K88" s="25">
        <f t="shared" si="2"/>
        <v>1.38</v>
      </c>
    </row>
    <row r="89" spans="1:11" hidden="1" x14ac:dyDescent="0.4">
      <c r="A89" s="19" t="s">
        <v>169</v>
      </c>
      <c r="B89" s="15">
        <v>353</v>
      </c>
      <c r="C89" s="19" t="s">
        <v>151</v>
      </c>
      <c r="D89" s="20">
        <v>247.75</v>
      </c>
      <c r="E89" s="15" t="s">
        <v>308</v>
      </c>
      <c r="F89" s="15" t="s">
        <v>324</v>
      </c>
      <c r="G89" s="32" t="e">
        <f>VLOOKUP(B89,#REF!,3)</f>
        <v>#REF!</v>
      </c>
      <c r="H89" s="25">
        <v>0</v>
      </c>
      <c r="I89" s="25">
        <v>0</v>
      </c>
      <c r="J89" s="25">
        <v>0.46</v>
      </c>
      <c r="K89" s="25">
        <f t="shared" si="2"/>
        <v>0.46</v>
      </c>
    </row>
    <row r="90" spans="1:11" hidden="1" x14ac:dyDescent="0.4">
      <c r="A90" s="22" t="s">
        <v>170</v>
      </c>
      <c r="B90" s="15">
        <v>353</v>
      </c>
      <c r="C90" s="22" t="s">
        <v>151</v>
      </c>
      <c r="D90" s="23">
        <v>760.05000000000007</v>
      </c>
      <c r="E90" s="15" t="s">
        <v>308</v>
      </c>
      <c r="F90" s="15" t="s">
        <v>325</v>
      </c>
      <c r="G90" s="32" t="e">
        <f>VLOOKUP(B90,#REF!,3)</f>
        <v>#REF!</v>
      </c>
      <c r="H90" s="25">
        <v>0</v>
      </c>
      <c r="I90" s="25">
        <v>0</v>
      </c>
      <c r="J90" s="25">
        <v>1.49</v>
      </c>
      <c r="K90" s="25">
        <f t="shared" si="2"/>
        <v>1.49</v>
      </c>
    </row>
    <row r="91" spans="1:11" hidden="1" x14ac:dyDescent="0.4">
      <c r="A91" s="19" t="s">
        <v>172</v>
      </c>
      <c r="B91" s="15">
        <v>353</v>
      </c>
      <c r="C91" s="19" t="s">
        <v>151</v>
      </c>
      <c r="D91" s="20">
        <v>416.28000000000003</v>
      </c>
      <c r="E91" s="15" t="s">
        <v>308</v>
      </c>
      <c r="F91" s="15" t="s">
        <v>320</v>
      </c>
      <c r="G91" s="32" t="e">
        <f>VLOOKUP(B91,#REF!,3)</f>
        <v>#REF!</v>
      </c>
      <c r="H91" s="25">
        <v>0</v>
      </c>
      <c r="I91" s="25">
        <v>0</v>
      </c>
      <c r="J91" s="25">
        <v>0.73</v>
      </c>
      <c r="K91" s="25">
        <f t="shared" si="2"/>
        <v>0.73</v>
      </c>
    </row>
    <row r="92" spans="1:11" hidden="1" x14ac:dyDescent="0.4">
      <c r="A92" s="19" t="s">
        <v>175</v>
      </c>
      <c r="B92" s="15">
        <v>355</v>
      </c>
      <c r="C92" s="24">
        <v>43861</v>
      </c>
      <c r="D92" s="20">
        <v>475</v>
      </c>
      <c r="E92" s="15" t="s">
        <v>308</v>
      </c>
      <c r="F92" s="15" t="s">
        <v>316</v>
      </c>
      <c r="G92" s="32" t="e">
        <f>VLOOKUP(B92,#REF!,3)</f>
        <v>#REF!</v>
      </c>
      <c r="H92" s="25">
        <v>0</v>
      </c>
      <c r="I92" s="25">
        <v>0</v>
      </c>
      <c r="J92" s="25">
        <v>8.7083333333333339</v>
      </c>
      <c r="K92" s="25">
        <f t="shared" si="2"/>
        <v>8.7083333333333339</v>
      </c>
    </row>
    <row r="93" spans="1:11" hidden="1" x14ac:dyDescent="0.4">
      <c r="A93" s="19" t="s">
        <v>191</v>
      </c>
      <c r="B93" s="15">
        <v>363</v>
      </c>
      <c r="C93" s="24">
        <v>43738</v>
      </c>
      <c r="D93" s="20">
        <v>5202.13</v>
      </c>
      <c r="E93" s="15" t="s">
        <v>308</v>
      </c>
      <c r="F93" s="15" t="s">
        <v>321</v>
      </c>
      <c r="G93" s="32" t="e">
        <f>VLOOKUP(B93,#REF!,3)</f>
        <v>#REF!</v>
      </c>
      <c r="H93" s="25">
        <v>130.05000000000001</v>
      </c>
      <c r="I93" s="25">
        <v>0</v>
      </c>
      <c r="J93" s="25">
        <v>340.8</v>
      </c>
      <c r="K93" s="25">
        <f t="shared" si="2"/>
        <v>470.85</v>
      </c>
    </row>
    <row r="94" spans="1:11" hidden="1" x14ac:dyDescent="0.4">
      <c r="A94" s="19" t="s">
        <v>185</v>
      </c>
      <c r="B94" s="15">
        <v>363</v>
      </c>
      <c r="C94" s="24">
        <v>43738</v>
      </c>
      <c r="D94" s="20">
        <v>14385</v>
      </c>
      <c r="E94" s="15" t="s">
        <v>308</v>
      </c>
      <c r="F94" s="15" t="s">
        <v>315</v>
      </c>
      <c r="G94" s="32" t="e">
        <f>VLOOKUP(B94,#REF!,3)</f>
        <v>#REF!</v>
      </c>
      <c r="H94" s="25">
        <v>14385</v>
      </c>
      <c r="I94" s="25">
        <v>0</v>
      </c>
      <c r="J94" s="25">
        <v>0</v>
      </c>
      <c r="K94" s="25">
        <f t="shared" si="2"/>
        <v>14385</v>
      </c>
    </row>
    <row r="95" spans="1:11" hidden="1" x14ac:dyDescent="0.4">
      <c r="A95" s="19" t="s">
        <v>190</v>
      </c>
      <c r="B95" s="15">
        <v>363</v>
      </c>
      <c r="C95" s="24">
        <v>43738</v>
      </c>
      <c r="D95" s="20">
        <v>10000</v>
      </c>
      <c r="E95" s="15" t="s">
        <v>308</v>
      </c>
      <c r="F95" s="15" t="s">
        <v>322</v>
      </c>
      <c r="G95" s="32" t="e">
        <f>VLOOKUP(B95,#REF!,3)</f>
        <v>#REF!</v>
      </c>
      <c r="H95" s="25">
        <v>10000</v>
      </c>
      <c r="I95" s="25">
        <v>0</v>
      </c>
      <c r="J95" s="25">
        <v>0</v>
      </c>
      <c r="K95" s="25">
        <f t="shared" si="2"/>
        <v>10000</v>
      </c>
    </row>
    <row r="96" spans="1:11" hidden="1" x14ac:dyDescent="0.4">
      <c r="A96" s="19" t="s">
        <v>183</v>
      </c>
      <c r="B96" s="15">
        <v>363</v>
      </c>
      <c r="C96" s="24">
        <v>43861</v>
      </c>
      <c r="D96" s="20">
        <v>96.67</v>
      </c>
      <c r="E96" s="15" t="s">
        <v>308</v>
      </c>
      <c r="F96" s="15" t="s">
        <v>317</v>
      </c>
      <c r="G96" s="32" t="e">
        <f>VLOOKUP(B96,#REF!,3)</f>
        <v>#REF!</v>
      </c>
      <c r="H96" s="25">
        <v>0</v>
      </c>
      <c r="I96" s="25">
        <v>0</v>
      </c>
      <c r="J96" s="25">
        <v>8.8614166666666669</v>
      </c>
      <c r="K96" s="25">
        <f t="shared" si="2"/>
        <v>8.8614166666666669</v>
      </c>
    </row>
    <row r="97" spans="1:11" hidden="1" x14ac:dyDescent="0.4">
      <c r="A97" s="19" t="s">
        <v>186</v>
      </c>
      <c r="B97" s="15">
        <v>363</v>
      </c>
      <c r="C97" s="24">
        <v>43861</v>
      </c>
      <c r="D97" s="20">
        <v>620</v>
      </c>
      <c r="E97" s="15" t="s">
        <v>308</v>
      </c>
      <c r="F97" s="15" t="s">
        <v>315</v>
      </c>
      <c r="G97" s="32" t="e">
        <f>VLOOKUP(B97,#REF!,3)</f>
        <v>#REF!</v>
      </c>
      <c r="H97" s="25">
        <v>0</v>
      </c>
      <c r="I97" s="25">
        <v>0</v>
      </c>
      <c r="J97" s="25">
        <v>56.833333333333336</v>
      </c>
      <c r="K97" s="25">
        <f t="shared" si="2"/>
        <v>56.833333333333336</v>
      </c>
    </row>
    <row r="98" spans="1:11" hidden="1" x14ac:dyDescent="0.4">
      <c r="A98" s="19" t="s">
        <v>178</v>
      </c>
      <c r="B98" s="15">
        <v>363</v>
      </c>
      <c r="C98" s="24">
        <v>43861</v>
      </c>
      <c r="D98" s="20">
        <v>9047.09</v>
      </c>
      <c r="E98" s="15" t="s">
        <v>308</v>
      </c>
      <c r="F98" s="15" t="s">
        <v>316</v>
      </c>
      <c r="G98" s="32" t="e">
        <f>VLOOKUP(B98,#REF!,3)</f>
        <v>#REF!</v>
      </c>
      <c r="H98" s="25">
        <v>0</v>
      </c>
      <c r="I98" s="25">
        <v>0</v>
      </c>
      <c r="J98" s="25">
        <v>829.31658333333337</v>
      </c>
      <c r="K98" s="25">
        <f t="shared" si="2"/>
        <v>829.31658333333337</v>
      </c>
    </row>
    <row r="99" spans="1:11" hidden="1" x14ac:dyDescent="0.4">
      <c r="A99" s="19" t="s">
        <v>192</v>
      </c>
      <c r="B99" s="15">
        <v>363</v>
      </c>
      <c r="C99" s="24">
        <v>43861</v>
      </c>
      <c r="D99" s="20">
        <v>1681.13</v>
      </c>
      <c r="E99" s="15" t="s">
        <v>308</v>
      </c>
      <c r="F99" s="15" t="s">
        <v>313</v>
      </c>
      <c r="G99" s="32" t="e">
        <f>VLOOKUP(B99,#REF!,3)</f>
        <v>#REF!</v>
      </c>
      <c r="H99" s="25">
        <v>0</v>
      </c>
      <c r="I99" s="25">
        <v>0</v>
      </c>
      <c r="J99" s="25">
        <v>154.10358333333335</v>
      </c>
      <c r="K99" s="25">
        <f t="shared" si="2"/>
        <v>154.10358333333335</v>
      </c>
    </row>
    <row r="100" spans="1:11" hidden="1" x14ac:dyDescent="0.4">
      <c r="A100" s="19" t="s">
        <v>179</v>
      </c>
      <c r="B100" s="15">
        <v>363</v>
      </c>
      <c r="C100" s="24">
        <v>43890</v>
      </c>
      <c r="D100" s="20">
        <v>1223.19</v>
      </c>
      <c r="E100" s="15" t="s">
        <v>308</v>
      </c>
      <c r="F100" s="15" t="s">
        <v>316</v>
      </c>
      <c r="G100" s="32" t="e">
        <f>VLOOKUP(B100,#REF!,3)</f>
        <v>#REF!</v>
      </c>
      <c r="H100" s="25">
        <v>0</v>
      </c>
      <c r="I100" s="25">
        <v>0</v>
      </c>
      <c r="J100" s="25">
        <v>101.9325</v>
      </c>
      <c r="K100" s="25">
        <f t="shared" si="2"/>
        <v>101.9325</v>
      </c>
    </row>
    <row r="101" spans="1:11" hidden="1" x14ac:dyDescent="0.4">
      <c r="A101" s="19" t="s">
        <v>180</v>
      </c>
      <c r="B101" s="15">
        <v>363</v>
      </c>
      <c r="C101" s="24">
        <v>43921</v>
      </c>
      <c r="D101" s="20">
        <v>932.5</v>
      </c>
      <c r="E101" s="15" t="s">
        <v>308</v>
      </c>
      <c r="F101" s="15" t="s">
        <v>316</v>
      </c>
      <c r="G101" s="32" t="e">
        <f>VLOOKUP(B101,#REF!,3)</f>
        <v>#REF!</v>
      </c>
      <c r="H101" s="25">
        <v>0</v>
      </c>
      <c r="I101" s="25">
        <v>0</v>
      </c>
      <c r="J101" s="25">
        <v>69.9375</v>
      </c>
      <c r="K101" s="25">
        <f t="shared" si="2"/>
        <v>69.9375</v>
      </c>
    </row>
    <row r="102" spans="1:11" hidden="1" x14ac:dyDescent="0.4">
      <c r="A102" s="19" t="s">
        <v>187</v>
      </c>
      <c r="B102" s="15">
        <v>363</v>
      </c>
      <c r="C102" s="24">
        <v>43921</v>
      </c>
      <c r="D102" s="20">
        <v>2676.4900000000002</v>
      </c>
      <c r="E102" s="15" t="s">
        <v>308</v>
      </c>
      <c r="F102" s="15" t="s">
        <v>319</v>
      </c>
      <c r="G102" s="32" t="e">
        <f>VLOOKUP(B102,#REF!,3)</f>
        <v>#REF!</v>
      </c>
      <c r="H102" s="25">
        <v>0</v>
      </c>
      <c r="I102" s="25">
        <v>0</v>
      </c>
      <c r="J102" s="25">
        <v>200.73675000000003</v>
      </c>
      <c r="K102" s="25">
        <f t="shared" ref="K102:K133" si="3">H102+I102+J102</f>
        <v>200.73675000000003</v>
      </c>
    </row>
    <row r="103" spans="1:11" hidden="1" x14ac:dyDescent="0.4">
      <c r="A103" s="19" t="s">
        <v>189</v>
      </c>
      <c r="B103" s="15">
        <v>363</v>
      </c>
      <c r="C103" s="24">
        <v>43921</v>
      </c>
      <c r="D103" s="20">
        <v>3183.2400000000002</v>
      </c>
      <c r="E103" s="15" t="s">
        <v>308</v>
      </c>
      <c r="F103" s="15" t="s">
        <v>312</v>
      </c>
      <c r="G103" s="32" t="e">
        <f>VLOOKUP(B103,#REF!,3)</f>
        <v>#REF!</v>
      </c>
      <c r="H103" s="25">
        <v>0</v>
      </c>
      <c r="I103" s="25">
        <v>0</v>
      </c>
      <c r="J103" s="25">
        <v>238.74300000000002</v>
      </c>
      <c r="K103" s="25">
        <f t="shared" si="3"/>
        <v>238.74300000000002</v>
      </c>
    </row>
    <row r="104" spans="1:11" hidden="1" x14ac:dyDescent="0.4">
      <c r="A104" s="19" t="s">
        <v>181</v>
      </c>
      <c r="B104" s="15">
        <v>363</v>
      </c>
      <c r="C104" s="24">
        <v>43951</v>
      </c>
      <c r="D104" s="20">
        <v>3583.88</v>
      </c>
      <c r="E104" s="15" t="s">
        <v>308</v>
      </c>
      <c r="F104" s="15" t="s">
        <v>316</v>
      </c>
      <c r="G104" s="32" t="e">
        <f>VLOOKUP(B104,#REF!,3)</f>
        <v>#REF!</v>
      </c>
      <c r="H104" s="25">
        <v>0</v>
      </c>
      <c r="I104" s="25">
        <v>0</v>
      </c>
      <c r="J104" s="25">
        <v>238.92533333333333</v>
      </c>
      <c r="K104" s="25">
        <f t="shared" si="3"/>
        <v>238.92533333333333</v>
      </c>
    </row>
    <row r="105" spans="1:11" hidden="1" x14ac:dyDescent="0.4">
      <c r="A105" s="19" t="s">
        <v>184</v>
      </c>
      <c r="B105" s="15">
        <v>363</v>
      </c>
      <c r="C105" s="24">
        <v>43951</v>
      </c>
      <c r="D105" s="20">
        <v>5363.84</v>
      </c>
      <c r="E105" s="15" t="s">
        <v>308</v>
      </c>
      <c r="F105" s="15" t="s">
        <v>317</v>
      </c>
      <c r="G105" s="32" t="e">
        <f>VLOOKUP(B105,#REF!,3)</f>
        <v>#REF!</v>
      </c>
      <c r="H105" s="25">
        <v>0</v>
      </c>
      <c r="I105" s="25">
        <v>0</v>
      </c>
      <c r="J105" s="25">
        <v>357.58933333333334</v>
      </c>
      <c r="K105" s="25">
        <f t="shared" si="3"/>
        <v>357.58933333333334</v>
      </c>
    </row>
    <row r="106" spans="1:11" hidden="1" x14ac:dyDescent="0.4">
      <c r="A106" s="19" t="s">
        <v>182</v>
      </c>
      <c r="B106" s="15">
        <v>363</v>
      </c>
      <c r="C106" s="24">
        <v>44012</v>
      </c>
      <c r="D106" s="20">
        <v>635</v>
      </c>
      <c r="E106" s="15" t="s">
        <v>308</v>
      </c>
      <c r="F106" s="15" t="s">
        <v>316</v>
      </c>
      <c r="G106" s="32" t="e">
        <f>VLOOKUP(B106,#REF!,3)</f>
        <v>#REF!</v>
      </c>
      <c r="H106" s="25">
        <v>0</v>
      </c>
      <c r="I106" s="25">
        <v>0</v>
      </c>
      <c r="J106" s="25">
        <v>31.75</v>
      </c>
      <c r="K106" s="25">
        <f t="shared" si="3"/>
        <v>31.75</v>
      </c>
    </row>
    <row r="107" spans="1:11" hidden="1" x14ac:dyDescent="0.4">
      <c r="A107" s="19" t="s">
        <v>188</v>
      </c>
      <c r="B107" s="15">
        <v>363</v>
      </c>
      <c r="C107" s="24">
        <v>44012</v>
      </c>
      <c r="D107" s="20">
        <v>6565.41</v>
      </c>
      <c r="E107" s="15" t="s">
        <v>308</v>
      </c>
      <c r="F107" s="15" t="s">
        <v>326</v>
      </c>
      <c r="G107" s="32" t="e">
        <f>VLOOKUP(B107,#REF!,3)</f>
        <v>#REF!</v>
      </c>
      <c r="H107" s="25">
        <v>0</v>
      </c>
      <c r="I107" s="25">
        <v>0</v>
      </c>
      <c r="J107" s="25">
        <v>153.74</v>
      </c>
      <c r="K107" s="25">
        <f t="shared" si="3"/>
        <v>153.74</v>
      </c>
    </row>
    <row r="108" spans="1:11" hidden="1" x14ac:dyDescent="0.4">
      <c r="A108" s="19" t="s">
        <v>203</v>
      </c>
      <c r="B108" s="15">
        <v>370</v>
      </c>
      <c r="C108" s="24">
        <v>43738</v>
      </c>
      <c r="D108" s="20">
        <v>1405.4</v>
      </c>
      <c r="E108" s="15" t="s">
        <v>308</v>
      </c>
      <c r="F108" s="15" t="s">
        <v>321</v>
      </c>
      <c r="G108" s="32" t="e">
        <f>VLOOKUP(B108,#REF!,3)</f>
        <v>#REF!</v>
      </c>
      <c r="H108" s="25">
        <v>0</v>
      </c>
      <c r="I108" s="25">
        <v>0</v>
      </c>
      <c r="J108" s="25">
        <v>0</v>
      </c>
      <c r="K108" s="25">
        <f t="shared" si="3"/>
        <v>0</v>
      </c>
    </row>
    <row r="109" spans="1:11" hidden="1" x14ac:dyDescent="0.4">
      <c r="A109" s="19" t="s">
        <v>202</v>
      </c>
      <c r="B109" s="15">
        <v>370</v>
      </c>
      <c r="C109" s="24">
        <v>43738</v>
      </c>
      <c r="D109" s="20">
        <v>1712.8600000000001</v>
      </c>
      <c r="E109" s="15" t="s">
        <v>308</v>
      </c>
      <c r="F109" s="15" t="s">
        <v>309</v>
      </c>
      <c r="G109" s="32" t="e">
        <f>VLOOKUP(B109,#REF!,3)</f>
        <v>#REF!</v>
      </c>
      <c r="H109" s="25">
        <v>0</v>
      </c>
      <c r="I109" s="25">
        <v>0</v>
      </c>
      <c r="J109" s="25">
        <v>0</v>
      </c>
      <c r="K109" s="25">
        <f t="shared" si="3"/>
        <v>0</v>
      </c>
    </row>
    <row r="110" spans="1:11" hidden="1" x14ac:dyDescent="0.4">
      <c r="A110" s="19" t="s">
        <v>199</v>
      </c>
      <c r="B110" s="15">
        <v>370</v>
      </c>
      <c r="C110" s="24">
        <v>43738</v>
      </c>
      <c r="D110" s="20">
        <v>958.2</v>
      </c>
      <c r="E110" s="15" t="s">
        <v>308</v>
      </c>
      <c r="F110" s="15" t="s">
        <v>315</v>
      </c>
      <c r="G110" s="32" t="e">
        <f>VLOOKUP(B110,#REF!,3)</f>
        <v>#REF!</v>
      </c>
      <c r="H110" s="25">
        <v>0</v>
      </c>
      <c r="I110" s="25">
        <v>0</v>
      </c>
      <c r="J110" s="25">
        <v>0</v>
      </c>
      <c r="K110" s="25">
        <f t="shared" si="3"/>
        <v>0</v>
      </c>
    </row>
    <row r="111" spans="1:11" hidden="1" x14ac:dyDescent="0.4">
      <c r="A111" s="19" t="s">
        <v>196</v>
      </c>
      <c r="B111" s="15">
        <v>370</v>
      </c>
      <c r="C111" s="24">
        <v>43738</v>
      </c>
      <c r="D111" s="20">
        <v>1756</v>
      </c>
      <c r="E111" s="15" t="s">
        <v>308</v>
      </c>
      <c r="F111" s="15" t="s">
        <v>316</v>
      </c>
      <c r="G111" s="32" t="e">
        <f>VLOOKUP(B111,#REF!,3)</f>
        <v>#REF!</v>
      </c>
      <c r="H111" s="25">
        <v>0</v>
      </c>
      <c r="I111" s="25">
        <v>0</v>
      </c>
      <c r="J111" s="25">
        <v>0</v>
      </c>
      <c r="K111" s="25">
        <f t="shared" si="3"/>
        <v>0</v>
      </c>
    </row>
    <row r="112" spans="1:11" hidden="1" x14ac:dyDescent="0.4">
      <c r="A112" s="19" t="s">
        <v>197</v>
      </c>
      <c r="B112" s="15">
        <v>370</v>
      </c>
      <c r="C112" s="24">
        <v>43738</v>
      </c>
      <c r="D112" s="20">
        <v>1577.96</v>
      </c>
      <c r="E112" s="15" t="s">
        <v>308</v>
      </c>
      <c r="F112" s="15" t="s">
        <v>317</v>
      </c>
      <c r="G112" s="32" t="e">
        <f>VLOOKUP(B112,#REF!,3)</f>
        <v>#REF!</v>
      </c>
      <c r="H112" s="25">
        <v>0</v>
      </c>
      <c r="I112" s="25">
        <v>0</v>
      </c>
      <c r="J112" s="25">
        <v>0</v>
      </c>
      <c r="K112" s="25">
        <f t="shared" si="3"/>
        <v>0</v>
      </c>
    </row>
    <row r="113" spans="1:11" hidden="1" x14ac:dyDescent="0.4">
      <c r="A113" s="19" t="s">
        <v>200</v>
      </c>
      <c r="B113" s="15">
        <v>370</v>
      </c>
      <c r="C113" s="24">
        <v>43738</v>
      </c>
      <c r="D113" s="20">
        <v>803</v>
      </c>
      <c r="E113" s="15" t="s">
        <v>308</v>
      </c>
      <c r="F113" s="15" t="s">
        <v>312</v>
      </c>
      <c r="G113" s="32" t="e">
        <f>VLOOKUP(B113,#REF!,3)</f>
        <v>#REF!</v>
      </c>
      <c r="H113" s="25">
        <v>0</v>
      </c>
      <c r="I113" s="25">
        <v>0</v>
      </c>
      <c r="J113" s="25">
        <v>0</v>
      </c>
      <c r="K113" s="25">
        <f t="shared" si="3"/>
        <v>0</v>
      </c>
    </row>
    <row r="114" spans="1:11" ht="12.75" hidden="1" customHeight="1" x14ac:dyDescent="0.4">
      <c r="A114" s="19" t="s">
        <v>201</v>
      </c>
      <c r="B114" s="15">
        <v>370</v>
      </c>
      <c r="C114" s="24">
        <v>43738</v>
      </c>
      <c r="D114" s="20">
        <v>1077.25</v>
      </c>
      <c r="E114" s="15" t="s">
        <v>308</v>
      </c>
      <c r="F114" s="15" t="s">
        <v>322</v>
      </c>
      <c r="G114" s="32" t="e">
        <f>VLOOKUP(B114,#REF!,3)</f>
        <v>#REF!</v>
      </c>
      <c r="H114" s="25">
        <v>0</v>
      </c>
      <c r="I114" s="25">
        <v>0</v>
      </c>
      <c r="J114" s="25">
        <v>0</v>
      </c>
      <c r="K114" s="25">
        <f t="shared" si="3"/>
        <v>0</v>
      </c>
    </row>
    <row r="115" spans="1:11" hidden="1" x14ac:dyDescent="0.4">
      <c r="A115" s="19" t="s">
        <v>205</v>
      </c>
      <c r="B115" s="15">
        <v>370</v>
      </c>
      <c r="C115" s="24">
        <v>43738</v>
      </c>
      <c r="D115" s="20">
        <v>1466</v>
      </c>
      <c r="E115" s="15" t="s">
        <v>308</v>
      </c>
      <c r="F115" s="15" t="s">
        <v>313</v>
      </c>
      <c r="G115" s="32" t="e">
        <f>VLOOKUP(B115,#REF!,3)</f>
        <v>#REF!</v>
      </c>
      <c r="H115" s="25">
        <v>0</v>
      </c>
      <c r="I115" s="25">
        <v>0</v>
      </c>
      <c r="J115" s="25">
        <v>0</v>
      </c>
      <c r="K115" s="25">
        <f t="shared" si="3"/>
        <v>0</v>
      </c>
    </row>
    <row r="116" spans="1:11" hidden="1" x14ac:dyDescent="0.4">
      <c r="A116" s="19" t="s">
        <v>209</v>
      </c>
      <c r="B116" s="15">
        <v>370</v>
      </c>
      <c r="C116" s="19" t="s">
        <v>151</v>
      </c>
      <c r="D116" s="20">
        <v>10707.89</v>
      </c>
      <c r="E116" s="15" t="s">
        <v>308</v>
      </c>
      <c r="F116" s="15" t="s">
        <v>323</v>
      </c>
      <c r="G116" s="32" t="e">
        <f>VLOOKUP(B116,#REF!,3)</f>
        <v>#REF!</v>
      </c>
      <c r="H116" s="25">
        <v>0</v>
      </c>
      <c r="I116" s="25">
        <v>0</v>
      </c>
      <c r="J116" s="25">
        <v>0</v>
      </c>
      <c r="K116" s="25">
        <f t="shared" si="3"/>
        <v>0</v>
      </c>
    </row>
    <row r="117" spans="1:11" hidden="1" x14ac:dyDescent="0.4">
      <c r="A117" s="19" t="s">
        <v>198</v>
      </c>
      <c r="B117" s="15">
        <v>370</v>
      </c>
      <c r="C117" s="19" t="s">
        <v>151</v>
      </c>
      <c r="D117" s="20">
        <v>12641.630000000001</v>
      </c>
      <c r="E117" s="15" t="s">
        <v>308</v>
      </c>
      <c r="F117" s="15" t="s">
        <v>324</v>
      </c>
      <c r="G117" s="32" t="e">
        <f>VLOOKUP(B117,#REF!,3)</f>
        <v>#REF!</v>
      </c>
      <c r="H117" s="25">
        <v>0</v>
      </c>
      <c r="I117" s="25">
        <v>0</v>
      </c>
      <c r="J117" s="25">
        <v>0</v>
      </c>
      <c r="K117" s="25">
        <f t="shared" si="3"/>
        <v>0</v>
      </c>
    </row>
    <row r="118" spans="1:11" hidden="1" x14ac:dyDescent="0.4">
      <c r="A118" s="19" t="s">
        <v>204</v>
      </c>
      <c r="B118" s="15">
        <v>370</v>
      </c>
      <c r="C118" s="19" t="s">
        <v>151</v>
      </c>
      <c r="D118" s="20">
        <v>12655.6</v>
      </c>
      <c r="E118" s="15" t="s">
        <v>308</v>
      </c>
      <c r="F118" s="15" t="s">
        <v>325</v>
      </c>
      <c r="G118" s="32" t="e">
        <f>VLOOKUP(B118,#REF!,3)</f>
        <v>#REF!</v>
      </c>
      <c r="H118" s="25">
        <v>0</v>
      </c>
      <c r="I118" s="25">
        <v>0</v>
      </c>
      <c r="J118" s="25">
        <v>0</v>
      </c>
      <c r="K118" s="25">
        <f t="shared" si="3"/>
        <v>0</v>
      </c>
    </row>
    <row r="119" spans="1:11" hidden="1" x14ac:dyDescent="0.4">
      <c r="A119" s="19" t="s">
        <v>206</v>
      </c>
      <c r="B119" s="15">
        <v>370</v>
      </c>
      <c r="C119" s="19" t="s">
        <v>151</v>
      </c>
      <c r="D119" s="20">
        <v>330.75</v>
      </c>
      <c r="E119" s="15" t="s">
        <v>308</v>
      </c>
      <c r="F119" s="15" t="s">
        <v>320</v>
      </c>
      <c r="G119" s="32" t="e">
        <f>VLOOKUP(B119,#REF!,3)</f>
        <v>#REF!</v>
      </c>
      <c r="H119" s="25">
        <v>0</v>
      </c>
      <c r="I119" s="25">
        <v>0</v>
      </c>
      <c r="J119" s="25">
        <v>0</v>
      </c>
      <c r="K119" s="25">
        <f t="shared" si="3"/>
        <v>0</v>
      </c>
    </row>
    <row r="120" spans="1:11" hidden="1" x14ac:dyDescent="0.4">
      <c r="A120" s="19" t="s">
        <v>209</v>
      </c>
      <c r="B120" s="15">
        <v>370.1</v>
      </c>
      <c r="C120" s="19" t="s">
        <v>151</v>
      </c>
      <c r="D120" s="20">
        <v>1181.5899999999999</v>
      </c>
      <c r="E120" s="15" t="s">
        <v>308</v>
      </c>
      <c r="F120" s="15" t="s">
        <v>323</v>
      </c>
      <c r="G120" s="32" t="e">
        <f>VLOOKUP(B120,#REF!,3)</f>
        <v>#REF!</v>
      </c>
      <c r="H120" s="25">
        <v>0</v>
      </c>
      <c r="I120" s="25">
        <v>0</v>
      </c>
      <c r="J120" s="25">
        <v>0</v>
      </c>
      <c r="K120" s="25">
        <f t="shared" si="3"/>
        <v>0</v>
      </c>
    </row>
    <row r="121" spans="1:11" hidden="1" x14ac:dyDescent="0.4">
      <c r="A121" s="19" t="s">
        <v>210</v>
      </c>
      <c r="B121" s="15">
        <v>370.1</v>
      </c>
      <c r="C121" s="19" t="s">
        <v>151</v>
      </c>
      <c r="D121" s="28">
        <v>211.22</v>
      </c>
      <c r="E121" s="15" t="s">
        <v>308</v>
      </c>
      <c r="F121" s="15" t="s">
        <v>324</v>
      </c>
      <c r="G121" s="32" t="e">
        <f>VLOOKUP(B121,#REF!,3)</f>
        <v>#REF!</v>
      </c>
      <c r="H121" s="25">
        <v>0</v>
      </c>
      <c r="I121" s="25">
        <v>0</v>
      </c>
      <c r="J121" s="25">
        <v>0</v>
      </c>
      <c r="K121" s="25">
        <f t="shared" si="3"/>
        <v>0</v>
      </c>
    </row>
    <row r="122" spans="1:11" hidden="1" x14ac:dyDescent="0.4">
      <c r="A122" s="19" t="s">
        <v>211</v>
      </c>
      <c r="B122" s="15">
        <v>370.1</v>
      </c>
      <c r="C122" s="19" t="s">
        <v>151</v>
      </c>
      <c r="D122" s="28">
        <v>2196.3000000000002</v>
      </c>
      <c r="E122" s="15" t="s">
        <v>308</v>
      </c>
      <c r="F122" s="15" t="s">
        <v>325</v>
      </c>
      <c r="G122" s="32" t="e">
        <f>VLOOKUP(B122,#REF!,3)</f>
        <v>#REF!</v>
      </c>
      <c r="H122" s="25">
        <v>0</v>
      </c>
      <c r="I122" s="25">
        <v>0</v>
      </c>
      <c r="J122" s="25">
        <v>0</v>
      </c>
      <c r="K122" s="25">
        <f t="shared" si="3"/>
        <v>0</v>
      </c>
    </row>
    <row r="123" spans="1:11" hidden="1" x14ac:dyDescent="0.4">
      <c r="A123" s="19" t="s">
        <v>212</v>
      </c>
      <c r="B123" s="15">
        <v>370.1</v>
      </c>
      <c r="C123" s="19" t="s">
        <v>151</v>
      </c>
      <c r="D123" s="28">
        <v>164.62</v>
      </c>
      <c r="E123" s="15" t="s">
        <v>308</v>
      </c>
      <c r="F123" s="15" t="s">
        <v>320</v>
      </c>
      <c r="G123" s="32" t="e">
        <f>VLOOKUP(B123,#REF!,3)</f>
        <v>#REF!</v>
      </c>
      <c r="H123" s="25">
        <v>0</v>
      </c>
      <c r="I123" s="25">
        <v>0</v>
      </c>
      <c r="J123" s="25">
        <v>0</v>
      </c>
      <c r="K123" s="25">
        <f t="shared" si="3"/>
        <v>0</v>
      </c>
    </row>
    <row r="124" spans="1:11" x14ac:dyDescent="0.4">
      <c r="A124" s="19" t="s">
        <v>217</v>
      </c>
      <c r="B124" s="15">
        <v>372</v>
      </c>
      <c r="C124" s="24">
        <v>43738</v>
      </c>
      <c r="D124" s="20">
        <v>76579</v>
      </c>
      <c r="E124" s="15" t="s">
        <v>308</v>
      </c>
      <c r="F124" s="15" t="s">
        <v>316</v>
      </c>
      <c r="G124" s="32" t="e">
        <f>VLOOKUP(B124,#REF!,3)</f>
        <v>#REF!</v>
      </c>
      <c r="H124" s="25">
        <v>81717</v>
      </c>
      <c r="I124" s="25">
        <v>0</v>
      </c>
      <c r="J124" s="25">
        <v>-5138</v>
      </c>
      <c r="K124" s="25">
        <f t="shared" si="3"/>
        <v>76579</v>
      </c>
    </row>
    <row r="125" spans="1:11" x14ac:dyDescent="0.4">
      <c r="A125" s="22" t="s">
        <v>218</v>
      </c>
      <c r="B125" s="15">
        <v>372</v>
      </c>
      <c r="C125" s="24">
        <v>43738</v>
      </c>
      <c r="D125" s="23">
        <v>28615</v>
      </c>
      <c r="E125" s="15" t="s">
        <v>308</v>
      </c>
      <c r="F125" s="15" t="s">
        <v>317</v>
      </c>
      <c r="G125" s="32" t="e">
        <f>VLOOKUP(B125,#REF!,3)</f>
        <v>#REF!</v>
      </c>
      <c r="H125" s="25">
        <v>29707.08</v>
      </c>
      <c r="I125" s="25">
        <v>0</v>
      </c>
      <c r="J125" s="25">
        <v>-1092.08</v>
      </c>
      <c r="K125" s="25">
        <f t="shared" si="3"/>
        <v>28615</v>
      </c>
    </row>
    <row r="126" spans="1:11" x14ac:dyDescent="0.4">
      <c r="A126" s="19" t="s">
        <v>220</v>
      </c>
      <c r="B126" s="15">
        <v>372</v>
      </c>
      <c r="C126" s="24">
        <v>43738</v>
      </c>
      <c r="D126" s="20">
        <v>96025</v>
      </c>
      <c r="E126" s="15" t="s">
        <v>308</v>
      </c>
      <c r="F126" s="15" t="s">
        <v>315</v>
      </c>
      <c r="G126" s="32" t="e">
        <f>VLOOKUP(B126,#REF!,3)</f>
        <v>#REF!</v>
      </c>
      <c r="H126" s="25">
        <v>96025</v>
      </c>
      <c r="I126" s="25">
        <v>0</v>
      </c>
      <c r="J126" s="25">
        <v>0</v>
      </c>
      <c r="K126" s="25">
        <f t="shared" si="3"/>
        <v>96025</v>
      </c>
    </row>
    <row r="127" spans="1:11" x14ac:dyDescent="0.4">
      <c r="A127" s="19" t="s">
        <v>221</v>
      </c>
      <c r="B127" s="15">
        <v>372</v>
      </c>
      <c r="C127" s="24">
        <v>43738</v>
      </c>
      <c r="D127" s="20">
        <v>10075</v>
      </c>
      <c r="E127" s="15" t="s">
        <v>308</v>
      </c>
      <c r="F127" s="15" t="s">
        <v>309</v>
      </c>
      <c r="G127" s="32" t="e">
        <f>VLOOKUP(B127,#REF!,3)</f>
        <v>#REF!</v>
      </c>
      <c r="H127" s="25">
        <v>6428.17</v>
      </c>
      <c r="I127" s="25">
        <v>0</v>
      </c>
      <c r="J127" s="25">
        <v>464.65</v>
      </c>
      <c r="K127" s="25">
        <f t="shared" si="3"/>
        <v>6892.82</v>
      </c>
    </row>
    <row r="128" spans="1:11" x14ac:dyDescent="0.4">
      <c r="A128" s="19" t="s">
        <v>222</v>
      </c>
      <c r="B128" s="15">
        <v>372</v>
      </c>
      <c r="C128" s="24">
        <v>43738</v>
      </c>
      <c r="D128" s="20">
        <v>195921</v>
      </c>
      <c r="E128" s="15" t="s">
        <v>308</v>
      </c>
      <c r="F128" s="15" t="s">
        <v>309</v>
      </c>
      <c r="G128" s="32" t="e">
        <f>VLOOKUP(B128,#REF!,3)</f>
        <v>#REF!</v>
      </c>
      <c r="H128" s="25">
        <v>125003.73</v>
      </c>
      <c r="I128" s="25">
        <v>0</v>
      </c>
      <c r="J128" s="25">
        <v>9156.0500000000011</v>
      </c>
      <c r="K128" s="25">
        <f t="shared" si="3"/>
        <v>134159.78</v>
      </c>
    </row>
    <row r="129" spans="1:17" ht="12.75" customHeight="1" x14ac:dyDescent="0.4">
      <c r="A129" s="19" t="s">
        <v>215</v>
      </c>
      <c r="B129" s="15">
        <v>372</v>
      </c>
      <c r="C129" s="19" t="s">
        <v>151</v>
      </c>
      <c r="D129" s="20">
        <v>2782</v>
      </c>
      <c r="E129" s="15" t="s">
        <v>308</v>
      </c>
      <c r="F129" s="15" t="s">
        <v>323</v>
      </c>
      <c r="G129" s="32" t="e">
        <f>VLOOKUP(B129,#REF!,3)</f>
        <v>#REF!</v>
      </c>
      <c r="H129" s="25">
        <v>0</v>
      </c>
      <c r="I129" s="25">
        <v>0</v>
      </c>
      <c r="J129" s="25">
        <v>13.19</v>
      </c>
      <c r="K129" s="25">
        <f t="shared" si="3"/>
        <v>13.19</v>
      </c>
    </row>
    <row r="130" spans="1:17" x14ac:dyDescent="0.4">
      <c r="A130" s="19" t="s">
        <v>219</v>
      </c>
      <c r="B130" s="15">
        <v>372</v>
      </c>
      <c r="C130" s="22" t="s">
        <v>151</v>
      </c>
      <c r="D130" s="23">
        <v>969</v>
      </c>
      <c r="E130" s="15" t="s">
        <v>308</v>
      </c>
      <c r="F130" s="15" t="s">
        <v>324</v>
      </c>
      <c r="G130" s="32" t="e">
        <f>VLOOKUP(B130,#REF!,3)</f>
        <v>#REF!</v>
      </c>
      <c r="H130" s="25">
        <v>0</v>
      </c>
      <c r="I130" s="25">
        <v>0</v>
      </c>
      <c r="J130" s="25">
        <v>4.5999999999999996</v>
      </c>
      <c r="K130" s="25">
        <f t="shared" si="3"/>
        <v>4.5999999999999996</v>
      </c>
    </row>
    <row r="131" spans="1:17" x14ac:dyDescent="0.4">
      <c r="A131" s="19" t="s">
        <v>223</v>
      </c>
      <c r="B131" s="15">
        <v>372</v>
      </c>
      <c r="C131" s="19" t="s">
        <v>151</v>
      </c>
      <c r="D131" s="20">
        <v>2473.61</v>
      </c>
      <c r="E131" s="15" t="s">
        <v>308</v>
      </c>
      <c r="F131" s="15" t="s">
        <v>325</v>
      </c>
      <c r="G131" s="32" t="e">
        <f>VLOOKUP(B131,#REF!,3)</f>
        <v>#REF!</v>
      </c>
      <c r="H131" s="25">
        <v>0</v>
      </c>
      <c r="I131" s="25">
        <v>0</v>
      </c>
      <c r="J131" s="25">
        <v>11.9</v>
      </c>
      <c r="K131" s="25">
        <f t="shared" si="3"/>
        <v>11.9</v>
      </c>
    </row>
    <row r="132" spans="1:17" x14ac:dyDescent="0.4">
      <c r="A132" s="19" t="s">
        <v>224</v>
      </c>
      <c r="B132" s="15">
        <v>372</v>
      </c>
      <c r="C132" s="19" t="s">
        <v>151</v>
      </c>
      <c r="D132" s="20">
        <v>863.96</v>
      </c>
      <c r="E132" s="15" t="s">
        <v>308</v>
      </c>
      <c r="F132" s="15" t="s">
        <v>320</v>
      </c>
      <c r="G132" s="32" t="e">
        <f>VLOOKUP(B132,#REF!,3)</f>
        <v>#REF!</v>
      </c>
      <c r="H132" s="25">
        <v>0</v>
      </c>
      <c r="I132" s="25">
        <v>0</v>
      </c>
      <c r="J132" s="25">
        <v>3.81</v>
      </c>
      <c r="K132" s="25">
        <f t="shared" si="3"/>
        <v>3.81</v>
      </c>
    </row>
    <row r="133" spans="1:17" x14ac:dyDescent="0.4">
      <c r="A133" s="19" t="s">
        <v>254</v>
      </c>
      <c r="B133" s="15">
        <v>373</v>
      </c>
      <c r="C133" s="24">
        <v>43738</v>
      </c>
      <c r="D133" s="20">
        <v>192288</v>
      </c>
      <c r="E133" s="15" t="s">
        <v>308</v>
      </c>
      <c r="F133" s="15" t="s">
        <v>313</v>
      </c>
      <c r="G133" s="32" t="e">
        <f>VLOOKUP(B133,#REF!,3)</f>
        <v>#REF!</v>
      </c>
      <c r="H133" s="25">
        <v>166029.66</v>
      </c>
      <c r="I133" s="25">
        <v>0</v>
      </c>
      <c r="J133" s="25">
        <v>3943</v>
      </c>
      <c r="K133" s="25">
        <f t="shared" si="3"/>
        <v>169972.66</v>
      </c>
    </row>
    <row r="134" spans="1:17" x14ac:dyDescent="0.4">
      <c r="A134" s="19" t="s">
        <v>228</v>
      </c>
      <c r="B134" s="15">
        <v>373</v>
      </c>
      <c r="C134" s="24">
        <v>43861</v>
      </c>
      <c r="D134" s="20">
        <v>10018.61</v>
      </c>
      <c r="E134" s="15" t="s">
        <v>308</v>
      </c>
      <c r="F134" s="15" t="s">
        <v>316</v>
      </c>
      <c r="G134" s="32" t="e">
        <f>VLOOKUP(B134,#REF!,3)</f>
        <v>#REF!</v>
      </c>
      <c r="H134" s="25">
        <v>0</v>
      </c>
      <c r="I134" s="25">
        <v>0</v>
      </c>
      <c r="J134" s="25">
        <v>229.59314583333335</v>
      </c>
      <c r="K134" s="25">
        <f t="shared" ref="K134:K165" si="4">H134+I134+J134</f>
        <v>229.59314583333335</v>
      </c>
    </row>
    <row r="135" spans="1:17" x14ac:dyDescent="0.4">
      <c r="A135" s="19" t="s">
        <v>234</v>
      </c>
      <c r="B135" s="15">
        <v>373</v>
      </c>
      <c r="C135" s="24">
        <v>43861</v>
      </c>
      <c r="D135" s="20">
        <v>21011.21</v>
      </c>
      <c r="E135" s="15" t="s">
        <v>308</v>
      </c>
      <c r="F135" s="15" t="s">
        <v>317</v>
      </c>
      <c r="G135" s="32" t="e">
        <f>VLOOKUP(B135,#REF!,3)</f>
        <v>#REF!</v>
      </c>
      <c r="H135" s="25">
        <v>0</v>
      </c>
      <c r="I135" s="25">
        <v>0</v>
      </c>
      <c r="J135" s="25">
        <v>481.50689583333332</v>
      </c>
      <c r="K135" s="25">
        <f t="shared" si="4"/>
        <v>481.50689583333332</v>
      </c>
    </row>
    <row r="136" spans="1:17" x14ac:dyDescent="0.4">
      <c r="A136" s="19" t="s">
        <v>237</v>
      </c>
      <c r="B136" s="15">
        <v>373</v>
      </c>
      <c r="C136" s="24">
        <v>43861</v>
      </c>
      <c r="D136" s="20">
        <v>24960.600000000002</v>
      </c>
      <c r="E136" s="15" t="s">
        <v>308</v>
      </c>
      <c r="F136" s="15" t="s">
        <v>315</v>
      </c>
      <c r="G136" s="32" t="e">
        <f>VLOOKUP(B136,#REF!,3)</f>
        <v>#REF!</v>
      </c>
      <c r="H136" s="25">
        <v>0</v>
      </c>
      <c r="I136" s="25">
        <v>0</v>
      </c>
      <c r="J136" s="25">
        <v>572.01375000000007</v>
      </c>
      <c r="K136" s="25">
        <f t="shared" si="4"/>
        <v>572.01375000000007</v>
      </c>
      <c r="P136" s="33">
        <f>SUM(D134:D161)</f>
        <v>377466.69</v>
      </c>
      <c r="Q136" s="15" t="e">
        <f>P136*G136</f>
        <v>#REF!</v>
      </c>
    </row>
    <row r="137" spans="1:17" ht="12.75" customHeight="1" x14ac:dyDescent="0.4">
      <c r="A137" s="19" t="s">
        <v>238</v>
      </c>
      <c r="B137" s="15">
        <v>373</v>
      </c>
      <c r="C137" s="24">
        <v>43861</v>
      </c>
      <c r="D137" s="20">
        <v>8143.13</v>
      </c>
      <c r="E137" s="15" t="s">
        <v>308</v>
      </c>
      <c r="F137" s="15" t="s">
        <v>318</v>
      </c>
      <c r="G137" s="32" t="e">
        <f>VLOOKUP(B137,#REF!,3)</f>
        <v>#REF!</v>
      </c>
      <c r="H137" s="25">
        <v>0</v>
      </c>
      <c r="I137" s="25">
        <v>0</v>
      </c>
      <c r="J137" s="25">
        <v>186.61339583333336</v>
      </c>
      <c r="K137" s="25">
        <f t="shared" si="4"/>
        <v>186.61339583333336</v>
      </c>
    </row>
    <row r="138" spans="1:17" x14ac:dyDescent="0.4">
      <c r="A138" s="19" t="s">
        <v>241</v>
      </c>
      <c r="B138" s="15">
        <v>373</v>
      </c>
      <c r="C138" s="24">
        <v>43861</v>
      </c>
      <c r="D138" s="20">
        <v>10088.129999999999</v>
      </c>
      <c r="E138" s="15" t="s">
        <v>308</v>
      </c>
      <c r="F138" s="15" t="s">
        <v>319</v>
      </c>
      <c r="G138" s="32" t="e">
        <f>VLOOKUP(B138,#REF!,3)</f>
        <v>#REF!</v>
      </c>
      <c r="H138" s="25">
        <v>0</v>
      </c>
      <c r="I138" s="25">
        <v>0</v>
      </c>
      <c r="J138" s="25">
        <v>231.18631249999999</v>
      </c>
      <c r="K138" s="25">
        <f t="shared" si="4"/>
        <v>231.18631249999999</v>
      </c>
    </row>
    <row r="139" spans="1:17" x14ac:dyDescent="0.4">
      <c r="A139" s="19" t="s">
        <v>244</v>
      </c>
      <c r="B139" s="15">
        <v>373</v>
      </c>
      <c r="C139" s="24">
        <v>43861</v>
      </c>
      <c r="D139" s="20">
        <v>4250.25</v>
      </c>
      <c r="E139" s="15" t="s">
        <v>308</v>
      </c>
      <c r="F139" s="15" t="s">
        <v>312</v>
      </c>
      <c r="G139" s="32" t="e">
        <f>VLOOKUP(B139,#REF!,3)</f>
        <v>#REF!</v>
      </c>
      <c r="H139" s="25">
        <v>0</v>
      </c>
      <c r="I139" s="25">
        <v>0</v>
      </c>
      <c r="J139" s="25">
        <v>97.401562499999997</v>
      </c>
      <c r="K139" s="25">
        <f t="shared" si="4"/>
        <v>97.401562499999997</v>
      </c>
      <c r="P139" s="33">
        <f>SUM(D134:D140)</f>
        <v>78834.48</v>
      </c>
      <c r="Q139" s="15" t="e">
        <f>P139*G132*11/12</f>
        <v>#REF!</v>
      </c>
    </row>
    <row r="140" spans="1:17" x14ac:dyDescent="0.4">
      <c r="A140" s="19" t="s">
        <v>249</v>
      </c>
      <c r="B140" s="15">
        <v>373</v>
      </c>
      <c r="C140" s="24">
        <v>43861</v>
      </c>
      <c r="D140" s="20">
        <v>362.55</v>
      </c>
      <c r="E140" s="15" t="s">
        <v>308</v>
      </c>
      <c r="F140" s="15" t="s">
        <v>314</v>
      </c>
      <c r="G140" s="32" t="e">
        <f>VLOOKUP(B140,#REF!,3)</f>
        <v>#REF!</v>
      </c>
      <c r="H140" s="25">
        <v>0</v>
      </c>
      <c r="I140" s="25">
        <v>0</v>
      </c>
      <c r="J140" s="25">
        <v>8.3084375000000001</v>
      </c>
      <c r="K140" s="25">
        <f t="shared" si="4"/>
        <v>8.3084375000000001</v>
      </c>
      <c r="P140" s="33">
        <f>D141</f>
        <v>1117.54</v>
      </c>
      <c r="Q140" s="15">
        <f>P140*0.05*10/12</f>
        <v>46.564166666666665</v>
      </c>
    </row>
    <row r="141" spans="1:17" ht="12.75" customHeight="1" x14ac:dyDescent="0.4">
      <c r="A141" s="22" t="s">
        <v>227</v>
      </c>
      <c r="B141" s="15">
        <v>373</v>
      </c>
      <c r="C141" s="24">
        <v>43890</v>
      </c>
      <c r="D141" s="23">
        <v>1117.54</v>
      </c>
      <c r="E141" s="15" t="s">
        <v>308</v>
      </c>
      <c r="F141" s="15" t="s">
        <v>316</v>
      </c>
      <c r="G141" s="32" t="e">
        <f>VLOOKUP(B141,#REF!,3)</f>
        <v>#REF!</v>
      </c>
      <c r="H141" s="25">
        <v>0</v>
      </c>
      <c r="I141" s="25">
        <v>0</v>
      </c>
      <c r="J141" s="25">
        <v>23.282083333333333</v>
      </c>
      <c r="K141" s="25">
        <f t="shared" si="4"/>
        <v>23.282083333333333</v>
      </c>
      <c r="P141" s="33">
        <f>SUM(D142:D150)</f>
        <v>139615.56</v>
      </c>
      <c r="Q141" s="15">
        <f>P141*0.05*9/12</f>
        <v>5235.5834999999997</v>
      </c>
    </row>
    <row r="142" spans="1:17" x14ac:dyDescent="0.4">
      <c r="A142" s="19" t="s">
        <v>230</v>
      </c>
      <c r="B142" s="15">
        <v>373</v>
      </c>
      <c r="C142" s="24">
        <v>43921</v>
      </c>
      <c r="D142" s="20">
        <v>10739.27</v>
      </c>
      <c r="E142" s="15" t="s">
        <v>308</v>
      </c>
      <c r="F142" s="15" t="s">
        <v>316</v>
      </c>
      <c r="G142" s="32" t="e">
        <f>VLOOKUP(B142,#REF!,3)</f>
        <v>#REF!</v>
      </c>
      <c r="H142" s="25">
        <v>0</v>
      </c>
      <c r="I142" s="25">
        <v>0</v>
      </c>
      <c r="J142" s="25">
        <v>201.36131250000003</v>
      </c>
      <c r="K142" s="25">
        <f t="shared" si="4"/>
        <v>201.36131250000003</v>
      </c>
      <c r="P142" s="33">
        <f>SUM(D151)</f>
        <v>375</v>
      </c>
      <c r="Q142" s="15" t="e">
        <f>P142*G132*7/12</f>
        <v>#REF!</v>
      </c>
    </row>
    <row r="143" spans="1:17" x14ac:dyDescent="0.4">
      <c r="A143" s="19" t="s">
        <v>235</v>
      </c>
      <c r="B143" s="15">
        <v>373</v>
      </c>
      <c r="C143" s="24">
        <v>43921</v>
      </c>
      <c r="D143" s="20">
        <v>22309.52</v>
      </c>
      <c r="E143" s="15" t="s">
        <v>308</v>
      </c>
      <c r="F143" s="15" t="s">
        <v>315</v>
      </c>
      <c r="G143" s="32" t="e">
        <f>VLOOKUP(B143,#REF!,3)</f>
        <v>#REF!</v>
      </c>
      <c r="H143" s="25">
        <v>0</v>
      </c>
      <c r="I143" s="25">
        <v>0</v>
      </c>
      <c r="J143" s="25">
        <v>418.30349999999999</v>
      </c>
      <c r="K143" s="25">
        <f t="shared" si="4"/>
        <v>418.30349999999999</v>
      </c>
      <c r="P143" s="33">
        <f>SUM(D152:D161)</f>
        <v>157524.11000000002</v>
      </c>
      <c r="Q143" s="15" t="e">
        <f>P143*G132/2</f>
        <v>#REF!</v>
      </c>
    </row>
    <row r="144" spans="1:17" x14ac:dyDescent="0.4">
      <c r="A144" s="19" t="s">
        <v>239</v>
      </c>
      <c r="B144" s="15">
        <v>373</v>
      </c>
      <c r="C144" s="24">
        <v>43921</v>
      </c>
      <c r="D144" s="20">
        <v>22257.13</v>
      </c>
      <c r="E144" s="15" t="s">
        <v>308</v>
      </c>
      <c r="F144" s="15" t="s">
        <v>318</v>
      </c>
      <c r="G144" s="32" t="e">
        <f>VLOOKUP(B144,#REF!,3)</f>
        <v>#REF!</v>
      </c>
      <c r="H144" s="25">
        <v>0</v>
      </c>
      <c r="I144" s="25">
        <v>0</v>
      </c>
      <c r="J144" s="25">
        <v>417.32118750000001</v>
      </c>
      <c r="K144" s="25">
        <f t="shared" si="4"/>
        <v>417.32118750000001</v>
      </c>
      <c r="Q144" s="15" t="e">
        <f>SUM(Q139:Q143)</f>
        <v>#REF!</v>
      </c>
    </row>
    <row r="145" spans="1:17" x14ac:dyDescent="0.4">
      <c r="A145" s="19" t="s">
        <v>242</v>
      </c>
      <c r="B145" s="15">
        <v>373</v>
      </c>
      <c r="C145" s="24">
        <v>43921</v>
      </c>
      <c r="D145" s="20">
        <v>29300.89</v>
      </c>
      <c r="E145" s="15" t="s">
        <v>308</v>
      </c>
      <c r="F145" s="15" t="s">
        <v>319</v>
      </c>
      <c r="G145" s="32" t="e">
        <f>VLOOKUP(B145,#REF!,3)</f>
        <v>#REF!</v>
      </c>
      <c r="H145" s="25">
        <v>0</v>
      </c>
      <c r="I145" s="25">
        <v>0</v>
      </c>
      <c r="J145" s="25">
        <v>549.39168749999999</v>
      </c>
      <c r="K145" s="25">
        <f t="shared" si="4"/>
        <v>549.39168749999999</v>
      </c>
    </row>
    <row r="146" spans="1:17" x14ac:dyDescent="0.4">
      <c r="A146" s="19" t="s">
        <v>245</v>
      </c>
      <c r="B146" s="15">
        <v>373</v>
      </c>
      <c r="C146" s="24">
        <v>43921</v>
      </c>
      <c r="D146" s="20">
        <v>10250.14</v>
      </c>
      <c r="E146" s="15" t="s">
        <v>308</v>
      </c>
      <c r="F146" s="15" t="s">
        <v>312</v>
      </c>
      <c r="G146" s="32" t="e">
        <f>VLOOKUP(B146,#REF!,3)</f>
        <v>#REF!</v>
      </c>
      <c r="H146" s="25">
        <v>0</v>
      </c>
      <c r="I146" s="25">
        <v>0</v>
      </c>
      <c r="J146" s="25">
        <v>192.19012499999999</v>
      </c>
      <c r="K146" s="25">
        <f t="shared" si="4"/>
        <v>192.19012499999999</v>
      </c>
      <c r="Q146" s="15" t="e">
        <f>Q136-Q144</f>
        <v>#REF!</v>
      </c>
    </row>
    <row r="147" spans="1:17" x14ac:dyDescent="0.4">
      <c r="A147" s="19" t="s">
        <v>247</v>
      </c>
      <c r="B147" s="15">
        <v>373</v>
      </c>
      <c r="C147" s="24">
        <v>43921</v>
      </c>
      <c r="D147" s="20">
        <v>9045.67</v>
      </c>
      <c r="E147" s="15" t="s">
        <v>308</v>
      </c>
      <c r="F147" s="15" t="s">
        <v>309</v>
      </c>
      <c r="G147" s="32" t="e">
        <f>VLOOKUP(B147,#REF!,3)</f>
        <v>#REF!</v>
      </c>
      <c r="H147" s="25">
        <v>0</v>
      </c>
      <c r="I147" s="25">
        <v>0</v>
      </c>
      <c r="J147" s="25">
        <v>169.6063125</v>
      </c>
      <c r="K147" s="25">
        <f t="shared" si="4"/>
        <v>169.6063125</v>
      </c>
    </row>
    <row r="148" spans="1:17" x14ac:dyDescent="0.4">
      <c r="A148" s="19" t="s">
        <v>250</v>
      </c>
      <c r="B148" s="15">
        <v>373</v>
      </c>
      <c r="C148" s="24">
        <v>43921</v>
      </c>
      <c r="D148" s="20">
        <v>12315.460000000001</v>
      </c>
      <c r="E148" s="15" t="s">
        <v>308</v>
      </c>
      <c r="F148" s="15" t="s">
        <v>314</v>
      </c>
      <c r="G148" s="32" t="e">
        <f>VLOOKUP(B148,#REF!,3)</f>
        <v>#REF!</v>
      </c>
      <c r="H148" s="25">
        <v>0</v>
      </c>
      <c r="I148" s="25">
        <v>0</v>
      </c>
      <c r="J148" s="25">
        <v>230.91487500000002</v>
      </c>
      <c r="K148" s="25">
        <f t="shared" si="4"/>
        <v>230.91487500000002</v>
      </c>
    </row>
    <row r="149" spans="1:17" x14ac:dyDescent="0.4">
      <c r="A149" s="19" t="s">
        <v>231</v>
      </c>
      <c r="B149" s="15">
        <v>373</v>
      </c>
      <c r="C149" s="24">
        <v>43921</v>
      </c>
      <c r="D149" s="20">
        <v>14618.59</v>
      </c>
      <c r="E149" s="15" t="s">
        <v>308</v>
      </c>
      <c r="F149" s="15" t="s">
        <v>317</v>
      </c>
      <c r="G149" s="32" t="e">
        <f>VLOOKUP(B149,#REF!,3)</f>
        <v>#REF!</v>
      </c>
      <c r="H149" s="25">
        <v>0</v>
      </c>
      <c r="I149" s="25">
        <v>0</v>
      </c>
      <c r="J149" s="25">
        <v>274.09856250000001</v>
      </c>
      <c r="K149" s="25">
        <f t="shared" si="4"/>
        <v>274.09856250000001</v>
      </c>
    </row>
    <row r="150" spans="1:17" x14ac:dyDescent="0.4">
      <c r="A150" s="19" t="s">
        <v>252</v>
      </c>
      <c r="B150" s="15">
        <v>373</v>
      </c>
      <c r="C150" s="24">
        <v>43921</v>
      </c>
      <c r="D150" s="20">
        <v>8778.89</v>
      </c>
      <c r="E150" s="15" t="s">
        <v>308</v>
      </c>
      <c r="F150" s="15" t="s">
        <v>313</v>
      </c>
      <c r="G150" s="32" t="e">
        <f>VLOOKUP(B150,#REF!,3)</f>
        <v>#REF!</v>
      </c>
      <c r="H150" s="25">
        <v>0</v>
      </c>
      <c r="I150" s="25">
        <v>0</v>
      </c>
      <c r="J150" s="25">
        <v>164.60418749999999</v>
      </c>
      <c r="K150" s="25">
        <f t="shared" si="4"/>
        <v>164.60418749999999</v>
      </c>
    </row>
    <row r="151" spans="1:17" x14ac:dyDescent="0.4">
      <c r="A151" s="19" t="s">
        <v>232</v>
      </c>
      <c r="B151" s="15">
        <v>373</v>
      </c>
      <c r="C151" s="24">
        <v>43951</v>
      </c>
      <c r="D151" s="20">
        <v>375</v>
      </c>
      <c r="E151" s="15" t="s">
        <v>308</v>
      </c>
      <c r="F151" s="15" t="s">
        <v>317</v>
      </c>
      <c r="G151" s="32" t="e">
        <f>VLOOKUP(B151,#REF!,3)</f>
        <v>#REF!</v>
      </c>
      <c r="H151" s="25">
        <v>0</v>
      </c>
      <c r="I151" s="25">
        <v>0</v>
      </c>
      <c r="J151" s="25">
        <v>6.25</v>
      </c>
      <c r="K151" s="25">
        <f t="shared" si="4"/>
        <v>6.25</v>
      </c>
    </row>
    <row r="152" spans="1:17" x14ac:dyDescent="0.4">
      <c r="A152" s="19" t="s">
        <v>236</v>
      </c>
      <c r="B152" s="15">
        <v>373</v>
      </c>
      <c r="C152" s="24">
        <v>44012</v>
      </c>
      <c r="D152" s="20">
        <v>277.82</v>
      </c>
      <c r="E152" s="15" t="s">
        <v>308</v>
      </c>
      <c r="F152" s="15" t="s">
        <v>315</v>
      </c>
      <c r="G152" s="32" t="e">
        <f>VLOOKUP(B152,#REF!,3)</f>
        <v>#REF!</v>
      </c>
      <c r="H152" s="25">
        <v>0</v>
      </c>
      <c r="I152" s="25">
        <v>0</v>
      </c>
      <c r="J152" s="25">
        <v>3.47275</v>
      </c>
      <c r="K152" s="25">
        <f t="shared" si="4"/>
        <v>3.47275</v>
      </c>
    </row>
    <row r="153" spans="1:17" x14ac:dyDescent="0.4">
      <c r="A153" s="19" t="s">
        <v>246</v>
      </c>
      <c r="B153" s="15">
        <v>373</v>
      </c>
      <c r="C153" s="24">
        <v>44012</v>
      </c>
      <c r="D153" s="20">
        <v>10490</v>
      </c>
      <c r="E153" s="15" t="s">
        <v>308</v>
      </c>
      <c r="F153" s="15" t="s">
        <v>312</v>
      </c>
      <c r="G153" s="32" t="e">
        <f>VLOOKUP(B153,#REF!,3)</f>
        <v>#REF!</v>
      </c>
      <c r="H153" s="25">
        <v>0</v>
      </c>
      <c r="I153" s="25">
        <v>0</v>
      </c>
      <c r="J153" s="25">
        <v>131.125</v>
      </c>
      <c r="K153" s="25">
        <f t="shared" si="4"/>
        <v>131.125</v>
      </c>
    </row>
    <row r="154" spans="1:17" x14ac:dyDescent="0.4">
      <c r="A154" s="19" t="s">
        <v>251</v>
      </c>
      <c r="B154" s="15">
        <v>373</v>
      </c>
      <c r="C154" s="24">
        <v>44012</v>
      </c>
      <c r="D154" s="20">
        <v>58032.82</v>
      </c>
      <c r="E154" s="15" t="s">
        <v>308</v>
      </c>
      <c r="F154" s="15" t="s">
        <v>314</v>
      </c>
      <c r="G154" s="32" t="e">
        <f>VLOOKUP(B154,#REF!,3)</f>
        <v>#REF!</v>
      </c>
      <c r="H154" s="25">
        <v>0</v>
      </c>
      <c r="I154" s="25">
        <v>0</v>
      </c>
      <c r="J154" s="25">
        <v>725.41024999999991</v>
      </c>
      <c r="K154" s="25">
        <f t="shared" si="4"/>
        <v>725.41024999999991</v>
      </c>
    </row>
    <row r="155" spans="1:17" x14ac:dyDescent="0.4">
      <c r="A155" s="19" t="s">
        <v>229</v>
      </c>
      <c r="B155" s="15">
        <v>373</v>
      </c>
      <c r="C155" s="24">
        <v>44012</v>
      </c>
      <c r="D155" s="20">
        <v>2610.25</v>
      </c>
      <c r="E155" s="15" t="s">
        <v>308</v>
      </c>
      <c r="F155" s="15" t="s">
        <v>316</v>
      </c>
      <c r="G155" s="32" t="e">
        <f>VLOOKUP(B155,#REF!,3)</f>
        <v>#REF!</v>
      </c>
      <c r="H155" s="25">
        <v>0</v>
      </c>
      <c r="I155" s="25">
        <v>0</v>
      </c>
      <c r="J155" s="25">
        <v>32.628124999999997</v>
      </c>
      <c r="K155" s="25">
        <f t="shared" si="4"/>
        <v>32.628124999999997</v>
      </c>
    </row>
    <row r="156" spans="1:17" x14ac:dyDescent="0.4">
      <c r="A156" s="19" t="s">
        <v>233</v>
      </c>
      <c r="B156" s="15">
        <v>373</v>
      </c>
      <c r="C156" s="24">
        <v>44012</v>
      </c>
      <c r="D156" s="20">
        <v>4082.55</v>
      </c>
      <c r="E156" s="15" t="s">
        <v>308</v>
      </c>
      <c r="F156" s="15" t="s">
        <v>317</v>
      </c>
      <c r="G156" s="32" t="e">
        <f>VLOOKUP(B156,#REF!,3)</f>
        <v>#REF!</v>
      </c>
      <c r="H156" s="25">
        <v>0</v>
      </c>
      <c r="I156" s="25">
        <v>0</v>
      </c>
      <c r="J156" s="25">
        <v>51.031875000000007</v>
      </c>
      <c r="K156" s="25">
        <f t="shared" si="4"/>
        <v>51.031875000000007</v>
      </c>
    </row>
    <row r="157" spans="1:17" x14ac:dyDescent="0.4">
      <c r="A157" s="19" t="s">
        <v>240</v>
      </c>
      <c r="B157" s="15">
        <v>373</v>
      </c>
      <c r="C157" s="24">
        <v>44012</v>
      </c>
      <c r="D157" s="20">
        <v>3447.62</v>
      </c>
      <c r="E157" s="15" t="s">
        <v>308</v>
      </c>
      <c r="F157" s="15" t="s">
        <v>318</v>
      </c>
      <c r="G157" s="32" t="e">
        <f>VLOOKUP(B157,#REF!,3)</f>
        <v>#REF!</v>
      </c>
      <c r="H157" s="25">
        <v>0</v>
      </c>
      <c r="I157" s="25">
        <v>0</v>
      </c>
      <c r="J157" s="25">
        <v>43.09525</v>
      </c>
      <c r="K157" s="25">
        <f t="shared" si="4"/>
        <v>43.09525</v>
      </c>
    </row>
    <row r="158" spans="1:17" x14ac:dyDescent="0.4">
      <c r="A158" s="19" t="s">
        <v>243</v>
      </c>
      <c r="B158" s="15">
        <v>373</v>
      </c>
      <c r="C158" s="24">
        <v>44012</v>
      </c>
      <c r="D158" s="20">
        <v>25744.38</v>
      </c>
      <c r="E158" s="15" t="s">
        <v>308</v>
      </c>
      <c r="F158" s="15" t="s">
        <v>319</v>
      </c>
      <c r="G158" s="32" t="e">
        <f>VLOOKUP(B158,#REF!,3)</f>
        <v>#REF!</v>
      </c>
      <c r="H158" s="25">
        <v>0</v>
      </c>
      <c r="I158" s="25">
        <v>0</v>
      </c>
      <c r="J158" s="25">
        <v>321.80475000000001</v>
      </c>
      <c r="K158" s="25">
        <f t="shared" si="4"/>
        <v>321.80475000000001</v>
      </c>
    </row>
    <row r="159" spans="1:17" ht="12.75" customHeight="1" x14ac:dyDescent="0.4">
      <c r="A159" s="19" t="s">
        <v>248</v>
      </c>
      <c r="B159" s="15">
        <v>373</v>
      </c>
      <c r="C159" s="24">
        <v>44012</v>
      </c>
      <c r="D159" s="20">
        <v>9082.36</v>
      </c>
      <c r="E159" s="15" t="s">
        <v>308</v>
      </c>
      <c r="F159" s="15" t="s">
        <v>309</v>
      </c>
      <c r="G159" s="32" t="e">
        <f>VLOOKUP(B159,#REF!,3)</f>
        <v>#REF!</v>
      </c>
      <c r="H159" s="25">
        <v>0</v>
      </c>
      <c r="I159" s="25">
        <v>0</v>
      </c>
      <c r="J159" s="25">
        <v>113.5295</v>
      </c>
      <c r="K159" s="25">
        <f t="shared" si="4"/>
        <v>113.5295</v>
      </c>
    </row>
    <row r="160" spans="1:17" x14ac:dyDescent="0.4">
      <c r="A160" s="19" t="s">
        <v>253</v>
      </c>
      <c r="B160" s="15">
        <v>373</v>
      </c>
      <c r="C160" s="24">
        <v>44012</v>
      </c>
      <c r="D160" s="20">
        <v>17711.810000000001</v>
      </c>
      <c r="E160" s="15" t="s">
        <v>308</v>
      </c>
      <c r="F160" s="15" t="s">
        <v>313</v>
      </c>
      <c r="G160" s="32" t="e">
        <f>VLOOKUP(B160,#REF!,3)</f>
        <v>#REF!</v>
      </c>
      <c r="H160" s="25">
        <v>0</v>
      </c>
      <c r="I160" s="25">
        <v>0</v>
      </c>
      <c r="J160" s="25">
        <v>221.39762500000003</v>
      </c>
      <c r="K160" s="25">
        <f t="shared" si="4"/>
        <v>221.39762500000003</v>
      </c>
    </row>
    <row r="161" spans="1:11" x14ac:dyDescent="0.4">
      <c r="A161" s="19" t="s">
        <v>255</v>
      </c>
      <c r="B161" s="15">
        <v>373</v>
      </c>
      <c r="C161" s="24">
        <v>44012</v>
      </c>
      <c r="D161" s="20">
        <v>26044.5</v>
      </c>
      <c r="E161" s="15" t="s">
        <v>308</v>
      </c>
      <c r="F161" s="15" t="s">
        <v>310</v>
      </c>
      <c r="G161" s="32" t="e">
        <f>VLOOKUP(B161,#REF!,3)</f>
        <v>#REF!</v>
      </c>
      <c r="H161" s="25">
        <v>0</v>
      </c>
      <c r="I161" s="25">
        <v>0</v>
      </c>
      <c r="J161" s="25">
        <v>325.55624999999998</v>
      </c>
      <c r="K161" s="25">
        <f t="shared" si="4"/>
        <v>325.55624999999998</v>
      </c>
    </row>
    <row r="162" spans="1:11" hidden="1" x14ac:dyDescent="0.4">
      <c r="A162" s="19" t="s">
        <v>259</v>
      </c>
      <c r="B162" s="15">
        <v>375</v>
      </c>
      <c r="C162" s="24">
        <v>43861</v>
      </c>
      <c r="D162" s="20">
        <v>2381.25</v>
      </c>
      <c r="E162" s="15" t="s">
        <v>308</v>
      </c>
      <c r="F162" s="15" t="s">
        <v>319</v>
      </c>
      <c r="G162" s="32" t="e">
        <f>VLOOKUP(B162,#REF!,3)</f>
        <v>#REF!</v>
      </c>
      <c r="H162" s="25">
        <v>0</v>
      </c>
      <c r="I162" s="25">
        <v>0</v>
      </c>
      <c r="J162" s="25">
        <v>43.65625</v>
      </c>
      <c r="K162" s="25">
        <f t="shared" si="4"/>
        <v>43.65625</v>
      </c>
    </row>
    <row r="163" spans="1:11" hidden="1" x14ac:dyDescent="0.4">
      <c r="A163" s="19" t="s">
        <v>264</v>
      </c>
      <c r="B163" s="15">
        <v>375</v>
      </c>
      <c r="C163" s="24">
        <v>43890</v>
      </c>
      <c r="D163" s="20">
        <v>520</v>
      </c>
      <c r="E163" s="15" t="s">
        <v>308</v>
      </c>
      <c r="F163" s="15" t="s">
        <v>316</v>
      </c>
      <c r="G163" s="32" t="e">
        <f>VLOOKUP(B163,#REF!,3)</f>
        <v>#REF!</v>
      </c>
      <c r="H163" s="25">
        <v>0</v>
      </c>
      <c r="I163" s="25">
        <v>0</v>
      </c>
      <c r="J163" s="25">
        <v>8.6666666666666679</v>
      </c>
      <c r="K163" s="25">
        <f t="shared" si="4"/>
        <v>8.6666666666666679</v>
      </c>
    </row>
    <row r="164" spans="1:11" hidden="1" x14ac:dyDescent="0.4">
      <c r="A164" s="19" t="s">
        <v>265</v>
      </c>
      <c r="B164" s="15">
        <v>375</v>
      </c>
      <c r="C164" s="24">
        <v>43921</v>
      </c>
      <c r="D164" s="20">
        <v>652.5</v>
      </c>
      <c r="E164" s="15" t="s">
        <v>308</v>
      </c>
      <c r="F164" s="15" t="s">
        <v>316</v>
      </c>
      <c r="G164" s="32" t="e">
        <f>VLOOKUP(B164,#REF!,3)</f>
        <v>#REF!</v>
      </c>
      <c r="H164" s="25">
        <v>0</v>
      </c>
      <c r="I164" s="25">
        <v>0</v>
      </c>
      <c r="J164" s="25">
        <v>9.7875000000000014</v>
      </c>
      <c r="K164" s="25">
        <f t="shared" si="4"/>
        <v>9.7875000000000014</v>
      </c>
    </row>
    <row r="165" spans="1:11" hidden="1" x14ac:dyDescent="0.4">
      <c r="A165" s="19" t="s">
        <v>260</v>
      </c>
      <c r="B165" s="15">
        <v>375</v>
      </c>
      <c r="C165" s="24">
        <v>43951</v>
      </c>
      <c r="D165" s="20">
        <v>55358</v>
      </c>
      <c r="E165" s="15" t="s">
        <v>308</v>
      </c>
      <c r="F165" s="15" t="s">
        <v>326</v>
      </c>
      <c r="G165" s="32" t="e">
        <f>VLOOKUP(B165,#REF!,3)</f>
        <v>#REF!</v>
      </c>
      <c r="H165" s="25">
        <v>0</v>
      </c>
      <c r="I165" s="25">
        <v>53004.26</v>
      </c>
      <c r="J165" s="25">
        <v>567.88</v>
      </c>
      <c r="K165" s="25">
        <f t="shared" si="4"/>
        <v>53572.14</v>
      </c>
    </row>
    <row r="166" spans="1:11" hidden="1" x14ac:dyDescent="0.4">
      <c r="A166" s="19" t="s">
        <v>266</v>
      </c>
      <c r="B166" s="15">
        <v>375</v>
      </c>
      <c r="C166" s="24">
        <v>43951</v>
      </c>
      <c r="D166" s="20">
        <v>3583.88</v>
      </c>
      <c r="E166" s="15" t="s">
        <v>308</v>
      </c>
      <c r="F166" s="15" t="s">
        <v>316</v>
      </c>
      <c r="G166" s="32" t="e">
        <f>VLOOKUP(B166,#REF!,3)</f>
        <v>#REF!</v>
      </c>
      <c r="H166" s="25">
        <v>0</v>
      </c>
      <c r="I166" s="25">
        <v>0</v>
      </c>
      <c r="J166" s="25">
        <v>47.785066666666673</v>
      </c>
      <c r="K166" s="25">
        <f t="shared" ref="K166:K188" si="5">H166+I166+J166</f>
        <v>47.785066666666673</v>
      </c>
    </row>
    <row r="167" spans="1:11" hidden="1" x14ac:dyDescent="0.4">
      <c r="A167" s="19" t="s">
        <v>258</v>
      </c>
      <c r="B167" s="15">
        <v>375</v>
      </c>
      <c r="C167" s="24">
        <v>43982</v>
      </c>
      <c r="D167" s="20">
        <v>1887.0900000000001</v>
      </c>
      <c r="E167" s="15" t="s">
        <v>308</v>
      </c>
      <c r="F167" s="15" t="s">
        <v>316</v>
      </c>
      <c r="G167" s="32" t="e">
        <f>VLOOKUP(B167,#REF!,3)</f>
        <v>#REF!</v>
      </c>
      <c r="H167" s="25">
        <v>0</v>
      </c>
      <c r="I167" s="25">
        <v>0</v>
      </c>
      <c r="J167" s="25">
        <v>22.016050000000003</v>
      </c>
      <c r="K167" s="25">
        <f t="shared" si="5"/>
        <v>22.016050000000003</v>
      </c>
    </row>
    <row r="168" spans="1:11" hidden="1" x14ac:dyDescent="0.4">
      <c r="A168" s="19" t="s">
        <v>261</v>
      </c>
      <c r="B168" s="15">
        <v>375</v>
      </c>
      <c r="C168" s="24">
        <v>43982</v>
      </c>
      <c r="D168" s="20">
        <v>6348.5</v>
      </c>
      <c r="E168" s="15" t="s">
        <v>308</v>
      </c>
      <c r="F168" s="15" t="s">
        <v>310</v>
      </c>
      <c r="G168" s="32" t="e">
        <f>VLOOKUP(B168,#REF!,3)</f>
        <v>#REF!</v>
      </c>
      <c r="H168" s="25">
        <v>0</v>
      </c>
      <c r="I168" s="25">
        <v>0</v>
      </c>
      <c r="J168" s="25">
        <v>74.065833333333345</v>
      </c>
      <c r="K168" s="25">
        <f t="shared" si="5"/>
        <v>74.065833333333345</v>
      </c>
    </row>
    <row r="169" spans="1:11" hidden="1" x14ac:dyDescent="0.4">
      <c r="A169" s="19" t="s">
        <v>269</v>
      </c>
      <c r="B169" s="15">
        <v>391</v>
      </c>
      <c r="C169" s="24">
        <v>43982</v>
      </c>
      <c r="D169" s="20">
        <v>2440</v>
      </c>
      <c r="E169" s="15" t="s">
        <v>308</v>
      </c>
      <c r="F169" s="15" t="s">
        <v>310</v>
      </c>
      <c r="G169" s="32" t="e">
        <f>VLOOKUP(B169,#REF!,3)</f>
        <v>#REF!</v>
      </c>
      <c r="H169" s="25">
        <v>0</v>
      </c>
      <c r="I169" s="25">
        <v>1115.1099999999999</v>
      </c>
      <c r="J169" s="25">
        <v>26.466666666666669</v>
      </c>
      <c r="K169" s="25">
        <f t="shared" si="5"/>
        <v>1141.5766666666666</v>
      </c>
    </row>
    <row r="170" spans="1:11" hidden="1" x14ac:dyDescent="0.4">
      <c r="A170" s="19" t="s">
        <v>274</v>
      </c>
      <c r="B170" s="15">
        <v>391.1</v>
      </c>
      <c r="C170" s="24">
        <v>43738</v>
      </c>
      <c r="D170" s="20">
        <v>1853</v>
      </c>
      <c r="E170" s="15" t="s">
        <v>308</v>
      </c>
      <c r="F170" s="15" t="s">
        <v>322</v>
      </c>
      <c r="G170" s="32" t="e">
        <f>VLOOKUP(B170,#REF!,3)</f>
        <v>#REF!</v>
      </c>
      <c r="H170" s="25">
        <v>1853</v>
      </c>
      <c r="I170" s="25">
        <v>0</v>
      </c>
      <c r="J170" s="25">
        <v>0</v>
      </c>
      <c r="K170" s="25">
        <f t="shared" si="5"/>
        <v>1853</v>
      </c>
    </row>
    <row r="171" spans="1:11" hidden="1" x14ac:dyDescent="0.4">
      <c r="A171" s="19" t="s">
        <v>277</v>
      </c>
      <c r="B171" s="15">
        <v>392</v>
      </c>
      <c r="C171" s="24">
        <v>43951</v>
      </c>
      <c r="D171" s="20">
        <v>7900</v>
      </c>
      <c r="E171" s="15" t="s">
        <v>308</v>
      </c>
      <c r="F171" s="15" t="s">
        <v>326</v>
      </c>
      <c r="G171" s="32" t="e">
        <f>VLOOKUP(B171,#REF!,3)</f>
        <v>#REF!</v>
      </c>
      <c r="H171" s="25">
        <v>0</v>
      </c>
      <c r="I171" s="25">
        <v>7564.1</v>
      </c>
      <c r="J171" s="25">
        <v>81.040000000000006</v>
      </c>
      <c r="K171" s="25">
        <f t="shared" si="5"/>
        <v>7645.14</v>
      </c>
    </row>
    <row r="172" spans="1:11" hidden="1" x14ac:dyDescent="0.4">
      <c r="A172" s="22" t="s">
        <v>283</v>
      </c>
      <c r="B172" s="15">
        <v>393</v>
      </c>
      <c r="C172" s="24">
        <v>43861</v>
      </c>
      <c r="D172" s="23">
        <v>6291.1</v>
      </c>
      <c r="E172" s="15" t="s">
        <v>308</v>
      </c>
      <c r="F172" s="15" t="s">
        <v>315</v>
      </c>
      <c r="G172" s="32" t="e">
        <f>VLOOKUP(B172,#REF!,3)</f>
        <v>#REF!</v>
      </c>
      <c r="H172" s="25">
        <v>0</v>
      </c>
      <c r="I172" s="25">
        <v>0</v>
      </c>
      <c r="J172" s="25">
        <v>384.45611111111117</v>
      </c>
      <c r="K172" s="25">
        <f t="shared" si="5"/>
        <v>384.45611111111117</v>
      </c>
    </row>
    <row r="173" spans="1:11" hidden="1" x14ac:dyDescent="0.4">
      <c r="A173" s="19" t="s">
        <v>288</v>
      </c>
      <c r="B173" s="15">
        <v>393</v>
      </c>
      <c r="C173" s="24">
        <v>43861</v>
      </c>
      <c r="D173" s="20">
        <v>6256.09</v>
      </c>
      <c r="E173" s="15" t="s">
        <v>308</v>
      </c>
      <c r="F173" s="15" t="s">
        <v>312</v>
      </c>
      <c r="G173" s="32" t="e">
        <f>VLOOKUP(B173,#REF!,3)</f>
        <v>#REF!</v>
      </c>
      <c r="H173" s="25">
        <v>0</v>
      </c>
      <c r="I173" s="25">
        <v>0</v>
      </c>
      <c r="J173" s="25">
        <v>382.31661111111117</v>
      </c>
      <c r="K173" s="25">
        <f t="shared" si="5"/>
        <v>382.31661111111117</v>
      </c>
    </row>
    <row r="174" spans="1:11" ht="12.75" hidden="1" customHeight="1" x14ac:dyDescent="0.4">
      <c r="A174" s="19" t="s">
        <v>280</v>
      </c>
      <c r="B174" s="15">
        <v>393</v>
      </c>
      <c r="C174" s="24">
        <v>43861</v>
      </c>
      <c r="D174" s="20">
        <v>33559.43</v>
      </c>
      <c r="E174" s="15" t="s">
        <v>308</v>
      </c>
      <c r="F174" s="15" t="s">
        <v>316</v>
      </c>
      <c r="G174" s="32" t="e">
        <f>VLOOKUP(B174,#REF!,3)</f>
        <v>#REF!</v>
      </c>
      <c r="H174" s="25">
        <v>0</v>
      </c>
      <c r="I174" s="25">
        <v>0</v>
      </c>
      <c r="J174" s="25">
        <v>2035.8540555555555</v>
      </c>
      <c r="K174" s="25">
        <f t="shared" si="5"/>
        <v>2035.8540555555555</v>
      </c>
    </row>
    <row r="175" spans="1:11" hidden="1" x14ac:dyDescent="0.4">
      <c r="A175" s="19" t="s">
        <v>281</v>
      </c>
      <c r="B175" s="15">
        <v>393</v>
      </c>
      <c r="C175" s="24">
        <v>43861</v>
      </c>
      <c r="D175" s="20">
        <v>3087.7400000000002</v>
      </c>
      <c r="E175" s="15" t="s">
        <v>308</v>
      </c>
      <c r="F175" s="15" t="s">
        <v>317</v>
      </c>
      <c r="G175" s="32" t="e">
        <f>VLOOKUP(B175,#REF!,3)</f>
        <v>#REF!</v>
      </c>
      <c r="H175" s="25">
        <v>0</v>
      </c>
      <c r="I175" s="25">
        <v>0</v>
      </c>
      <c r="J175" s="25">
        <v>188.69522222222221</v>
      </c>
      <c r="K175" s="25">
        <f t="shared" si="5"/>
        <v>188.69522222222221</v>
      </c>
    </row>
    <row r="176" spans="1:11" hidden="1" x14ac:dyDescent="0.4">
      <c r="A176" s="19" t="s">
        <v>285</v>
      </c>
      <c r="B176" s="15">
        <v>393</v>
      </c>
      <c r="C176" s="24">
        <v>43861</v>
      </c>
      <c r="D176" s="20">
        <v>6371.1</v>
      </c>
      <c r="E176" s="15" t="s">
        <v>308</v>
      </c>
      <c r="F176" s="15" t="s">
        <v>318</v>
      </c>
      <c r="G176" s="32" t="e">
        <f>VLOOKUP(B176,#REF!,3)</f>
        <v>#REF!</v>
      </c>
      <c r="H176" s="25">
        <v>0</v>
      </c>
      <c r="I176" s="25">
        <v>0</v>
      </c>
      <c r="J176" s="25">
        <v>389.34500000000003</v>
      </c>
      <c r="K176" s="25">
        <f t="shared" si="5"/>
        <v>389.34500000000003</v>
      </c>
    </row>
    <row r="177" spans="1:11" hidden="1" x14ac:dyDescent="0.4">
      <c r="A177" s="19" t="s">
        <v>287</v>
      </c>
      <c r="B177" s="15">
        <v>393</v>
      </c>
      <c r="C177" s="24">
        <v>43861</v>
      </c>
      <c r="D177" s="20">
        <v>4619.8999999999996</v>
      </c>
      <c r="E177" s="15" t="s">
        <v>308</v>
      </c>
      <c r="F177" s="15" t="s">
        <v>319</v>
      </c>
      <c r="G177" s="32" t="e">
        <f>VLOOKUP(B177,#REF!,3)</f>
        <v>#REF!</v>
      </c>
      <c r="H177" s="25">
        <v>0</v>
      </c>
      <c r="I177" s="25">
        <v>0</v>
      </c>
      <c r="J177" s="25">
        <v>282.32722222222219</v>
      </c>
      <c r="K177" s="25">
        <f t="shared" si="5"/>
        <v>282.32722222222219</v>
      </c>
    </row>
    <row r="178" spans="1:11" hidden="1" x14ac:dyDescent="0.4">
      <c r="A178" s="19" t="s">
        <v>291</v>
      </c>
      <c r="B178" s="15">
        <v>393</v>
      </c>
      <c r="C178" s="24">
        <v>43861</v>
      </c>
      <c r="D178" s="20">
        <v>1554.28</v>
      </c>
      <c r="E178" s="15" t="s">
        <v>308</v>
      </c>
      <c r="F178" s="15" t="s">
        <v>314</v>
      </c>
      <c r="G178" s="32" t="e">
        <f>VLOOKUP(B178,#REF!,3)</f>
        <v>#REF!</v>
      </c>
      <c r="H178" s="25">
        <v>0</v>
      </c>
      <c r="I178" s="25">
        <v>0</v>
      </c>
      <c r="J178" s="25">
        <v>94.983777777777775</v>
      </c>
      <c r="K178" s="25">
        <f t="shared" si="5"/>
        <v>94.983777777777775</v>
      </c>
    </row>
    <row r="179" spans="1:11" hidden="1" x14ac:dyDescent="0.4">
      <c r="A179" s="19" t="s">
        <v>293</v>
      </c>
      <c r="B179" s="15">
        <v>393</v>
      </c>
      <c r="C179" s="24">
        <v>43861</v>
      </c>
      <c r="D179" s="20">
        <v>22097.88</v>
      </c>
      <c r="E179" s="15" t="s">
        <v>308</v>
      </c>
      <c r="F179" s="15" t="s">
        <v>313</v>
      </c>
      <c r="G179" s="32" t="e">
        <f>VLOOKUP(B179,#REF!,3)</f>
        <v>#REF!</v>
      </c>
      <c r="H179" s="25">
        <v>0</v>
      </c>
      <c r="I179" s="25">
        <v>0</v>
      </c>
      <c r="J179" s="25">
        <v>1320.4260000000002</v>
      </c>
      <c r="K179" s="25">
        <f t="shared" si="5"/>
        <v>1320.4260000000002</v>
      </c>
    </row>
    <row r="180" spans="1:11" hidden="1" x14ac:dyDescent="0.4">
      <c r="A180" s="19" t="s">
        <v>273</v>
      </c>
      <c r="B180" s="15">
        <v>393</v>
      </c>
      <c r="C180" s="24">
        <v>43890</v>
      </c>
      <c r="D180" s="20">
        <v>9084.92</v>
      </c>
      <c r="E180" s="15" t="s">
        <v>308</v>
      </c>
      <c r="F180" s="15" t="s">
        <v>316</v>
      </c>
      <c r="G180" s="32" t="e">
        <f>VLOOKUP(B180,#REF!,3)</f>
        <v>#REF!</v>
      </c>
      <c r="H180" s="25">
        <v>0</v>
      </c>
      <c r="I180" s="25">
        <v>0</v>
      </c>
      <c r="J180" s="25">
        <v>504.71777777777777</v>
      </c>
      <c r="K180" s="25">
        <f t="shared" si="5"/>
        <v>504.71777777777777</v>
      </c>
    </row>
    <row r="181" spans="1:11" ht="12.75" hidden="1" customHeight="1" x14ac:dyDescent="0.4">
      <c r="A181" s="19" t="s">
        <v>282</v>
      </c>
      <c r="B181" s="15">
        <v>393</v>
      </c>
      <c r="C181" s="24">
        <v>43921</v>
      </c>
      <c r="D181" s="20">
        <v>1174.72</v>
      </c>
      <c r="E181" s="15" t="s">
        <v>308</v>
      </c>
      <c r="F181" s="15" t="s">
        <v>317</v>
      </c>
      <c r="G181" s="32" t="e">
        <f>VLOOKUP(B181,#REF!,3)</f>
        <v>#REF!</v>
      </c>
      <c r="H181" s="25">
        <v>0</v>
      </c>
      <c r="I181" s="25">
        <v>0</v>
      </c>
      <c r="J181" s="25">
        <v>58.735999999999997</v>
      </c>
      <c r="K181" s="25">
        <f t="shared" si="5"/>
        <v>58.735999999999997</v>
      </c>
    </row>
    <row r="182" spans="1:11" hidden="1" x14ac:dyDescent="0.4">
      <c r="A182" s="19" t="s">
        <v>284</v>
      </c>
      <c r="B182" s="15">
        <v>393</v>
      </c>
      <c r="C182" s="24">
        <v>43921</v>
      </c>
      <c r="D182" s="20">
        <v>4558.01</v>
      </c>
      <c r="E182" s="15" t="s">
        <v>308</v>
      </c>
      <c r="F182" s="15" t="s">
        <v>315</v>
      </c>
      <c r="G182" s="32" t="e">
        <f>VLOOKUP(B182,#REF!,3)</f>
        <v>#REF!</v>
      </c>
      <c r="H182" s="25">
        <v>0</v>
      </c>
      <c r="I182" s="25">
        <v>0</v>
      </c>
      <c r="J182" s="25">
        <v>227.90050000000002</v>
      </c>
      <c r="K182" s="25">
        <f t="shared" si="5"/>
        <v>227.90050000000002</v>
      </c>
    </row>
    <row r="183" spans="1:11" hidden="1" x14ac:dyDescent="0.4">
      <c r="A183" s="19" t="s">
        <v>289</v>
      </c>
      <c r="B183" s="15">
        <v>393</v>
      </c>
      <c r="C183" s="24">
        <v>43921</v>
      </c>
      <c r="D183" s="20">
        <v>335</v>
      </c>
      <c r="E183" s="15" t="s">
        <v>308</v>
      </c>
      <c r="F183" s="15" t="s">
        <v>312</v>
      </c>
      <c r="G183" s="32" t="e">
        <f>VLOOKUP(B183,#REF!,3)</f>
        <v>#REF!</v>
      </c>
      <c r="H183" s="25">
        <v>0</v>
      </c>
      <c r="I183" s="25">
        <v>0</v>
      </c>
      <c r="J183" s="25">
        <v>16.75</v>
      </c>
      <c r="K183" s="25">
        <f t="shared" si="5"/>
        <v>16.75</v>
      </c>
    </row>
    <row r="184" spans="1:11" hidden="1" x14ac:dyDescent="0.4">
      <c r="A184" s="19" t="s">
        <v>290</v>
      </c>
      <c r="B184" s="15">
        <v>393</v>
      </c>
      <c r="C184" s="24">
        <v>43921</v>
      </c>
      <c r="D184" s="20">
        <v>4184.16</v>
      </c>
      <c r="E184" s="15" t="s">
        <v>308</v>
      </c>
      <c r="F184" s="15" t="s">
        <v>309</v>
      </c>
      <c r="G184" s="32" t="e">
        <f>VLOOKUP(B184,#REF!,3)</f>
        <v>#REF!</v>
      </c>
      <c r="H184" s="25">
        <v>0</v>
      </c>
      <c r="I184" s="25">
        <v>0</v>
      </c>
      <c r="J184" s="25">
        <v>209.20800000000003</v>
      </c>
      <c r="K184" s="25">
        <f t="shared" si="5"/>
        <v>209.20800000000003</v>
      </c>
    </row>
    <row r="185" spans="1:11" hidden="1" x14ac:dyDescent="0.4">
      <c r="A185" s="19" t="s">
        <v>292</v>
      </c>
      <c r="B185" s="15">
        <v>393</v>
      </c>
      <c r="C185" s="24">
        <v>43921</v>
      </c>
      <c r="D185" s="20">
        <v>465.13</v>
      </c>
      <c r="E185" s="15" t="s">
        <v>308</v>
      </c>
      <c r="F185" s="15" t="s">
        <v>314</v>
      </c>
      <c r="G185" s="32" t="e">
        <f>VLOOKUP(B185,#REF!,3)</f>
        <v>#REF!</v>
      </c>
      <c r="H185" s="25">
        <v>0</v>
      </c>
      <c r="I185" s="25">
        <v>0</v>
      </c>
      <c r="J185" s="25">
        <v>23.256500000000003</v>
      </c>
      <c r="K185" s="25">
        <f t="shared" si="5"/>
        <v>23.256500000000003</v>
      </c>
    </row>
    <row r="186" spans="1:11" hidden="1" x14ac:dyDescent="0.4">
      <c r="A186" s="19" t="s">
        <v>294</v>
      </c>
      <c r="B186" s="15">
        <v>393</v>
      </c>
      <c r="C186" s="24">
        <v>43921</v>
      </c>
      <c r="D186" s="20">
        <v>4025.1800000000003</v>
      </c>
      <c r="E186" s="15" t="s">
        <v>308</v>
      </c>
      <c r="F186" s="15" t="s">
        <v>313</v>
      </c>
      <c r="G186" s="32" t="e">
        <f>VLOOKUP(B186,#REF!,3)</f>
        <v>#REF!</v>
      </c>
      <c r="H186" s="25">
        <v>0</v>
      </c>
      <c r="I186" s="25">
        <v>0</v>
      </c>
      <c r="J186" s="25">
        <v>201.25900000000001</v>
      </c>
      <c r="K186" s="25">
        <f t="shared" si="5"/>
        <v>201.25900000000001</v>
      </c>
    </row>
    <row r="187" spans="1:11" hidden="1" x14ac:dyDescent="0.4">
      <c r="A187" s="19" t="s">
        <v>286</v>
      </c>
      <c r="B187" s="15">
        <v>393</v>
      </c>
      <c r="C187" s="24">
        <v>44012</v>
      </c>
      <c r="D187" s="20">
        <v>8382.06</v>
      </c>
      <c r="E187" s="15" t="s">
        <v>308</v>
      </c>
      <c r="F187" s="15" t="s">
        <v>318</v>
      </c>
      <c r="G187" s="32" t="e">
        <f>VLOOKUP(B187,#REF!,3)</f>
        <v>#REF!</v>
      </c>
      <c r="H187" s="25">
        <v>0</v>
      </c>
      <c r="I187" s="25">
        <v>0</v>
      </c>
      <c r="J187" s="25">
        <v>279.40199999999999</v>
      </c>
      <c r="K187" s="25">
        <f t="shared" si="5"/>
        <v>279.40199999999999</v>
      </c>
    </row>
    <row r="188" spans="1:11" hidden="1" x14ac:dyDescent="0.4">
      <c r="A188" s="19" t="s">
        <v>297</v>
      </c>
      <c r="B188" s="15">
        <v>396</v>
      </c>
      <c r="C188" s="24">
        <v>43951</v>
      </c>
      <c r="D188" s="20">
        <v>14987</v>
      </c>
      <c r="E188" s="15" t="s">
        <v>308</v>
      </c>
      <c r="F188" s="15" t="s">
        <v>326</v>
      </c>
      <c r="G188" s="32" t="e">
        <f>VLOOKUP(B188,#REF!,3)</f>
        <v>#REF!</v>
      </c>
      <c r="H188" s="25">
        <v>0</v>
      </c>
      <c r="I188" s="25">
        <v>14349.77</v>
      </c>
      <c r="J188" s="25">
        <v>637.23</v>
      </c>
      <c r="K188" s="25">
        <f t="shared" si="5"/>
        <v>14987</v>
      </c>
    </row>
    <row r="189" spans="1:11" hidden="1" x14ac:dyDescent="0.4">
      <c r="J189" s="25">
        <v>63538.311605555544</v>
      </c>
      <c r="K189" s="25">
        <f>SUM(K6:K188)</f>
        <v>1546837.6716055556</v>
      </c>
    </row>
  </sheetData>
  <autoFilter ref="A5:K189" xr:uid="{656B78DD-1EE2-4234-802C-14FA9719C5CC}">
    <filterColumn colId="1">
      <filters>
        <filter val="372"/>
        <filter val="373"/>
      </filters>
    </filterColumn>
    <sortState xmlns:xlrd2="http://schemas.microsoft.com/office/spreadsheetml/2017/richdata2" ref="A6:K189">
      <sortCondition ref="B5:B189"/>
    </sortState>
  </autoFilter>
  <mergeCells count="1">
    <mergeCell ref="A3:B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79C3EBA-10CF-4E87-A18D-AF9F8E71EDC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410C3C-B4FC-4901-A37F-99F5D3E4F8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4776824-A9D6-4BA4-9D67-DF0F9D7BEC7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RF</vt:lpstr>
      <vt:lpstr>New Report1</vt:lpstr>
      <vt:lpstr>RF - with forms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Kathryn Eckert</cp:lastModifiedBy>
  <cp:revision/>
  <dcterms:created xsi:type="dcterms:W3CDTF">2021-02-19T15:16:35Z</dcterms:created>
  <dcterms:modified xsi:type="dcterms:W3CDTF">2021-02-26T22:26:05Z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