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4 - Kentucky Performance Based Ratemaking\2020-00289 (2020 PBRM Filing)\Staff Post-Hearing Attachments\"/>
    </mc:Choice>
  </mc:AlternateContent>
  <xr:revisionPtr revIDLastSave="0" documentId="13_ncr:1_{12E4A03B-A355-4AD3-AC9B-54232662D79C}" xr6:coauthVersionLast="47" xr6:coauthVersionMax="47" xr10:uidLastSave="{00000000-0000-0000-0000-000000000000}"/>
  <bookViews>
    <workbookView xWindow="-120" yWindow="-120" windowWidth="29040" windowHeight="15840" xr2:uid="{35038E48-1C2B-42E5-9603-D486F40FF671}"/>
  </bookViews>
  <sheets>
    <sheet name="Avoided Cost-Pipe-Jun 2019" sheetId="26" r:id="rId1"/>
    <sheet name="Avoided Cost-Pipe-July 2019" sheetId="27" r:id="rId2"/>
    <sheet name="Avoided Cost-Pipe-Aug 2019" sheetId="28" r:id="rId3"/>
    <sheet name="Avoided Cost-Pipe-Sept 2019" sheetId="29" r:id="rId4"/>
    <sheet name="Avoided Cost-Pipe-Oct 2019" sheetId="30" r:id="rId5"/>
    <sheet name="Avoided Cost-Pipe-Nov 2019" sheetId="31" r:id="rId6"/>
    <sheet name="Avoided Cost-Pipe-Dec 2019" sheetId="32" r:id="rId7"/>
    <sheet name="Avoided Cost-Pipe-Jan 2020" sheetId="34" r:id="rId8"/>
    <sheet name="Avoided Cost-Pipe-Feb 2020" sheetId="35" r:id="rId9"/>
    <sheet name="Avoided Cost-Pipe-Mar 2020" sheetId="37" r:id="rId10"/>
    <sheet name="Avoided Cost-Pipe-Apr 2020" sheetId="41" r:id="rId11"/>
    <sheet name="Avoided Cost-Pipe-May 2020" sheetId="42" r:id="rId12"/>
  </sheets>
  <definedNames>
    <definedName name="_xlnm.Print_Area" localSheetId="10">'Avoided Cost-Pipe-Apr 2020'!$A$1:$L$16</definedName>
    <definedName name="_xlnm.Print_Area" localSheetId="2">'Avoided Cost-Pipe-Aug 2019'!$A$1:$L$16</definedName>
    <definedName name="_xlnm.Print_Area" localSheetId="6">'Avoided Cost-Pipe-Dec 2019'!$A$1:$L$16</definedName>
    <definedName name="_xlnm.Print_Area" localSheetId="8">'Avoided Cost-Pipe-Feb 2020'!$A$1:$L$16</definedName>
    <definedName name="_xlnm.Print_Area" localSheetId="7">'Avoided Cost-Pipe-Jan 2020'!$A$1:$L$16</definedName>
    <definedName name="_xlnm.Print_Area" localSheetId="1">'Avoided Cost-Pipe-July 2019'!$A$1:$L$16</definedName>
    <definedName name="_xlnm.Print_Area" localSheetId="0">'Avoided Cost-Pipe-Jun 2019'!$A$1:$L$16</definedName>
    <definedName name="_xlnm.Print_Area" localSheetId="9">'Avoided Cost-Pipe-Mar 2020'!$A$1:$L$16</definedName>
    <definedName name="_xlnm.Print_Area" localSheetId="11">'Avoided Cost-Pipe-May 2020'!$A$1:$L$16</definedName>
    <definedName name="_xlnm.Print_Area" localSheetId="5">'Avoided Cost-Pipe-Nov 2019'!$A$1:$L$16</definedName>
    <definedName name="_xlnm.Print_Area" localSheetId="4">'Avoided Cost-Pipe-Oct 2019'!$A$1:$L$16</definedName>
    <definedName name="_xlnm.Print_Area" localSheetId="3">'Avoided Cost-Pipe-Sept 2019'!$A$1:$L$16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7" l="1"/>
  <c r="D22" i="28"/>
  <c r="D22" i="29"/>
  <c r="D26" i="29" s="1"/>
  <c r="D34" i="29" s="1"/>
  <c r="D22" i="30"/>
  <c r="D26" i="30" s="1"/>
  <c r="D34" i="30" s="1"/>
  <c r="D22" i="31"/>
  <c r="D22" i="32"/>
  <c r="D22" i="34"/>
  <c r="D26" i="34" s="1"/>
  <c r="D34" i="34" s="1"/>
  <c r="D22" i="35"/>
  <c r="D26" i="35" s="1"/>
  <c r="D34" i="35" s="1"/>
  <c r="D22" i="37"/>
  <c r="D22" i="41"/>
  <c r="D22" i="42"/>
  <c r="D22" i="26"/>
  <c r="D26" i="26" s="1"/>
  <c r="D34" i="26" s="1"/>
  <c r="D33" i="27"/>
  <c r="D31" i="27"/>
  <c r="D30" i="27"/>
  <c r="D29" i="27"/>
  <c r="D26" i="27"/>
  <c r="D34" i="27" s="1"/>
  <c r="D25" i="27"/>
  <c r="D33" i="28"/>
  <c r="D30" i="28"/>
  <c r="D29" i="28"/>
  <c r="D31" i="28" s="1"/>
  <c r="D26" i="28"/>
  <c r="D34" i="28" s="1"/>
  <c r="D25" i="28"/>
  <c r="D30" i="29"/>
  <c r="D29" i="29"/>
  <c r="D31" i="29" s="1"/>
  <c r="D25" i="29"/>
  <c r="D30" i="30"/>
  <c r="D31" i="30" s="1"/>
  <c r="D29" i="30"/>
  <c r="D25" i="30"/>
  <c r="D33" i="31"/>
  <c r="D31" i="31"/>
  <c r="D30" i="31"/>
  <c r="D29" i="31"/>
  <c r="D26" i="31"/>
  <c r="D27" i="31" s="1"/>
  <c r="D35" i="31" s="1"/>
  <c r="D25" i="31"/>
  <c r="D33" i="32"/>
  <c r="D30" i="32"/>
  <c r="D29" i="32"/>
  <c r="D31" i="32" s="1"/>
  <c r="D26" i="32"/>
  <c r="D34" i="32" s="1"/>
  <c r="D25" i="32"/>
  <c r="D30" i="34"/>
  <c r="D29" i="34"/>
  <c r="D31" i="34" s="1"/>
  <c r="D25" i="34"/>
  <c r="D33" i="34" s="1"/>
  <c r="D30" i="35"/>
  <c r="D31" i="35" s="1"/>
  <c r="D29" i="35"/>
  <c r="D25" i="35"/>
  <c r="D33" i="35" s="1"/>
  <c r="D33" i="37"/>
  <c r="D31" i="37"/>
  <c r="D30" i="37"/>
  <c r="D29" i="37"/>
  <c r="D26" i="37"/>
  <c r="D34" i="37" s="1"/>
  <c r="D25" i="37"/>
  <c r="D34" i="41"/>
  <c r="D33" i="41"/>
  <c r="D30" i="41"/>
  <c r="D29" i="41"/>
  <c r="D31" i="41" s="1"/>
  <c r="D26" i="41"/>
  <c r="D27" i="41" s="1"/>
  <c r="D35" i="41" s="1"/>
  <c r="D25" i="41"/>
  <c r="D34" i="42"/>
  <c r="D30" i="42"/>
  <c r="D29" i="42"/>
  <c r="D31" i="42" s="1"/>
  <c r="D26" i="42"/>
  <c r="D25" i="42"/>
  <c r="D27" i="42" s="1"/>
  <c r="D35" i="42" s="1"/>
  <c r="D30" i="26"/>
  <c r="D31" i="26" s="1"/>
  <c r="D29" i="26"/>
  <c r="D25" i="26"/>
  <c r="E13" i="42"/>
  <c r="AA14" i="42"/>
  <c r="Z13" i="42"/>
  <c r="V13" i="42"/>
  <c r="V14" i="42" s="1"/>
  <c r="R13" i="42"/>
  <c r="N13" i="42"/>
  <c r="N14" i="42" s="1"/>
  <c r="J13" i="42"/>
  <c r="F13" i="42"/>
  <c r="F14" i="42" s="1"/>
  <c r="F10" i="42"/>
  <c r="AA14" i="41"/>
  <c r="AA10" i="41"/>
  <c r="Z13" i="41"/>
  <c r="Z14" i="41" s="1"/>
  <c r="Y13" i="41"/>
  <c r="X13" i="41"/>
  <c r="X14" i="41" s="1"/>
  <c r="W13" i="41"/>
  <c r="V13" i="41"/>
  <c r="V14" i="41" s="1"/>
  <c r="U13" i="41"/>
  <c r="T13" i="41"/>
  <c r="T14" i="41" s="1"/>
  <c r="S13" i="41"/>
  <c r="R13" i="41"/>
  <c r="R14" i="41" s="1"/>
  <c r="Q13" i="41"/>
  <c r="P13" i="41"/>
  <c r="P14" i="41" s="1"/>
  <c r="O13" i="41"/>
  <c r="N13" i="41"/>
  <c r="M13" i="41"/>
  <c r="L13" i="41"/>
  <c r="L14" i="41" s="1"/>
  <c r="K13" i="41"/>
  <c r="J13" i="41"/>
  <c r="I13" i="41"/>
  <c r="H13" i="41"/>
  <c r="H14" i="41" s="1"/>
  <c r="G13" i="41"/>
  <c r="F13" i="41"/>
  <c r="E13" i="41"/>
  <c r="D13" i="41"/>
  <c r="D14" i="41" s="1"/>
  <c r="F10" i="41"/>
  <c r="E10" i="41"/>
  <c r="D10" i="41"/>
  <c r="D27" i="28" l="1"/>
  <c r="D35" i="28" s="1"/>
  <c r="D27" i="29"/>
  <c r="D27" i="32"/>
  <c r="D35" i="32" s="1"/>
  <c r="D27" i="26"/>
  <c r="D27" i="30"/>
  <c r="D35" i="30"/>
  <c r="D35" i="26"/>
  <c r="D35" i="29"/>
  <c r="D27" i="27"/>
  <c r="D35" i="27" s="1"/>
  <c r="D33" i="26"/>
  <c r="D27" i="35"/>
  <c r="D35" i="35" s="1"/>
  <c r="D34" i="31"/>
  <c r="D33" i="30"/>
  <c r="D27" i="37"/>
  <c r="D35" i="37" s="1"/>
  <c r="D33" i="42"/>
  <c r="D27" i="34"/>
  <c r="D35" i="34" s="1"/>
  <c r="D33" i="29"/>
  <c r="F15" i="42"/>
  <c r="Q13" i="42"/>
  <c r="Q14" i="42" s="1"/>
  <c r="Q10" i="42"/>
  <c r="G13" i="42"/>
  <c r="G14" i="42" s="1"/>
  <c r="G10" i="42"/>
  <c r="S13" i="42"/>
  <c r="S14" i="42" s="1"/>
  <c r="S10" i="42"/>
  <c r="E10" i="42"/>
  <c r="E14" i="42"/>
  <c r="J14" i="42"/>
  <c r="Z14" i="42"/>
  <c r="I13" i="42"/>
  <c r="I14" i="42" s="1"/>
  <c r="I10" i="42"/>
  <c r="U13" i="42"/>
  <c r="U14" i="42" s="1"/>
  <c r="U10" i="42"/>
  <c r="K13" i="42"/>
  <c r="K14" i="42" s="1"/>
  <c r="K10" i="42"/>
  <c r="X13" i="42"/>
  <c r="X14" i="42" s="1"/>
  <c r="X10" i="42"/>
  <c r="M13" i="42"/>
  <c r="M14" i="42" s="1"/>
  <c r="M10" i="42"/>
  <c r="Y13" i="42"/>
  <c r="Y14" i="42" s="1"/>
  <c r="Y10" i="42"/>
  <c r="O13" i="42"/>
  <c r="O14" i="42" s="1"/>
  <c r="O10" i="42"/>
  <c r="R14" i="42"/>
  <c r="J10" i="42"/>
  <c r="N10" i="42"/>
  <c r="N15" i="42" s="1"/>
  <c r="R10" i="42"/>
  <c r="R15" i="42" s="1"/>
  <c r="V10" i="42"/>
  <c r="V15" i="42" s="1"/>
  <c r="Z10" i="42"/>
  <c r="Z15" i="42" s="1"/>
  <c r="AA10" i="42"/>
  <c r="AA15" i="42" s="1"/>
  <c r="D13" i="42"/>
  <c r="D14" i="42" s="1"/>
  <c r="AA15" i="41"/>
  <c r="D15" i="41"/>
  <c r="E14" i="41"/>
  <c r="E15" i="41" s="1"/>
  <c r="M14" i="41"/>
  <c r="U14" i="41"/>
  <c r="N14" i="41"/>
  <c r="I14" i="41"/>
  <c r="Q14" i="41"/>
  <c r="Y14" i="41"/>
  <c r="F14" i="41"/>
  <c r="F15" i="41" s="1"/>
  <c r="J14" i="41"/>
  <c r="G14" i="41"/>
  <c r="K14" i="41"/>
  <c r="O14" i="41"/>
  <c r="S14" i="41"/>
  <c r="W14" i="41"/>
  <c r="J10" i="41"/>
  <c r="N10" i="41"/>
  <c r="R10" i="41"/>
  <c r="R15" i="41" s="1"/>
  <c r="V10" i="41"/>
  <c r="V15" i="41" s="1"/>
  <c r="Z10" i="41"/>
  <c r="Z15" i="41" s="1"/>
  <c r="H10" i="41"/>
  <c r="H15" i="41" s="1"/>
  <c r="L10" i="41"/>
  <c r="L15" i="41" s="1"/>
  <c r="P10" i="41"/>
  <c r="P15" i="41" s="1"/>
  <c r="T10" i="41"/>
  <c r="T15" i="41" s="1"/>
  <c r="X10" i="41"/>
  <c r="X15" i="41" s="1"/>
  <c r="G10" i="41"/>
  <c r="K10" i="41"/>
  <c r="O10" i="41"/>
  <c r="S10" i="41"/>
  <c r="W10" i="41"/>
  <c r="I10" i="41"/>
  <c r="M10" i="41"/>
  <c r="Q10" i="41"/>
  <c r="U10" i="41"/>
  <c r="Y10" i="41"/>
  <c r="AB14" i="41" l="1"/>
  <c r="AB10" i="41"/>
  <c r="N15" i="41"/>
  <c r="E15" i="42"/>
  <c r="S15" i="42"/>
  <c r="G15" i="42"/>
  <c r="P13" i="42"/>
  <c r="P14" i="42" s="1"/>
  <c r="P10" i="42"/>
  <c r="P15" i="42" s="1"/>
  <c r="D10" i="42"/>
  <c r="L13" i="42"/>
  <c r="L14" i="42" s="1"/>
  <c r="L10" i="42"/>
  <c r="W13" i="42"/>
  <c r="W14" i="42" s="1"/>
  <c r="W10" i="42"/>
  <c r="O15" i="42"/>
  <c r="M15" i="42"/>
  <c r="X15" i="42"/>
  <c r="U15" i="42"/>
  <c r="H13" i="42"/>
  <c r="H14" i="42" s="1"/>
  <c r="H10" i="42"/>
  <c r="J15" i="42"/>
  <c r="Q15" i="42"/>
  <c r="T13" i="42"/>
  <c r="T14" i="42" s="1"/>
  <c r="T10" i="42"/>
  <c r="Y15" i="42"/>
  <c r="K15" i="42"/>
  <c r="I15" i="42"/>
  <c r="Y15" i="41"/>
  <c r="Q15" i="41"/>
  <c r="S15" i="41"/>
  <c r="M15" i="41"/>
  <c r="J15" i="41"/>
  <c r="I15" i="41"/>
  <c r="O15" i="41"/>
  <c r="K15" i="41"/>
  <c r="U15" i="41"/>
  <c r="W15" i="41"/>
  <c r="G15" i="41"/>
  <c r="T15" i="42" l="1"/>
  <c r="AB15" i="41"/>
  <c r="AB14" i="42"/>
  <c r="D15" i="42"/>
  <c r="AB10" i="42"/>
  <c r="W15" i="42"/>
  <c r="H15" i="42"/>
  <c r="L15" i="42"/>
  <c r="AB15" i="42" l="1"/>
  <c r="D13" i="37"/>
  <c r="AA14" i="37"/>
  <c r="D10" i="37"/>
  <c r="F13" i="37"/>
  <c r="F10" i="37"/>
  <c r="U10" i="37"/>
  <c r="U13" i="37"/>
  <c r="E13" i="37"/>
  <c r="E10" i="37"/>
  <c r="AA10" i="37"/>
  <c r="AA15" i="37" s="1"/>
  <c r="M10" i="37" l="1"/>
  <c r="M13" i="37"/>
  <c r="M14" i="37" s="1"/>
  <c r="N10" i="37"/>
  <c r="N13" i="37"/>
  <c r="N14" i="37" s="1"/>
  <c r="O10" i="37"/>
  <c r="O13" i="37"/>
  <c r="O14" i="37" s="1"/>
  <c r="L10" i="37"/>
  <c r="L13" i="37"/>
  <c r="L14" i="37" s="1"/>
  <c r="D14" i="37"/>
  <c r="Z10" i="37"/>
  <c r="Z13" i="37"/>
  <c r="Z14" i="37" s="1"/>
  <c r="W10" i="37"/>
  <c r="W13" i="37"/>
  <c r="W14" i="37" s="1"/>
  <c r="Q10" i="37"/>
  <c r="Q13" i="37"/>
  <c r="Q14" i="37" s="1"/>
  <c r="R10" i="37"/>
  <c r="R13" i="37"/>
  <c r="R14" i="37" s="1"/>
  <c r="F14" i="37"/>
  <c r="F15" i="37" s="1"/>
  <c r="S10" i="37"/>
  <c r="S13" i="37"/>
  <c r="S14" i="37" s="1"/>
  <c r="P10" i="37"/>
  <c r="P13" i="37"/>
  <c r="P14" i="37" s="1"/>
  <c r="X14" i="37"/>
  <c r="X10" i="37"/>
  <c r="X13" i="37"/>
  <c r="E14" i="37"/>
  <c r="E15" i="37" s="1"/>
  <c r="D15" i="37"/>
  <c r="G10" i="37"/>
  <c r="G13" i="37"/>
  <c r="G14" i="37"/>
  <c r="T10" i="37"/>
  <c r="T13" i="37"/>
  <c r="T14" i="37" s="1"/>
  <c r="U14" i="37"/>
  <c r="U15" i="37" s="1"/>
  <c r="Y10" i="37"/>
  <c r="Y13" i="37"/>
  <c r="Y14" i="37" s="1"/>
  <c r="V10" i="37"/>
  <c r="V13" i="37"/>
  <c r="V14" i="37" s="1"/>
  <c r="I10" i="37"/>
  <c r="I13" i="37"/>
  <c r="I14" i="37" s="1"/>
  <c r="J10" i="37"/>
  <c r="J13" i="37"/>
  <c r="J14" i="37" s="1"/>
  <c r="K10" i="37"/>
  <c r="K13" i="37"/>
  <c r="K14" i="37" s="1"/>
  <c r="H10" i="37"/>
  <c r="H13" i="37"/>
  <c r="H14" i="37" s="1"/>
  <c r="AB10" i="37" l="1"/>
  <c r="AB14" i="37"/>
  <c r="J15" i="37"/>
  <c r="Q15" i="37"/>
  <c r="Z15" i="37"/>
  <c r="L15" i="37"/>
  <c r="O15" i="37"/>
  <c r="H15" i="37"/>
  <c r="V15" i="37"/>
  <c r="T15" i="37"/>
  <c r="G15" i="37"/>
  <c r="S15" i="37"/>
  <c r="R15" i="37"/>
  <c r="K15" i="37"/>
  <c r="I15" i="37"/>
  <c r="Y15" i="37"/>
  <c r="X15" i="37"/>
  <c r="P15" i="37"/>
  <c r="W15" i="37"/>
  <c r="N15" i="37"/>
  <c r="M15" i="37"/>
  <c r="AB15" i="37" l="1"/>
  <c r="D13" i="35"/>
  <c r="AA14" i="35"/>
  <c r="AA10" i="35"/>
  <c r="W13" i="35"/>
  <c r="S13" i="35"/>
  <c r="O13" i="35"/>
  <c r="K13" i="35"/>
  <c r="G13" i="35"/>
  <c r="AA15" i="35" l="1"/>
  <c r="L13" i="35"/>
  <c r="L14" i="35" s="1"/>
  <c r="X13" i="35"/>
  <c r="X14" i="35" s="1"/>
  <c r="W14" i="35"/>
  <c r="H13" i="35"/>
  <c r="O14" i="35"/>
  <c r="P13" i="35"/>
  <c r="P14" i="35" s="1"/>
  <c r="Z13" i="35"/>
  <c r="Z14" i="35" s="1"/>
  <c r="Z10" i="35"/>
  <c r="S14" i="35"/>
  <c r="T13" i="35"/>
  <c r="T14" i="35" s="1"/>
  <c r="O10" i="35"/>
  <c r="S10" i="35"/>
  <c r="W10" i="35"/>
  <c r="P10" i="35"/>
  <c r="T10" i="35"/>
  <c r="X10" i="35"/>
  <c r="L10" i="35"/>
  <c r="E13" i="35"/>
  <c r="F13" i="35"/>
  <c r="F14" i="35" s="1"/>
  <c r="D10" i="35"/>
  <c r="H10" i="35"/>
  <c r="D14" i="35"/>
  <c r="W15" i="35" l="1"/>
  <c r="T15" i="35"/>
  <c r="L15" i="35"/>
  <c r="X15" i="35"/>
  <c r="S15" i="35"/>
  <c r="D15" i="35"/>
  <c r="O15" i="35"/>
  <c r="P15" i="35"/>
  <c r="G14" i="35"/>
  <c r="R13" i="35"/>
  <c r="R14" i="35" s="1"/>
  <c r="R10" i="35"/>
  <c r="K10" i="35"/>
  <c r="Q13" i="35"/>
  <c r="Q14" i="35" s="1"/>
  <c r="Q10" i="35"/>
  <c r="E14" i="35"/>
  <c r="H14" i="35"/>
  <c r="H15" i="35" s="1"/>
  <c r="N13" i="35"/>
  <c r="N14" i="35" s="1"/>
  <c r="N10" i="35"/>
  <c r="G10" i="35"/>
  <c r="M13" i="35"/>
  <c r="M14" i="35" s="1"/>
  <c r="M10" i="35"/>
  <c r="J13" i="35"/>
  <c r="J10" i="35"/>
  <c r="Y13" i="35"/>
  <c r="Y14" i="35" s="1"/>
  <c r="Y10" i="35"/>
  <c r="I13" i="35"/>
  <c r="I10" i="35"/>
  <c r="I14" i="35"/>
  <c r="K14" i="35"/>
  <c r="V13" i="35"/>
  <c r="V14" i="35" s="1"/>
  <c r="V10" i="35"/>
  <c r="E10" i="35"/>
  <c r="U13" i="35"/>
  <c r="U14" i="35" s="1"/>
  <c r="U10" i="35"/>
  <c r="F10" i="35"/>
  <c r="F15" i="35" s="1"/>
  <c r="Z15" i="35"/>
  <c r="E15" i="35" l="1"/>
  <c r="AB10" i="35"/>
  <c r="G15" i="35"/>
  <c r="N15" i="35"/>
  <c r="M15" i="35"/>
  <c r="K15" i="35"/>
  <c r="V15" i="35"/>
  <c r="I15" i="35"/>
  <c r="R15" i="35"/>
  <c r="U15" i="35"/>
  <c r="J14" i="35"/>
  <c r="J15" i="35" s="1"/>
  <c r="Q15" i="35"/>
  <c r="Y15" i="35"/>
  <c r="AB15" i="35" l="1"/>
  <c r="AB14" i="35"/>
  <c r="AA14" i="34" l="1"/>
  <c r="AA10" i="34"/>
  <c r="Z13" i="34"/>
  <c r="Z14" i="34" s="1"/>
  <c r="Y13" i="34"/>
  <c r="W13" i="34"/>
  <c r="V13" i="34"/>
  <c r="V14" i="34" s="1"/>
  <c r="U13" i="34"/>
  <c r="S13" i="34"/>
  <c r="R13" i="34"/>
  <c r="Q13" i="34"/>
  <c r="O13" i="34"/>
  <c r="N13" i="34"/>
  <c r="M13" i="34"/>
  <c r="K13" i="34"/>
  <c r="J13" i="34"/>
  <c r="I13" i="34"/>
  <c r="G13" i="34"/>
  <c r="F13" i="34"/>
  <c r="E13" i="34"/>
  <c r="D13" i="34"/>
  <c r="Z10" i="34"/>
  <c r="Z15" i="34" s="1"/>
  <c r="AA15" i="34" l="1"/>
  <c r="Q10" i="34"/>
  <c r="V10" i="34"/>
  <c r="V15" i="34" s="1"/>
  <c r="O14" i="34"/>
  <c r="S14" i="34"/>
  <c r="W14" i="34"/>
  <c r="M10" i="34"/>
  <c r="R10" i="34"/>
  <c r="W10" i="34"/>
  <c r="H13" i="34"/>
  <c r="L13" i="34"/>
  <c r="P13" i="34"/>
  <c r="P14" i="34" s="1"/>
  <c r="P10" i="34"/>
  <c r="T13" i="34"/>
  <c r="T14" i="34" s="1"/>
  <c r="T10" i="34"/>
  <c r="X13" i="34"/>
  <c r="X14" i="34" s="1"/>
  <c r="X10" i="34"/>
  <c r="S10" i="34"/>
  <c r="Q14" i="34"/>
  <c r="U14" i="34"/>
  <c r="O10" i="34"/>
  <c r="O15" i="34" s="1"/>
  <c r="U10" i="34"/>
  <c r="U15" i="34" s="1"/>
  <c r="M14" i="34"/>
  <c r="R14" i="34"/>
  <c r="F14" i="34"/>
  <c r="H14" i="34"/>
  <c r="W15" i="34" l="1"/>
  <c r="S15" i="34"/>
  <c r="N14" i="34"/>
  <c r="E10" i="34"/>
  <c r="L14" i="34"/>
  <c r="D10" i="34"/>
  <c r="N10" i="34"/>
  <c r="N15" i="34" s="1"/>
  <c r="M15" i="34"/>
  <c r="K14" i="34"/>
  <c r="J14" i="34"/>
  <c r="E14" i="34"/>
  <c r="Y10" i="34"/>
  <c r="J10" i="34"/>
  <c r="X15" i="34"/>
  <c r="P15" i="34"/>
  <c r="D14" i="34"/>
  <c r="AB14" i="34" s="1"/>
  <c r="I14" i="34"/>
  <c r="L10" i="34"/>
  <c r="K10" i="34"/>
  <c r="F10" i="34"/>
  <c r="F15" i="34" s="1"/>
  <c r="Q15" i="34"/>
  <c r="G14" i="34"/>
  <c r="I10" i="34"/>
  <c r="Y14" i="34"/>
  <c r="H10" i="34"/>
  <c r="H15" i="34" s="1"/>
  <c r="G10" i="34"/>
  <c r="T15" i="34"/>
  <c r="R15" i="34"/>
  <c r="AB10" i="34" l="1"/>
  <c r="K15" i="34"/>
  <c r="G15" i="34"/>
  <c r="J15" i="34"/>
  <c r="I15" i="34"/>
  <c r="L15" i="34"/>
  <c r="D15" i="34"/>
  <c r="AB15" i="34" s="1"/>
  <c r="Y15" i="34"/>
  <c r="E15" i="34"/>
  <c r="AA14" i="32" l="1"/>
  <c r="AA10" i="32"/>
  <c r="Z13" i="32"/>
  <c r="Z14" i="32" s="1"/>
  <c r="X13" i="32"/>
  <c r="W13" i="32"/>
  <c r="W14" i="32" s="1"/>
  <c r="V13" i="32"/>
  <c r="U10" i="32"/>
  <c r="T10" i="32"/>
  <c r="S13" i="32"/>
  <c r="S14" i="32" s="1"/>
  <c r="R13" i="32"/>
  <c r="Q10" i="32"/>
  <c r="P10" i="32"/>
  <c r="O13" i="32"/>
  <c r="O14" i="32" s="1"/>
  <c r="N13" i="32"/>
  <c r="M13" i="32"/>
  <c r="L13" i="32"/>
  <c r="K13" i="32"/>
  <c r="J13" i="32"/>
  <c r="I13" i="32"/>
  <c r="H13" i="32"/>
  <c r="G13" i="32"/>
  <c r="F13" i="32"/>
  <c r="E13" i="32"/>
  <c r="D13" i="32"/>
  <c r="AA15" i="32" l="1"/>
  <c r="M14" i="32"/>
  <c r="R14" i="32"/>
  <c r="V14" i="32"/>
  <c r="R10" i="32"/>
  <c r="V10" i="32"/>
  <c r="Z10" i="32"/>
  <c r="Z15" i="32" s="1"/>
  <c r="T13" i="32"/>
  <c r="T14" i="32" s="1"/>
  <c r="T15" i="32" s="1"/>
  <c r="Y13" i="32"/>
  <c r="O10" i="32"/>
  <c r="O15" i="32" s="1"/>
  <c r="S10" i="32"/>
  <c r="S15" i="32" s="1"/>
  <c r="W10" i="32"/>
  <c r="W15" i="32" s="1"/>
  <c r="P13" i="32"/>
  <c r="U13" i="32"/>
  <c r="U14" i="32" s="1"/>
  <c r="U15" i="32" s="1"/>
  <c r="X10" i="32"/>
  <c r="P14" i="32"/>
  <c r="P15" i="32" s="1"/>
  <c r="X14" i="32"/>
  <c r="Q13" i="32"/>
  <c r="Q14" i="32" s="1"/>
  <c r="Q15" i="32" s="1"/>
  <c r="M10" i="32"/>
  <c r="N10" i="32"/>
  <c r="J14" i="32"/>
  <c r="I10" i="32"/>
  <c r="L14" i="32"/>
  <c r="V15" i="32" l="1"/>
  <c r="R15" i="32"/>
  <c r="D10" i="32"/>
  <c r="G14" i="32"/>
  <c r="E14" i="32"/>
  <c r="F10" i="32"/>
  <c r="E10" i="32"/>
  <c r="E15" i="32" s="1"/>
  <c r="N14" i="32"/>
  <c r="N15" i="32" s="1"/>
  <c r="K10" i="32"/>
  <c r="X15" i="32"/>
  <c r="J10" i="32"/>
  <c r="J15" i="32" s="1"/>
  <c r="K14" i="32"/>
  <c r="D14" i="32"/>
  <c r="I14" i="32"/>
  <c r="I15" i="32" s="1"/>
  <c r="L10" i="32"/>
  <c r="L15" i="32" s="1"/>
  <c r="G10" i="32"/>
  <c r="G15" i="32" s="1"/>
  <c r="H14" i="32"/>
  <c r="Y14" i="32"/>
  <c r="Y10" i="32"/>
  <c r="Y15" i="32" s="1"/>
  <c r="H10" i="32"/>
  <c r="F14" i="32"/>
  <c r="M15" i="32"/>
  <c r="AB14" i="32" l="1"/>
  <c r="AB10" i="32"/>
  <c r="H15" i="32"/>
  <c r="D15" i="32"/>
  <c r="F15" i="32"/>
  <c r="K15" i="32"/>
  <c r="AB15" i="32" l="1"/>
  <c r="AA14" i="31" l="1"/>
  <c r="AA10" i="31"/>
  <c r="Z13" i="31"/>
  <c r="Z14" i="31" s="1"/>
  <c r="Y13" i="31"/>
  <c r="X13" i="31"/>
  <c r="W13" i="31"/>
  <c r="V13" i="31"/>
  <c r="U13" i="31"/>
  <c r="U14" i="31" s="1"/>
  <c r="T13" i="31"/>
  <c r="T14" i="31" s="1"/>
  <c r="S13" i="31"/>
  <c r="R13" i="31"/>
  <c r="Q13" i="31"/>
  <c r="Q14" i="31" s="1"/>
  <c r="P13" i="31"/>
  <c r="P14" i="31" s="1"/>
  <c r="O13" i="31"/>
  <c r="N13" i="31"/>
  <c r="M13" i="31"/>
  <c r="L13" i="31"/>
  <c r="K13" i="31"/>
  <c r="J13" i="31"/>
  <c r="I13" i="31"/>
  <c r="H13" i="31"/>
  <c r="G13" i="31"/>
  <c r="F13" i="31"/>
  <c r="E13" i="31"/>
  <c r="D13" i="31"/>
  <c r="AA15" i="31" l="1"/>
  <c r="S14" i="31"/>
  <c r="W14" i="31"/>
  <c r="O14" i="31"/>
  <c r="X14" i="31"/>
  <c r="M14" i="31"/>
  <c r="R14" i="31"/>
  <c r="V14" i="31"/>
  <c r="P10" i="31"/>
  <c r="P15" i="31" s="1"/>
  <c r="T10" i="31"/>
  <c r="T15" i="31" s="1"/>
  <c r="X10" i="31"/>
  <c r="M10" i="31"/>
  <c r="Q10" i="31"/>
  <c r="Q15" i="31" s="1"/>
  <c r="U10" i="31"/>
  <c r="U15" i="31" s="1"/>
  <c r="N10" i="31"/>
  <c r="R10" i="31"/>
  <c r="R15" i="31" s="1"/>
  <c r="V10" i="31"/>
  <c r="Z10" i="31"/>
  <c r="Z15" i="31" s="1"/>
  <c r="O10" i="31"/>
  <c r="S10" i="31"/>
  <c r="S15" i="31" s="1"/>
  <c r="W10" i="31"/>
  <c r="W15" i="31" s="1"/>
  <c r="J14" i="31"/>
  <c r="L14" i="31"/>
  <c r="V15" i="31" l="1"/>
  <c r="M15" i="31"/>
  <c r="O15" i="31"/>
  <c r="X15" i="31"/>
  <c r="H14" i="31"/>
  <c r="F14" i="31"/>
  <c r="G14" i="31"/>
  <c r="Y14" i="31"/>
  <c r="L10" i="31"/>
  <c r="L15" i="31" s="1"/>
  <c r="N14" i="31"/>
  <c r="N15" i="31" s="1"/>
  <c r="Y10" i="31"/>
  <c r="H10" i="31"/>
  <c r="K10" i="31"/>
  <c r="J10" i="31"/>
  <c r="J15" i="31" s="1"/>
  <c r="E14" i="31"/>
  <c r="I10" i="31"/>
  <c r="D10" i="31"/>
  <c r="G10" i="31"/>
  <c r="K14" i="31"/>
  <c r="F10" i="31"/>
  <c r="D14" i="31"/>
  <c r="I14" i="31"/>
  <c r="E10" i="31"/>
  <c r="E15" i="31" s="1"/>
  <c r="AB14" i="31" l="1"/>
  <c r="Y15" i="31"/>
  <c r="AB10" i="31"/>
  <c r="G15" i="31"/>
  <c r="F15" i="31"/>
  <c r="H15" i="31"/>
  <c r="D15" i="31"/>
  <c r="K15" i="31"/>
  <c r="I15" i="31"/>
  <c r="AB15" i="31" l="1"/>
  <c r="J13" i="30" l="1"/>
  <c r="J14" i="30" s="1"/>
  <c r="E10" i="30"/>
  <c r="F10" i="30"/>
  <c r="E13" i="30"/>
  <c r="E14" i="30" s="1"/>
  <c r="D13" i="30"/>
  <c r="D14" i="30" s="1"/>
  <c r="F13" i="30"/>
  <c r="F14" i="30" s="1"/>
  <c r="AA14" i="30"/>
  <c r="D10" i="30"/>
  <c r="J10" i="30"/>
  <c r="AA10" i="30"/>
  <c r="E15" i="30" l="1"/>
  <c r="F15" i="30"/>
  <c r="J15" i="30"/>
  <c r="D15" i="30"/>
  <c r="U10" i="30"/>
  <c r="U13" i="30"/>
  <c r="U14" i="30" s="1"/>
  <c r="AA15" i="30"/>
  <c r="H10" i="30"/>
  <c r="H13" i="30"/>
  <c r="H14" i="30" s="1"/>
  <c r="X10" i="30"/>
  <c r="X13" i="30"/>
  <c r="X14" i="30" s="1"/>
  <c r="V10" i="30"/>
  <c r="V13" i="30"/>
  <c r="V14" i="30" s="1"/>
  <c r="I13" i="30"/>
  <c r="I14" i="30" s="1"/>
  <c r="Z10" i="30"/>
  <c r="Z13" i="30"/>
  <c r="Z14" i="30" s="1"/>
  <c r="T10" i="30"/>
  <c r="T13" i="30"/>
  <c r="T14" i="30" s="1"/>
  <c r="N10" i="30"/>
  <c r="K10" i="30"/>
  <c r="K13" i="30"/>
  <c r="K14" i="30" s="1"/>
  <c r="L10" i="30"/>
  <c r="L13" i="30"/>
  <c r="L14" i="30" s="1"/>
  <c r="R10" i="30"/>
  <c r="R13" i="30"/>
  <c r="R14" i="30" s="1"/>
  <c r="M10" i="30"/>
  <c r="M13" i="30"/>
  <c r="S10" i="30"/>
  <c r="S13" i="30"/>
  <c r="S14" i="30" s="1"/>
  <c r="G10" i="30"/>
  <c r="G13" i="30"/>
  <c r="G14" i="30" s="1"/>
  <c r="AB14" i="30" s="1"/>
  <c r="I10" i="30"/>
  <c r="Y13" i="30"/>
  <c r="Y14" i="30" s="1"/>
  <c r="Y10" i="30"/>
  <c r="O10" i="30"/>
  <c r="O13" i="30"/>
  <c r="O14" i="30" s="1"/>
  <c r="N13" i="30"/>
  <c r="N14" i="30" s="1"/>
  <c r="P10" i="30"/>
  <c r="P13" i="30"/>
  <c r="P14" i="30" s="1"/>
  <c r="W10" i="30"/>
  <c r="W13" i="30"/>
  <c r="W14" i="30" s="1"/>
  <c r="Q10" i="30"/>
  <c r="Q13" i="30"/>
  <c r="Q14" i="30" s="1"/>
  <c r="M14" i="30"/>
  <c r="AB10" i="30" l="1"/>
  <c r="I15" i="30"/>
  <c r="R15" i="30"/>
  <c r="S15" i="30"/>
  <c r="Y15" i="30"/>
  <c r="N15" i="30"/>
  <c r="G15" i="30"/>
  <c r="Z15" i="30"/>
  <c r="X15" i="30"/>
  <c r="Q15" i="30"/>
  <c r="P15" i="30"/>
  <c r="M15" i="30"/>
  <c r="K15" i="30"/>
  <c r="T15" i="30"/>
  <c r="V15" i="30"/>
  <c r="U15" i="30"/>
  <c r="W15" i="30"/>
  <c r="O15" i="30"/>
  <c r="L15" i="30"/>
  <c r="H15" i="30"/>
  <c r="AB15" i="30" l="1"/>
  <c r="X10" i="29" l="1"/>
  <c r="U13" i="29"/>
  <c r="U14" i="29" s="1"/>
  <c r="T13" i="29"/>
  <c r="Q13" i="29"/>
  <c r="Q14" i="29" s="1"/>
  <c r="P13" i="29"/>
  <c r="M13" i="29"/>
  <c r="L13" i="29"/>
  <c r="I13" i="29"/>
  <c r="F13" i="29"/>
  <c r="E13" i="29"/>
  <c r="D13" i="29"/>
  <c r="T10" i="29" l="1"/>
  <c r="P14" i="29"/>
  <c r="H13" i="29"/>
  <c r="X13" i="29"/>
  <c r="X14" i="29" s="1"/>
  <c r="X15" i="29" s="1"/>
  <c r="M10" i="29"/>
  <c r="U10" i="29"/>
  <c r="U15" i="29" s="1"/>
  <c r="T14" i="29"/>
  <c r="AA10" i="29"/>
  <c r="P10" i="29"/>
  <c r="AA14" i="29"/>
  <c r="M14" i="29"/>
  <c r="I14" i="29"/>
  <c r="Q10" i="29"/>
  <c r="Q15" i="29" s="1"/>
  <c r="L14" i="29"/>
  <c r="P15" i="29" l="1"/>
  <c r="F14" i="29"/>
  <c r="E10" i="29"/>
  <c r="Y13" i="29"/>
  <c r="Y14" i="29" s="1"/>
  <c r="H14" i="29"/>
  <c r="Z14" i="29"/>
  <c r="Y10" i="29"/>
  <c r="J13" i="29"/>
  <c r="J14" i="29" s="1"/>
  <c r="Z13" i="29"/>
  <c r="Z10" i="29"/>
  <c r="S13" i="29"/>
  <c r="S10" i="29"/>
  <c r="L10" i="29"/>
  <c r="L15" i="29" s="1"/>
  <c r="F10" i="29"/>
  <c r="F15" i="29" s="1"/>
  <c r="N13" i="29"/>
  <c r="N14" i="29" s="1"/>
  <c r="G13" i="29"/>
  <c r="G14" i="29" s="1"/>
  <c r="G10" i="29"/>
  <c r="W13" i="29"/>
  <c r="W14" i="29" s="1"/>
  <c r="W10" i="29"/>
  <c r="M15" i="29"/>
  <c r="H10" i="29"/>
  <c r="H15" i="29" s="1"/>
  <c r="E14" i="29"/>
  <c r="J10" i="29"/>
  <c r="R13" i="29"/>
  <c r="R14" i="29" s="1"/>
  <c r="R10" i="29"/>
  <c r="K13" i="29"/>
  <c r="K14" i="29" s="1"/>
  <c r="K10" i="29"/>
  <c r="AA15" i="29"/>
  <c r="I10" i="29"/>
  <c r="I15" i="29" s="1"/>
  <c r="D10" i="29"/>
  <c r="D14" i="29"/>
  <c r="S14" i="29"/>
  <c r="N10" i="29"/>
  <c r="V13" i="29"/>
  <c r="V14" i="29" s="1"/>
  <c r="V10" i="29"/>
  <c r="O13" i="29"/>
  <c r="O14" i="29" s="1"/>
  <c r="O10" i="29"/>
  <c r="T15" i="29"/>
  <c r="AB10" i="29" l="1"/>
  <c r="N15" i="29"/>
  <c r="J15" i="29"/>
  <c r="V15" i="29"/>
  <c r="Z15" i="29"/>
  <c r="AB14" i="29"/>
  <c r="R15" i="29"/>
  <c r="Y15" i="29"/>
  <c r="G15" i="29"/>
  <c r="E15" i="29"/>
  <c r="D15" i="29"/>
  <c r="W15" i="29"/>
  <c r="O15" i="29"/>
  <c r="K15" i="29"/>
  <c r="S15" i="29"/>
  <c r="AB15" i="29" l="1"/>
  <c r="AA14" i="28" l="1"/>
  <c r="AA10" i="28"/>
  <c r="Z13" i="28"/>
  <c r="Y13" i="28"/>
  <c r="W13" i="28"/>
  <c r="V13" i="28"/>
  <c r="U13" i="28"/>
  <c r="T13" i="28"/>
  <c r="T14" i="28" s="1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Z10" i="28"/>
  <c r="AA15" i="28" l="1"/>
  <c r="O10" i="28"/>
  <c r="S10" i="28"/>
  <c r="W10" i="28"/>
  <c r="M14" i="28"/>
  <c r="R14" i="28"/>
  <c r="V14" i="28"/>
  <c r="X13" i="28"/>
  <c r="X14" i="28" s="1"/>
  <c r="X10" i="28"/>
  <c r="P10" i="28"/>
  <c r="T10" i="28"/>
  <c r="T15" i="28" s="1"/>
  <c r="O14" i="28"/>
  <c r="S14" i="28"/>
  <c r="W14" i="28"/>
  <c r="M10" i="28"/>
  <c r="M15" i="28" s="1"/>
  <c r="Q10" i="28"/>
  <c r="U10" i="28"/>
  <c r="P14" i="28"/>
  <c r="R10" i="28"/>
  <c r="V10" i="28"/>
  <c r="Q14" i="28"/>
  <c r="U14" i="28"/>
  <c r="Z14" i="28"/>
  <c r="Z15" i="28" s="1"/>
  <c r="L14" i="28"/>
  <c r="J14" i="28"/>
  <c r="F14" i="28"/>
  <c r="D14" i="28"/>
  <c r="H14" i="28"/>
  <c r="P15" i="28" l="1"/>
  <c r="V15" i="28"/>
  <c r="R15" i="28"/>
  <c r="Q15" i="28"/>
  <c r="W15" i="28"/>
  <c r="K14" i="28"/>
  <c r="I14" i="28"/>
  <c r="F10" i="28"/>
  <c r="F15" i="28" s="1"/>
  <c r="I10" i="28"/>
  <c r="N14" i="28"/>
  <c r="L10" i="28"/>
  <c r="L15" i="28" s="1"/>
  <c r="O15" i="28"/>
  <c r="G10" i="28"/>
  <c r="G14" i="28"/>
  <c r="Y14" i="28"/>
  <c r="E10" i="28"/>
  <c r="H10" i="28"/>
  <c r="H15" i="28" s="1"/>
  <c r="U15" i="28"/>
  <c r="X15" i="28"/>
  <c r="N10" i="28"/>
  <c r="K10" i="28"/>
  <c r="D10" i="28"/>
  <c r="E14" i="28"/>
  <c r="AB14" i="28" s="1"/>
  <c r="J10" i="28"/>
  <c r="J15" i="28" s="1"/>
  <c r="Y10" i="28"/>
  <c r="S15" i="28"/>
  <c r="Y15" i="28" l="1"/>
  <c r="D15" i="28"/>
  <c r="AB10" i="28"/>
  <c r="E15" i="28"/>
  <c r="K15" i="28"/>
  <c r="N15" i="28"/>
  <c r="G15" i="28"/>
  <c r="I15" i="28"/>
  <c r="AB15" i="28" l="1"/>
  <c r="AA14" i="27" l="1"/>
  <c r="D13" i="27"/>
  <c r="D14" i="27" s="1"/>
  <c r="F10" i="27"/>
  <c r="F13" i="27"/>
  <c r="D10" i="27"/>
  <c r="E13" i="27"/>
  <c r="AA10" i="27"/>
  <c r="AA15" i="27" l="1"/>
  <c r="Y10" i="27"/>
  <c r="Y13" i="27"/>
  <c r="Y14" i="27" s="1"/>
  <c r="V10" i="27"/>
  <c r="V13" i="27"/>
  <c r="V14" i="27" s="1"/>
  <c r="Z10" i="27"/>
  <c r="Z13" i="27"/>
  <c r="Z14" i="27" s="1"/>
  <c r="W10" i="27"/>
  <c r="W13" i="27"/>
  <c r="W14" i="27" s="1"/>
  <c r="Q10" i="27"/>
  <c r="Q13" i="27"/>
  <c r="Q14" i="27" s="1"/>
  <c r="D15" i="27"/>
  <c r="S10" i="27"/>
  <c r="S13" i="27"/>
  <c r="S14" i="27" s="1"/>
  <c r="L13" i="27"/>
  <c r="L14" i="27" s="1"/>
  <c r="J10" i="27"/>
  <c r="F14" i="27"/>
  <c r="J13" i="27"/>
  <c r="G10" i="27"/>
  <c r="G13" i="27"/>
  <c r="G14" i="27" s="1"/>
  <c r="P10" i="27"/>
  <c r="P13" i="27"/>
  <c r="P14" i="27" s="1"/>
  <c r="I10" i="27"/>
  <c r="I13" i="27"/>
  <c r="I14" i="27" s="1"/>
  <c r="N13" i="27"/>
  <c r="K10" i="27"/>
  <c r="K13" i="27"/>
  <c r="K14" i="27" s="1"/>
  <c r="N10" i="27"/>
  <c r="E14" i="27"/>
  <c r="T10" i="27"/>
  <c r="T13" i="27"/>
  <c r="U10" i="27"/>
  <c r="U13" i="27"/>
  <c r="U14" i="27" s="1"/>
  <c r="L10" i="27"/>
  <c r="M10" i="27"/>
  <c r="M13" i="27"/>
  <c r="M14" i="27" s="1"/>
  <c r="H10" i="27"/>
  <c r="E10" i="27"/>
  <c r="E15" i="27" s="1"/>
  <c r="R10" i="27"/>
  <c r="R13" i="27"/>
  <c r="R14" i="27" s="1"/>
  <c r="T14" i="27"/>
  <c r="O10" i="27"/>
  <c r="O13" i="27"/>
  <c r="O14" i="27" s="1"/>
  <c r="H13" i="27"/>
  <c r="X10" i="27"/>
  <c r="X13" i="27"/>
  <c r="X14" i="27" s="1"/>
  <c r="L15" i="27" l="1"/>
  <c r="S15" i="27"/>
  <c r="AB10" i="27"/>
  <c r="X15" i="27"/>
  <c r="T15" i="27"/>
  <c r="P15" i="27"/>
  <c r="H14" i="27"/>
  <c r="H15" i="27" s="1"/>
  <c r="Q15" i="27"/>
  <c r="Z15" i="27"/>
  <c r="Y15" i="27"/>
  <c r="R15" i="27"/>
  <c r="U15" i="27"/>
  <c r="K15" i="27"/>
  <c r="O15" i="27"/>
  <c r="M15" i="27"/>
  <c r="N14" i="27"/>
  <c r="N15" i="27" s="1"/>
  <c r="J14" i="27"/>
  <c r="J15" i="27" s="1"/>
  <c r="W15" i="27"/>
  <c r="V15" i="27"/>
  <c r="F15" i="27"/>
  <c r="I15" i="27"/>
  <c r="G15" i="27"/>
  <c r="AB15" i="27" l="1"/>
  <c r="AB14" i="27"/>
  <c r="AA14" i="26" l="1"/>
  <c r="D10" i="26"/>
  <c r="E13" i="26"/>
  <c r="D13" i="26"/>
  <c r="D14" i="26" s="1"/>
  <c r="E10" i="26"/>
  <c r="F10" i="26"/>
  <c r="F13" i="26"/>
  <c r="AA10" i="26"/>
  <c r="AA15" i="26" s="1"/>
  <c r="D15" i="26" l="1"/>
  <c r="N10" i="26"/>
  <c r="N13" i="26"/>
  <c r="N14" i="26" s="1"/>
  <c r="R10" i="26"/>
  <c r="R13" i="26"/>
  <c r="R14" i="26" s="1"/>
  <c r="O10" i="26"/>
  <c r="O13" i="26"/>
  <c r="O14" i="26" s="1"/>
  <c r="H10" i="26"/>
  <c r="H13" i="26"/>
  <c r="H14" i="26" s="1"/>
  <c r="X10" i="26"/>
  <c r="X13" i="26"/>
  <c r="X14" i="26" s="1"/>
  <c r="U10" i="26"/>
  <c r="U13" i="26"/>
  <c r="U14" i="26"/>
  <c r="Y10" i="26"/>
  <c r="Y13" i="26"/>
  <c r="Y14" i="26" s="1"/>
  <c r="V10" i="26"/>
  <c r="V13" i="26"/>
  <c r="V14" i="26" s="1"/>
  <c r="Z10" i="26"/>
  <c r="Z13" i="26"/>
  <c r="Z14" i="26" s="1"/>
  <c r="J10" i="26"/>
  <c r="J13" i="26"/>
  <c r="J14" i="26" s="1"/>
  <c r="S10" i="26"/>
  <c r="S13" i="26"/>
  <c r="S14" i="26" s="1"/>
  <c r="L13" i="26"/>
  <c r="L14" i="26" s="1"/>
  <c r="I10" i="26"/>
  <c r="I13" i="26"/>
  <c r="I14" i="26" s="1"/>
  <c r="G10" i="26"/>
  <c r="G13" i="26"/>
  <c r="G14" i="26" s="1"/>
  <c r="M10" i="26"/>
  <c r="M13" i="26"/>
  <c r="M14" i="26"/>
  <c r="F14" i="26"/>
  <c r="F15" i="26" s="1"/>
  <c r="P10" i="26"/>
  <c r="P13" i="26"/>
  <c r="P14" i="26" s="1"/>
  <c r="L10" i="26"/>
  <c r="K10" i="26"/>
  <c r="K13" i="26"/>
  <c r="K14" i="26" s="1"/>
  <c r="T10" i="26"/>
  <c r="T13" i="26"/>
  <c r="T14" i="26" s="1"/>
  <c r="W10" i="26"/>
  <c r="W13" i="26"/>
  <c r="W14" i="26" s="1"/>
  <c r="Q10" i="26"/>
  <c r="Q13" i="26"/>
  <c r="Q14" i="26"/>
  <c r="E14" i="26"/>
  <c r="E15" i="26" s="1"/>
  <c r="AB10" i="26" l="1"/>
  <c r="U15" i="26"/>
  <c r="P15" i="26"/>
  <c r="AB14" i="26"/>
  <c r="K15" i="26"/>
  <c r="J15" i="26"/>
  <c r="L15" i="26"/>
  <c r="Q15" i="26"/>
  <c r="T15" i="26"/>
  <c r="Z15" i="26"/>
  <c r="Y15" i="26"/>
  <c r="X15" i="26"/>
  <c r="O15" i="26"/>
  <c r="M15" i="26"/>
  <c r="N15" i="26"/>
  <c r="W15" i="26"/>
  <c r="V15" i="26"/>
  <c r="H15" i="26"/>
  <c r="G15" i="26"/>
  <c r="I15" i="26"/>
  <c r="S15" i="26"/>
  <c r="R15" i="26"/>
  <c r="AB15" i="2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0000000-0006-0000-0300-000001000000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0000000-0006-0000-0300-000001000000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5942005F-CE9E-4621-B4F7-FBA99195C735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3C52C39-1CD7-4F4E-A3DB-20A03795CA1D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0000000-0006-0000-0300-000001000000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32A218B9-2B25-4471-972E-A8D349EBA9FE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9CB15DF3-FCFA-4825-9FA1-6E56EB1D9776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00000000-0006-0000-0300-000001000000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AA3EE86E-FC80-4069-A145-D0FDD1BED618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CE323CFB-F390-437B-A3DD-E2A93911FC3E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DFBA00B4-5723-4CB9-A82E-1DF82DE3D9F9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S Mavar</author>
  </authors>
  <commentList>
    <comment ref="Y15" authorId="0" shapeId="0" xr:uid="{F804232E-6980-4769-94F2-B9CD3CDA566F}">
      <text>
        <r>
          <rPr>
            <b/>
            <sz val="14"/>
            <color indexed="81"/>
            <rFont val="Tahoma"/>
            <family val="2"/>
          </rPr>
          <t>Dean S Mavar:</t>
        </r>
        <r>
          <rPr>
            <sz val="14"/>
            <color indexed="81"/>
            <rFont val="Tahoma"/>
            <family val="2"/>
          </rPr>
          <t xml:space="preserve">
Why No Discount in Kim's Workbook</t>
        </r>
      </text>
    </comment>
  </commentList>
</comments>
</file>

<file path=xl/sharedStrings.xml><?xml version="1.0" encoding="utf-8"?>
<sst xmlns="http://schemas.openxmlformats.org/spreadsheetml/2006/main" count="600" uniqueCount="60">
  <si>
    <t xml:space="preserve">Kentucky PBR Avoided Cost - Pipe </t>
  </si>
  <si>
    <t>Texas Gas</t>
  </si>
  <si>
    <t>TGP</t>
  </si>
  <si>
    <t>Trunkline</t>
  </si>
  <si>
    <t>ANR</t>
  </si>
  <si>
    <t>Contract</t>
  </si>
  <si>
    <t>#29759</t>
  </si>
  <si>
    <t>#31097</t>
  </si>
  <si>
    <t>#34380</t>
  </si>
  <si>
    <t>#29760</t>
  </si>
  <si>
    <t>#29762</t>
  </si>
  <si>
    <t>#29763</t>
  </si>
  <si>
    <t>#35772</t>
  </si>
  <si>
    <t>#95033</t>
  </si>
  <si>
    <t>#2546</t>
  </si>
  <si>
    <t>#2383</t>
  </si>
  <si>
    <t>#2384</t>
  </si>
  <si>
    <t>Delivered</t>
  </si>
  <si>
    <t>#14573</t>
  </si>
  <si>
    <t>Delivered Service</t>
  </si>
  <si>
    <t>Benchmark</t>
  </si>
  <si>
    <t xml:space="preserve">Volume </t>
  </si>
  <si>
    <t>Invoice</t>
  </si>
  <si>
    <t>Total Monthly Savings/(Costs)</t>
  </si>
  <si>
    <t>TGT Invoiced Transportation Commodity</t>
  </si>
  <si>
    <t>TGP Invoiced Transportation Commodity</t>
  </si>
  <si>
    <t>Trunkline Invoiced Transportation Commodity</t>
  </si>
  <si>
    <t>ANR Invoiced Transportation Commodity</t>
  </si>
  <si>
    <t>#36788</t>
  </si>
  <si>
    <t>#36733</t>
  </si>
  <si>
    <t>#34674/37063</t>
  </si>
  <si>
    <t>#300264</t>
  </si>
  <si>
    <t>#122803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</si>
  <si>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</si>
  <si>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</si>
  <si>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</si>
  <si>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</si>
  <si>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</si>
  <si>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</si>
  <si>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</si>
  <si>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</si>
  <si>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</si>
  <si>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</si>
  <si>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May 2020</t>
  </si>
  <si>
    <t>April 2020</t>
  </si>
  <si>
    <t>Benchmark Demand Rate</t>
  </si>
  <si>
    <t>Total Demand Dollars</t>
  </si>
  <si>
    <t>Atmos Demand Rate</t>
  </si>
  <si>
    <t>Invoice Demand Dollars</t>
  </si>
  <si>
    <t>Transportation Demand Benchmark without discounts</t>
  </si>
  <si>
    <t>Transportation Commodity without discounts</t>
  </si>
  <si>
    <t xml:space="preserve">Total Benchmark Transport costs without discounts </t>
  </si>
  <si>
    <t>Invoiced Demand Costs</t>
  </si>
  <si>
    <t>Invoiced Transportation Commodity</t>
  </si>
  <si>
    <t>Total Invoiced Transporation costs</t>
  </si>
  <si>
    <t>Demand Savings</t>
  </si>
  <si>
    <t>Transportation Commodity Savings</t>
  </si>
  <si>
    <t>Total Transporation Discount</t>
  </si>
  <si>
    <t>Total Transportation Commodity non-discounted</t>
  </si>
  <si>
    <t>Non-discounted Transportation Commodity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</si>
</sst>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"/>
    <numFmt numFmtId="166" formatCode="_(&quot;$&quot;* #,##0.0000_);_(&quot;$&quot;* \(#,##0.000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_(* #,##0_);_(* \(#,##0\);_(* &quot;-&quot;???_);_(@_)"/>
    <numFmt numFmtId="171" formatCode="_(&quot;$&quot;* #,##0.00000_);_(&quot;$&quot;* \(#,##0.00000\);_(&quot;$&quot;* &quot;-&quot;??_);_(@_)"/>
    <numFmt numFmtId="172" formatCode="_(* #,##0.000000_);_(* \(#,##0.000000\);_(* &quot;-&quot;??_);_(@_)"/>
    <numFmt numFmtId="173" formatCode="_(&quot;$&quot;* #,##0.000_);_(&quot;$&quot;* \(#,##0.000\);_(&quot;$&quot;* &quot;-&quot;??_);_(@_)"/>
    <numFmt numFmtId="174" formatCode="_(&quot;$&quot;* #,##0.000000_);_(&quot;$&quot;* \(#,##0.000000\);_(&quot;$&quot;* &quot;-&quot;??_);_(@_)"/>
    <numFmt numFmtId="175" formatCode="0.0000%"/>
    <numFmt numFmtId="176" formatCode="0.000%"/>
    <numFmt numFmtId="177" formatCode="_(* #,##0.0000000_);_(* \(#,##0.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3F3F76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rgb="FF00B0F0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u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theme="5" tint="0.79998168889431442"/>
      </patternFill>
    </fill>
    <fill>
      <patternFill patternType="solid">
        <fgColor theme="4"/>
        <bgColor theme="5" tint="0.79998168889431442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4506668294322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45066682943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4506668294322"/>
      </left>
      <right style="thin">
        <color theme="6" tint="0.39991454817346722"/>
      </right>
      <top style="thin">
        <color theme="6" tint="0.39997558519241921"/>
      </top>
      <bottom/>
      <diagonal/>
    </border>
    <border>
      <left style="thin">
        <color theme="6" tint="0.39994506668294322"/>
      </left>
      <right/>
      <top style="thin">
        <color theme="6" tint="0.39997558519241921"/>
      </top>
      <bottom/>
      <diagonal/>
    </border>
    <border>
      <left style="thin">
        <color theme="6" tint="0.39991454817346722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88402966399123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5" tint="0.39997558519241921"/>
      </left>
      <right/>
      <top/>
      <bottom/>
      <diagonal/>
    </border>
    <border>
      <left style="thin">
        <color theme="5" tint="0.39997558519241921"/>
      </left>
      <right style="thin">
        <color theme="5" tint="0.39994506668294322"/>
      </right>
      <top style="thin">
        <color theme="5" tint="0.39997558519241921"/>
      </top>
      <bottom/>
      <diagonal/>
    </border>
    <border>
      <left style="thin">
        <color theme="5" tint="0.39994506668294322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 style="thin">
        <color theme="5" tint="0.39994506668294322"/>
      </top>
      <bottom style="thin">
        <color theme="5" tint="0.39997558519241921"/>
      </bottom>
      <diagonal/>
    </border>
    <border>
      <left/>
      <right/>
      <top style="thin">
        <color theme="5" tint="0.39994506668294322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4506668294322"/>
      </top>
      <bottom style="thin">
        <color theme="5" tint="0.39997558519241921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44" fontId="11" fillId="0" borderId="0" applyFont="0" applyFill="0" applyBorder="0" applyAlignment="0" applyProtection="0"/>
    <xf numFmtId="0" fontId="13" fillId="0" borderId="0"/>
  </cellStyleXfs>
  <cellXfs count="99">
    <xf numFmtId="0" fontId="0" fillId="0" borderId="0" xfId="0"/>
    <xf numFmtId="0" fontId="4" fillId="3" borderId="0" xfId="5" applyFont="1" applyBorder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5" borderId="2" xfId="0" applyFont="1" applyFill="1" applyBorder="1"/>
    <xf numFmtId="0" fontId="6" fillId="5" borderId="3" xfId="0" applyFont="1" applyFill="1" applyBorder="1"/>
    <xf numFmtId="0" fontId="6" fillId="5" borderId="6" xfId="0" applyFont="1" applyFill="1" applyBorder="1" applyAlignment="1">
      <alignment horizontal="center"/>
    </xf>
    <xf numFmtId="164" fontId="6" fillId="0" borderId="0" xfId="0" applyNumberFormat="1" applyFont="1"/>
    <xf numFmtId="0" fontId="5" fillId="6" borderId="7" xfId="0" applyFont="1" applyFill="1" applyBorder="1"/>
    <xf numFmtId="164" fontId="5" fillId="6" borderId="8" xfId="1" applyNumberFormat="1" applyFont="1" applyFill="1" applyBorder="1" applyAlignment="1">
      <alignment horizontal="center"/>
    </xf>
    <xf numFmtId="164" fontId="5" fillId="6" borderId="9" xfId="1" applyNumberFormat="1" applyFont="1" applyFill="1" applyBorder="1" applyAlignment="1">
      <alignment horizontal="center"/>
    </xf>
    <xf numFmtId="164" fontId="5" fillId="6" borderId="10" xfId="1" applyNumberFormat="1" applyFont="1" applyFill="1" applyBorder="1" applyAlignment="1">
      <alignment horizontal="center"/>
    </xf>
    <xf numFmtId="164" fontId="5" fillId="6" borderId="11" xfId="1" applyNumberFormat="1" applyFont="1" applyFill="1" applyBorder="1" applyAlignment="1">
      <alignment horizontal="center"/>
    </xf>
    <xf numFmtId="164" fontId="5" fillId="6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64" fontId="7" fillId="0" borderId="0" xfId="4" applyNumberFormat="1" applyFont="1" applyFill="1" applyBorder="1"/>
    <xf numFmtId="165" fontId="7" fillId="0" borderId="0" xfId="4" applyNumberFormat="1" applyFont="1" applyFill="1" applyBorder="1"/>
    <xf numFmtId="0" fontId="8" fillId="0" borderId="0" xfId="5" applyFont="1" applyFill="1" applyBorder="1" applyAlignment="1">
      <alignment vertical="center"/>
    </xf>
    <xf numFmtId="165" fontId="9" fillId="0" borderId="0" xfId="3" applyNumberFormat="1" applyFont="1" applyFill="1" applyBorder="1"/>
    <xf numFmtId="14" fontId="5" fillId="0" borderId="0" xfId="1" applyNumberFormat="1" applyFont="1" applyFill="1" applyBorder="1"/>
    <xf numFmtId="164" fontId="5" fillId="0" borderId="0" xfId="1" applyNumberFormat="1" applyFont="1" applyFill="1" applyBorder="1"/>
    <xf numFmtId="14" fontId="5" fillId="0" borderId="0" xfId="0" applyNumberFormat="1" applyFont="1"/>
    <xf numFmtId="0" fontId="5" fillId="8" borderId="14" xfId="0" applyFont="1" applyFill="1" applyBorder="1"/>
    <xf numFmtId="166" fontId="5" fillId="9" borderId="15" xfId="1" applyNumberFormat="1" applyFont="1" applyFill="1" applyBorder="1" applyAlignment="1">
      <alignment horizontal="right"/>
    </xf>
    <xf numFmtId="0" fontId="8" fillId="0" borderId="0" xfId="6" applyFont="1" applyFill="1" applyBorder="1" applyAlignment="1">
      <alignment vertical="center"/>
    </xf>
    <xf numFmtId="0" fontId="5" fillId="0" borderId="14" xfId="0" applyFont="1" applyBorder="1"/>
    <xf numFmtId="164" fontId="5" fillId="0" borderId="15" xfId="1" applyNumberFormat="1" applyFont="1" applyBorder="1" applyAlignment="1">
      <alignment horizontal="right"/>
    </xf>
    <xf numFmtId="167" fontId="5" fillId="9" borderId="15" xfId="1" applyNumberFormat="1" applyFont="1" applyFill="1" applyBorder="1" applyAlignment="1">
      <alignment horizontal="right"/>
    </xf>
    <xf numFmtId="5" fontId="6" fillId="0" borderId="0" xfId="0" applyNumberFormat="1" applyFont="1" applyAlignment="1">
      <alignment horizontal="right"/>
    </xf>
    <xf numFmtId="164" fontId="5" fillId="0" borderId="0" xfId="1" applyNumberFormat="1" applyFont="1"/>
    <xf numFmtId="0" fontId="5" fillId="11" borderId="17" xfId="0" applyFont="1" applyFill="1" applyBorder="1"/>
    <xf numFmtId="168" fontId="5" fillId="0" borderId="0" xfId="0" applyNumberFormat="1" applyFont="1"/>
    <xf numFmtId="166" fontId="5" fillId="11" borderId="18" xfId="0" applyNumberFormat="1" applyFont="1" applyFill="1" applyBorder="1" applyAlignment="1">
      <alignment horizontal="right"/>
    </xf>
    <xf numFmtId="5" fontId="6" fillId="0" borderId="0" xfId="0" applyNumberFormat="1" applyFont="1" applyAlignment="1">
      <alignment horizontal="left"/>
    </xf>
    <xf numFmtId="43" fontId="5" fillId="0" borderId="0" xfId="1" applyFont="1" applyFill="1" applyBorder="1"/>
    <xf numFmtId="0" fontId="5" fillId="0" borderId="17" xfId="0" applyFont="1" applyBorder="1"/>
    <xf numFmtId="164" fontId="5" fillId="0" borderId="18" xfId="1" applyNumberFormat="1" applyFont="1" applyFill="1" applyBorder="1" applyAlignment="1">
      <alignment horizontal="right"/>
    </xf>
    <xf numFmtId="167" fontId="5" fillId="11" borderId="18" xfId="0" applyNumberFormat="1" applyFont="1" applyFill="1" applyBorder="1" applyAlignment="1">
      <alignment horizontal="right"/>
    </xf>
    <xf numFmtId="0" fontId="6" fillId="12" borderId="19" xfId="0" applyFont="1" applyFill="1" applyBorder="1"/>
    <xf numFmtId="0" fontId="6" fillId="12" borderId="20" xfId="0" applyFont="1" applyFill="1" applyBorder="1"/>
    <xf numFmtId="167" fontId="6" fillId="12" borderId="21" xfId="0" applyNumberFormat="1" applyFont="1" applyFill="1" applyBorder="1" applyAlignment="1">
      <alignment horizontal="right"/>
    </xf>
    <xf numFmtId="168" fontId="9" fillId="0" borderId="0" xfId="4" applyNumberFormat="1" applyFont="1" applyFill="1" applyBorder="1"/>
    <xf numFmtId="0" fontId="10" fillId="0" borderId="0" xfId="0" applyFont="1"/>
    <xf numFmtId="169" fontId="5" fillId="0" borderId="0" xfId="0" applyNumberFormat="1" applyFont="1"/>
    <xf numFmtId="167" fontId="5" fillId="0" borderId="0" xfId="0" applyNumberFormat="1" applyFont="1"/>
    <xf numFmtId="166" fontId="5" fillId="0" borderId="0" xfId="1" applyNumberFormat="1" applyFont="1" applyFill="1" applyBorder="1" applyAlignment="1">
      <alignment horizontal="right"/>
    </xf>
    <xf numFmtId="168" fontId="6" fillId="13" borderId="22" xfId="0" applyNumberFormat="1" applyFont="1" applyFill="1" applyBorder="1"/>
    <xf numFmtId="168" fontId="6" fillId="13" borderId="23" xfId="0" applyNumberFormat="1" applyFont="1" applyFill="1" applyBorder="1"/>
    <xf numFmtId="168" fontId="6" fillId="13" borderId="24" xfId="0" applyNumberFormat="1" applyFont="1" applyFill="1" applyBorder="1"/>
    <xf numFmtId="170" fontId="5" fillId="0" borderId="0" xfId="0" applyNumberFormat="1" applyFont="1"/>
    <xf numFmtId="164" fontId="5" fillId="0" borderId="0" xfId="1" applyNumberFormat="1" applyFont="1" applyFill="1" applyBorder="1" applyAlignment="1">
      <alignment horizontal="center"/>
    </xf>
    <xf numFmtId="171" fontId="5" fillId="0" borderId="0" xfId="2" applyNumberFormat="1" applyFont="1" applyFill="1" applyBorder="1"/>
    <xf numFmtId="166" fontId="5" fillId="0" borderId="0" xfId="2" applyNumberFormat="1" applyFont="1" applyFill="1" applyBorder="1"/>
    <xf numFmtId="173" fontId="5" fillId="0" borderId="0" xfId="2" applyNumberFormat="1" applyFont="1" applyFill="1" applyBorder="1"/>
    <xf numFmtId="44" fontId="5" fillId="0" borderId="0" xfId="2" applyFont="1" applyFill="1" applyBorder="1"/>
    <xf numFmtId="174" fontId="5" fillId="0" borderId="0" xfId="2" applyNumberFormat="1" applyFont="1" applyFill="1" applyBorder="1"/>
    <xf numFmtId="10" fontId="5" fillId="0" borderId="0" xfId="3" applyNumberFormat="1" applyFont="1" applyFill="1" applyBorder="1"/>
    <xf numFmtId="175" fontId="5" fillId="0" borderId="0" xfId="3" applyNumberFormat="1" applyFont="1" applyFill="1" applyBorder="1"/>
    <xf numFmtId="9" fontId="5" fillId="0" borderId="0" xfId="3" applyFont="1" applyFill="1" applyBorder="1"/>
    <xf numFmtId="166" fontId="12" fillId="0" borderId="0" xfId="2" applyNumberFormat="1" applyFont="1" applyFill="1" applyBorder="1"/>
    <xf numFmtId="176" fontId="5" fillId="0" borderId="0" xfId="3" applyNumberFormat="1" applyFont="1" applyFill="1" applyBorder="1"/>
    <xf numFmtId="164" fontId="9" fillId="0" borderId="0" xfId="1" applyNumberFormat="1" applyFont="1" applyFill="1" applyBorder="1" applyAlignment="1"/>
    <xf numFmtId="165" fontId="5" fillId="0" borderId="0" xfId="2" applyNumberFormat="1" applyFont="1" applyFill="1" applyBorder="1"/>
    <xf numFmtId="169" fontId="5" fillId="0" borderId="0" xfId="2" applyNumberFormat="1" applyFont="1" applyFill="1" applyBorder="1"/>
    <xf numFmtId="0" fontId="6" fillId="0" borderId="0" xfId="0" applyFont="1" applyAlignment="1">
      <alignment horizontal="center"/>
    </xf>
    <xf numFmtId="0" fontId="6" fillId="5" borderId="6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0" applyNumberFormat="1" applyFont="1"/>
    <xf numFmtId="43" fontId="5" fillId="0" borderId="0" xfId="0" applyNumberFormat="1" applyFont="1"/>
    <xf numFmtId="172" fontId="5" fillId="0" borderId="0" xfId="0" applyNumberFormat="1" applyFont="1"/>
    <xf numFmtId="0" fontId="9" fillId="0" borderId="0" xfId="0" applyFont="1"/>
    <xf numFmtId="171" fontId="5" fillId="0" borderId="0" xfId="0" applyNumberFormat="1" applyFont="1"/>
    <xf numFmtId="0" fontId="10" fillId="0" borderId="0" xfId="0" applyFont="1" applyAlignment="1">
      <alignment horizontal="center"/>
    </xf>
    <xf numFmtId="177" fontId="5" fillId="0" borderId="0" xfId="0" applyNumberFormat="1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right"/>
    </xf>
    <xf numFmtId="9" fontId="5" fillId="0" borderId="0" xfId="0" applyNumberFormat="1" applyFont="1"/>
    <xf numFmtId="0" fontId="14" fillId="0" borderId="0" xfId="8" applyFont="1"/>
    <xf numFmtId="17" fontId="5" fillId="0" borderId="0" xfId="0" applyNumberFormat="1" applyFont="1"/>
    <xf numFmtId="173" fontId="5" fillId="9" borderId="15" xfId="1" applyNumberFormat="1" applyFont="1" applyFill="1" applyBorder="1" applyAlignment="1">
      <alignment horizontal="right"/>
    </xf>
    <xf numFmtId="168" fontId="6" fillId="13" borderId="25" xfId="0" applyNumberFormat="1" applyFont="1" applyFill="1" applyBorder="1"/>
    <xf numFmtId="168" fontId="6" fillId="13" borderId="22" xfId="0" applyNumberFormat="1" applyFont="1" applyFill="1" applyBorder="1" applyAlignment="1">
      <alignment horizontal="left" indent="1"/>
    </xf>
    <xf numFmtId="168" fontId="17" fillId="13" borderId="22" xfId="0" applyNumberFormat="1" applyFont="1" applyFill="1" applyBorder="1"/>
    <xf numFmtId="0" fontId="6" fillId="0" borderId="0" xfId="0" applyFont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164" fontId="5" fillId="6" borderId="12" xfId="1" applyNumberFormat="1" applyFont="1" applyFill="1" applyBorder="1" applyAlignment="1">
      <alignment horizontal="center"/>
    </xf>
    <xf numFmtId="164" fontId="5" fillId="6" borderId="6" xfId="1" applyNumberFormat="1" applyFont="1" applyFill="1" applyBorder="1" applyAlignment="1">
      <alignment horizontal="center"/>
    </xf>
    <xf numFmtId="164" fontId="5" fillId="6" borderId="4" xfId="1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4" fillId="3" borderId="0" xfId="5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Fill="1" applyBorder="1" applyAlignment="1">
      <alignment horizontal="center"/>
    </xf>
  </cellXfs>
  <cellStyles count="9">
    <cellStyle name="Accent1" xfId="5" builtinId="29"/>
    <cellStyle name="Accent2" xfId="6" builtinId="33"/>
    <cellStyle name="Comma" xfId="1" builtinId="3"/>
    <cellStyle name="Currency" xfId="2" builtinId="4"/>
    <cellStyle name="Currency 3" xfId="7" xr:uid="{9BDACBB0-3FC7-46E7-9C03-21E3A2BC2502}"/>
    <cellStyle name="Input" xfId="4" builtinId="20"/>
    <cellStyle name="Normal" xfId="0" builtinId="0"/>
    <cellStyle name="Normal 10" xfId="8" xr:uid="{408B8C70-DF15-46F7-9AD8-D920DD752D1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015C-C7F3-4EF6-81CF-4E77C5766D28}">
  <sheetPr>
    <pageSetUpPr fitToPage="1"/>
  </sheetPr>
  <dimension ref="A2:BH64"/>
  <sheetViews>
    <sheetView showGridLines="0" tabSelected="1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33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80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>
        <v>0</v>
      </c>
      <c r="N8" s="23">
        <v>9.8460000000000001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 t="shared" ref="G10:AA10" si="0">G9*G8</f>
        <v>47130</v>
      </c>
      <c r="H10" s="27">
        <f t="shared" si="0"/>
        <v>74820</v>
      </c>
      <c r="I10" s="27">
        <f t="shared" si="0"/>
        <v>44308.655999999995</v>
      </c>
      <c r="J10" s="27">
        <f t="shared" si="0"/>
        <v>201973.72800000003</v>
      </c>
      <c r="K10" s="27">
        <f t="shared" si="0"/>
        <v>721337.08499999996</v>
      </c>
      <c r="L10" s="27">
        <f t="shared" si="0"/>
        <v>58136.25</v>
      </c>
      <c r="M10" s="27">
        <f t="shared" si="0"/>
        <v>0</v>
      </c>
      <c r="N10" s="27">
        <f t="shared" si="0"/>
        <v>984.6</v>
      </c>
      <c r="O10" s="27">
        <f t="shared" si="0"/>
        <v>183256.8</v>
      </c>
      <c r="P10" s="27">
        <f t="shared" si="0"/>
        <v>0</v>
      </c>
      <c r="Q10" s="27">
        <f t="shared" si="0"/>
        <v>20877.400000000001</v>
      </c>
      <c r="R10" s="27">
        <f t="shared" si="0"/>
        <v>18077.18</v>
      </c>
      <c r="S10" s="27">
        <f t="shared" si="0"/>
        <v>28943.992000000002</v>
      </c>
      <c r="T10" s="27">
        <f t="shared" si="0"/>
        <v>8275.5157999999992</v>
      </c>
      <c r="U10" s="27">
        <f t="shared" si="0"/>
        <v>5803.2309999999998</v>
      </c>
      <c r="V10" s="27">
        <f t="shared" si="0"/>
        <v>26096.750000000004</v>
      </c>
      <c r="W10" s="27">
        <f t="shared" si="0"/>
        <v>0</v>
      </c>
      <c r="X10" s="27">
        <f t="shared" si="0"/>
        <v>0</v>
      </c>
      <c r="Y10" s="27">
        <f t="shared" si="0"/>
        <v>10612.499999999998</v>
      </c>
      <c r="Z10" s="27">
        <f t="shared" si="0"/>
        <v>70096</v>
      </c>
      <c r="AA10" s="27">
        <f t="shared" si="0"/>
        <v>65715</v>
      </c>
      <c r="AB10" s="44">
        <f>SUM(D10:AA10)</f>
        <v>1727612.6878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4.2780000000000005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0</v>
      </c>
      <c r="Y12" s="32">
        <v>5.3249999999999993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 t="shared" ref="D13:Z13" si="1">D9</f>
        <v>16500</v>
      </c>
      <c r="E13" s="36">
        <f t="shared" si="1"/>
        <v>0</v>
      </c>
      <c r="F13" s="36">
        <f t="shared" si="1"/>
        <v>5000</v>
      </c>
      <c r="G13" s="36">
        <f t="shared" si="1"/>
        <v>5000</v>
      </c>
      <c r="H13" s="36">
        <f t="shared" si="1"/>
        <v>10000</v>
      </c>
      <c r="I13" s="36">
        <f t="shared" si="1"/>
        <v>6328</v>
      </c>
      <c r="J13" s="36">
        <f t="shared" si="1"/>
        <v>21802</v>
      </c>
      <c r="K13" s="36">
        <f t="shared" si="1"/>
        <v>67865</v>
      </c>
      <c r="L13" s="36">
        <f t="shared" si="1"/>
        <v>4625</v>
      </c>
      <c r="M13" s="36">
        <f t="shared" si="1"/>
        <v>0</v>
      </c>
      <c r="N13" s="36">
        <f t="shared" si="1"/>
        <v>100</v>
      </c>
      <c r="O13" s="36">
        <f t="shared" si="1"/>
        <v>12000</v>
      </c>
      <c r="P13" s="36">
        <f t="shared" si="1"/>
        <v>0</v>
      </c>
      <c r="Q13" s="36">
        <f t="shared" si="1"/>
        <v>2000</v>
      </c>
      <c r="R13" s="36">
        <f t="shared" si="1"/>
        <v>903859</v>
      </c>
      <c r="S13" s="36">
        <f t="shared" si="1"/>
        <v>19784</v>
      </c>
      <c r="T13" s="36">
        <f t="shared" si="1"/>
        <v>409679</v>
      </c>
      <c r="U13" s="36">
        <f t="shared" si="1"/>
        <v>2914</v>
      </c>
      <c r="V13" s="36">
        <f t="shared" si="1"/>
        <v>2500</v>
      </c>
      <c r="W13" s="36">
        <f t="shared" si="1"/>
        <v>0</v>
      </c>
      <c r="X13" s="36">
        <f t="shared" si="1"/>
        <v>0</v>
      </c>
      <c r="Y13" s="36">
        <f t="shared" si="1"/>
        <v>1250</v>
      </c>
      <c r="Z13" s="36">
        <f t="shared" si="1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 t="shared" ref="D14:AA14" si="2">D12*D13</f>
        <v>93753</v>
      </c>
      <c r="E14" s="37">
        <f t="shared" si="2"/>
        <v>0</v>
      </c>
      <c r="F14" s="37">
        <f t="shared" si="2"/>
        <v>17715</v>
      </c>
      <c r="G14" s="37">
        <f t="shared" si="2"/>
        <v>41129.999999999993</v>
      </c>
      <c r="H14" s="37">
        <f t="shared" si="2"/>
        <v>56820.000000000007</v>
      </c>
      <c r="I14" s="37">
        <f t="shared" si="2"/>
        <v>18034.8</v>
      </c>
      <c r="J14" s="37">
        <f t="shared" si="2"/>
        <v>201973.72800000003</v>
      </c>
      <c r="K14" s="37">
        <f t="shared" si="2"/>
        <v>721337.08499999996</v>
      </c>
      <c r="L14" s="37">
        <f t="shared" si="2"/>
        <v>58136.25</v>
      </c>
      <c r="M14" s="37">
        <f t="shared" si="2"/>
        <v>0</v>
      </c>
      <c r="N14" s="37">
        <f t="shared" si="2"/>
        <v>427.80000000000007</v>
      </c>
      <c r="O14" s="37">
        <f t="shared" si="2"/>
        <v>98751.6</v>
      </c>
      <c r="P14" s="37">
        <f t="shared" si="2"/>
        <v>0</v>
      </c>
      <c r="Q14" s="37">
        <f t="shared" si="2"/>
        <v>20877.400000000001</v>
      </c>
      <c r="R14" s="37">
        <f t="shared" si="2"/>
        <v>18077.18</v>
      </c>
      <c r="S14" s="37">
        <f t="shared" si="2"/>
        <v>28943.992000000002</v>
      </c>
      <c r="T14" s="37">
        <f t="shared" si="2"/>
        <v>8275.5157999999992</v>
      </c>
      <c r="U14" s="37">
        <f t="shared" si="2"/>
        <v>5803.2309999999998</v>
      </c>
      <c r="V14" s="37">
        <f t="shared" si="2"/>
        <v>10265.75</v>
      </c>
      <c r="W14" s="37">
        <f t="shared" si="2"/>
        <v>0</v>
      </c>
      <c r="X14" s="37">
        <f t="shared" si="2"/>
        <v>0</v>
      </c>
      <c r="Y14" s="37">
        <f t="shared" si="2"/>
        <v>6656.2499999999991</v>
      </c>
      <c r="Z14" s="37">
        <f t="shared" si="2"/>
        <v>15816.800000000001</v>
      </c>
      <c r="AA14" s="37">
        <f t="shared" si="2"/>
        <v>0</v>
      </c>
      <c r="AB14" s="44">
        <f t="shared" ref="AB14:AB15" si="3">SUM(D14:AA14)</f>
        <v>1422795.3817999999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 t="shared" ref="D15:AA15" si="4">D10-D14</f>
        <v>29700</v>
      </c>
      <c r="E15" s="40">
        <f t="shared" si="4"/>
        <v>0</v>
      </c>
      <c r="F15" s="40">
        <f t="shared" si="4"/>
        <v>0</v>
      </c>
      <c r="G15" s="40">
        <f t="shared" si="4"/>
        <v>6000.0000000000073</v>
      </c>
      <c r="H15" s="40">
        <f t="shared" si="4"/>
        <v>17999.999999999993</v>
      </c>
      <c r="I15" s="40">
        <f t="shared" si="4"/>
        <v>26273.855999999996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556.79999999999995</v>
      </c>
      <c r="O15" s="40">
        <f t="shared" si="4"/>
        <v>84505.199999999983</v>
      </c>
      <c r="P15" s="40">
        <f t="shared" si="4"/>
        <v>0</v>
      </c>
      <c r="Q15" s="40">
        <f t="shared" si="4"/>
        <v>0</v>
      </c>
      <c r="R15" s="40">
        <f t="shared" si="4"/>
        <v>0</v>
      </c>
      <c r="S15" s="40">
        <f t="shared" si="4"/>
        <v>0</v>
      </c>
      <c r="T15" s="40">
        <f t="shared" si="4"/>
        <v>0</v>
      </c>
      <c r="U15" s="40">
        <f t="shared" si="4"/>
        <v>0</v>
      </c>
      <c r="V15" s="40">
        <f t="shared" si="4"/>
        <v>15831.000000000004</v>
      </c>
      <c r="W15" s="40">
        <f t="shared" si="4"/>
        <v>0</v>
      </c>
      <c r="X15" s="40">
        <f t="shared" si="4"/>
        <v>0</v>
      </c>
      <c r="Y15" s="40">
        <f t="shared" si="4"/>
        <v>3956.2499999999991</v>
      </c>
      <c r="Z15" s="40">
        <f t="shared" si="4"/>
        <v>54279.199999999997</v>
      </c>
      <c r="AA15" s="40">
        <f t="shared" si="4"/>
        <v>65715</v>
      </c>
      <c r="AB15" s="44">
        <f t="shared" si="3"/>
        <v>304817.30599999998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35145.599999999991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8579.4500000000007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429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1535.6200000000001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45689.669999999991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4" spans="1:60" x14ac:dyDescent="0.35">
      <c r="D24" s="20"/>
      <c r="E24" s="20"/>
    </row>
    <row r="25" spans="1:60" x14ac:dyDescent="0.35">
      <c r="A25" s="46" t="s">
        <v>49</v>
      </c>
      <c r="B25" s="47"/>
      <c r="C25" s="47"/>
      <c r="D25" s="48">
        <f>+AB10</f>
        <v>1727612.6878</v>
      </c>
      <c r="E25" s="53"/>
      <c r="F25" s="52"/>
      <c r="G25" s="70"/>
    </row>
    <row r="26" spans="1:60" x14ac:dyDescent="0.35">
      <c r="A26" s="46" t="s">
        <v>50</v>
      </c>
      <c r="B26" s="47"/>
      <c r="C26" s="47"/>
      <c r="D26" s="48">
        <f>+D22</f>
        <v>45689.669999999991</v>
      </c>
      <c r="E26" s="20"/>
    </row>
    <row r="27" spans="1:60" ht="21.75" thickBot="1" x14ac:dyDescent="0.4">
      <c r="A27" s="46" t="s">
        <v>51</v>
      </c>
      <c r="B27" s="47"/>
      <c r="C27" s="47"/>
      <c r="D27" s="81">
        <f>+D25+D26</f>
        <v>1773302.3577999999</v>
      </c>
      <c r="E27" s="55"/>
      <c r="F27" s="52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1422795.3817999999</v>
      </c>
    </row>
    <row r="30" spans="1:60" x14ac:dyDescent="0.35">
      <c r="A30" s="46" t="s">
        <v>53</v>
      </c>
      <c r="B30" s="47"/>
      <c r="C30" s="47"/>
      <c r="D30" s="48">
        <f>SUM(D18:D21)</f>
        <v>45689.669999999991</v>
      </c>
      <c r="E30" s="20"/>
    </row>
    <row r="31" spans="1:60" ht="21.75" thickBot="1" x14ac:dyDescent="0.4">
      <c r="A31" s="46" t="s">
        <v>54</v>
      </c>
      <c r="B31" s="47"/>
      <c r="C31" s="47"/>
      <c r="D31" s="81">
        <f>+D29+D30</f>
        <v>1468485.0517999998</v>
      </c>
      <c r="E31" s="52"/>
      <c r="F31" s="71"/>
    </row>
    <row r="32" spans="1:60" ht="21.75" thickTop="1" x14ac:dyDescent="0.35">
      <c r="E32" s="56"/>
      <c r="F32" s="57"/>
    </row>
    <row r="33" spans="1:6" x14ac:dyDescent="0.35">
      <c r="A33" s="46" t="s">
        <v>55</v>
      </c>
      <c r="B33" s="47"/>
      <c r="C33" s="47"/>
      <c r="D33" s="48">
        <f>+D25-D29</f>
        <v>304817.3060000001</v>
      </c>
    </row>
    <row r="34" spans="1:6" x14ac:dyDescent="0.35">
      <c r="A34" s="46" t="s">
        <v>56</v>
      </c>
      <c r="B34" s="47"/>
      <c r="C34" s="47"/>
      <c r="D34" s="48">
        <f>+D26-D30</f>
        <v>0</v>
      </c>
      <c r="E34" s="58"/>
    </row>
    <row r="35" spans="1:6" ht="21.75" thickBot="1" x14ac:dyDescent="0.4">
      <c r="A35" s="46" t="s">
        <v>57</v>
      </c>
      <c r="B35" s="47"/>
      <c r="C35" s="47"/>
      <c r="D35" s="81">
        <f>+D27-D31</f>
        <v>304817.3060000001</v>
      </c>
    </row>
    <row r="36" spans="1:6" ht="21.75" thickTop="1" x14ac:dyDescent="0.35">
      <c r="D36" s="58"/>
    </row>
    <row r="38" spans="1:6" x14ac:dyDescent="0.35">
      <c r="E38" s="72"/>
      <c r="F38" s="3"/>
    </row>
    <row r="39" spans="1:6" x14ac:dyDescent="0.35">
      <c r="E39" s="59"/>
      <c r="F39" s="52"/>
    </row>
    <row r="40" spans="1:6" x14ac:dyDescent="0.35">
      <c r="F40" s="68"/>
    </row>
    <row r="41" spans="1:6" x14ac:dyDescent="0.35">
      <c r="F41" s="68"/>
    </row>
    <row r="42" spans="1:6" x14ac:dyDescent="0.35">
      <c r="F42" s="68"/>
    </row>
    <row r="43" spans="1:6" x14ac:dyDescent="0.35">
      <c r="F43" s="68"/>
    </row>
    <row r="44" spans="1:6" x14ac:dyDescent="0.35">
      <c r="D44" s="60"/>
      <c r="F44" s="68"/>
    </row>
    <row r="45" spans="1:6" x14ac:dyDescent="0.35">
      <c r="D45" s="60"/>
      <c r="F45" s="73"/>
    </row>
    <row r="46" spans="1:6" x14ac:dyDescent="0.35">
      <c r="D46" s="57"/>
      <c r="F46" s="68"/>
    </row>
    <row r="48" spans="1:6" x14ac:dyDescent="0.35">
      <c r="A48" s="96"/>
      <c r="B48" s="96"/>
      <c r="C48" s="96"/>
      <c r="D48" s="96"/>
      <c r="E48" s="96"/>
      <c r="F48" s="96"/>
    </row>
    <row r="49" spans="1:6" x14ac:dyDescent="0.35">
      <c r="E49" s="75"/>
      <c r="F49" s="75"/>
    </row>
    <row r="50" spans="1:6" x14ac:dyDescent="0.35">
      <c r="A50" s="70"/>
      <c r="B50" s="70"/>
      <c r="C50" s="70"/>
      <c r="D50" s="76"/>
      <c r="E50" s="77"/>
      <c r="F50" s="77"/>
    </row>
    <row r="51" spans="1:6" x14ac:dyDescent="0.35">
      <c r="A51" s="78"/>
      <c r="B51" s="70"/>
      <c r="C51" s="70"/>
      <c r="D51" s="61"/>
      <c r="E51" s="67"/>
      <c r="F51" s="67"/>
    </row>
    <row r="52" spans="1:6" x14ac:dyDescent="0.35">
      <c r="A52" s="78"/>
      <c r="B52" s="70"/>
      <c r="C52" s="70"/>
      <c r="D52" s="61"/>
      <c r="E52" s="67"/>
      <c r="F52" s="67"/>
    </row>
    <row r="53" spans="1:6" x14ac:dyDescent="0.35">
      <c r="D53" s="67"/>
      <c r="E53" s="67"/>
      <c r="F53" s="67"/>
    </row>
    <row r="55" spans="1:6" x14ac:dyDescent="0.35">
      <c r="A55" s="78"/>
      <c r="B55" s="70"/>
      <c r="C55" s="70"/>
      <c r="D55" s="61"/>
      <c r="E55" s="67"/>
      <c r="F55" s="67"/>
    </row>
    <row r="56" spans="1:6" x14ac:dyDescent="0.35">
      <c r="D56" s="20"/>
      <c r="E56" s="20"/>
      <c r="F56" s="20"/>
    </row>
    <row r="58" spans="1:6" x14ac:dyDescent="0.35">
      <c r="B58" s="79"/>
      <c r="C58" s="79"/>
      <c r="D58" s="97"/>
      <c r="E58" s="97"/>
    </row>
    <row r="60" spans="1:6" x14ac:dyDescent="0.35">
      <c r="B60" s="62"/>
      <c r="C60" s="62"/>
      <c r="D60" s="63"/>
      <c r="E60" s="63"/>
    </row>
    <row r="61" spans="1:6" x14ac:dyDescent="0.35">
      <c r="E61" s="62"/>
    </row>
    <row r="62" spans="1:6" x14ac:dyDescent="0.35">
      <c r="D62" s="62"/>
    </row>
    <row r="63" spans="1:6" x14ac:dyDescent="0.35">
      <c r="B63" s="62"/>
      <c r="C63" s="62"/>
      <c r="D63" s="62"/>
      <c r="E63" s="62"/>
    </row>
    <row r="64" spans="1:6" x14ac:dyDescent="0.35">
      <c r="B64" s="62"/>
      <c r="C64" s="62"/>
      <c r="D64" s="62"/>
      <c r="E64" s="62"/>
    </row>
  </sheetData>
  <mergeCells count="14">
    <mergeCell ref="A3:AA3"/>
    <mergeCell ref="A48:F48"/>
    <mergeCell ref="D58:E58"/>
    <mergeCell ref="R23:S23"/>
    <mergeCell ref="T23:U23"/>
    <mergeCell ref="AO4:AW4"/>
    <mergeCell ref="AY4:AZ4"/>
    <mergeCell ref="A7:AA7"/>
    <mergeCell ref="A11:AA11"/>
    <mergeCell ref="R6:S6"/>
    <mergeCell ref="T6:U6"/>
    <mergeCell ref="Z5:AA5"/>
    <mergeCell ref="O5:X5"/>
    <mergeCell ref="D5:N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3C66B-D0C7-49F9-AE5D-9306A95F7665}">
  <sheetPr>
    <pageSetUpPr fitToPage="1"/>
  </sheetPr>
  <dimension ref="A2:BH91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80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>
        <v>0</v>
      </c>
      <c r="N8" s="23">
        <v>10.174199999999999</v>
      </c>
      <c r="O8" s="23">
        <v>13.976100000000001</v>
      </c>
      <c r="P8" s="23">
        <v>0</v>
      </c>
      <c r="Q8" s="23">
        <v>9.5541</v>
      </c>
      <c r="R8" s="23">
        <v>1.83E-2</v>
      </c>
      <c r="S8" s="23">
        <v>1.3386</v>
      </c>
      <c r="T8" s="23">
        <v>1.8499999999999999E-2</v>
      </c>
      <c r="U8" s="23">
        <v>1.8222</v>
      </c>
      <c r="V8" s="23">
        <v>9.5541</v>
      </c>
      <c r="W8" s="23">
        <v>0</v>
      </c>
      <c r="X8" s="23">
        <v>9.5541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2000</v>
      </c>
      <c r="O9" s="26">
        <v>12000</v>
      </c>
      <c r="P9" s="26">
        <v>0</v>
      </c>
      <c r="Q9" s="26">
        <v>23000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8000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 t="shared" ref="G10:AA10" si="0">G9*G8</f>
        <v>48701</v>
      </c>
      <c r="H10" s="27">
        <f t="shared" si="0"/>
        <v>77314</v>
      </c>
      <c r="I10" s="27">
        <f t="shared" si="0"/>
        <v>45785.611199999999</v>
      </c>
      <c r="J10" s="27">
        <f t="shared" si="0"/>
        <v>425989.60000000003</v>
      </c>
      <c r="K10" s="27">
        <f t="shared" si="0"/>
        <v>900630.6</v>
      </c>
      <c r="L10" s="27">
        <f t="shared" si="0"/>
        <v>175351.5</v>
      </c>
      <c r="M10" s="27">
        <f t="shared" si="0"/>
        <v>0</v>
      </c>
      <c r="N10" s="27">
        <f t="shared" si="0"/>
        <v>20348.399999999998</v>
      </c>
      <c r="O10" s="27">
        <f t="shared" si="0"/>
        <v>167713.20000000001</v>
      </c>
      <c r="P10" s="27">
        <f t="shared" si="0"/>
        <v>0</v>
      </c>
      <c r="Q10" s="27">
        <f t="shared" si="0"/>
        <v>219744.3</v>
      </c>
      <c r="R10" s="27">
        <f t="shared" si="0"/>
        <v>16540.619699999999</v>
      </c>
      <c r="S10" s="27">
        <f t="shared" si="0"/>
        <v>26482.862400000002</v>
      </c>
      <c r="T10" s="27">
        <f t="shared" si="0"/>
        <v>7579.0614999999998</v>
      </c>
      <c r="U10" s="27">
        <f t="shared" si="0"/>
        <v>5309.8908000000001</v>
      </c>
      <c r="V10" s="27">
        <f t="shared" si="0"/>
        <v>23885.25</v>
      </c>
      <c r="W10" s="27">
        <f t="shared" si="0"/>
        <v>0</v>
      </c>
      <c r="X10" s="27">
        <f t="shared" si="0"/>
        <v>23885.25</v>
      </c>
      <c r="Y10" s="27">
        <f t="shared" si="0"/>
        <v>52638</v>
      </c>
      <c r="Z10" s="27">
        <f t="shared" si="0"/>
        <v>70096</v>
      </c>
      <c r="AA10" s="27">
        <f t="shared" si="0"/>
        <v>0</v>
      </c>
      <c r="AB10" s="44">
        <f>SUM(D10:AA10)</f>
        <v>2453868.7456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10.174199999999999</v>
      </c>
      <c r="O12" s="32">
        <v>8.2306000000000008</v>
      </c>
      <c r="P12" s="32">
        <v>0</v>
      </c>
      <c r="Q12" s="32">
        <v>9.5541</v>
      </c>
      <c r="R12" s="32">
        <v>1.83E-2</v>
      </c>
      <c r="S12" s="32">
        <v>1.3386</v>
      </c>
      <c r="T12" s="32">
        <v>1.8499999999999999E-2</v>
      </c>
      <c r="U12" s="32">
        <v>1.8222</v>
      </c>
      <c r="V12" s="32">
        <v>4.1063000000000001</v>
      </c>
      <c r="W12" s="32">
        <v>0</v>
      </c>
      <c r="X12" s="32">
        <v>1.55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 t="shared" ref="D13:Z13" si="1">D9</f>
        <v>16500</v>
      </c>
      <c r="E13" s="36">
        <f t="shared" si="1"/>
        <v>0</v>
      </c>
      <c r="F13" s="36">
        <f t="shared" si="1"/>
        <v>5000</v>
      </c>
      <c r="G13" s="36">
        <f t="shared" si="1"/>
        <v>5000</v>
      </c>
      <c r="H13" s="36">
        <f t="shared" si="1"/>
        <v>10000</v>
      </c>
      <c r="I13" s="36">
        <f t="shared" si="1"/>
        <v>6328</v>
      </c>
      <c r="J13" s="36">
        <f t="shared" si="1"/>
        <v>44500</v>
      </c>
      <c r="K13" s="36">
        <f t="shared" si="1"/>
        <v>82000</v>
      </c>
      <c r="L13" s="36">
        <f t="shared" si="1"/>
        <v>13500</v>
      </c>
      <c r="M13" s="36">
        <f t="shared" si="1"/>
        <v>0</v>
      </c>
      <c r="N13" s="36">
        <f t="shared" si="1"/>
        <v>2000</v>
      </c>
      <c r="O13" s="36">
        <f t="shared" si="1"/>
        <v>12000</v>
      </c>
      <c r="P13" s="36">
        <f t="shared" si="1"/>
        <v>0</v>
      </c>
      <c r="Q13" s="36">
        <f t="shared" si="1"/>
        <v>23000</v>
      </c>
      <c r="R13" s="36">
        <f t="shared" si="1"/>
        <v>903859</v>
      </c>
      <c r="S13" s="36">
        <f t="shared" si="1"/>
        <v>19784</v>
      </c>
      <c r="T13" s="36">
        <f t="shared" si="1"/>
        <v>409679</v>
      </c>
      <c r="U13" s="36">
        <f t="shared" si="1"/>
        <v>2914</v>
      </c>
      <c r="V13" s="36">
        <f t="shared" si="1"/>
        <v>2500</v>
      </c>
      <c r="W13" s="36">
        <f t="shared" si="1"/>
        <v>0</v>
      </c>
      <c r="X13" s="36">
        <f t="shared" si="1"/>
        <v>2500</v>
      </c>
      <c r="Y13" s="36">
        <f t="shared" si="1"/>
        <v>6000</v>
      </c>
      <c r="Z13" s="36">
        <f t="shared" si="1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 t="shared" ref="D14:AA14" si="2">D12*D13</f>
        <v>96878.1</v>
      </c>
      <c r="E14" s="37">
        <f t="shared" si="2"/>
        <v>0</v>
      </c>
      <c r="F14" s="37">
        <f t="shared" si="2"/>
        <v>18305.5</v>
      </c>
      <c r="G14" s="37">
        <f t="shared" si="2"/>
        <v>42501</v>
      </c>
      <c r="H14" s="37">
        <f t="shared" si="2"/>
        <v>58714.000000000007</v>
      </c>
      <c r="I14" s="37">
        <f t="shared" si="2"/>
        <v>18635.96</v>
      </c>
      <c r="J14" s="37">
        <f t="shared" si="2"/>
        <v>425989.60000000003</v>
      </c>
      <c r="K14" s="37">
        <f t="shared" si="2"/>
        <v>900630.6</v>
      </c>
      <c r="L14" s="37">
        <f t="shared" si="2"/>
        <v>175351.5</v>
      </c>
      <c r="M14" s="37">
        <f t="shared" si="2"/>
        <v>0</v>
      </c>
      <c r="N14" s="37">
        <f t="shared" si="2"/>
        <v>20348.399999999998</v>
      </c>
      <c r="O14" s="37">
        <f t="shared" si="2"/>
        <v>98767.200000000012</v>
      </c>
      <c r="P14" s="37">
        <f t="shared" si="2"/>
        <v>0</v>
      </c>
      <c r="Q14" s="37">
        <f t="shared" si="2"/>
        <v>219744.3</v>
      </c>
      <c r="R14" s="37">
        <f t="shared" si="2"/>
        <v>16540.619699999999</v>
      </c>
      <c r="S14" s="37">
        <f t="shared" si="2"/>
        <v>26482.862400000002</v>
      </c>
      <c r="T14" s="37">
        <f t="shared" si="2"/>
        <v>7579.0614999999998</v>
      </c>
      <c r="U14" s="37">
        <f t="shared" si="2"/>
        <v>5309.8908000000001</v>
      </c>
      <c r="V14" s="37">
        <f t="shared" si="2"/>
        <v>10265.75</v>
      </c>
      <c r="W14" s="37">
        <f t="shared" si="2"/>
        <v>0</v>
      </c>
      <c r="X14" s="37">
        <f t="shared" si="2"/>
        <v>3875</v>
      </c>
      <c r="Y14" s="37">
        <f t="shared" si="2"/>
        <v>33015</v>
      </c>
      <c r="Z14" s="37">
        <f t="shared" si="2"/>
        <v>15816.800000000001</v>
      </c>
      <c r="AA14" s="37">
        <f t="shared" si="2"/>
        <v>0</v>
      </c>
      <c r="AB14" s="44">
        <f t="shared" ref="AB14:AB15" si="3">SUM(D14:AA14)</f>
        <v>2194751.1443999996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 t="shared" ref="D15:AA15" si="4">D10-D14</f>
        <v>30690</v>
      </c>
      <c r="E15" s="40">
        <f t="shared" si="4"/>
        <v>0</v>
      </c>
      <c r="F15" s="40">
        <f t="shared" si="4"/>
        <v>0</v>
      </c>
      <c r="G15" s="40">
        <f t="shared" si="4"/>
        <v>6200</v>
      </c>
      <c r="H15" s="40">
        <f t="shared" si="4"/>
        <v>18599.999999999993</v>
      </c>
      <c r="I15" s="40">
        <f t="shared" si="4"/>
        <v>27149.6512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68946</v>
      </c>
      <c r="P15" s="40">
        <f t="shared" si="4"/>
        <v>0</v>
      </c>
      <c r="Q15" s="40">
        <f t="shared" si="4"/>
        <v>0</v>
      </c>
      <c r="R15" s="40">
        <f t="shared" si="4"/>
        <v>0</v>
      </c>
      <c r="S15" s="40">
        <f t="shared" si="4"/>
        <v>0</v>
      </c>
      <c r="T15" s="40">
        <f t="shared" si="4"/>
        <v>0</v>
      </c>
      <c r="U15" s="40">
        <f t="shared" si="4"/>
        <v>0</v>
      </c>
      <c r="V15" s="40">
        <f t="shared" si="4"/>
        <v>13619.5</v>
      </c>
      <c r="W15" s="40">
        <f t="shared" si="4"/>
        <v>0</v>
      </c>
      <c r="X15" s="40">
        <f t="shared" si="4"/>
        <v>20010.25</v>
      </c>
      <c r="Y15" s="40">
        <f t="shared" si="4"/>
        <v>19623</v>
      </c>
      <c r="Z15" s="40">
        <f t="shared" si="4"/>
        <v>54279.199999999997</v>
      </c>
      <c r="AA15" s="40">
        <f t="shared" si="4"/>
        <v>0</v>
      </c>
      <c r="AB15" s="44">
        <f t="shared" si="3"/>
        <v>259117.60119999998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34602.68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9354.25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1108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45064.93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4" spans="1:60" x14ac:dyDescent="0.35">
      <c r="A24" s="42"/>
    </row>
    <row r="25" spans="1:60" x14ac:dyDescent="0.35">
      <c r="A25" s="46" t="s">
        <v>49</v>
      </c>
      <c r="B25" s="47"/>
      <c r="C25" s="47"/>
      <c r="D25" s="48">
        <f>+AB10</f>
        <v>2453868.7456</v>
      </c>
      <c r="E25" s="20"/>
      <c r="F25" s="51"/>
    </row>
    <row r="26" spans="1:60" x14ac:dyDescent="0.35">
      <c r="A26" s="46" t="s">
        <v>50</v>
      </c>
      <c r="B26" s="47"/>
      <c r="C26" s="47"/>
      <c r="D26" s="48">
        <f>+D22</f>
        <v>45064.93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2498933.6756000002</v>
      </c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2194751.1443999996</v>
      </c>
    </row>
    <row r="30" spans="1:60" x14ac:dyDescent="0.35">
      <c r="A30" s="46" t="s">
        <v>53</v>
      </c>
      <c r="B30" s="47"/>
      <c r="C30" s="47"/>
      <c r="D30" s="48">
        <f>SUM(D18:D21)</f>
        <v>45064.93</v>
      </c>
    </row>
    <row r="31" spans="1:60" ht="21.75" thickBot="1" x14ac:dyDescent="0.4">
      <c r="A31" s="46" t="s">
        <v>54</v>
      </c>
      <c r="B31" s="47"/>
      <c r="C31" s="47"/>
      <c r="D31" s="81">
        <f>+D29+D30</f>
        <v>2239816.0743999998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259117.60120000038</v>
      </c>
    </row>
    <row r="34" spans="1:8" x14ac:dyDescent="0.35">
      <c r="A34" s="46" t="s">
        <v>56</v>
      </c>
      <c r="B34" s="47"/>
      <c r="C34" s="47"/>
      <c r="D34" s="48">
        <f>+D26-D30</f>
        <v>0</v>
      </c>
      <c r="E34" s="52"/>
      <c r="F34" s="52"/>
    </row>
    <row r="35" spans="1:8" ht="21.75" thickBot="1" x14ac:dyDescent="0.4">
      <c r="A35" s="46" t="s">
        <v>57</v>
      </c>
      <c r="B35" s="47"/>
      <c r="C35" s="47"/>
      <c r="D35" s="81">
        <f>+D27-D31</f>
        <v>259117.60120000038</v>
      </c>
      <c r="E35" s="20"/>
      <c r="F35" s="20"/>
      <c r="G35" s="51"/>
      <c r="H35" s="69"/>
    </row>
    <row r="36" spans="1:8" ht="21.75" thickTop="1" x14ac:dyDescent="0.35">
      <c r="D36" s="52"/>
      <c r="E36" s="52"/>
      <c r="F36" s="52"/>
      <c r="G36" s="52"/>
    </row>
    <row r="38" spans="1:8" x14ac:dyDescent="0.35">
      <c r="A38" s="42"/>
    </row>
    <row r="39" spans="1:8" x14ac:dyDescent="0.35">
      <c r="D39" s="20"/>
      <c r="E39" s="53"/>
      <c r="F39" s="54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2"/>
    </row>
    <row r="44" spans="1:8" x14ac:dyDescent="0.35">
      <c r="D44" s="20"/>
      <c r="E44" s="53"/>
      <c r="F44" s="54"/>
    </row>
    <row r="45" spans="1:8" x14ac:dyDescent="0.35">
      <c r="A45" s="42"/>
      <c r="D45" s="20"/>
      <c r="E45" s="53"/>
      <c r="F45" s="54"/>
    </row>
    <row r="46" spans="1:8" x14ac:dyDescent="0.35"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F49" s="54"/>
    </row>
    <row r="50" spans="1:7" x14ac:dyDescent="0.35">
      <c r="A50" s="42"/>
      <c r="F50" s="52"/>
    </row>
    <row r="51" spans="1:7" x14ac:dyDescent="0.35">
      <c r="D51" s="20"/>
      <c r="E51" s="20"/>
    </row>
    <row r="52" spans="1:7" x14ac:dyDescent="0.35">
      <c r="D52" s="53"/>
      <c r="E52" s="53"/>
      <c r="F52" s="52"/>
      <c r="G52" s="70"/>
    </row>
    <row r="53" spans="1:7" x14ac:dyDescent="0.35">
      <c r="D53" s="20"/>
      <c r="E53" s="20"/>
    </row>
    <row r="54" spans="1:7" x14ac:dyDescent="0.35">
      <c r="D54" s="55"/>
      <c r="E54" s="55"/>
      <c r="F54" s="52"/>
    </row>
    <row r="57" spans="1:7" x14ac:dyDescent="0.35">
      <c r="D57" s="20"/>
      <c r="E57" s="20"/>
    </row>
    <row r="58" spans="1:7" x14ac:dyDescent="0.35">
      <c r="D58" s="52"/>
      <c r="E58" s="52"/>
      <c r="F58" s="71"/>
    </row>
    <row r="59" spans="1:7" x14ac:dyDescent="0.35">
      <c r="D59" s="56"/>
      <c r="E59" s="56"/>
      <c r="F59" s="57"/>
    </row>
    <row r="61" spans="1:7" x14ac:dyDescent="0.35">
      <c r="D61" s="58"/>
      <c r="E61" s="58"/>
    </row>
    <row r="63" spans="1:7" x14ac:dyDescent="0.35">
      <c r="D63" s="58"/>
    </row>
    <row r="65" spans="1:6" x14ac:dyDescent="0.35">
      <c r="E65" s="72"/>
      <c r="F65" s="3"/>
    </row>
    <row r="66" spans="1:6" x14ac:dyDescent="0.35">
      <c r="E66" s="59"/>
      <c r="F66" s="52"/>
    </row>
    <row r="67" spans="1:6" x14ac:dyDescent="0.35">
      <c r="F67" s="68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D71" s="60"/>
      <c r="F71" s="68"/>
    </row>
    <row r="72" spans="1:6" x14ac:dyDescent="0.35">
      <c r="D72" s="60"/>
      <c r="F72" s="73"/>
    </row>
    <row r="73" spans="1:6" x14ac:dyDescent="0.35">
      <c r="D73" s="57"/>
      <c r="F73" s="68"/>
    </row>
    <row r="75" spans="1:6" x14ac:dyDescent="0.35">
      <c r="A75" s="96"/>
      <c r="B75" s="96"/>
      <c r="C75" s="96"/>
      <c r="D75" s="96"/>
      <c r="E75" s="96"/>
      <c r="F75" s="96"/>
    </row>
    <row r="76" spans="1:6" x14ac:dyDescent="0.35">
      <c r="E76" s="75"/>
      <c r="F76" s="75"/>
    </row>
    <row r="77" spans="1:6" x14ac:dyDescent="0.35">
      <c r="A77" s="70"/>
      <c r="B77" s="70"/>
      <c r="C77" s="70"/>
      <c r="D77" s="76"/>
      <c r="E77" s="77"/>
      <c r="F77" s="77"/>
    </row>
    <row r="78" spans="1:6" x14ac:dyDescent="0.35">
      <c r="A78" s="78"/>
      <c r="B78" s="70"/>
      <c r="C78" s="70"/>
      <c r="D78" s="61"/>
      <c r="E78" s="67"/>
      <c r="F78" s="6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D80" s="67"/>
      <c r="E80" s="67"/>
      <c r="F80" s="67"/>
    </row>
    <row r="82" spans="1:6" x14ac:dyDescent="0.35">
      <c r="A82" s="78"/>
      <c r="B82" s="70"/>
      <c r="C82" s="70"/>
      <c r="D82" s="61"/>
      <c r="E82" s="67"/>
      <c r="F82" s="67"/>
    </row>
    <row r="83" spans="1:6" x14ac:dyDescent="0.35">
      <c r="D83" s="20"/>
      <c r="E83" s="20"/>
      <c r="F83" s="20"/>
    </row>
    <row r="85" spans="1:6" x14ac:dyDescent="0.35">
      <c r="B85" s="79"/>
      <c r="C85" s="79"/>
      <c r="D85" s="97"/>
      <c r="E85" s="97"/>
    </row>
    <row r="87" spans="1:6" x14ac:dyDescent="0.35">
      <c r="B87" s="62"/>
      <c r="C87" s="62"/>
      <c r="D87" s="63"/>
      <c r="E87" s="63"/>
    </row>
    <row r="88" spans="1:6" x14ac:dyDescent="0.35">
      <c r="E88" s="62"/>
    </row>
    <row r="89" spans="1:6" x14ac:dyDescent="0.35">
      <c r="D89" s="62"/>
    </row>
    <row r="90" spans="1:6" x14ac:dyDescent="0.35">
      <c r="B90" s="62"/>
      <c r="C90" s="62"/>
      <c r="D90" s="62"/>
      <c r="E90" s="62"/>
    </row>
    <row r="91" spans="1:6" x14ac:dyDescent="0.35">
      <c r="B91" s="62"/>
      <c r="C91" s="62"/>
      <c r="D91" s="62"/>
      <c r="E91" s="62"/>
    </row>
  </sheetData>
  <mergeCells count="14">
    <mergeCell ref="AO4:AW4"/>
    <mergeCell ref="AY4:AZ4"/>
    <mergeCell ref="A7:AA7"/>
    <mergeCell ref="A11:AA11"/>
    <mergeCell ref="R6:S6"/>
    <mergeCell ref="T6:U6"/>
    <mergeCell ref="Z5:AA5"/>
    <mergeCell ref="O5:X5"/>
    <mergeCell ref="D5:N5"/>
    <mergeCell ref="A3:AA3"/>
    <mergeCell ref="A75:F75"/>
    <mergeCell ref="D85:E85"/>
    <mergeCell ref="R23:S23"/>
    <mergeCell ref="T23:U23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E632-5E10-4AAD-B088-A60455E168EA}">
  <sheetPr>
    <pageSetUpPr fitToPage="1"/>
  </sheetPr>
  <dimension ref="A2:BH92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44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84"/>
      <c r="AP4" s="84"/>
      <c r="AQ4" s="84"/>
      <c r="AR4" s="84"/>
      <c r="AS4" s="84"/>
      <c r="AT4" s="84"/>
      <c r="AU4" s="84"/>
      <c r="AV4" s="84"/>
      <c r="AW4" s="84"/>
      <c r="AX4" s="64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5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66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80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>
        <v>0</v>
      </c>
      <c r="N8" s="23">
        <v>9.8460000000000001</v>
      </c>
      <c r="O8" s="23">
        <v>13.976100000000001</v>
      </c>
      <c r="P8" s="23">
        <v>0</v>
      </c>
      <c r="Q8" s="23">
        <v>9.5541</v>
      </c>
      <c r="R8" s="23">
        <v>1.83E-2</v>
      </c>
      <c r="S8" s="23">
        <v>1.3386</v>
      </c>
      <c r="T8" s="23">
        <v>1.8499999999999999E-2</v>
      </c>
      <c r="U8" s="23">
        <v>1.8222</v>
      </c>
      <c r="V8" s="23">
        <v>9.5541</v>
      </c>
      <c r="W8" s="23">
        <v>0</v>
      </c>
      <c r="X8" s="23">
        <v>9.5541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35568</v>
      </c>
      <c r="K9" s="26">
        <v>81799</v>
      </c>
      <c r="L9" s="26">
        <v>8838</v>
      </c>
      <c r="M9" s="26">
        <v>0</v>
      </c>
      <c r="N9" s="26">
        <v>100</v>
      </c>
      <c r="O9" s="26">
        <v>12000</v>
      </c>
      <c r="P9" s="26">
        <v>0</v>
      </c>
      <c r="Q9" s="26">
        <v>12000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>G9*G8</f>
        <v>47130</v>
      </c>
      <c r="H10" s="27">
        <f t="shared" ref="H10:K10" si="0">H9*H8</f>
        <v>74820</v>
      </c>
      <c r="I10" s="27">
        <f>I9*I8</f>
        <v>44308.655999999995</v>
      </c>
      <c r="J10" s="27">
        <f t="shared" si="0"/>
        <v>329501.95200000005</v>
      </c>
      <c r="K10" s="27">
        <f t="shared" si="0"/>
        <v>869441.571</v>
      </c>
      <c r="L10" s="27">
        <f>L9*L8</f>
        <v>111093.66</v>
      </c>
      <c r="M10" s="27">
        <f>M9*M8</f>
        <v>0</v>
      </c>
      <c r="N10" s="27">
        <f>N9*N8</f>
        <v>984.6</v>
      </c>
      <c r="O10" s="27">
        <f t="shared" ref="O10:Y10" si="1">O9*O8</f>
        <v>167713.20000000001</v>
      </c>
      <c r="P10" s="27">
        <f t="shared" si="1"/>
        <v>0</v>
      </c>
      <c r="Q10" s="27">
        <f t="shared" si="1"/>
        <v>114649.2</v>
      </c>
      <c r="R10" s="27">
        <f t="shared" si="1"/>
        <v>16540.619699999999</v>
      </c>
      <c r="S10" s="27">
        <f t="shared" si="1"/>
        <v>26482.862400000002</v>
      </c>
      <c r="T10" s="27">
        <f t="shared" si="1"/>
        <v>7579.0614999999998</v>
      </c>
      <c r="U10" s="27">
        <f t="shared" si="1"/>
        <v>5309.8908000000001</v>
      </c>
      <c r="V10" s="27">
        <f t="shared" si="1"/>
        <v>23885.25</v>
      </c>
      <c r="W10" s="27">
        <f t="shared" si="1"/>
        <v>0</v>
      </c>
      <c r="X10" s="27">
        <f t="shared" si="1"/>
        <v>0</v>
      </c>
      <c r="Y10" s="27">
        <f t="shared" si="1"/>
        <v>10612.499999999998</v>
      </c>
      <c r="Z10" s="27">
        <f>Z9*Z8</f>
        <v>70096</v>
      </c>
      <c r="AA10" s="27">
        <f>AA9*AA8</f>
        <v>65715</v>
      </c>
      <c r="AB10" s="44">
        <f>SUM(D10:AA10)</f>
        <v>2127032.0233999998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4.2780000000000005</v>
      </c>
      <c r="O12" s="32">
        <v>8.2306000000000008</v>
      </c>
      <c r="P12" s="32">
        <v>0</v>
      </c>
      <c r="Q12" s="32">
        <v>9.5541</v>
      </c>
      <c r="R12" s="32">
        <v>1.83E-2</v>
      </c>
      <c r="S12" s="32">
        <v>1.3386</v>
      </c>
      <c r="T12" s="32">
        <v>1.8499999999999999E-2</v>
      </c>
      <c r="U12" s="32">
        <v>1.8222</v>
      </c>
      <c r="V12" s="32">
        <v>4.1063000000000001</v>
      </c>
      <c r="W12" s="32">
        <v>0</v>
      </c>
      <c r="X12" s="32">
        <v>0</v>
      </c>
      <c r="Y12" s="32">
        <v>5.3249999999999993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35568</v>
      </c>
      <c r="K13" s="36">
        <f t="shared" si="2"/>
        <v>81799</v>
      </c>
      <c r="L13" s="36">
        <f t="shared" si="2"/>
        <v>8838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12000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93753</v>
      </c>
      <c r="E14" s="37">
        <f t="shared" ref="E14:P14" si="3">E12*E13</f>
        <v>0</v>
      </c>
      <c r="F14" s="37">
        <f t="shared" si="3"/>
        <v>17715</v>
      </c>
      <c r="G14" s="37">
        <f t="shared" si="3"/>
        <v>41129.999999999993</v>
      </c>
      <c r="H14" s="37">
        <f t="shared" si="3"/>
        <v>56820.000000000007</v>
      </c>
      <c r="I14" s="37">
        <f t="shared" si="3"/>
        <v>18034.8</v>
      </c>
      <c r="J14" s="37">
        <f>J12*J13</f>
        <v>329501.95200000005</v>
      </c>
      <c r="K14" s="37">
        <f t="shared" si="3"/>
        <v>869441.571</v>
      </c>
      <c r="L14" s="37">
        <f t="shared" si="3"/>
        <v>111093.66</v>
      </c>
      <c r="M14" s="37">
        <f>M12*M13</f>
        <v>0</v>
      </c>
      <c r="N14" s="37">
        <f>N12*N13</f>
        <v>427.80000000000007</v>
      </c>
      <c r="O14" s="37">
        <f t="shared" si="3"/>
        <v>98767.200000000012</v>
      </c>
      <c r="P14" s="37">
        <f t="shared" si="3"/>
        <v>0</v>
      </c>
      <c r="Q14" s="37">
        <f>Q12*Q13</f>
        <v>114649.2</v>
      </c>
      <c r="R14" s="37">
        <f t="shared" ref="R14:Y14" si="4">R12*R13</f>
        <v>16540.619699999999</v>
      </c>
      <c r="S14" s="37">
        <f t="shared" si="4"/>
        <v>26482.862400000002</v>
      </c>
      <c r="T14" s="37">
        <f t="shared" si="4"/>
        <v>7579.0614999999998</v>
      </c>
      <c r="U14" s="37">
        <f t="shared" si="4"/>
        <v>5309.8908000000001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6656.2499999999991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1839985.4173999999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29700</v>
      </c>
      <c r="E15" s="40">
        <f t="shared" ref="E15:Z15" si="6">E10-E14</f>
        <v>0</v>
      </c>
      <c r="F15" s="40">
        <f t="shared" si="6"/>
        <v>0</v>
      </c>
      <c r="G15" s="40">
        <f t="shared" si="6"/>
        <v>6000.0000000000073</v>
      </c>
      <c r="H15" s="40">
        <f t="shared" si="6"/>
        <v>17999.999999999993</v>
      </c>
      <c r="I15" s="40">
        <f t="shared" si="6"/>
        <v>26273.855999999996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556.79999999999995</v>
      </c>
      <c r="O15" s="40">
        <f>O10-O14</f>
        <v>68946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13619.5</v>
      </c>
      <c r="W15" s="40">
        <f>W10-W14</f>
        <v>0</v>
      </c>
      <c r="X15" s="40">
        <f>X10-X14</f>
        <v>0</v>
      </c>
      <c r="Y15" s="40">
        <f>Y10-Y14</f>
        <v>3956.2499999999991</v>
      </c>
      <c r="Z15" s="40">
        <f t="shared" si="6"/>
        <v>54279.199999999997</v>
      </c>
      <c r="AA15" s="40">
        <f>AA10-AA14</f>
        <v>65715</v>
      </c>
      <c r="AB15" s="44">
        <f t="shared" si="5"/>
        <v>287046.60600000003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49943.85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7762.05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429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3161.93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61296.83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98"/>
      <c r="S23" s="98"/>
      <c r="T23" s="98"/>
      <c r="U23" s="98"/>
      <c r="V23" s="66"/>
      <c r="W23" s="66"/>
      <c r="X23" s="66"/>
      <c r="Y23" s="66"/>
      <c r="Z23" s="66"/>
      <c r="AA23" s="66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49</v>
      </c>
      <c r="B25" s="47"/>
      <c r="C25" s="47"/>
      <c r="D25" s="48">
        <f>+AB10</f>
        <v>2127032.0233999998</v>
      </c>
    </row>
    <row r="26" spans="1:60" x14ac:dyDescent="0.35">
      <c r="A26" s="46" t="s">
        <v>50</v>
      </c>
      <c r="B26" s="47"/>
      <c r="C26" s="47"/>
      <c r="D26" s="48">
        <f>+D22</f>
        <v>61296.83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2188328.8533999999</v>
      </c>
      <c r="E27" s="20"/>
      <c r="F27" s="51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1839985.4173999999</v>
      </c>
    </row>
    <row r="30" spans="1:60" x14ac:dyDescent="0.35">
      <c r="A30" s="46" t="s">
        <v>53</v>
      </c>
      <c r="B30" s="47"/>
      <c r="C30" s="47"/>
      <c r="D30" s="48">
        <f>SUM(D18:D21)</f>
        <v>61296.83</v>
      </c>
    </row>
    <row r="31" spans="1:60" ht="21.75" thickBot="1" x14ac:dyDescent="0.4">
      <c r="A31" s="46" t="s">
        <v>54</v>
      </c>
      <c r="B31" s="47"/>
      <c r="C31" s="47"/>
      <c r="D31" s="81">
        <f>+D29+D30</f>
        <v>1901282.2474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287046.60599999991</v>
      </c>
    </row>
    <row r="34" spans="1:8" x14ac:dyDescent="0.35">
      <c r="A34" s="46" t="s">
        <v>56</v>
      </c>
      <c r="B34" s="47"/>
      <c r="C34" s="47"/>
      <c r="D34" s="48">
        <f>+D26-D30</f>
        <v>0</v>
      </c>
    </row>
    <row r="35" spans="1:8" ht="21.75" thickBot="1" x14ac:dyDescent="0.4">
      <c r="A35" s="46" t="s">
        <v>57</v>
      </c>
      <c r="B35" s="47"/>
      <c r="C35" s="47"/>
      <c r="D35" s="81">
        <f>+D27-D31</f>
        <v>287046.60599999991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9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70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71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74"/>
      <c r="F66" s="64"/>
    </row>
    <row r="67" spans="1:6" x14ac:dyDescent="0.35">
      <c r="E67" s="59"/>
      <c r="F67" s="52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F71" s="68"/>
    </row>
    <row r="72" spans="1:6" x14ac:dyDescent="0.35">
      <c r="D72" s="60"/>
      <c r="F72" s="68"/>
    </row>
    <row r="73" spans="1:6" x14ac:dyDescent="0.35">
      <c r="D73" s="60"/>
      <c r="F73" s="73"/>
    </row>
    <row r="74" spans="1:6" x14ac:dyDescent="0.35">
      <c r="D74" s="57"/>
      <c r="F74" s="68"/>
    </row>
    <row r="76" spans="1:6" x14ac:dyDescent="0.35">
      <c r="A76" s="96"/>
      <c r="B76" s="96"/>
      <c r="C76" s="96"/>
      <c r="D76" s="96"/>
      <c r="E76" s="96"/>
      <c r="F76" s="96"/>
    </row>
    <row r="77" spans="1:6" x14ac:dyDescent="0.35">
      <c r="E77" s="75"/>
      <c r="F77" s="75"/>
    </row>
    <row r="78" spans="1:6" x14ac:dyDescent="0.35">
      <c r="A78" s="70"/>
      <c r="B78" s="70"/>
      <c r="C78" s="70"/>
      <c r="D78" s="76"/>
      <c r="E78" s="77"/>
      <c r="F78" s="7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A80" s="78"/>
      <c r="B80" s="70"/>
      <c r="C80" s="70"/>
      <c r="D80" s="61"/>
      <c r="E80" s="67"/>
      <c r="F80" s="67"/>
    </row>
    <row r="81" spans="1:6" x14ac:dyDescent="0.35">
      <c r="D81" s="67"/>
      <c r="E81" s="67"/>
      <c r="F81" s="67"/>
    </row>
    <row r="83" spans="1:6" x14ac:dyDescent="0.35">
      <c r="A83" s="78"/>
      <c r="B83" s="70"/>
      <c r="C83" s="70"/>
      <c r="D83" s="61"/>
      <c r="E83" s="67"/>
      <c r="F83" s="67"/>
    </row>
    <row r="84" spans="1:6" x14ac:dyDescent="0.35">
      <c r="D84" s="20"/>
      <c r="E84" s="20"/>
      <c r="F84" s="20"/>
    </row>
    <row r="86" spans="1:6" x14ac:dyDescent="0.35">
      <c r="B86" s="79"/>
      <c r="C86" s="79"/>
      <c r="D86" s="97"/>
      <c r="E86" s="97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3:AA3"/>
    <mergeCell ref="AO4:AW4"/>
    <mergeCell ref="AY4:AZ4"/>
    <mergeCell ref="D5:N5"/>
    <mergeCell ref="O5:X5"/>
    <mergeCell ref="Z5:AA5"/>
    <mergeCell ref="A76:F76"/>
    <mergeCell ref="D86:E86"/>
    <mergeCell ref="T23:U23"/>
    <mergeCell ref="R23:S23"/>
    <mergeCell ref="R6:S6"/>
    <mergeCell ref="T6:U6"/>
    <mergeCell ref="A7:AA7"/>
    <mergeCell ref="A11:AA11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10302-B1BA-4863-9457-42D5F77007A3}">
  <sheetPr>
    <pageSetUpPr fitToPage="1"/>
  </sheetPr>
  <dimension ref="A2:BH92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84"/>
      <c r="AP4" s="84"/>
      <c r="AQ4" s="84"/>
      <c r="AR4" s="84"/>
      <c r="AS4" s="84"/>
      <c r="AT4" s="84"/>
      <c r="AU4" s="84"/>
      <c r="AV4" s="84"/>
      <c r="AW4" s="84"/>
      <c r="AX4" s="64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5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66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80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>
        <v>0</v>
      </c>
      <c r="N8" s="23">
        <v>10.174199999999999</v>
      </c>
      <c r="O8" s="23">
        <v>13.976100000000001</v>
      </c>
      <c r="P8" s="23">
        <v>0</v>
      </c>
      <c r="Q8" s="23">
        <v>9.5541</v>
      </c>
      <c r="R8" s="23">
        <v>1.83E-2</v>
      </c>
      <c r="S8" s="23">
        <v>1.3386</v>
      </c>
      <c r="T8" s="23">
        <v>1.8499999999999999E-2</v>
      </c>
      <c r="U8" s="23">
        <v>1.8222</v>
      </c>
      <c r="V8" s="23">
        <v>9.5541</v>
      </c>
      <c r="W8" s="23">
        <v>0</v>
      </c>
      <c r="X8" s="23">
        <v>9.5541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3000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208706.18560000003</v>
      </c>
      <c r="K10" s="27">
        <f t="shared" si="0"/>
        <v>745381.65449999995</v>
      </c>
      <c r="L10" s="27">
        <f>L9*L8</f>
        <v>60074.124999999993</v>
      </c>
      <c r="M10" s="27">
        <f>M9*M8</f>
        <v>0</v>
      </c>
      <c r="N10" s="27">
        <f>N9*N8</f>
        <v>1017.4199999999998</v>
      </c>
      <c r="O10" s="27">
        <f t="shared" ref="O10:Y10" si="1">O9*O8</f>
        <v>167713.20000000001</v>
      </c>
      <c r="P10" s="27">
        <f t="shared" si="1"/>
        <v>0</v>
      </c>
      <c r="Q10" s="27">
        <f t="shared" si="1"/>
        <v>28662.3</v>
      </c>
      <c r="R10" s="27">
        <f t="shared" si="1"/>
        <v>16540.619699999999</v>
      </c>
      <c r="S10" s="27">
        <f t="shared" si="1"/>
        <v>26482.862400000002</v>
      </c>
      <c r="T10" s="27">
        <f t="shared" si="1"/>
        <v>7579.0614999999998</v>
      </c>
      <c r="U10" s="27">
        <f t="shared" si="1"/>
        <v>5309.8908000000001</v>
      </c>
      <c r="V10" s="27">
        <f t="shared" si="1"/>
        <v>23885.25</v>
      </c>
      <c r="W10" s="27">
        <f t="shared" si="1"/>
        <v>0</v>
      </c>
      <c r="X10" s="27">
        <f t="shared" si="1"/>
        <v>0</v>
      </c>
      <c r="Y10" s="27">
        <f t="shared" si="1"/>
        <v>10966.25</v>
      </c>
      <c r="Z10" s="27">
        <f>Z9*Z8</f>
        <v>70096</v>
      </c>
      <c r="AA10" s="27">
        <f>AA9*AA8</f>
        <v>65715</v>
      </c>
      <c r="AB10" s="44">
        <f>SUM(D10:AA10)</f>
        <v>1755804.0306999998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8.2306000000000008</v>
      </c>
      <c r="P12" s="32">
        <v>0</v>
      </c>
      <c r="Q12" s="32">
        <v>9.5541</v>
      </c>
      <c r="R12" s="32">
        <v>1.83E-2</v>
      </c>
      <c r="S12" s="32">
        <v>1.3386</v>
      </c>
      <c r="T12" s="32">
        <v>1.8499999999999999E-2</v>
      </c>
      <c r="U12" s="32">
        <v>1.8222</v>
      </c>
      <c r="V12" s="32">
        <v>4.1063000000000001</v>
      </c>
      <c r="W12" s="32">
        <v>0</v>
      </c>
      <c r="X12" s="32">
        <v>0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3000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208706.18560000003</v>
      </c>
      <c r="K14" s="37">
        <f t="shared" si="3"/>
        <v>745381.65449999995</v>
      </c>
      <c r="L14" s="37">
        <f t="shared" si="3"/>
        <v>60074.124999999993</v>
      </c>
      <c r="M14" s="37">
        <f>M12*M13</f>
        <v>0</v>
      </c>
      <c r="N14" s="37">
        <f>N12*N13</f>
        <v>442.06000000000006</v>
      </c>
      <c r="O14" s="37">
        <f t="shared" si="3"/>
        <v>98767.200000000012</v>
      </c>
      <c r="P14" s="37">
        <f t="shared" si="3"/>
        <v>0</v>
      </c>
      <c r="Q14" s="37">
        <f>Q12*Q13</f>
        <v>28662.3</v>
      </c>
      <c r="R14" s="37">
        <f t="shared" ref="R14:Y14" si="4">R12*R13</f>
        <v>16540.619699999999</v>
      </c>
      <c r="S14" s="37">
        <f t="shared" si="4"/>
        <v>26482.862400000002</v>
      </c>
      <c r="T14" s="37">
        <f t="shared" si="4"/>
        <v>7579.0614999999998</v>
      </c>
      <c r="U14" s="37">
        <f t="shared" si="4"/>
        <v>5309.8908000000001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6878.1249999999991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1465941.1945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575.35999999999979</v>
      </c>
      <c r="O15" s="40">
        <f>O10-O14</f>
        <v>68946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13619.5</v>
      </c>
      <c r="W15" s="40">
        <f>W10-W14</f>
        <v>0</v>
      </c>
      <c r="X15" s="40">
        <f>X10-X14</f>
        <v>0</v>
      </c>
      <c r="Y15" s="40">
        <f>Y10-Y14</f>
        <v>4088.1250000000009</v>
      </c>
      <c r="Z15" s="40">
        <f t="shared" si="6"/>
        <v>54279.199999999997</v>
      </c>
      <c r="AA15" s="40">
        <f>AA10-AA14</f>
        <v>65715</v>
      </c>
      <c r="AB15" s="44">
        <f t="shared" si="5"/>
        <v>289862.83620000002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42251.87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8893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443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3368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54955.87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98"/>
      <c r="S23" s="98"/>
      <c r="T23" s="98"/>
      <c r="U23" s="98"/>
      <c r="V23" s="66"/>
      <c r="W23" s="66"/>
      <c r="X23" s="66"/>
      <c r="Y23" s="66"/>
      <c r="Z23" s="66"/>
      <c r="AA23" s="66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49</v>
      </c>
      <c r="B25" s="47"/>
      <c r="C25" s="47"/>
      <c r="D25" s="48">
        <f>+AB10</f>
        <v>1755804.0306999998</v>
      </c>
    </row>
    <row r="26" spans="1:60" x14ac:dyDescent="0.35">
      <c r="A26" s="46" t="s">
        <v>50</v>
      </c>
      <c r="B26" s="47"/>
      <c r="C26" s="47"/>
      <c r="D26" s="48">
        <f>+D22</f>
        <v>54955.87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1810759.9006999999</v>
      </c>
      <c r="E27" s="20"/>
      <c r="F27" s="51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1465941.1945</v>
      </c>
    </row>
    <row r="30" spans="1:60" x14ac:dyDescent="0.35">
      <c r="A30" s="46" t="s">
        <v>53</v>
      </c>
      <c r="B30" s="47"/>
      <c r="C30" s="47"/>
      <c r="D30" s="48">
        <f>SUM(D18:D21)</f>
        <v>54955.87</v>
      </c>
    </row>
    <row r="31" spans="1:60" ht="21.75" thickBot="1" x14ac:dyDescent="0.4">
      <c r="A31" s="46" t="s">
        <v>54</v>
      </c>
      <c r="B31" s="47"/>
      <c r="C31" s="47"/>
      <c r="D31" s="81">
        <f>+D29+D30</f>
        <v>1520897.0645000001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289862.83619999979</v>
      </c>
    </row>
    <row r="34" spans="1:8" x14ac:dyDescent="0.35">
      <c r="A34" s="46" t="s">
        <v>56</v>
      </c>
      <c r="B34" s="47"/>
      <c r="C34" s="47"/>
      <c r="D34" s="48">
        <f>+D26-D30</f>
        <v>0</v>
      </c>
    </row>
    <row r="35" spans="1:8" ht="21.75" thickBot="1" x14ac:dyDescent="0.4">
      <c r="A35" s="46" t="s">
        <v>57</v>
      </c>
      <c r="B35" s="47"/>
      <c r="C35" s="47"/>
      <c r="D35" s="81">
        <f>+D27-D31</f>
        <v>289862.83619999979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9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70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71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74"/>
      <c r="F66" s="64"/>
    </row>
    <row r="67" spans="1:6" x14ac:dyDescent="0.35">
      <c r="E67" s="59"/>
      <c r="F67" s="52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F71" s="68"/>
    </row>
    <row r="72" spans="1:6" x14ac:dyDescent="0.35">
      <c r="D72" s="60"/>
      <c r="F72" s="68"/>
    </row>
    <row r="73" spans="1:6" x14ac:dyDescent="0.35">
      <c r="D73" s="60"/>
      <c r="F73" s="73"/>
    </row>
    <row r="74" spans="1:6" x14ac:dyDescent="0.35">
      <c r="D74" s="57"/>
      <c r="F74" s="68"/>
    </row>
    <row r="76" spans="1:6" x14ac:dyDescent="0.35">
      <c r="A76" s="96"/>
      <c r="B76" s="96"/>
      <c r="C76" s="96"/>
      <c r="D76" s="96"/>
      <c r="E76" s="96"/>
      <c r="F76" s="96"/>
    </row>
    <row r="77" spans="1:6" x14ac:dyDescent="0.35">
      <c r="E77" s="75"/>
      <c r="F77" s="75"/>
    </row>
    <row r="78" spans="1:6" x14ac:dyDescent="0.35">
      <c r="A78" s="70"/>
      <c r="B78" s="70"/>
      <c r="C78" s="70"/>
      <c r="D78" s="76"/>
      <c r="E78" s="77"/>
      <c r="F78" s="7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A80" s="78"/>
      <c r="B80" s="70"/>
      <c r="C80" s="70"/>
      <c r="D80" s="61"/>
      <c r="E80" s="67"/>
      <c r="F80" s="67"/>
    </row>
    <row r="81" spans="1:6" x14ac:dyDescent="0.35">
      <c r="D81" s="67"/>
      <c r="E81" s="67"/>
      <c r="F81" s="67"/>
    </row>
    <row r="83" spans="1:6" x14ac:dyDescent="0.35">
      <c r="A83" s="78"/>
      <c r="B83" s="70"/>
      <c r="C83" s="70"/>
      <c r="D83" s="61"/>
      <c r="E83" s="67"/>
      <c r="F83" s="67"/>
    </row>
    <row r="84" spans="1:6" x14ac:dyDescent="0.35">
      <c r="D84" s="20"/>
      <c r="E84" s="20"/>
      <c r="F84" s="20"/>
    </row>
    <row r="86" spans="1:6" x14ac:dyDescent="0.35">
      <c r="B86" s="79"/>
      <c r="C86" s="79"/>
      <c r="D86" s="97"/>
      <c r="E86" s="97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3:AA3"/>
    <mergeCell ref="AO4:AW4"/>
    <mergeCell ref="AY4:AZ4"/>
    <mergeCell ref="D5:N5"/>
    <mergeCell ref="O5:X5"/>
    <mergeCell ref="Z5:AA5"/>
    <mergeCell ref="A76:F76"/>
    <mergeCell ref="D86:E86"/>
    <mergeCell ref="R6:S6"/>
    <mergeCell ref="T6:U6"/>
    <mergeCell ref="A7:AA7"/>
    <mergeCell ref="A11:AA11"/>
    <mergeCell ref="R23:S23"/>
    <mergeCell ref="T23:U23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5E890-FBD2-4472-BE72-F3C6431325B9}">
  <sheetPr>
    <pageSetUpPr fitToPage="1"/>
  </sheetPr>
  <dimension ref="A2:BH92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34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80">
        <v>7.7314000000000007</v>
      </c>
      <c r="I8" s="23">
        <v>7.7314000000000007</v>
      </c>
      <c r="J8" s="23">
        <v>9.5728000000000009</v>
      </c>
      <c r="K8" s="23">
        <v>10.9833</v>
      </c>
      <c r="L8" s="23">
        <v>12.988999999999999</v>
      </c>
      <c r="M8" s="23">
        <v>0</v>
      </c>
      <c r="N8" s="23">
        <v>10.174199999999999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 t="shared" ref="G10:AA10" si="0">G9*G8</f>
        <v>48701</v>
      </c>
      <c r="H10" s="27">
        <f t="shared" si="0"/>
        <v>77314</v>
      </c>
      <c r="I10" s="27">
        <f t="shared" si="0"/>
        <v>48924.299200000001</v>
      </c>
      <c r="J10" s="27">
        <f t="shared" si="0"/>
        <v>208706.18560000003</v>
      </c>
      <c r="K10" s="27">
        <f t="shared" si="0"/>
        <v>745381.65449999995</v>
      </c>
      <c r="L10" s="27">
        <f t="shared" si="0"/>
        <v>60074.124999999993</v>
      </c>
      <c r="M10" s="27">
        <f t="shared" si="0"/>
        <v>0</v>
      </c>
      <c r="N10" s="27">
        <f t="shared" si="0"/>
        <v>1017.4199999999998</v>
      </c>
      <c r="O10" s="27">
        <f t="shared" si="0"/>
        <v>183256.8</v>
      </c>
      <c r="P10" s="27">
        <f t="shared" si="0"/>
        <v>0</v>
      </c>
      <c r="Q10" s="27">
        <f t="shared" si="0"/>
        <v>20877.400000000001</v>
      </c>
      <c r="R10" s="27">
        <f t="shared" si="0"/>
        <v>18077.18</v>
      </c>
      <c r="S10" s="27">
        <f t="shared" si="0"/>
        <v>28943.992000000002</v>
      </c>
      <c r="T10" s="27">
        <f t="shared" si="0"/>
        <v>8275.5157999999992</v>
      </c>
      <c r="U10" s="27">
        <f t="shared" si="0"/>
        <v>5803.2309999999998</v>
      </c>
      <c r="V10" s="27">
        <f t="shared" si="0"/>
        <v>26096.750000000004</v>
      </c>
      <c r="W10" s="27">
        <f t="shared" si="0"/>
        <v>0</v>
      </c>
      <c r="X10" s="27">
        <f t="shared" si="0"/>
        <v>0</v>
      </c>
      <c r="Y10" s="27">
        <f t="shared" si="0"/>
        <v>10966.25</v>
      </c>
      <c r="Z10" s="27">
        <f t="shared" si="0"/>
        <v>70096</v>
      </c>
      <c r="AA10" s="27">
        <f t="shared" si="0"/>
        <v>65715</v>
      </c>
      <c r="AB10" s="44">
        <f>SUM(D10:AA10)</f>
        <v>1774100.4030999998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0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 t="shared" ref="D13:Z13" si="1">D9</f>
        <v>16500</v>
      </c>
      <c r="E13" s="36">
        <f t="shared" si="1"/>
        <v>0</v>
      </c>
      <c r="F13" s="36">
        <f t="shared" si="1"/>
        <v>5000</v>
      </c>
      <c r="G13" s="36">
        <f t="shared" si="1"/>
        <v>5000</v>
      </c>
      <c r="H13" s="36">
        <f t="shared" si="1"/>
        <v>10000</v>
      </c>
      <c r="I13" s="36">
        <f t="shared" si="1"/>
        <v>6328</v>
      </c>
      <c r="J13" s="36">
        <f t="shared" si="1"/>
        <v>21802</v>
      </c>
      <c r="K13" s="36">
        <f t="shared" si="1"/>
        <v>67865</v>
      </c>
      <c r="L13" s="36">
        <f t="shared" si="1"/>
        <v>4625</v>
      </c>
      <c r="M13" s="36">
        <f t="shared" si="1"/>
        <v>0</v>
      </c>
      <c r="N13" s="36">
        <f t="shared" si="1"/>
        <v>100</v>
      </c>
      <c r="O13" s="36">
        <f t="shared" si="1"/>
        <v>12000</v>
      </c>
      <c r="P13" s="36">
        <f t="shared" si="1"/>
        <v>0</v>
      </c>
      <c r="Q13" s="36">
        <f t="shared" si="1"/>
        <v>2000</v>
      </c>
      <c r="R13" s="36">
        <f t="shared" si="1"/>
        <v>903859</v>
      </c>
      <c r="S13" s="36">
        <f t="shared" si="1"/>
        <v>19784</v>
      </c>
      <c r="T13" s="36">
        <f t="shared" si="1"/>
        <v>409679</v>
      </c>
      <c r="U13" s="36">
        <f t="shared" si="1"/>
        <v>2914</v>
      </c>
      <c r="V13" s="36">
        <f t="shared" si="1"/>
        <v>2500</v>
      </c>
      <c r="W13" s="36">
        <f t="shared" si="1"/>
        <v>0</v>
      </c>
      <c r="X13" s="36">
        <f t="shared" si="1"/>
        <v>0</v>
      </c>
      <c r="Y13" s="36">
        <f t="shared" si="1"/>
        <v>1250</v>
      </c>
      <c r="Z13" s="36">
        <f t="shared" si="1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 t="shared" ref="D14:AA14" si="2">D12*D13</f>
        <v>96878.1</v>
      </c>
      <c r="E14" s="37">
        <f t="shared" si="2"/>
        <v>0</v>
      </c>
      <c r="F14" s="37">
        <f t="shared" si="2"/>
        <v>18305.5</v>
      </c>
      <c r="G14" s="37">
        <f t="shared" si="2"/>
        <v>42501</v>
      </c>
      <c r="H14" s="37">
        <f t="shared" si="2"/>
        <v>58714.000000000007</v>
      </c>
      <c r="I14" s="37">
        <f t="shared" si="2"/>
        <v>18635.96</v>
      </c>
      <c r="J14" s="37">
        <f t="shared" si="2"/>
        <v>208706.18560000003</v>
      </c>
      <c r="K14" s="37">
        <f t="shared" si="2"/>
        <v>745381.65449999995</v>
      </c>
      <c r="L14" s="37">
        <f t="shared" si="2"/>
        <v>60074.124999999993</v>
      </c>
      <c r="M14" s="37">
        <f t="shared" si="2"/>
        <v>0</v>
      </c>
      <c r="N14" s="37">
        <f t="shared" si="2"/>
        <v>442.06000000000006</v>
      </c>
      <c r="O14" s="37">
        <f t="shared" si="2"/>
        <v>98751.6</v>
      </c>
      <c r="P14" s="37">
        <f t="shared" si="2"/>
        <v>0</v>
      </c>
      <c r="Q14" s="37">
        <f t="shared" si="2"/>
        <v>20877.400000000001</v>
      </c>
      <c r="R14" s="37">
        <f t="shared" si="2"/>
        <v>18077.18</v>
      </c>
      <c r="S14" s="37">
        <f t="shared" si="2"/>
        <v>28943.992000000002</v>
      </c>
      <c r="T14" s="37">
        <f t="shared" si="2"/>
        <v>8275.5157999999992</v>
      </c>
      <c r="U14" s="37">
        <f t="shared" si="2"/>
        <v>5803.2309999999998</v>
      </c>
      <c r="V14" s="37">
        <f t="shared" si="2"/>
        <v>10265.75</v>
      </c>
      <c r="W14" s="37">
        <f t="shared" si="2"/>
        <v>0</v>
      </c>
      <c r="X14" s="37">
        <f t="shared" si="2"/>
        <v>0</v>
      </c>
      <c r="Y14" s="37">
        <f t="shared" si="2"/>
        <v>6878.1249999999991</v>
      </c>
      <c r="Z14" s="37">
        <f t="shared" si="2"/>
        <v>15816.800000000001</v>
      </c>
      <c r="AA14" s="37">
        <f t="shared" si="2"/>
        <v>0</v>
      </c>
      <c r="AB14" s="44">
        <f t="shared" ref="AB14:AB15" si="3">SUM(D14:AA14)</f>
        <v>1463328.1788999999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 t="shared" ref="D15:AA15" si="4">D10-D14</f>
        <v>30690</v>
      </c>
      <c r="E15" s="40">
        <f t="shared" si="4"/>
        <v>0</v>
      </c>
      <c r="F15" s="40">
        <f t="shared" si="4"/>
        <v>0</v>
      </c>
      <c r="G15" s="40">
        <f t="shared" si="4"/>
        <v>6200</v>
      </c>
      <c r="H15" s="40">
        <f t="shared" si="4"/>
        <v>18599.999999999993</v>
      </c>
      <c r="I15" s="40">
        <f t="shared" si="4"/>
        <v>30288.339200000002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575.35999999999979</v>
      </c>
      <c r="O15" s="40">
        <f t="shared" si="4"/>
        <v>84505.199999999983</v>
      </c>
      <c r="P15" s="40">
        <f t="shared" si="4"/>
        <v>0</v>
      </c>
      <c r="Q15" s="40">
        <f t="shared" si="4"/>
        <v>0</v>
      </c>
      <c r="R15" s="40">
        <f t="shared" si="4"/>
        <v>0</v>
      </c>
      <c r="S15" s="40">
        <f t="shared" si="4"/>
        <v>0</v>
      </c>
      <c r="T15" s="40">
        <f t="shared" si="4"/>
        <v>0</v>
      </c>
      <c r="U15" s="40">
        <f t="shared" si="4"/>
        <v>0</v>
      </c>
      <c r="V15" s="40">
        <f t="shared" si="4"/>
        <v>15831.000000000004</v>
      </c>
      <c r="W15" s="40">
        <f t="shared" si="4"/>
        <v>0</v>
      </c>
      <c r="X15" s="40">
        <f t="shared" si="4"/>
        <v>0</v>
      </c>
      <c r="Y15" s="40">
        <f t="shared" si="4"/>
        <v>4088.1250000000009</v>
      </c>
      <c r="Z15" s="40">
        <f t="shared" si="4"/>
        <v>54279.199999999997</v>
      </c>
      <c r="AA15" s="40">
        <f t="shared" si="4"/>
        <v>65715</v>
      </c>
      <c r="AB15" s="44">
        <f t="shared" si="3"/>
        <v>310772.2242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41252.050000000003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8784.26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443.3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1586.8000000000002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52066.410000000011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49</v>
      </c>
      <c r="B25" s="47"/>
      <c r="C25" s="47"/>
      <c r="D25" s="48">
        <f>+AB10</f>
        <v>1774100.4030999998</v>
      </c>
    </row>
    <row r="26" spans="1:60" x14ac:dyDescent="0.35">
      <c r="A26" s="46" t="s">
        <v>50</v>
      </c>
      <c r="B26" s="47"/>
      <c r="C26" s="47"/>
      <c r="D26" s="48">
        <f>+D22</f>
        <v>52066.410000000011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1826166.8130999997</v>
      </c>
      <c r="E27" s="20"/>
      <c r="F27" s="51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1463328.1788999999</v>
      </c>
    </row>
    <row r="30" spans="1:60" x14ac:dyDescent="0.35">
      <c r="A30" s="46" t="s">
        <v>53</v>
      </c>
      <c r="B30" s="47"/>
      <c r="C30" s="47"/>
      <c r="D30" s="48">
        <f>SUM(D18:D21)</f>
        <v>52066.410000000011</v>
      </c>
    </row>
    <row r="31" spans="1:60" ht="21.75" thickBot="1" x14ac:dyDescent="0.4">
      <c r="A31" s="46" t="s">
        <v>54</v>
      </c>
      <c r="B31" s="47"/>
      <c r="C31" s="47"/>
      <c r="D31" s="81">
        <f>+D29+D30</f>
        <v>1515394.5888999999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310772.22419999982</v>
      </c>
    </row>
    <row r="34" spans="1:8" x14ac:dyDescent="0.35">
      <c r="A34" s="46" t="s">
        <v>56</v>
      </c>
      <c r="B34" s="47"/>
      <c r="C34" s="47"/>
      <c r="D34" s="48">
        <f>+D26-D30</f>
        <v>0</v>
      </c>
    </row>
    <row r="35" spans="1:8" ht="21.75" thickBot="1" x14ac:dyDescent="0.4">
      <c r="A35" s="46" t="s">
        <v>57</v>
      </c>
      <c r="B35" s="47"/>
      <c r="C35" s="47"/>
      <c r="D35" s="81">
        <f>+D27-D31</f>
        <v>310772.22419999982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9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70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71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72"/>
      <c r="F66" s="3"/>
    </row>
    <row r="67" spans="1:6" x14ac:dyDescent="0.35">
      <c r="E67" s="59"/>
      <c r="F67" s="52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F71" s="68"/>
    </row>
    <row r="72" spans="1:6" x14ac:dyDescent="0.35">
      <c r="D72" s="60"/>
      <c r="F72" s="68"/>
    </row>
    <row r="73" spans="1:6" x14ac:dyDescent="0.35">
      <c r="D73" s="60"/>
      <c r="F73" s="73"/>
    </row>
    <row r="74" spans="1:6" x14ac:dyDescent="0.35">
      <c r="D74" s="57"/>
      <c r="F74" s="68"/>
    </row>
    <row r="76" spans="1:6" x14ac:dyDescent="0.35">
      <c r="A76" s="96"/>
      <c r="B76" s="96"/>
      <c r="C76" s="96"/>
      <c r="D76" s="96"/>
      <c r="E76" s="96"/>
      <c r="F76" s="96"/>
    </row>
    <row r="77" spans="1:6" x14ac:dyDescent="0.35">
      <c r="E77" s="75"/>
      <c r="F77" s="75"/>
    </row>
    <row r="78" spans="1:6" x14ac:dyDescent="0.35">
      <c r="A78" s="70"/>
      <c r="B78" s="70"/>
      <c r="C78" s="70"/>
      <c r="D78" s="76"/>
      <c r="E78" s="77"/>
      <c r="F78" s="7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A80" s="78"/>
      <c r="B80" s="70"/>
      <c r="C80" s="70"/>
      <c r="D80" s="61"/>
      <c r="E80" s="67"/>
      <c r="F80" s="67"/>
    </row>
    <row r="81" spans="1:6" x14ac:dyDescent="0.35">
      <c r="D81" s="67"/>
      <c r="E81" s="67"/>
      <c r="F81" s="67"/>
    </row>
    <row r="83" spans="1:6" x14ac:dyDescent="0.35">
      <c r="A83" s="78"/>
      <c r="B83" s="70"/>
      <c r="C83" s="70"/>
      <c r="D83" s="61"/>
      <c r="E83" s="67"/>
      <c r="F83" s="67"/>
    </row>
    <row r="84" spans="1:6" x14ac:dyDescent="0.35">
      <c r="D84" s="20"/>
      <c r="E84" s="20"/>
      <c r="F84" s="20"/>
    </row>
    <row r="86" spans="1:6" x14ac:dyDescent="0.35">
      <c r="B86" s="79"/>
      <c r="C86" s="79"/>
      <c r="D86" s="97"/>
      <c r="E86" s="97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3:AA3"/>
    <mergeCell ref="A76:F76"/>
    <mergeCell ref="D86:E86"/>
    <mergeCell ref="R23:S23"/>
    <mergeCell ref="T23:U23"/>
    <mergeCell ref="AO4:AW4"/>
    <mergeCell ref="AY4:AZ4"/>
    <mergeCell ref="A7:AA7"/>
    <mergeCell ref="A11:AA11"/>
    <mergeCell ref="R6:S6"/>
    <mergeCell ref="T6:U6"/>
    <mergeCell ref="Z5:AA5"/>
    <mergeCell ref="O5:X5"/>
    <mergeCell ref="D5:N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DBB6-8C4C-4BBA-8951-1882BFAD8C53}">
  <sheetPr>
    <pageSetUpPr fitToPage="1"/>
  </sheetPr>
  <dimension ref="A2:BH92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80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>
        <v>0</v>
      </c>
      <c r="N8" s="23">
        <v>10.174199999999999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208706.18560000003</v>
      </c>
      <c r="K10" s="27">
        <f t="shared" si="0"/>
        <v>745381.65449999995</v>
      </c>
      <c r="L10" s="27">
        <f>L9*L8</f>
        <v>60074.124999999993</v>
      </c>
      <c r="M10" s="27">
        <f>M9*M8</f>
        <v>0</v>
      </c>
      <c r="N10" s="27">
        <f>N9*N8</f>
        <v>1017.4199999999998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20877.400000000001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0</v>
      </c>
      <c r="Y10" s="27">
        <f t="shared" si="1"/>
        <v>10966.25</v>
      </c>
      <c r="Z10" s="27">
        <f>Z9*Z8</f>
        <v>70096</v>
      </c>
      <c r="AA10" s="27">
        <f>AA9*AA8</f>
        <v>65715</v>
      </c>
      <c r="AB10" s="44">
        <f>SUM(D10:AA10)</f>
        <v>1770961.7150999997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0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2000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208706.18560000003</v>
      </c>
      <c r="K14" s="37">
        <f t="shared" si="3"/>
        <v>745381.65449999995</v>
      </c>
      <c r="L14" s="37">
        <f t="shared" si="3"/>
        <v>60074.124999999993</v>
      </c>
      <c r="M14" s="37">
        <f>M12*M13</f>
        <v>0</v>
      </c>
      <c r="N14" s="37">
        <f>N12*N13</f>
        <v>442.06000000000006</v>
      </c>
      <c r="O14" s="37">
        <f t="shared" si="3"/>
        <v>98751.6</v>
      </c>
      <c r="P14" s="37">
        <f t="shared" si="3"/>
        <v>0</v>
      </c>
      <c r="Q14" s="37">
        <f>Q12*Q13</f>
        <v>20877.400000000001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6878.1249999999991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1463328.1788999999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575.35999999999979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0</v>
      </c>
      <c r="Y15" s="40">
        <f>Y10-Y14</f>
        <v>4088.1250000000009</v>
      </c>
      <c r="Z15" s="40">
        <f t="shared" si="6"/>
        <v>54279.199999999997</v>
      </c>
      <c r="AA15" s="40">
        <f>AA10-AA14</f>
        <v>65715</v>
      </c>
      <c r="AB15" s="44">
        <f t="shared" si="5"/>
        <v>307633.53619999997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38646.780000000006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7514.66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443.3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3174.4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49779.140000000007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49</v>
      </c>
      <c r="B25" s="47"/>
      <c r="C25" s="47"/>
      <c r="D25" s="48">
        <f>+AB10</f>
        <v>1770961.7150999997</v>
      </c>
    </row>
    <row r="26" spans="1:60" x14ac:dyDescent="0.35">
      <c r="A26" s="46" t="s">
        <v>50</v>
      </c>
      <c r="B26" s="47"/>
      <c r="C26" s="47"/>
      <c r="D26" s="48">
        <f>+D22</f>
        <v>49779.140000000007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1820740.8550999996</v>
      </c>
      <c r="E27" s="20"/>
      <c r="F27" s="51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1463328.1788999999</v>
      </c>
    </row>
    <row r="30" spans="1:60" x14ac:dyDescent="0.35">
      <c r="A30" s="46" t="s">
        <v>53</v>
      </c>
      <c r="B30" s="47"/>
      <c r="C30" s="47"/>
      <c r="D30" s="48">
        <f>SUM(D18:D21)</f>
        <v>49779.140000000007</v>
      </c>
    </row>
    <row r="31" spans="1:60" ht="21.75" thickBot="1" x14ac:dyDescent="0.4">
      <c r="A31" s="46" t="s">
        <v>54</v>
      </c>
      <c r="B31" s="47"/>
      <c r="C31" s="47"/>
      <c r="D31" s="81">
        <f>+D29+D30</f>
        <v>1513107.3188999998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307633.53619999974</v>
      </c>
    </row>
    <row r="34" spans="1:8" x14ac:dyDescent="0.35">
      <c r="A34" s="46" t="s">
        <v>56</v>
      </c>
      <c r="B34" s="47"/>
      <c r="C34" s="47"/>
      <c r="D34" s="48">
        <f>+D26-D30</f>
        <v>0</v>
      </c>
    </row>
    <row r="35" spans="1:8" ht="21.75" thickBot="1" x14ac:dyDescent="0.4">
      <c r="A35" s="46" t="s">
        <v>57</v>
      </c>
      <c r="B35" s="47"/>
      <c r="C35" s="47"/>
      <c r="D35" s="81">
        <f>+D27-D31</f>
        <v>307633.53619999974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9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70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71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72"/>
      <c r="F66" s="3"/>
    </row>
    <row r="67" spans="1:6" x14ac:dyDescent="0.35">
      <c r="E67" s="59"/>
      <c r="F67" s="52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F71" s="68"/>
    </row>
    <row r="72" spans="1:6" x14ac:dyDescent="0.35">
      <c r="D72" s="60"/>
      <c r="F72" s="68"/>
    </row>
    <row r="73" spans="1:6" x14ac:dyDescent="0.35">
      <c r="D73" s="60"/>
      <c r="F73" s="73"/>
    </row>
    <row r="74" spans="1:6" x14ac:dyDescent="0.35">
      <c r="D74" s="57"/>
      <c r="F74" s="68"/>
    </row>
    <row r="76" spans="1:6" x14ac:dyDescent="0.35">
      <c r="A76" s="96"/>
      <c r="B76" s="96"/>
      <c r="C76" s="96"/>
      <c r="D76" s="96"/>
      <c r="E76" s="96"/>
      <c r="F76" s="96"/>
    </row>
    <row r="77" spans="1:6" x14ac:dyDescent="0.35">
      <c r="E77" s="75"/>
      <c r="F77" s="75"/>
    </row>
    <row r="78" spans="1:6" x14ac:dyDescent="0.35">
      <c r="A78" s="70"/>
      <c r="B78" s="70"/>
      <c r="C78" s="70"/>
      <c r="D78" s="76"/>
      <c r="E78" s="77"/>
      <c r="F78" s="7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A80" s="78"/>
      <c r="B80" s="70"/>
      <c r="C80" s="70"/>
      <c r="D80" s="61"/>
      <c r="E80" s="67"/>
      <c r="F80" s="67"/>
    </row>
    <row r="81" spans="1:6" x14ac:dyDescent="0.35">
      <c r="D81" s="67"/>
      <c r="E81" s="67"/>
      <c r="F81" s="67"/>
    </row>
    <row r="83" spans="1:6" x14ac:dyDescent="0.35">
      <c r="A83" s="78"/>
      <c r="B83" s="70"/>
      <c r="C83" s="70"/>
      <c r="D83" s="61"/>
      <c r="E83" s="67"/>
      <c r="F83" s="67"/>
    </row>
    <row r="84" spans="1:6" x14ac:dyDescent="0.35">
      <c r="D84" s="20"/>
      <c r="E84" s="20"/>
      <c r="F84" s="20"/>
    </row>
    <row r="86" spans="1:6" x14ac:dyDescent="0.35">
      <c r="B86" s="79"/>
      <c r="C86" s="79"/>
      <c r="D86" s="97"/>
      <c r="E86" s="97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76:F76"/>
    <mergeCell ref="D86:E86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F835-3421-43F3-A765-10DE18E395DA}">
  <sheetPr>
    <pageSetUpPr fitToPage="1"/>
  </sheetPr>
  <dimension ref="A2:BH64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36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80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>
        <v>0</v>
      </c>
      <c r="N8" s="23">
        <v>9.8460000000000001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21802</v>
      </c>
      <c r="K9" s="26">
        <v>67865</v>
      </c>
      <c r="L9" s="26">
        <v>4625</v>
      </c>
      <c r="M9" s="26">
        <v>0</v>
      </c>
      <c r="N9" s="26">
        <v>100</v>
      </c>
      <c r="O9" s="26">
        <v>12000</v>
      </c>
      <c r="P9" s="26">
        <v>0</v>
      </c>
      <c r="Q9" s="26">
        <v>2000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>G9*G8</f>
        <v>47130</v>
      </c>
      <c r="H10" s="27">
        <f t="shared" ref="H10:K10" si="0">H9*H8</f>
        <v>74820</v>
      </c>
      <c r="I10" s="27">
        <f>I9*I8</f>
        <v>44308.655999999995</v>
      </c>
      <c r="J10" s="27">
        <f t="shared" si="0"/>
        <v>201973.72800000003</v>
      </c>
      <c r="K10" s="27">
        <f t="shared" si="0"/>
        <v>721337.08499999996</v>
      </c>
      <c r="L10" s="27">
        <f>L9*L8</f>
        <v>58136.25</v>
      </c>
      <c r="M10" s="27">
        <f>M9*M8</f>
        <v>0</v>
      </c>
      <c r="N10" s="27">
        <f>N9*N8</f>
        <v>984.6</v>
      </c>
      <c r="O10" s="27">
        <f t="shared" ref="O10:Y10" si="1">O9*O8</f>
        <v>183256.8</v>
      </c>
      <c r="P10" s="27">
        <f t="shared" si="1"/>
        <v>0</v>
      </c>
      <c r="Q10" s="27">
        <f t="shared" si="1"/>
        <v>20877.400000000001</v>
      </c>
      <c r="R10" s="27">
        <f t="shared" si="1"/>
        <v>18077.18</v>
      </c>
      <c r="S10" s="27">
        <f t="shared" si="1"/>
        <v>28943.992000000002</v>
      </c>
      <c r="T10" s="27">
        <f t="shared" si="1"/>
        <v>8275.5157999999992</v>
      </c>
      <c r="U10" s="27">
        <f t="shared" si="1"/>
        <v>5803.2309999999998</v>
      </c>
      <c r="V10" s="27">
        <f t="shared" si="1"/>
        <v>26096.750000000004</v>
      </c>
      <c r="W10" s="27">
        <f t="shared" si="1"/>
        <v>0</v>
      </c>
      <c r="X10" s="27">
        <f t="shared" si="1"/>
        <v>0</v>
      </c>
      <c r="Y10" s="27">
        <f t="shared" si="1"/>
        <v>10612.499999999998</v>
      </c>
      <c r="Z10" s="27">
        <f>Z9*Z8</f>
        <v>70096</v>
      </c>
      <c r="AA10" s="27">
        <f>AA9*AA8</f>
        <v>65715</v>
      </c>
      <c r="AB10" s="44">
        <f>SUM(D10:AA10)</f>
        <v>1727612.6878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4.2780000000000005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0</v>
      </c>
      <c r="Y12" s="32">
        <v>5.3249999999999993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21802</v>
      </c>
      <c r="K13" s="36">
        <f t="shared" si="2"/>
        <v>67865</v>
      </c>
      <c r="L13" s="36">
        <f t="shared" si="2"/>
        <v>4625</v>
      </c>
      <c r="M13" s="36">
        <f t="shared" si="2"/>
        <v>0</v>
      </c>
      <c r="N13" s="36">
        <f>N9</f>
        <v>100</v>
      </c>
      <c r="O13" s="36">
        <f t="shared" si="2"/>
        <v>12000</v>
      </c>
      <c r="P13" s="36">
        <f t="shared" si="2"/>
        <v>0</v>
      </c>
      <c r="Q13" s="36">
        <f t="shared" si="2"/>
        <v>2000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0</v>
      </c>
      <c r="Y13" s="36">
        <f t="shared" si="2"/>
        <v>1250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93753</v>
      </c>
      <c r="E14" s="37">
        <f t="shared" ref="E14:P14" si="3">E12*E13</f>
        <v>0</v>
      </c>
      <c r="F14" s="37">
        <f t="shared" si="3"/>
        <v>17715</v>
      </c>
      <c r="G14" s="37">
        <f t="shared" si="3"/>
        <v>41129.999999999993</v>
      </c>
      <c r="H14" s="37">
        <f t="shared" si="3"/>
        <v>56820.000000000007</v>
      </c>
      <c r="I14" s="37">
        <f t="shared" si="3"/>
        <v>18034.8</v>
      </c>
      <c r="J14" s="37">
        <f>J12*J13</f>
        <v>201973.72800000003</v>
      </c>
      <c r="K14" s="37">
        <f t="shared" si="3"/>
        <v>721337.08499999996</v>
      </c>
      <c r="L14" s="37">
        <f t="shared" si="3"/>
        <v>58136.25</v>
      </c>
      <c r="M14" s="37">
        <f>M12*M13</f>
        <v>0</v>
      </c>
      <c r="N14" s="37">
        <f>N12*N13</f>
        <v>427.80000000000007</v>
      </c>
      <c r="O14" s="37">
        <f t="shared" si="3"/>
        <v>98751.6</v>
      </c>
      <c r="P14" s="37">
        <f t="shared" si="3"/>
        <v>0</v>
      </c>
      <c r="Q14" s="37">
        <f>Q12*Q13</f>
        <v>20877.400000000001</v>
      </c>
      <c r="R14" s="37">
        <f t="shared" ref="R14:Y14" si="4">R12*R13</f>
        <v>18077.18</v>
      </c>
      <c r="S14" s="37">
        <f t="shared" si="4"/>
        <v>28943.992000000002</v>
      </c>
      <c r="T14" s="37">
        <f t="shared" si="4"/>
        <v>8275.5157999999992</v>
      </c>
      <c r="U14" s="37">
        <f t="shared" si="4"/>
        <v>5803.2309999999998</v>
      </c>
      <c r="V14" s="37">
        <f t="shared" si="4"/>
        <v>10265.75</v>
      </c>
      <c r="W14" s="37">
        <f>W12*W13</f>
        <v>0</v>
      </c>
      <c r="X14" s="37">
        <f>X12*X13</f>
        <v>0</v>
      </c>
      <c r="Y14" s="37">
        <f t="shared" si="4"/>
        <v>6656.2499999999991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1422795.3817999999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29700</v>
      </c>
      <c r="E15" s="40">
        <f t="shared" ref="E15:Z15" si="6">E10-E14</f>
        <v>0</v>
      </c>
      <c r="F15" s="40">
        <f t="shared" si="6"/>
        <v>0</v>
      </c>
      <c r="G15" s="40">
        <f t="shared" si="6"/>
        <v>6000.0000000000073</v>
      </c>
      <c r="H15" s="40">
        <f t="shared" si="6"/>
        <v>17999.999999999993</v>
      </c>
      <c r="I15" s="40">
        <f t="shared" si="6"/>
        <v>26273.855999999996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556.79999999999995</v>
      </c>
      <c r="O15" s="40">
        <f>O10-O14</f>
        <v>84505.199999999983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15831.000000000004</v>
      </c>
      <c r="W15" s="40">
        <f>W10-W14</f>
        <v>0</v>
      </c>
      <c r="X15" s="40">
        <f>X10-X14</f>
        <v>0</v>
      </c>
      <c r="Y15" s="40">
        <f>Y10-Y14</f>
        <v>3956.2499999999991</v>
      </c>
      <c r="Z15" s="40">
        <f t="shared" si="6"/>
        <v>54279.199999999997</v>
      </c>
      <c r="AA15" s="40">
        <f>AA10-AA14</f>
        <v>65715</v>
      </c>
      <c r="AB15" s="44">
        <f t="shared" si="5"/>
        <v>304817.30599999998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40660.119999999995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8883.39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429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3072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53044.509999999995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4" spans="1:60" x14ac:dyDescent="0.35">
      <c r="D24" s="20"/>
      <c r="E24" s="20"/>
    </row>
    <row r="25" spans="1:60" x14ac:dyDescent="0.35">
      <c r="A25" s="46" t="s">
        <v>49</v>
      </c>
      <c r="B25" s="47"/>
      <c r="C25" s="47"/>
      <c r="D25" s="48">
        <f>+AB10</f>
        <v>1727612.6878</v>
      </c>
      <c r="E25" s="53"/>
      <c r="F25" s="52"/>
      <c r="G25" s="70"/>
    </row>
    <row r="26" spans="1:60" x14ac:dyDescent="0.35">
      <c r="A26" s="46" t="s">
        <v>50</v>
      </c>
      <c r="B26" s="47"/>
      <c r="C26" s="47"/>
      <c r="D26" s="48">
        <f>+D22</f>
        <v>53044.509999999995</v>
      </c>
      <c r="E26" s="20"/>
    </row>
    <row r="27" spans="1:60" ht="21.75" thickBot="1" x14ac:dyDescent="0.4">
      <c r="A27" s="46" t="s">
        <v>51</v>
      </c>
      <c r="B27" s="47"/>
      <c r="C27" s="47"/>
      <c r="D27" s="81">
        <f>+D25+D26</f>
        <v>1780657.1978</v>
      </c>
      <c r="E27" s="55"/>
      <c r="F27" s="52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1422795.3817999999</v>
      </c>
    </row>
    <row r="30" spans="1:60" x14ac:dyDescent="0.35">
      <c r="A30" s="46" t="s">
        <v>53</v>
      </c>
      <c r="B30" s="47"/>
      <c r="C30" s="47"/>
      <c r="D30" s="48">
        <f>SUM(D18:D21)</f>
        <v>53044.509999999995</v>
      </c>
      <c r="E30" s="20"/>
    </row>
    <row r="31" spans="1:60" ht="21.75" thickBot="1" x14ac:dyDescent="0.4">
      <c r="A31" s="46" t="s">
        <v>54</v>
      </c>
      <c r="B31" s="47"/>
      <c r="C31" s="47"/>
      <c r="D31" s="81">
        <f>+D29+D30</f>
        <v>1475839.8917999999</v>
      </c>
      <c r="E31" s="52"/>
      <c r="F31" s="71"/>
    </row>
    <row r="32" spans="1:60" ht="21.75" thickTop="1" x14ac:dyDescent="0.35">
      <c r="E32" s="56"/>
      <c r="F32" s="57"/>
    </row>
    <row r="33" spans="1:6" x14ac:dyDescent="0.35">
      <c r="A33" s="46" t="s">
        <v>55</v>
      </c>
      <c r="B33" s="47"/>
      <c r="C33" s="47"/>
      <c r="D33" s="48">
        <f>+D25-D29</f>
        <v>304817.3060000001</v>
      </c>
    </row>
    <row r="34" spans="1:6" x14ac:dyDescent="0.35">
      <c r="A34" s="46" t="s">
        <v>56</v>
      </c>
      <c r="B34" s="47"/>
      <c r="C34" s="47"/>
      <c r="D34" s="48">
        <f>+D26-D30</f>
        <v>0</v>
      </c>
      <c r="E34" s="58"/>
    </row>
    <row r="35" spans="1:6" ht="21.75" thickBot="1" x14ac:dyDescent="0.4">
      <c r="A35" s="46" t="s">
        <v>57</v>
      </c>
      <c r="B35" s="47"/>
      <c r="C35" s="47"/>
      <c r="D35" s="81">
        <f>+D27-D31</f>
        <v>304817.3060000001</v>
      </c>
    </row>
    <row r="36" spans="1:6" ht="21.75" thickTop="1" x14ac:dyDescent="0.35">
      <c r="D36" s="58"/>
    </row>
    <row r="38" spans="1:6" x14ac:dyDescent="0.35">
      <c r="E38" s="72"/>
      <c r="F38" s="3"/>
    </row>
    <row r="39" spans="1:6" x14ac:dyDescent="0.35">
      <c r="E39" s="59"/>
      <c r="F39" s="52"/>
    </row>
    <row r="40" spans="1:6" x14ac:dyDescent="0.35">
      <c r="F40" s="68"/>
    </row>
    <row r="41" spans="1:6" x14ac:dyDescent="0.35">
      <c r="F41" s="68"/>
    </row>
    <row r="42" spans="1:6" x14ac:dyDescent="0.35">
      <c r="F42" s="68"/>
    </row>
    <row r="43" spans="1:6" x14ac:dyDescent="0.35">
      <c r="F43" s="68"/>
    </row>
    <row r="44" spans="1:6" x14ac:dyDescent="0.35">
      <c r="D44" s="60"/>
      <c r="F44" s="68"/>
    </row>
    <row r="45" spans="1:6" x14ac:dyDescent="0.35">
      <c r="D45" s="60"/>
      <c r="F45" s="73"/>
    </row>
    <row r="46" spans="1:6" x14ac:dyDescent="0.35">
      <c r="D46" s="57"/>
      <c r="F46" s="68"/>
    </row>
    <row r="48" spans="1:6" x14ac:dyDescent="0.35">
      <c r="A48" s="96"/>
      <c r="B48" s="96"/>
      <c r="C48" s="96"/>
      <c r="D48" s="96"/>
      <c r="E48" s="96"/>
      <c r="F48" s="96"/>
    </row>
    <row r="49" spans="1:6" x14ac:dyDescent="0.35">
      <c r="E49" s="75"/>
      <c r="F49" s="75"/>
    </row>
    <row r="50" spans="1:6" x14ac:dyDescent="0.35">
      <c r="A50" s="70"/>
      <c r="B50" s="70"/>
      <c r="C50" s="70"/>
      <c r="D50" s="76"/>
      <c r="E50" s="77"/>
      <c r="F50" s="77"/>
    </row>
    <row r="51" spans="1:6" x14ac:dyDescent="0.35">
      <c r="A51" s="78"/>
      <c r="B51" s="70"/>
      <c r="C51" s="70"/>
      <c r="D51" s="61"/>
      <c r="E51" s="67"/>
      <c r="F51" s="67"/>
    </row>
    <row r="52" spans="1:6" x14ac:dyDescent="0.35">
      <c r="A52" s="78"/>
      <c r="B52" s="70"/>
      <c r="C52" s="70"/>
      <c r="D52" s="61"/>
      <c r="E52" s="67"/>
      <c r="F52" s="67"/>
    </row>
    <row r="53" spans="1:6" x14ac:dyDescent="0.35">
      <c r="D53" s="67"/>
      <c r="E53" s="67"/>
      <c r="F53" s="67"/>
    </row>
    <row r="55" spans="1:6" x14ac:dyDescent="0.35">
      <c r="A55" s="78"/>
      <c r="B55" s="70"/>
      <c r="C55" s="70"/>
      <c r="D55" s="61"/>
      <c r="E55" s="67"/>
      <c r="F55" s="67"/>
    </row>
    <row r="56" spans="1:6" x14ac:dyDescent="0.35">
      <c r="D56" s="20"/>
      <c r="E56" s="20"/>
      <c r="F56" s="20"/>
    </row>
    <row r="58" spans="1:6" x14ac:dyDescent="0.35">
      <c r="B58" s="79"/>
      <c r="C58" s="79"/>
      <c r="D58" s="97"/>
      <c r="E58" s="97"/>
    </row>
    <row r="60" spans="1:6" x14ac:dyDescent="0.35">
      <c r="B60" s="62"/>
      <c r="C60" s="62"/>
      <c r="D60" s="63"/>
      <c r="E60" s="63"/>
    </row>
    <row r="61" spans="1:6" x14ac:dyDescent="0.35">
      <c r="E61" s="62"/>
    </row>
    <row r="62" spans="1:6" x14ac:dyDescent="0.35">
      <c r="D62" s="62"/>
    </row>
    <row r="63" spans="1:6" x14ac:dyDescent="0.35">
      <c r="B63" s="62"/>
      <c r="C63" s="62"/>
      <c r="D63" s="62"/>
      <c r="E63" s="62"/>
    </row>
    <row r="64" spans="1:6" x14ac:dyDescent="0.35">
      <c r="B64" s="62"/>
      <c r="C64" s="62"/>
      <c r="D64" s="62"/>
      <c r="E64" s="62"/>
    </row>
  </sheetData>
  <mergeCells count="14">
    <mergeCell ref="A48:F48"/>
    <mergeCell ref="D58:E58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1862-40FA-4D8A-8C9E-58E7CFAB10CE}">
  <sheetPr>
    <pageSetUpPr fitToPage="1"/>
  </sheetPr>
  <dimension ref="A2:BH91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80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>
        <v>0</v>
      </c>
      <c r="N8" s="23">
        <v>10.174199999999999</v>
      </c>
      <c r="O8" s="23">
        <v>15.2714</v>
      </c>
      <c r="P8" s="23">
        <v>0</v>
      </c>
      <c r="Q8" s="23">
        <v>10.438700000000001</v>
      </c>
      <c r="R8" s="23">
        <v>0.02</v>
      </c>
      <c r="S8" s="23">
        <v>1.4630000000000001</v>
      </c>
      <c r="T8" s="23">
        <v>2.0199999999999999E-2</v>
      </c>
      <c r="U8" s="23">
        <v>1.9915</v>
      </c>
      <c r="V8" s="23">
        <v>10.438700000000001</v>
      </c>
      <c r="W8" s="23">
        <v>0</v>
      </c>
      <c r="X8" s="23">
        <v>10.6629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39294</v>
      </c>
      <c r="K9" s="26">
        <v>81883</v>
      </c>
      <c r="L9" s="26">
        <v>9984</v>
      </c>
      <c r="M9" s="26">
        <v>0</v>
      </c>
      <c r="N9" s="26">
        <v>100</v>
      </c>
      <c r="O9" s="26">
        <v>12000</v>
      </c>
      <c r="P9" s="26">
        <v>0</v>
      </c>
      <c r="Q9" s="26">
        <v>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0</v>
      </c>
      <c r="Y9" s="26">
        <v>1250</v>
      </c>
      <c r="Z9" s="26">
        <v>8000</v>
      </c>
      <c r="AA9" s="26">
        <v>7500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 t="shared" ref="G10:AA10" si="0">G9*G8</f>
        <v>48701</v>
      </c>
      <c r="H10" s="27">
        <f t="shared" si="0"/>
        <v>77314</v>
      </c>
      <c r="I10" s="27">
        <f t="shared" si="0"/>
        <v>45785.611199999999</v>
      </c>
      <c r="J10" s="27">
        <f t="shared" si="0"/>
        <v>376153.60320000001</v>
      </c>
      <c r="K10" s="27">
        <f t="shared" si="0"/>
        <v>899345.55389999994</v>
      </c>
      <c r="L10" s="27">
        <f t="shared" si="0"/>
        <v>129682.17599999999</v>
      </c>
      <c r="M10" s="27">
        <f t="shared" si="0"/>
        <v>0</v>
      </c>
      <c r="N10" s="27">
        <f t="shared" si="0"/>
        <v>1017.4199999999998</v>
      </c>
      <c r="O10" s="27">
        <f t="shared" si="0"/>
        <v>183256.8</v>
      </c>
      <c r="P10" s="27">
        <f t="shared" si="0"/>
        <v>0</v>
      </c>
      <c r="Q10" s="27">
        <f t="shared" si="0"/>
        <v>41754.800000000003</v>
      </c>
      <c r="R10" s="27">
        <f t="shared" si="0"/>
        <v>18077.18</v>
      </c>
      <c r="S10" s="27">
        <f t="shared" si="0"/>
        <v>28943.992000000002</v>
      </c>
      <c r="T10" s="27">
        <f t="shared" si="0"/>
        <v>8275.5157999999992</v>
      </c>
      <c r="U10" s="27">
        <f t="shared" si="0"/>
        <v>5803.2309999999998</v>
      </c>
      <c r="V10" s="27">
        <f t="shared" si="0"/>
        <v>26096.750000000004</v>
      </c>
      <c r="W10" s="27">
        <f t="shared" si="0"/>
        <v>0</v>
      </c>
      <c r="X10" s="27">
        <f t="shared" si="0"/>
        <v>0</v>
      </c>
      <c r="Y10" s="27">
        <f t="shared" si="0"/>
        <v>10966.25</v>
      </c>
      <c r="Z10" s="27">
        <f t="shared" si="0"/>
        <v>70096</v>
      </c>
      <c r="AA10" s="27">
        <f t="shared" si="0"/>
        <v>65715</v>
      </c>
      <c r="AB10" s="44">
        <f>SUM(D10:AA10)</f>
        <v>2182858.4830999998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4.4206000000000003</v>
      </c>
      <c r="O12" s="32">
        <v>8.2293000000000003</v>
      </c>
      <c r="P12" s="32">
        <v>0</v>
      </c>
      <c r="Q12" s="32">
        <v>10.438700000000001</v>
      </c>
      <c r="R12" s="32">
        <v>0.02</v>
      </c>
      <c r="S12" s="32">
        <v>1.4630000000000001</v>
      </c>
      <c r="T12" s="32">
        <v>2.0199999999999999E-2</v>
      </c>
      <c r="U12" s="32">
        <v>1.9915</v>
      </c>
      <c r="V12" s="32">
        <v>4.1063000000000001</v>
      </c>
      <c r="W12" s="32">
        <v>0</v>
      </c>
      <c r="X12" s="32">
        <v>0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 t="shared" ref="D13:Z13" si="1">D9</f>
        <v>16500</v>
      </c>
      <c r="E13" s="36">
        <f t="shared" si="1"/>
        <v>0</v>
      </c>
      <c r="F13" s="36">
        <f t="shared" si="1"/>
        <v>5000</v>
      </c>
      <c r="G13" s="36">
        <f t="shared" si="1"/>
        <v>5000</v>
      </c>
      <c r="H13" s="36">
        <f t="shared" si="1"/>
        <v>10000</v>
      </c>
      <c r="I13" s="36">
        <f t="shared" si="1"/>
        <v>6328</v>
      </c>
      <c r="J13" s="36">
        <f t="shared" si="1"/>
        <v>39294</v>
      </c>
      <c r="K13" s="36">
        <f t="shared" si="1"/>
        <v>81883</v>
      </c>
      <c r="L13" s="36">
        <f t="shared" si="1"/>
        <v>9984</v>
      </c>
      <c r="M13" s="36">
        <f t="shared" si="1"/>
        <v>0</v>
      </c>
      <c r="N13" s="36">
        <f t="shared" si="1"/>
        <v>100</v>
      </c>
      <c r="O13" s="36">
        <f t="shared" si="1"/>
        <v>12000</v>
      </c>
      <c r="P13" s="36">
        <f t="shared" si="1"/>
        <v>0</v>
      </c>
      <c r="Q13" s="36">
        <f t="shared" si="1"/>
        <v>4000</v>
      </c>
      <c r="R13" s="36">
        <f t="shared" si="1"/>
        <v>903859</v>
      </c>
      <c r="S13" s="36">
        <f t="shared" si="1"/>
        <v>19784</v>
      </c>
      <c r="T13" s="36">
        <f t="shared" si="1"/>
        <v>409679</v>
      </c>
      <c r="U13" s="36">
        <f t="shared" si="1"/>
        <v>2914</v>
      </c>
      <c r="V13" s="36">
        <f t="shared" si="1"/>
        <v>2500</v>
      </c>
      <c r="W13" s="36">
        <f t="shared" si="1"/>
        <v>0</v>
      </c>
      <c r="X13" s="36">
        <f t="shared" si="1"/>
        <v>0</v>
      </c>
      <c r="Y13" s="36">
        <f t="shared" si="1"/>
        <v>1250</v>
      </c>
      <c r="Z13" s="36">
        <f t="shared" si="1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 t="shared" ref="D14:AA14" si="2">D12*D13</f>
        <v>96878.1</v>
      </c>
      <c r="E14" s="37">
        <f t="shared" si="2"/>
        <v>0</v>
      </c>
      <c r="F14" s="37">
        <f t="shared" si="2"/>
        <v>18305.5</v>
      </c>
      <c r="G14" s="37">
        <f t="shared" si="2"/>
        <v>42501</v>
      </c>
      <c r="H14" s="37">
        <f t="shared" si="2"/>
        <v>58714.000000000007</v>
      </c>
      <c r="I14" s="37">
        <f t="shared" si="2"/>
        <v>18635.96</v>
      </c>
      <c r="J14" s="37">
        <f t="shared" si="2"/>
        <v>376153.60320000001</v>
      </c>
      <c r="K14" s="37">
        <f t="shared" si="2"/>
        <v>899345.55389999994</v>
      </c>
      <c r="L14" s="37">
        <f t="shared" si="2"/>
        <v>129682.17599999999</v>
      </c>
      <c r="M14" s="37">
        <f t="shared" si="2"/>
        <v>0</v>
      </c>
      <c r="N14" s="37">
        <f t="shared" si="2"/>
        <v>442.06000000000006</v>
      </c>
      <c r="O14" s="37">
        <f t="shared" si="2"/>
        <v>98751.6</v>
      </c>
      <c r="P14" s="37">
        <f t="shared" si="2"/>
        <v>0</v>
      </c>
      <c r="Q14" s="37">
        <f t="shared" si="2"/>
        <v>41754.800000000003</v>
      </c>
      <c r="R14" s="37">
        <f t="shared" si="2"/>
        <v>18077.18</v>
      </c>
      <c r="S14" s="37">
        <f t="shared" si="2"/>
        <v>28943.992000000002</v>
      </c>
      <c r="T14" s="37">
        <f t="shared" si="2"/>
        <v>8275.5157999999992</v>
      </c>
      <c r="U14" s="37">
        <f t="shared" si="2"/>
        <v>5803.2309999999998</v>
      </c>
      <c r="V14" s="37">
        <f t="shared" si="2"/>
        <v>10265.75</v>
      </c>
      <c r="W14" s="37">
        <f t="shared" si="2"/>
        <v>0</v>
      </c>
      <c r="X14" s="37">
        <f t="shared" si="2"/>
        <v>0</v>
      </c>
      <c r="Y14" s="37">
        <f t="shared" si="2"/>
        <v>6878.1249999999991</v>
      </c>
      <c r="Z14" s="37">
        <f t="shared" si="2"/>
        <v>15816.800000000001</v>
      </c>
      <c r="AA14" s="37">
        <f t="shared" si="2"/>
        <v>0</v>
      </c>
      <c r="AB14" s="44">
        <f t="shared" ref="AB14:AB15" si="3">SUM(D14:AA14)</f>
        <v>1875224.9469000001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 t="shared" ref="D15:AA15" si="4">D10-D14</f>
        <v>30690</v>
      </c>
      <c r="E15" s="40">
        <f t="shared" si="4"/>
        <v>0</v>
      </c>
      <c r="F15" s="40">
        <f t="shared" si="4"/>
        <v>0</v>
      </c>
      <c r="G15" s="40">
        <f t="shared" si="4"/>
        <v>6200</v>
      </c>
      <c r="H15" s="40">
        <f t="shared" si="4"/>
        <v>18599.999999999993</v>
      </c>
      <c r="I15" s="40">
        <f t="shared" si="4"/>
        <v>27149.6512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575.35999999999979</v>
      </c>
      <c r="O15" s="40">
        <f t="shared" si="4"/>
        <v>84505.199999999983</v>
      </c>
      <c r="P15" s="40">
        <f t="shared" si="4"/>
        <v>0</v>
      </c>
      <c r="Q15" s="40">
        <f t="shared" si="4"/>
        <v>0</v>
      </c>
      <c r="R15" s="40">
        <f t="shared" si="4"/>
        <v>0</v>
      </c>
      <c r="S15" s="40">
        <f t="shared" si="4"/>
        <v>0</v>
      </c>
      <c r="T15" s="40">
        <f t="shared" si="4"/>
        <v>0</v>
      </c>
      <c r="U15" s="40">
        <f t="shared" si="4"/>
        <v>0</v>
      </c>
      <c r="V15" s="40">
        <f t="shared" si="4"/>
        <v>15831.000000000004</v>
      </c>
      <c r="W15" s="40">
        <f t="shared" si="4"/>
        <v>0</v>
      </c>
      <c r="X15" s="40">
        <f t="shared" si="4"/>
        <v>0</v>
      </c>
      <c r="Y15" s="40">
        <f t="shared" si="4"/>
        <v>4088.1250000000009</v>
      </c>
      <c r="Z15" s="40">
        <f t="shared" si="4"/>
        <v>54279.199999999997</v>
      </c>
      <c r="AA15" s="40">
        <f t="shared" si="4"/>
        <v>65715</v>
      </c>
      <c r="AB15" s="44">
        <f t="shared" si="3"/>
        <v>307633.53619999997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52298.14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10333.549999999999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443.3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3174.4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66249.39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4" spans="1:60" x14ac:dyDescent="0.35">
      <c r="A24" s="42"/>
    </row>
    <row r="25" spans="1:60" x14ac:dyDescent="0.35">
      <c r="A25" s="46" t="s">
        <v>49</v>
      </c>
      <c r="B25" s="47"/>
      <c r="C25" s="47"/>
      <c r="D25" s="48">
        <f>+AB10</f>
        <v>2182858.4830999998</v>
      </c>
      <c r="E25" s="20"/>
      <c r="F25" s="51"/>
    </row>
    <row r="26" spans="1:60" x14ac:dyDescent="0.35">
      <c r="A26" s="46" t="s">
        <v>50</v>
      </c>
      <c r="B26" s="47"/>
      <c r="C26" s="47"/>
      <c r="D26" s="48">
        <f>+D22</f>
        <v>66249.39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2249107.8731</v>
      </c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1875224.9469000001</v>
      </c>
    </row>
    <row r="30" spans="1:60" x14ac:dyDescent="0.35">
      <c r="A30" s="46" t="s">
        <v>53</v>
      </c>
      <c r="B30" s="47"/>
      <c r="C30" s="47"/>
      <c r="D30" s="48">
        <f>SUM(D18:D21)</f>
        <v>66249.39</v>
      </c>
    </row>
    <row r="31" spans="1:60" ht="21.75" thickBot="1" x14ac:dyDescent="0.4">
      <c r="A31" s="46" t="s">
        <v>54</v>
      </c>
      <c r="B31" s="47"/>
      <c r="C31" s="47"/>
      <c r="D31" s="81">
        <f>+D29+D30</f>
        <v>1941474.3369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307633.53619999974</v>
      </c>
    </row>
    <row r="34" spans="1:8" x14ac:dyDescent="0.35">
      <c r="A34" s="46" t="s">
        <v>56</v>
      </c>
      <c r="B34" s="47"/>
      <c r="C34" s="47"/>
      <c r="D34" s="48">
        <f>+D26-D30</f>
        <v>0</v>
      </c>
      <c r="E34" s="52"/>
      <c r="F34" s="52"/>
    </row>
    <row r="35" spans="1:8" ht="21.75" thickBot="1" x14ac:dyDescent="0.4">
      <c r="A35" s="46" t="s">
        <v>57</v>
      </c>
      <c r="B35" s="47"/>
      <c r="C35" s="47"/>
      <c r="D35" s="81">
        <f>+D27-D31</f>
        <v>307633.53619999997</v>
      </c>
      <c r="E35" s="20"/>
      <c r="F35" s="20"/>
      <c r="G35" s="51"/>
      <c r="H35" s="69"/>
    </row>
    <row r="36" spans="1:8" ht="21.75" thickTop="1" x14ac:dyDescent="0.35">
      <c r="D36" s="52"/>
      <c r="E36" s="52"/>
      <c r="F36" s="52"/>
      <c r="G36" s="52"/>
    </row>
    <row r="38" spans="1:8" x14ac:dyDescent="0.35">
      <c r="A38" s="42"/>
    </row>
    <row r="39" spans="1:8" x14ac:dyDescent="0.35">
      <c r="D39" s="20"/>
      <c r="E39" s="53"/>
      <c r="F39" s="54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2"/>
    </row>
    <row r="44" spans="1:8" x14ac:dyDescent="0.35">
      <c r="D44" s="20"/>
      <c r="E44" s="53"/>
      <c r="F44" s="54"/>
    </row>
    <row r="45" spans="1:8" x14ac:dyDescent="0.35">
      <c r="A45" s="42"/>
      <c r="D45" s="20"/>
      <c r="E45" s="53"/>
      <c r="F45" s="54"/>
    </row>
    <row r="46" spans="1:8" x14ac:dyDescent="0.35"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F49" s="54"/>
    </row>
    <row r="50" spans="1:7" x14ac:dyDescent="0.35">
      <c r="A50" s="42"/>
      <c r="F50" s="52"/>
    </row>
    <row r="51" spans="1:7" x14ac:dyDescent="0.35">
      <c r="D51" s="20"/>
      <c r="E51" s="20"/>
    </row>
    <row r="52" spans="1:7" x14ac:dyDescent="0.35">
      <c r="D52" s="53"/>
      <c r="E52" s="53"/>
      <c r="F52" s="52"/>
      <c r="G52" s="70"/>
    </row>
    <row r="53" spans="1:7" x14ac:dyDescent="0.35">
      <c r="D53" s="20"/>
      <c r="E53" s="20"/>
    </row>
    <row r="54" spans="1:7" x14ac:dyDescent="0.35">
      <c r="D54" s="55"/>
      <c r="E54" s="55"/>
      <c r="F54" s="52"/>
    </row>
    <row r="57" spans="1:7" x14ac:dyDescent="0.35">
      <c r="D57" s="20"/>
      <c r="E57" s="20"/>
    </row>
    <row r="58" spans="1:7" x14ac:dyDescent="0.35">
      <c r="D58" s="52"/>
      <c r="E58" s="52"/>
      <c r="F58" s="71"/>
    </row>
    <row r="59" spans="1:7" x14ac:dyDescent="0.35">
      <c r="D59" s="56"/>
      <c r="E59" s="56"/>
      <c r="F59" s="57"/>
    </row>
    <row r="61" spans="1:7" x14ac:dyDescent="0.35">
      <c r="D61" s="58"/>
      <c r="E61" s="58"/>
    </row>
    <row r="63" spans="1:7" x14ac:dyDescent="0.35">
      <c r="D63" s="58"/>
    </row>
    <row r="65" spans="1:6" x14ac:dyDescent="0.35">
      <c r="E65" s="72"/>
      <c r="F65" s="3"/>
    </row>
    <row r="66" spans="1:6" x14ac:dyDescent="0.35">
      <c r="E66" s="59"/>
      <c r="F66" s="52"/>
    </row>
    <row r="67" spans="1:6" x14ac:dyDescent="0.35">
      <c r="F67" s="68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D71" s="60"/>
      <c r="F71" s="68"/>
    </row>
    <row r="72" spans="1:6" x14ac:dyDescent="0.35">
      <c r="D72" s="60"/>
      <c r="F72" s="73"/>
    </row>
    <row r="73" spans="1:6" x14ac:dyDescent="0.35">
      <c r="D73" s="57"/>
      <c r="F73" s="68"/>
    </row>
    <row r="75" spans="1:6" x14ac:dyDescent="0.35">
      <c r="A75" s="96"/>
      <c r="B75" s="96"/>
      <c r="C75" s="96"/>
      <c r="D75" s="96"/>
      <c r="E75" s="96"/>
      <c r="F75" s="96"/>
    </row>
    <row r="76" spans="1:6" x14ac:dyDescent="0.35">
      <c r="E76" s="75"/>
      <c r="F76" s="75"/>
    </row>
    <row r="77" spans="1:6" x14ac:dyDescent="0.35">
      <c r="A77" s="70"/>
      <c r="B77" s="70"/>
      <c r="C77" s="70"/>
      <c r="D77" s="76"/>
      <c r="E77" s="77"/>
      <c r="F77" s="77"/>
    </row>
    <row r="78" spans="1:6" x14ac:dyDescent="0.35">
      <c r="A78" s="78"/>
      <c r="B78" s="70"/>
      <c r="C78" s="70"/>
      <c r="D78" s="61"/>
      <c r="E78" s="67"/>
      <c r="F78" s="6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D80" s="67"/>
      <c r="E80" s="67"/>
      <c r="F80" s="67"/>
    </row>
    <row r="82" spans="1:6" x14ac:dyDescent="0.35">
      <c r="A82" s="78"/>
      <c r="B82" s="70"/>
      <c r="C82" s="70"/>
      <c r="D82" s="61"/>
      <c r="E82" s="67"/>
      <c r="F82" s="67"/>
    </row>
    <row r="83" spans="1:6" x14ac:dyDescent="0.35">
      <c r="D83" s="20"/>
      <c r="E83" s="20"/>
      <c r="F83" s="20"/>
    </row>
    <row r="85" spans="1:6" x14ac:dyDescent="0.35">
      <c r="B85" s="79"/>
      <c r="C85" s="79"/>
      <c r="D85" s="97"/>
      <c r="E85" s="97"/>
    </row>
    <row r="87" spans="1:6" x14ac:dyDescent="0.35">
      <c r="B87" s="62"/>
      <c r="C87" s="62"/>
      <c r="D87" s="63"/>
      <c r="E87" s="63"/>
    </row>
    <row r="88" spans="1:6" x14ac:dyDescent="0.35">
      <c r="E88" s="62"/>
    </row>
    <row r="89" spans="1:6" x14ac:dyDescent="0.35">
      <c r="D89" s="62"/>
    </row>
    <row r="90" spans="1:6" x14ac:dyDescent="0.35">
      <c r="B90" s="62"/>
      <c r="C90" s="62"/>
      <c r="D90" s="62"/>
      <c r="E90" s="62"/>
    </row>
    <row r="91" spans="1:6" x14ac:dyDescent="0.35">
      <c r="B91" s="62"/>
      <c r="C91" s="62"/>
      <c r="D91" s="62"/>
      <c r="E91" s="62"/>
    </row>
  </sheetData>
  <mergeCells count="14">
    <mergeCell ref="AO4:AW4"/>
    <mergeCell ref="AY4:AZ4"/>
    <mergeCell ref="A7:AA7"/>
    <mergeCell ref="A11:AA11"/>
    <mergeCell ref="R6:S6"/>
    <mergeCell ref="T6:U6"/>
    <mergeCell ref="Z5:AA5"/>
    <mergeCell ref="O5:X5"/>
    <mergeCell ref="D5:N5"/>
    <mergeCell ref="A3:AA3"/>
    <mergeCell ref="A75:F75"/>
    <mergeCell ref="D85:E85"/>
    <mergeCell ref="R23:S23"/>
    <mergeCell ref="T23:U23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097D1-2A12-4A5B-9AEF-872C54AD348A}">
  <sheetPr>
    <pageSetUpPr fitToPage="1"/>
  </sheetPr>
  <dimension ref="A2:BH92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38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7.4820000000000002</v>
      </c>
      <c r="E8" s="23">
        <v>0</v>
      </c>
      <c r="F8" s="23">
        <v>3.5429999999999997</v>
      </c>
      <c r="G8" s="23">
        <v>9.4260000000000002</v>
      </c>
      <c r="H8" s="80">
        <v>7.4820000000000002</v>
      </c>
      <c r="I8" s="23">
        <v>7.0019999999999998</v>
      </c>
      <c r="J8" s="23">
        <v>9.2640000000000011</v>
      </c>
      <c r="K8" s="23">
        <v>10.629</v>
      </c>
      <c r="L8" s="23">
        <v>12.57</v>
      </c>
      <c r="M8" s="23">
        <v>0</v>
      </c>
      <c r="N8" s="23">
        <v>9.8460000000000001</v>
      </c>
      <c r="O8" s="23">
        <v>13.976100000000001</v>
      </c>
      <c r="P8" s="23">
        <v>0</v>
      </c>
      <c r="Q8" s="23">
        <v>9.5541</v>
      </c>
      <c r="R8" s="23">
        <v>1.83E-2</v>
      </c>
      <c r="S8" s="23">
        <v>1.3386</v>
      </c>
      <c r="T8" s="23">
        <v>1.8499999999999999E-2</v>
      </c>
      <c r="U8" s="23">
        <v>1.8222</v>
      </c>
      <c r="V8" s="23">
        <v>9.5541</v>
      </c>
      <c r="W8" s="23">
        <v>0</v>
      </c>
      <c r="X8" s="23">
        <v>9.5541</v>
      </c>
      <c r="Y8" s="23">
        <v>8.4899999999999984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2000</v>
      </c>
      <c r="O9" s="26">
        <v>12000</v>
      </c>
      <c r="P9" s="26">
        <v>0</v>
      </c>
      <c r="Q9" s="26">
        <v>23000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8000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123453</v>
      </c>
      <c r="E10" s="27">
        <f>E8*E9</f>
        <v>0</v>
      </c>
      <c r="F10" s="27">
        <f>F8*F9</f>
        <v>17715</v>
      </c>
      <c r="G10" s="27">
        <f>G9*G8</f>
        <v>47130</v>
      </c>
      <c r="H10" s="27">
        <f t="shared" ref="H10:K10" si="0">H9*H8</f>
        <v>74820</v>
      </c>
      <c r="I10" s="27">
        <f>I9*I8</f>
        <v>44308.655999999995</v>
      </c>
      <c r="J10" s="27">
        <f t="shared" si="0"/>
        <v>412248.00000000006</v>
      </c>
      <c r="K10" s="27">
        <f t="shared" si="0"/>
        <v>871578</v>
      </c>
      <c r="L10" s="27">
        <f>L9*L8</f>
        <v>169695</v>
      </c>
      <c r="M10" s="27">
        <f>M9*M8</f>
        <v>0</v>
      </c>
      <c r="N10" s="27">
        <f>N9*N8</f>
        <v>19692</v>
      </c>
      <c r="O10" s="27">
        <f t="shared" ref="O10:Y10" si="1">O9*O8</f>
        <v>167713.20000000001</v>
      </c>
      <c r="P10" s="27">
        <f t="shared" si="1"/>
        <v>0</v>
      </c>
      <c r="Q10" s="27">
        <f t="shared" si="1"/>
        <v>219744.3</v>
      </c>
      <c r="R10" s="27">
        <f t="shared" si="1"/>
        <v>16540.619699999999</v>
      </c>
      <c r="S10" s="27">
        <f t="shared" si="1"/>
        <v>26482.862400000002</v>
      </c>
      <c r="T10" s="27">
        <f t="shared" si="1"/>
        <v>7579.0614999999998</v>
      </c>
      <c r="U10" s="27">
        <f t="shared" si="1"/>
        <v>5309.8908000000001</v>
      </c>
      <c r="V10" s="27">
        <f t="shared" si="1"/>
        <v>23885.25</v>
      </c>
      <c r="W10" s="27">
        <f t="shared" si="1"/>
        <v>0</v>
      </c>
      <c r="X10" s="27">
        <f t="shared" si="1"/>
        <v>23885.25</v>
      </c>
      <c r="Y10" s="27">
        <f t="shared" si="1"/>
        <v>50939.999999999993</v>
      </c>
      <c r="Z10" s="27">
        <f>Z9*Z8</f>
        <v>70096</v>
      </c>
      <c r="AA10" s="27">
        <f>AA9*AA8</f>
        <v>0</v>
      </c>
      <c r="AB10" s="44">
        <f>SUM(D10:AA10)</f>
        <v>2392816.0904000001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5.6820000000000004</v>
      </c>
      <c r="E12" s="32">
        <v>0</v>
      </c>
      <c r="F12" s="32">
        <v>3.5429999999999997</v>
      </c>
      <c r="G12" s="32">
        <v>8.2259999999999991</v>
      </c>
      <c r="H12" s="32">
        <v>5.6820000000000004</v>
      </c>
      <c r="I12" s="32">
        <v>2.85</v>
      </c>
      <c r="J12" s="32">
        <v>9.2640000000000011</v>
      </c>
      <c r="K12" s="32">
        <v>10.629</v>
      </c>
      <c r="L12" s="32">
        <v>12.57</v>
      </c>
      <c r="M12" s="32"/>
      <c r="N12" s="32">
        <v>9.8460000000000001</v>
      </c>
      <c r="O12" s="32">
        <v>8.2306000000000008</v>
      </c>
      <c r="P12" s="32">
        <v>0</v>
      </c>
      <c r="Q12" s="32">
        <v>9.5541</v>
      </c>
      <c r="R12" s="32">
        <v>1.83E-2</v>
      </c>
      <c r="S12" s="32">
        <v>1.3386</v>
      </c>
      <c r="T12" s="32">
        <v>1.8499999999999999E-2</v>
      </c>
      <c r="U12" s="32">
        <v>1.8222</v>
      </c>
      <c r="V12" s="32">
        <v>4.1063000000000001</v>
      </c>
      <c r="W12" s="32">
        <v>0</v>
      </c>
      <c r="X12" s="32">
        <v>1.5</v>
      </c>
      <c r="Y12" s="32">
        <v>5.3249999999999993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2000</v>
      </c>
      <c r="O13" s="36">
        <f t="shared" si="2"/>
        <v>12000</v>
      </c>
      <c r="P13" s="36">
        <f t="shared" si="2"/>
        <v>0</v>
      </c>
      <c r="Q13" s="36">
        <f t="shared" si="2"/>
        <v>23000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93753</v>
      </c>
      <c r="E14" s="37">
        <f t="shared" ref="E14:P14" si="3">E12*E13</f>
        <v>0</v>
      </c>
      <c r="F14" s="37">
        <f t="shared" si="3"/>
        <v>17715</v>
      </c>
      <c r="G14" s="37">
        <f t="shared" si="3"/>
        <v>41129.999999999993</v>
      </c>
      <c r="H14" s="37">
        <f t="shared" si="3"/>
        <v>56820.000000000007</v>
      </c>
      <c r="I14" s="37">
        <f t="shared" si="3"/>
        <v>18034.8</v>
      </c>
      <c r="J14" s="37">
        <f>J12*J13</f>
        <v>412248.00000000006</v>
      </c>
      <c r="K14" s="37">
        <f t="shared" si="3"/>
        <v>871578</v>
      </c>
      <c r="L14" s="37">
        <f t="shared" si="3"/>
        <v>169695</v>
      </c>
      <c r="M14" s="37">
        <f>M12*M13</f>
        <v>0</v>
      </c>
      <c r="N14" s="37">
        <f>N12*N13</f>
        <v>19692</v>
      </c>
      <c r="O14" s="37">
        <f t="shared" si="3"/>
        <v>98767.200000000012</v>
      </c>
      <c r="P14" s="37">
        <f t="shared" si="3"/>
        <v>0</v>
      </c>
      <c r="Q14" s="37">
        <f>Q12*Q13</f>
        <v>219744.3</v>
      </c>
      <c r="R14" s="37">
        <f t="shared" ref="R14:Y14" si="4">R12*R13</f>
        <v>16540.619699999999</v>
      </c>
      <c r="S14" s="37">
        <f t="shared" si="4"/>
        <v>26482.862400000002</v>
      </c>
      <c r="T14" s="37">
        <f t="shared" si="4"/>
        <v>7579.0614999999998</v>
      </c>
      <c r="U14" s="37">
        <f t="shared" si="4"/>
        <v>5309.8908000000001</v>
      </c>
      <c r="V14" s="37">
        <f t="shared" si="4"/>
        <v>10265.75</v>
      </c>
      <c r="W14" s="37">
        <f>W12*W13</f>
        <v>0</v>
      </c>
      <c r="X14" s="37">
        <f>X12*X13</f>
        <v>3750</v>
      </c>
      <c r="Y14" s="37">
        <f t="shared" si="4"/>
        <v>31949.999999999996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2136872.2843999998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29700</v>
      </c>
      <c r="E15" s="40">
        <f t="shared" ref="E15:Z15" si="6">E10-E14</f>
        <v>0</v>
      </c>
      <c r="F15" s="40">
        <f t="shared" si="6"/>
        <v>0</v>
      </c>
      <c r="G15" s="40">
        <f t="shared" si="6"/>
        <v>6000.0000000000073</v>
      </c>
      <c r="H15" s="40">
        <f t="shared" si="6"/>
        <v>17999.999999999993</v>
      </c>
      <c r="I15" s="40">
        <f t="shared" si="6"/>
        <v>26273.855999999996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68946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13619.5</v>
      </c>
      <c r="W15" s="40">
        <f>W10-W14</f>
        <v>0</v>
      </c>
      <c r="X15" s="40">
        <f>X10-X14</f>
        <v>20135.25</v>
      </c>
      <c r="Y15" s="40">
        <f>Y10-Y14</f>
        <v>18989.999999999996</v>
      </c>
      <c r="Z15" s="40">
        <f t="shared" si="6"/>
        <v>54279.199999999997</v>
      </c>
      <c r="AA15" s="40">
        <f>AA10-AA14</f>
        <v>0</v>
      </c>
      <c r="AB15" s="44">
        <f t="shared" si="5"/>
        <v>255943.80599999998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81951.42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12274.12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1287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95512.54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49</v>
      </c>
      <c r="B25" s="47"/>
      <c r="C25" s="47"/>
      <c r="D25" s="48">
        <f>+AB10</f>
        <v>2392816.0904000001</v>
      </c>
    </row>
    <row r="26" spans="1:60" x14ac:dyDescent="0.35">
      <c r="A26" s="46" t="s">
        <v>50</v>
      </c>
      <c r="B26" s="47"/>
      <c r="C26" s="47"/>
      <c r="D26" s="48">
        <f>+D22</f>
        <v>95512.54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2488328.6304000001</v>
      </c>
      <c r="E27" s="20"/>
      <c r="F27" s="51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2136872.2843999998</v>
      </c>
    </row>
    <row r="30" spans="1:60" x14ac:dyDescent="0.35">
      <c r="A30" s="46" t="s">
        <v>53</v>
      </c>
      <c r="B30" s="47"/>
      <c r="C30" s="47"/>
      <c r="D30" s="48">
        <f>SUM(D18:D21)</f>
        <v>95512.54</v>
      </c>
    </row>
    <row r="31" spans="1:60" ht="21.75" thickBot="1" x14ac:dyDescent="0.4">
      <c r="A31" s="46" t="s">
        <v>54</v>
      </c>
      <c r="B31" s="47"/>
      <c r="C31" s="47"/>
      <c r="D31" s="81">
        <f>+D29+D30</f>
        <v>2232384.8243999998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255943.80600000033</v>
      </c>
    </row>
    <row r="34" spans="1:8" x14ac:dyDescent="0.35">
      <c r="A34" s="46" t="s">
        <v>56</v>
      </c>
      <c r="B34" s="47"/>
      <c r="C34" s="47"/>
      <c r="D34" s="48">
        <f>+D26-D30</f>
        <v>0</v>
      </c>
    </row>
    <row r="35" spans="1:8" ht="21.75" thickBot="1" x14ac:dyDescent="0.4">
      <c r="A35" s="46" t="s">
        <v>57</v>
      </c>
      <c r="B35" s="47"/>
      <c r="C35" s="47"/>
      <c r="D35" s="81">
        <f>+D27-D31</f>
        <v>255943.80600000033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9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70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71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72"/>
      <c r="F66" s="3"/>
    </row>
    <row r="67" spans="1:6" x14ac:dyDescent="0.35">
      <c r="E67" s="59"/>
      <c r="F67" s="52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F71" s="68"/>
    </row>
    <row r="72" spans="1:6" x14ac:dyDescent="0.35">
      <c r="D72" s="60"/>
      <c r="F72" s="68"/>
    </row>
    <row r="73" spans="1:6" x14ac:dyDescent="0.35">
      <c r="D73" s="60"/>
      <c r="F73" s="73"/>
    </row>
    <row r="74" spans="1:6" x14ac:dyDescent="0.35">
      <c r="D74" s="57"/>
      <c r="F74" s="68"/>
    </row>
    <row r="76" spans="1:6" x14ac:dyDescent="0.35">
      <c r="A76" s="96"/>
      <c r="B76" s="96"/>
      <c r="C76" s="96"/>
      <c r="D76" s="96"/>
      <c r="E76" s="96"/>
      <c r="F76" s="96"/>
    </row>
    <row r="77" spans="1:6" x14ac:dyDescent="0.35">
      <c r="E77" s="75"/>
      <c r="F77" s="75"/>
    </row>
    <row r="78" spans="1:6" x14ac:dyDescent="0.35">
      <c r="A78" s="70"/>
      <c r="B78" s="70"/>
      <c r="C78" s="70"/>
      <c r="D78" s="76"/>
      <c r="E78" s="77"/>
      <c r="F78" s="7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A80" s="78"/>
      <c r="B80" s="70"/>
      <c r="C80" s="70"/>
      <c r="D80" s="61"/>
      <c r="E80" s="67"/>
      <c r="F80" s="67"/>
    </row>
    <row r="81" spans="1:6" x14ac:dyDescent="0.35">
      <c r="D81" s="67"/>
      <c r="E81" s="67"/>
      <c r="F81" s="67"/>
    </row>
    <row r="83" spans="1:6" x14ac:dyDescent="0.35">
      <c r="A83" s="78"/>
      <c r="B83" s="70"/>
      <c r="C83" s="70"/>
      <c r="D83" s="61"/>
      <c r="E83" s="67"/>
      <c r="F83" s="67"/>
    </row>
    <row r="84" spans="1:6" x14ac:dyDescent="0.35">
      <c r="D84" s="20"/>
      <c r="E84" s="20"/>
      <c r="F84" s="20"/>
    </row>
    <row r="86" spans="1:6" x14ac:dyDescent="0.35">
      <c r="B86" s="79"/>
      <c r="C86" s="79"/>
      <c r="D86" s="97"/>
      <c r="E86" s="97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76:F76"/>
    <mergeCell ref="D86:E86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DE3EB-7826-4E62-A324-937AFC32188C}">
  <sheetPr>
    <pageSetUpPr fitToPage="1"/>
  </sheetPr>
  <dimension ref="A2:BH92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80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>
        <v>0</v>
      </c>
      <c r="N8" s="23">
        <v>10.174199999999999</v>
      </c>
      <c r="O8" s="23">
        <v>13.976100000000001</v>
      </c>
      <c r="P8" s="23">
        <v>0</v>
      </c>
      <c r="Q8" s="23">
        <v>9.5541</v>
      </c>
      <c r="R8" s="23">
        <v>1.83E-2</v>
      </c>
      <c r="S8" s="23">
        <v>1.3386</v>
      </c>
      <c r="T8" s="23">
        <v>1.8499999999999999E-2</v>
      </c>
      <c r="U8" s="23">
        <v>1.8222</v>
      </c>
      <c r="V8" s="23">
        <v>9.5541</v>
      </c>
      <c r="W8" s="23">
        <v>0</v>
      </c>
      <c r="X8" s="23">
        <v>9.5541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2000</v>
      </c>
      <c r="O9" s="26">
        <v>12000</v>
      </c>
      <c r="P9" s="26">
        <v>0</v>
      </c>
      <c r="Q9" s="26">
        <v>24000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8000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425989.60000000003</v>
      </c>
      <c r="K10" s="27">
        <f t="shared" si="0"/>
        <v>900630.6</v>
      </c>
      <c r="L10" s="27">
        <f>L9*L8</f>
        <v>175351.5</v>
      </c>
      <c r="M10" s="27">
        <f>M9*M8</f>
        <v>0</v>
      </c>
      <c r="N10" s="27">
        <f>N9*N8</f>
        <v>20348.399999999998</v>
      </c>
      <c r="O10" s="27">
        <f t="shared" ref="O10:Y10" si="1">O9*O8</f>
        <v>167713.20000000001</v>
      </c>
      <c r="P10" s="27">
        <f t="shared" si="1"/>
        <v>0</v>
      </c>
      <c r="Q10" s="27">
        <f t="shared" si="1"/>
        <v>229298.4</v>
      </c>
      <c r="R10" s="27">
        <f t="shared" si="1"/>
        <v>16540.619699999999</v>
      </c>
      <c r="S10" s="27">
        <f t="shared" si="1"/>
        <v>26482.862400000002</v>
      </c>
      <c r="T10" s="27">
        <f t="shared" si="1"/>
        <v>7579.0614999999998</v>
      </c>
      <c r="U10" s="27">
        <f t="shared" si="1"/>
        <v>5309.8908000000001</v>
      </c>
      <c r="V10" s="27">
        <f t="shared" si="1"/>
        <v>23885.25</v>
      </c>
      <c r="W10" s="27">
        <f t="shared" si="1"/>
        <v>0</v>
      </c>
      <c r="X10" s="27">
        <f t="shared" si="1"/>
        <v>23885.25</v>
      </c>
      <c r="Y10" s="27">
        <f t="shared" si="1"/>
        <v>52638</v>
      </c>
      <c r="Z10" s="27">
        <f>Z9*Z8</f>
        <v>70096</v>
      </c>
      <c r="AA10" s="27">
        <f>AA9*AA8</f>
        <v>0</v>
      </c>
      <c r="AB10" s="44">
        <f>SUM(D10:AA10)</f>
        <v>2463422.8456000001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10.174199999999999</v>
      </c>
      <c r="O12" s="32">
        <v>8.2306000000000008</v>
      </c>
      <c r="P12" s="32">
        <v>0</v>
      </c>
      <c r="Q12" s="32">
        <v>9.5541</v>
      </c>
      <c r="R12" s="32">
        <v>1.83E-2</v>
      </c>
      <c r="S12" s="32">
        <v>1.3386</v>
      </c>
      <c r="T12" s="32">
        <v>1.8499999999999999E-2</v>
      </c>
      <c r="U12" s="32">
        <v>1.8222</v>
      </c>
      <c r="V12" s="32">
        <v>4.1063000000000001</v>
      </c>
      <c r="W12" s="32">
        <v>0</v>
      </c>
      <c r="X12" s="32">
        <v>1.55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2000</v>
      </c>
      <c r="O13" s="36">
        <f t="shared" si="2"/>
        <v>12000</v>
      </c>
      <c r="P13" s="36">
        <f t="shared" si="2"/>
        <v>0</v>
      </c>
      <c r="Q13" s="36">
        <f t="shared" si="2"/>
        <v>24000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425989.60000000003</v>
      </c>
      <c r="K14" s="37">
        <f t="shared" si="3"/>
        <v>900630.6</v>
      </c>
      <c r="L14" s="37">
        <f t="shared" si="3"/>
        <v>175351.5</v>
      </c>
      <c r="M14" s="37">
        <f>M12*M13</f>
        <v>0</v>
      </c>
      <c r="N14" s="37">
        <f>N12*N13</f>
        <v>20348.399999999998</v>
      </c>
      <c r="O14" s="37">
        <f t="shared" si="3"/>
        <v>98767.200000000012</v>
      </c>
      <c r="P14" s="37">
        <f t="shared" si="3"/>
        <v>0</v>
      </c>
      <c r="Q14" s="37">
        <f>Q12*Q13</f>
        <v>229298.4</v>
      </c>
      <c r="R14" s="37">
        <f t="shared" ref="R14:Y14" si="4">R12*R13</f>
        <v>16540.619699999999</v>
      </c>
      <c r="S14" s="37">
        <f t="shared" si="4"/>
        <v>26482.862400000002</v>
      </c>
      <c r="T14" s="37">
        <f t="shared" si="4"/>
        <v>7579.0614999999998</v>
      </c>
      <c r="U14" s="37">
        <f t="shared" si="4"/>
        <v>5309.8908000000001</v>
      </c>
      <c r="V14" s="37">
        <f t="shared" si="4"/>
        <v>10265.75</v>
      </c>
      <c r="W14" s="37">
        <f>W12*W13</f>
        <v>0</v>
      </c>
      <c r="X14" s="37">
        <f>X12*X13</f>
        <v>3875</v>
      </c>
      <c r="Y14" s="37">
        <f t="shared" si="4"/>
        <v>33015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2204305.2443999997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68946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13619.5</v>
      </c>
      <c r="W15" s="40">
        <f>W10-W14</f>
        <v>0</v>
      </c>
      <c r="X15" s="40">
        <f>X10-X14</f>
        <v>20010.25</v>
      </c>
      <c r="Y15" s="40">
        <f>Y10-Y14</f>
        <v>19623</v>
      </c>
      <c r="Z15" s="40">
        <f t="shared" si="6"/>
        <v>54279.199999999997</v>
      </c>
      <c r="AA15" s="40">
        <f>AA10-AA14</f>
        <v>0</v>
      </c>
      <c r="AB15" s="44">
        <f t="shared" si="5"/>
        <v>259117.60119999998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86726.05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14456.759999999998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1108.25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102291.06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49</v>
      </c>
      <c r="B25" s="47"/>
      <c r="C25" s="47"/>
      <c r="D25" s="48">
        <f>+AB10</f>
        <v>2463422.8456000001</v>
      </c>
    </row>
    <row r="26" spans="1:60" x14ac:dyDescent="0.35">
      <c r="A26" s="46" t="s">
        <v>50</v>
      </c>
      <c r="B26" s="47"/>
      <c r="C26" s="47"/>
      <c r="D26" s="48">
        <f>+D22</f>
        <v>102291.06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2565713.9056000002</v>
      </c>
      <c r="E27" s="20"/>
      <c r="F27" s="51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2204305.2443999997</v>
      </c>
    </row>
    <row r="30" spans="1:60" x14ac:dyDescent="0.35">
      <c r="A30" s="46" t="s">
        <v>53</v>
      </c>
      <c r="B30" s="47"/>
      <c r="C30" s="47"/>
      <c r="D30" s="48">
        <f>SUM(D18:D21)</f>
        <v>102291.06</v>
      </c>
    </row>
    <row r="31" spans="1:60" ht="21.75" thickBot="1" x14ac:dyDescent="0.4">
      <c r="A31" s="46" t="s">
        <v>54</v>
      </c>
      <c r="B31" s="47"/>
      <c r="C31" s="47"/>
      <c r="D31" s="81">
        <f>+D29+D30</f>
        <v>2306596.3043999998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259117.60120000038</v>
      </c>
    </row>
    <row r="34" spans="1:8" x14ac:dyDescent="0.35">
      <c r="A34" s="46" t="s">
        <v>56</v>
      </c>
      <c r="B34" s="47"/>
      <c r="C34" s="47"/>
      <c r="D34" s="48">
        <f>+D26-D30</f>
        <v>0</v>
      </c>
    </row>
    <row r="35" spans="1:8" ht="21.75" thickBot="1" x14ac:dyDescent="0.4">
      <c r="A35" s="46" t="s">
        <v>57</v>
      </c>
      <c r="B35" s="47"/>
      <c r="C35" s="47"/>
      <c r="D35" s="81">
        <f>+D27-D31</f>
        <v>259117.60120000038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9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70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71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72"/>
      <c r="F66" s="3"/>
    </row>
    <row r="67" spans="1:6" x14ac:dyDescent="0.35">
      <c r="E67" s="59"/>
      <c r="F67" s="52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F71" s="68"/>
    </row>
    <row r="72" spans="1:6" x14ac:dyDescent="0.35">
      <c r="D72" s="60"/>
      <c r="F72" s="68"/>
    </row>
    <row r="73" spans="1:6" x14ac:dyDescent="0.35">
      <c r="D73" s="60"/>
      <c r="F73" s="73"/>
    </row>
    <row r="74" spans="1:6" x14ac:dyDescent="0.35">
      <c r="D74" s="57"/>
      <c r="F74" s="68"/>
    </row>
    <row r="76" spans="1:6" x14ac:dyDescent="0.35">
      <c r="A76" s="96"/>
      <c r="B76" s="96"/>
      <c r="C76" s="96"/>
      <c r="D76" s="96"/>
      <c r="E76" s="96"/>
      <c r="F76" s="96"/>
    </row>
    <row r="77" spans="1:6" x14ac:dyDescent="0.35">
      <c r="E77" s="75"/>
      <c r="F77" s="75"/>
    </row>
    <row r="78" spans="1:6" x14ac:dyDescent="0.35">
      <c r="A78" s="70"/>
      <c r="B78" s="70"/>
      <c r="C78" s="70"/>
      <c r="D78" s="76"/>
      <c r="E78" s="77"/>
      <c r="F78" s="7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A80" s="78"/>
      <c r="B80" s="70"/>
      <c r="C80" s="70"/>
      <c r="D80" s="61"/>
      <c r="E80" s="67"/>
      <c r="F80" s="67"/>
    </row>
    <row r="81" spans="1:6" x14ac:dyDescent="0.35">
      <c r="D81" s="67"/>
      <c r="E81" s="67"/>
      <c r="F81" s="67"/>
    </row>
    <row r="83" spans="1:6" x14ac:dyDescent="0.35">
      <c r="A83" s="78"/>
      <c r="B83" s="70"/>
      <c r="C83" s="70"/>
      <c r="D83" s="61"/>
      <c r="E83" s="67"/>
      <c r="F83" s="67"/>
    </row>
    <row r="84" spans="1:6" x14ac:dyDescent="0.35">
      <c r="D84" s="20"/>
      <c r="E84" s="20"/>
      <c r="F84" s="20"/>
    </row>
    <row r="86" spans="1:6" x14ac:dyDescent="0.35">
      <c r="B86" s="79"/>
      <c r="C86" s="79"/>
      <c r="D86" s="97"/>
      <c r="E86" s="97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76:F76"/>
    <mergeCell ref="D86:E86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446A-980F-459F-8C52-613DCD5CB2E2}">
  <sheetPr>
    <pageSetUpPr fitToPage="1"/>
  </sheetPr>
  <dimension ref="A2:BH92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40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7.7314000000000007</v>
      </c>
      <c r="E8" s="23">
        <v>0</v>
      </c>
      <c r="F8" s="23">
        <v>3.6610999999999998</v>
      </c>
      <c r="G8" s="23">
        <v>9.7401999999999997</v>
      </c>
      <c r="H8" s="80">
        <v>7.7314000000000007</v>
      </c>
      <c r="I8" s="23">
        <v>7.2354000000000003</v>
      </c>
      <c r="J8" s="23">
        <v>9.5728000000000009</v>
      </c>
      <c r="K8" s="23">
        <v>10.9833</v>
      </c>
      <c r="L8" s="23">
        <v>12.988999999999999</v>
      </c>
      <c r="M8" s="23">
        <v>0</v>
      </c>
      <c r="N8" s="23">
        <v>10.174199999999999</v>
      </c>
      <c r="O8" s="23">
        <v>13.976100000000001</v>
      </c>
      <c r="P8" s="23">
        <v>0</v>
      </c>
      <c r="Q8" s="23">
        <v>9.5541</v>
      </c>
      <c r="R8" s="23">
        <v>1.83E-2</v>
      </c>
      <c r="S8" s="23">
        <v>1.3386</v>
      </c>
      <c r="T8" s="23">
        <v>1.8499999999999999E-2</v>
      </c>
      <c r="U8" s="23">
        <v>1.8222</v>
      </c>
      <c r="V8" s="23">
        <v>9.5541</v>
      </c>
      <c r="W8" s="23">
        <v>0</v>
      </c>
      <c r="X8" s="23">
        <v>9.5541</v>
      </c>
      <c r="Y8" s="23">
        <v>8.7729999999999997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2000</v>
      </c>
      <c r="O9" s="26">
        <v>12000</v>
      </c>
      <c r="P9" s="26">
        <v>0</v>
      </c>
      <c r="Q9" s="26">
        <v>24000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8000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127568.1</v>
      </c>
      <c r="E10" s="27">
        <f>E8*E9</f>
        <v>0</v>
      </c>
      <c r="F10" s="27">
        <f>F8*F9</f>
        <v>18305.5</v>
      </c>
      <c r="G10" s="27">
        <f>G9*G8</f>
        <v>48701</v>
      </c>
      <c r="H10" s="27">
        <f t="shared" ref="H10:K10" si="0">H9*H8</f>
        <v>77314</v>
      </c>
      <c r="I10" s="27">
        <f>I9*I8</f>
        <v>45785.611199999999</v>
      </c>
      <c r="J10" s="27">
        <f t="shared" si="0"/>
        <v>425989.60000000003</v>
      </c>
      <c r="K10" s="27">
        <f t="shared" si="0"/>
        <v>900630.6</v>
      </c>
      <c r="L10" s="27">
        <f>L9*L8</f>
        <v>175351.5</v>
      </c>
      <c r="M10" s="27">
        <f>M9*M8</f>
        <v>0</v>
      </c>
      <c r="N10" s="27">
        <f>N9*N8</f>
        <v>20348.399999999998</v>
      </c>
      <c r="O10" s="27">
        <f t="shared" ref="O10:Y10" si="1">O9*O8</f>
        <v>167713.20000000001</v>
      </c>
      <c r="P10" s="27">
        <f t="shared" si="1"/>
        <v>0</v>
      </c>
      <c r="Q10" s="27">
        <f t="shared" si="1"/>
        <v>229298.4</v>
      </c>
      <c r="R10" s="27">
        <f t="shared" si="1"/>
        <v>16540.619699999999</v>
      </c>
      <c r="S10" s="27">
        <f t="shared" si="1"/>
        <v>26482.862400000002</v>
      </c>
      <c r="T10" s="27">
        <f t="shared" si="1"/>
        <v>7579.0614999999998</v>
      </c>
      <c r="U10" s="27">
        <f t="shared" si="1"/>
        <v>5309.8908000000001</v>
      </c>
      <c r="V10" s="27">
        <f t="shared" si="1"/>
        <v>23885.25</v>
      </c>
      <c r="W10" s="27">
        <f t="shared" si="1"/>
        <v>0</v>
      </c>
      <c r="X10" s="27">
        <f t="shared" si="1"/>
        <v>23885.25</v>
      </c>
      <c r="Y10" s="27">
        <f t="shared" si="1"/>
        <v>52638</v>
      </c>
      <c r="Z10" s="27">
        <f>Z9*Z8</f>
        <v>70096</v>
      </c>
      <c r="AA10" s="27">
        <f>AA9*AA8</f>
        <v>0</v>
      </c>
      <c r="AB10" s="44">
        <f>SUM(D10:AA10)</f>
        <v>2463422.8456000001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5.8714000000000004</v>
      </c>
      <c r="E12" s="32">
        <v>0</v>
      </c>
      <c r="F12" s="32">
        <v>3.6610999999999998</v>
      </c>
      <c r="G12" s="32">
        <v>8.5001999999999995</v>
      </c>
      <c r="H12" s="32">
        <v>5.8714000000000004</v>
      </c>
      <c r="I12" s="32">
        <v>2.9449999999999998</v>
      </c>
      <c r="J12" s="32">
        <v>9.5728000000000009</v>
      </c>
      <c r="K12" s="32">
        <v>10.9833</v>
      </c>
      <c r="L12" s="32">
        <v>12.988999999999999</v>
      </c>
      <c r="M12" s="32"/>
      <c r="N12" s="32">
        <v>10.174199999999999</v>
      </c>
      <c r="O12" s="32">
        <v>8.2306000000000008</v>
      </c>
      <c r="P12" s="32">
        <v>0</v>
      </c>
      <c r="Q12" s="32">
        <v>9.5541</v>
      </c>
      <c r="R12" s="32">
        <v>1.83E-2</v>
      </c>
      <c r="S12" s="32">
        <v>1.3386</v>
      </c>
      <c r="T12" s="32">
        <v>1.8499999999999999E-2</v>
      </c>
      <c r="U12" s="32">
        <v>1.8222</v>
      </c>
      <c r="V12" s="32">
        <v>4.1063000000000001</v>
      </c>
      <c r="W12" s="32">
        <v>0</v>
      </c>
      <c r="X12" s="32">
        <v>1.55</v>
      </c>
      <c r="Y12" s="32">
        <v>5.5024999999999995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2000</v>
      </c>
      <c r="O13" s="36">
        <f t="shared" si="2"/>
        <v>12000</v>
      </c>
      <c r="P13" s="36">
        <f t="shared" si="2"/>
        <v>0</v>
      </c>
      <c r="Q13" s="36">
        <f t="shared" si="2"/>
        <v>24000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96878.1</v>
      </c>
      <c r="E14" s="37">
        <f t="shared" ref="E14:P14" si="3">E12*E13</f>
        <v>0</v>
      </c>
      <c r="F14" s="37">
        <f t="shared" si="3"/>
        <v>18305.5</v>
      </c>
      <c r="G14" s="37">
        <f t="shared" si="3"/>
        <v>42501</v>
      </c>
      <c r="H14" s="37">
        <f t="shared" si="3"/>
        <v>58714.000000000007</v>
      </c>
      <c r="I14" s="37">
        <f t="shared" si="3"/>
        <v>18635.96</v>
      </c>
      <c r="J14" s="37">
        <f>J12*J13</f>
        <v>425989.60000000003</v>
      </c>
      <c r="K14" s="37">
        <f t="shared" si="3"/>
        <v>900630.6</v>
      </c>
      <c r="L14" s="37">
        <f t="shared" si="3"/>
        <v>175351.5</v>
      </c>
      <c r="M14" s="37">
        <f>M12*M13</f>
        <v>0</v>
      </c>
      <c r="N14" s="37">
        <f>N12*N13</f>
        <v>20348.399999999998</v>
      </c>
      <c r="O14" s="37">
        <f t="shared" si="3"/>
        <v>98767.200000000012</v>
      </c>
      <c r="P14" s="37">
        <f t="shared" si="3"/>
        <v>0</v>
      </c>
      <c r="Q14" s="37">
        <f>Q12*Q13</f>
        <v>229298.4</v>
      </c>
      <c r="R14" s="37">
        <f t="shared" ref="R14:Y14" si="4">R12*R13</f>
        <v>16540.619699999999</v>
      </c>
      <c r="S14" s="37">
        <f t="shared" si="4"/>
        <v>26482.862400000002</v>
      </c>
      <c r="T14" s="37">
        <f t="shared" si="4"/>
        <v>7579.0614999999998</v>
      </c>
      <c r="U14" s="37">
        <f t="shared" si="4"/>
        <v>5309.8908000000001</v>
      </c>
      <c r="V14" s="37">
        <f t="shared" si="4"/>
        <v>10265.75</v>
      </c>
      <c r="W14" s="37">
        <f>W12*W13</f>
        <v>0</v>
      </c>
      <c r="X14" s="37">
        <f>X12*X13</f>
        <v>3875</v>
      </c>
      <c r="Y14" s="37">
        <f t="shared" si="4"/>
        <v>33015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2204305.2443999997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30690</v>
      </c>
      <c r="E15" s="40">
        <f t="shared" ref="E15:Z15" si="6">E10-E14</f>
        <v>0</v>
      </c>
      <c r="F15" s="40">
        <f t="shared" si="6"/>
        <v>0</v>
      </c>
      <c r="G15" s="40">
        <f t="shared" si="6"/>
        <v>6200</v>
      </c>
      <c r="H15" s="40">
        <f t="shared" si="6"/>
        <v>18599.999999999993</v>
      </c>
      <c r="I15" s="40">
        <f t="shared" si="6"/>
        <v>27149.6512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68946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13619.5</v>
      </c>
      <c r="W15" s="40">
        <f>W10-W14</f>
        <v>0</v>
      </c>
      <c r="X15" s="40">
        <f>X10-X14</f>
        <v>20010.25</v>
      </c>
      <c r="Y15" s="40">
        <f>Y10-Y14</f>
        <v>19623</v>
      </c>
      <c r="Z15" s="40">
        <f t="shared" si="6"/>
        <v>54279.199999999997</v>
      </c>
      <c r="AA15" s="40">
        <f>AA10-AA14</f>
        <v>0</v>
      </c>
      <c r="AB15" s="44">
        <f t="shared" si="5"/>
        <v>259117.60119999998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100159.05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15958.9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1108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117225.95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5" spans="1:60" x14ac:dyDescent="0.35">
      <c r="A25" s="46" t="s">
        <v>49</v>
      </c>
      <c r="B25" s="47"/>
      <c r="C25" s="47"/>
      <c r="D25" s="48">
        <f>+AB10</f>
        <v>2463422.8456000001</v>
      </c>
    </row>
    <row r="26" spans="1:60" x14ac:dyDescent="0.35">
      <c r="A26" s="46" t="s">
        <v>50</v>
      </c>
      <c r="B26" s="47"/>
      <c r="C26" s="47"/>
      <c r="D26" s="48">
        <f>+D22</f>
        <v>117225.95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2580648.7956000003</v>
      </c>
      <c r="E27" s="20"/>
      <c r="F27" s="51"/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2204305.2443999997</v>
      </c>
    </row>
    <row r="30" spans="1:60" x14ac:dyDescent="0.35">
      <c r="A30" s="46" t="s">
        <v>53</v>
      </c>
      <c r="B30" s="47"/>
      <c r="C30" s="47"/>
      <c r="D30" s="48">
        <f>SUM(D18:D21)</f>
        <v>117225.95</v>
      </c>
    </row>
    <row r="31" spans="1:60" ht="21.75" thickBot="1" x14ac:dyDescent="0.4">
      <c r="A31" s="46" t="s">
        <v>54</v>
      </c>
      <c r="B31" s="47"/>
      <c r="C31" s="47"/>
      <c r="D31" s="81">
        <f>+D29+D30</f>
        <v>2321531.1943999999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259117.60120000038</v>
      </c>
    </row>
    <row r="34" spans="1:8" x14ac:dyDescent="0.35">
      <c r="A34" s="46" t="s">
        <v>56</v>
      </c>
      <c r="B34" s="47"/>
      <c r="C34" s="47"/>
      <c r="D34" s="48">
        <f>+D26-D30</f>
        <v>0</v>
      </c>
    </row>
    <row r="35" spans="1:8" ht="21.75" thickBot="1" x14ac:dyDescent="0.4">
      <c r="A35" s="46" t="s">
        <v>57</v>
      </c>
      <c r="B35" s="47"/>
      <c r="C35" s="47"/>
      <c r="D35" s="81">
        <f>+D27-D31</f>
        <v>259117.60120000038</v>
      </c>
      <c r="E35" s="52"/>
      <c r="F35" s="52"/>
    </row>
    <row r="36" spans="1:8" ht="21.75" thickTop="1" x14ac:dyDescent="0.35">
      <c r="D36" s="20"/>
      <c r="E36" s="20"/>
      <c r="F36" s="20"/>
      <c r="G36" s="51"/>
      <c r="H36" s="69"/>
    </row>
    <row r="37" spans="1:8" x14ac:dyDescent="0.35">
      <c r="D37" s="52"/>
      <c r="E37" s="52"/>
      <c r="F37" s="52"/>
      <c r="G37" s="52"/>
    </row>
    <row r="39" spans="1:8" x14ac:dyDescent="0.35">
      <c r="A39" s="42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4"/>
    </row>
    <row r="44" spans="1:8" x14ac:dyDescent="0.35">
      <c r="D44" s="20"/>
      <c r="E44" s="53"/>
      <c r="F44" s="52"/>
    </row>
    <row r="45" spans="1:8" x14ac:dyDescent="0.35">
      <c r="D45" s="20"/>
      <c r="E45" s="53"/>
      <c r="F45" s="54"/>
    </row>
    <row r="46" spans="1:8" x14ac:dyDescent="0.35">
      <c r="A46" s="42"/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E49" s="53"/>
      <c r="F49" s="54"/>
    </row>
    <row r="50" spans="1:7" x14ac:dyDescent="0.35">
      <c r="D50" s="20"/>
      <c r="F50" s="54"/>
    </row>
    <row r="51" spans="1:7" x14ac:dyDescent="0.35">
      <c r="A51" s="42"/>
      <c r="F51" s="52"/>
    </row>
    <row r="52" spans="1:7" x14ac:dyDescent="0.35">
      <c r="D52" s="20"/>
      <c r="E52" s="20"/>
    </row>
    <row r="53" spans="1:7" x14ac:dyDescent="0.35">
      <c r="D53" s="53"/>
      <c r="E53" s="53"/>
      <c r="F53" s="52"/>
      <c r="G53" s="70"/>
    </row>
    <row r="54" spans="1:7" x14ac:dyDescent="0.35">
      <c r="D54" s="20"/>
      <c r="E54" s="20"/>
    </row>
    <row r="55" spans="1:7" x14ac:dyDescent="0.35">
      <c r="D55" s="55"/>
      <c r="E55" s="55"/>
      <c r="F55" s="52"/>
    </row>
    <row r="58" spans="1:7" x14ac:dyDescent="0.35">
      <c r="D58" s="20"/>
      <c r="E58" s="20"/>
    </row>
    <row r="59" spans="1:7" x14ac:dyDescent="0.35">
      <c r="D59" s="52"/>
      <c r="E59" s="52"/>
      <c r="F59" s="71"/>
    </row>
    <row r="60" spans="1:7" x14ac:dyDescent="0.35">
      <c r="D60" s="56"/>
      <c r="E60" s="56"/>
      <c r="F60" s="57"/>
    </row>
    <row r="62" spans="1:7" x14ac:dyDescent="0.35">
      <c r="D62" s="58"/>
      <c r="E62" s="58"/>
    </row>
    <row r="64" spans="1:7" x14ac:dyDescent="0.35">
      <c r="D64" s="58"/>
    </row>
    <row r="66" spans="1:6" x14ac:dyDescent="0.35">
      <c r="E66" s="72"/>
      <c r="F66" s="3"/>
    </row>
    <row r="67" spans="1:6" x14ac:dyDescent="0.35">
      <c r="E67" s="59"/>
      <c r="F67" s="52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F71" s="68"/>
    </row>
    <row r="72" spans="1:6" x14ac:dyDescent="0.35">
      <c r="D72" s="60"/>
      <c r="F72" s="68"/>
    </row>
    <row r="73" spans="1:6" x14ac:dyDescent="0.35">
      <c r="D73" s="60"/>
      <c r="F73" s="73"/>
    </row>
    <row r="74" spans="1:6" x14ac:dyDescent="0.35">
      <c r="D74" s="57"/>
      <c r="F74" s="68"/>
    </row>
    <row r="76" spans="1:6" x14ac:dyDescent="0.35">
      <c r="A76" s="96"/>
      <c r="B76" s="96"/>
      <c r="C76" s="96"/>
      <c r="D76" s="96"/>
      <c r="E76" s="96"/>
      <c r="F76" s="96"/>
    </row>
    <row r="77" spans="1:6" x14ac:dyDescent="0.35">
      <c r="E77" s="75"/>
      <c r="F77" s="75"/>
    </row>
    <row r="78" spans="1:6" x14ac:dyDescent="0.35">
      <c r="A78" s="70"/>
      <c r="B78" s="70"/>
      <c r="C78" s="70"/>
      <c r="D78" s="76"/>
      <c r="E78" s="77"/>
      <c r="F78" s="7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A80" s="78"/>
      <c r="B80" s="70"/>
      <c r="C80" s="70"/>
      <c r="D80" s="61"/>
      <c r="E80" s="67"/>
      <c r="F80" s="67"/>
    </row>
    <row r="81" spans="1:6" x14ac:dyDescent="0.35">
      <c r="D81" s="67"/>
      <c r="E81" s="67"/>
      <c r="F81" s="67"/>
    </row>
    <row r="83" spans="1:6" x14ac:dyDescent="0.35">
      <c r="A83" s="78"/>
      <c r="B83" s="70"/>
      <c r="C83" s="70"/>
      <c r="D83" s="61"/>
      <c r="E83" s="67"/>
      <c r="F83" s="67"/>
    </row>
    <row r="84" spans="1:6" x14ac:dyDescent="0.35">
      <c r="D84" s="20"/>
      <c r="E84" s="20"/>
      <c r="F84" s="20"/>
    </row>
    <row r="86" spans="1:6" x14ac:dyDescent="0.35">
      <c r="B86" s="79"/>
      <c r="C86" s="79"/>
      <c r="D86" s="97"/>
      <c r="E86" s="97"/>
    </row>
    <row r="88" spans="1:6" x14ac:dyDescent="0.35">
      <c r="B88" s="62"/>
      <c r="C88" s="62"/>
      <c r="D88" s="63"/>
      <c r="E88" s="63"/>
    </row>
    <row r="89" spans="1:6" x14ac:dyDescent="0.35">
      <c r="E89" s="62"/>
    </row>
    <row r="90" spans="1:6" x14ac:dyDescent="0.35">
      <c r="D90" s="62"/>
    </row>
    <row r="91" spans="1:6" x14ac:dyDescent="0.35">
      <c r="B91" s="62"/>
      <c r="C91" s="62"/>
      <c r="D91" s="62"/>
      <c r="E91" s="62"/>
    </row>
    <row r="92" spans="1:6" x14ac:dyDescent="0.35">
      <c r="B92" s="62"/>
      <c r="C92" s="62"/>
      <c r="D92" s="62"/>
      <c r="E92" s="62"/>
    </row>
  </sheetData>
  <mergeCells count="14">
    <mergeCell ref="A76:F76"/>
    <mergeCell ref="D86:E86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1F9A2-9E3F-4D1E-BB9B-B8961438EB3E}">
  <sheetPr>
    <pageSetUpPr fitToPage="1"/>
  </sheetPr>
  <dimension ref="A2:BH91"/>
  <sheetViews>
    <sheetView showGridLines="0" zoomScale="60" zoomScaleNormal="60" workbookViewId="0">
      <selection activeCell="A3" sqref="A3:AA3"/>
    </sheetView>
  </sheetViews>
  <sheetFormatPr defaultColWidth="49.28515625" defaultRowHeight="21" x14ac:dyDescent="0.35"/>
  <cols>
    <col min="1" max="1" width="63.42578125" style="2" bestFit="1" customWidth="1"/>
    <col min="2" max="2" width="8.28515625" style="2" bestFit="1" customWidth="1"/>
    <col min="3" max="3" width="7.5703125" style="2" bestFit="1" customWidth="1"/>
    <col min="4" max="4" width="16.5703125" style="2" bestFit="1" customWidth="1"/>
    <col min="5" max="5" width="21" style="2" customWidth="1"/>
    <col min="6" max="6" width="14.140625" style="2" bestFit="1" customWidth="1"/>
    <col min="7" max="7" width="16" style="2" customWidth="1"/>
    <col min="8" max="8" width="17.7109375" style="2" bestFit="1" customWidth="1"/>
    <col min="9" max="9" width="20.28515625" style="2" customWidth="1"/>
    <col min="10" max="10" width="16.140625" style="2" bestFit="1" customWidth="1"/>
    <col min="11" max="11" width="18.7109375" style="2" customWidth="1"/>
    <col min="12" max="12" width="16.140625" style="2" bestFit="1" customWidth="1"/>
    <col min="13" max="13" width="18.42578125" style="2" bestFit="1" customWidth="1"/>
    <col min="14" max="14" width="18.42578125" style="2" customWidth="1"/>
    <col min="15" max="17" width="16.140625" style="2" bestFit="1" customWidth="1"/>
    <col min="18" max="21" width="14.140625" style="2" bestFit="1" customWidth="1"/>
    <col min="22" max="22" width="28.28515625" style="2" bestFit="1" customWidth="1"/>
    <col min="23" max="23" width="16.140625" style="2" bestFit="1" customWidth="1"/>
    <col min="24" max="24" width="16.140625" style="2" customWidth="1"/>
    <col min="25" max="25" width="14.140625" style="2" bestFit="1" customWidth="1"/>
    <col min="26" max="26" width="28.28515625" style="2" bestFit="1" customWidth="1"/>
    <col min="27" max="27" width="26.5703125" style="2" bestFit="1" customWidth="1"/>
    <col min="28" max="28" width="18.42578125" style="2" bestFit="1" customWidth="1"/>
    <col min="29" max="29" width="11" style="2" bestFit="1" customWidth="1"/>
    <col min="30" max="30" width="43.5703125" style="2" bestFit="1" customWidth="1"/>
    <col min="31" max="41" width="11.42578125" style="2" bestFit="1" customWidth="1"/>
    <col min="42" max="42" width="12.85546875" style="2" bestFit="1" customWidth="1"/>
    <col min="43" max="44" width="10" style="2" bestFit="1" customWidth="1"/>
    <col min="45" max="45" width="6.7109375" style="2" bestFit="1" customWidth="1"/>
    <col min="46" max="46" width="10" style="2" bestFit="1" customWidth="1"/>
    <col min="47" max="47" width="6.7109375" style="2" bestFit="1" customWidth="1"/>
    <col min="48" max="48" width="24.28515625" style="2" bestFit="1" customWidth="1"/>
    <col min="49" max="49" width="12.85546875" style="2" bestFit="1" customWidth="1"/>
    <col min="50" max="50" width="12" style="2" bestFit="1" customWidth="1"/>
    <col min="51" max="51" width="24.28515625" style="2" bestFit="1" customWidth="1"/>
    <col min="52" max="52" width="23.42578125" style="2" bestFit="1" customWidth="1"/>
    <col min="53" max="53" width="9.28515625" style="2" bestFit="1" customWidth="1"/>
    <col min="54" max="16384" width="49.28515625" style="2"/>
  </cols>
  <sheetData>
    <row r="2" spans="1:60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60" ht="23.25" x14ac:dyDescent="0.35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60" x14ac:dyDescent="0.35"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4"/>
      <c r="AP4" s="84"/>
      <c r="AQ4" s="84"/>
      <c r="AR4" s="84"/>
      <c r="AS4" s="84"/>
      <c r="AT4" s="84"/>
      <c r="AU4" s="84"/>
      <c r="AV4" s="84"/>
      <c r="AW4" s="84"/>
      <c r="AX4" s="3"/>
      <c r="AY4" s="84"/>
      <c r="AZ4" s="84"/>
    </row>
    <row r="5" spans="1:60" x14ac:dyDescent="0.35">
      <c r="A5" s="4"/>
      <c r="B5" s="4"/>
      <c r="C5" s="5"/>
      <c r="D5" s="92" t="s">
        <v>1</v>
      </c>
      <c r="E5" s="94"/>
      <c r="F5" s="94"/>
      <c r="G5" s="94"/>
      <c r="H5" s="94"/>
      <c r="I5" s="94"/>
      <c r="J5" s="94"/>
      <c r="K5" s="94"/>
      <c r="L5" s="94"/>
      <c r="M5" s="94"/>
      <c r="N5" s="93"/>
      <c r="O5" s="92" t="s">
        <v>2</v>
      </c>
      <c r="P5" s="94"/>
      <c r="Q5" s="94"/>
      <c r="R5" s="94"/>
      <c r="S5" s="94"/>
      <c r="T5" s="94"/>
      <c r="U5" s="94"/>
      <c r="V5" s="94"/>
      <c r="W5" s="94"/>
      <c r="X5" s="93"/>
      <c r="Y5" s="6" t="s">
        <v>3</v>
      </c>
      <c r="Z5" s="92" t="s">
        <v>4</v>
      </c>
      <c r="AA5" s="93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60" x14ac:dyDescent="0.35">
      <c r="A6" s="8" t="s">
        <v>5</v>
      </c>
      <c r="D6" s="9" t="s">
        <v>6</v>
      </c>
      <c r="E6" s="10" t="s">
        <v>28</v>
      </c>
      <c r="F6" s="10" t="s">
        <v>29</v>
      </c>
      <c r="G6" s="10" t="s">
        <v>7</v>
      </c>
      <c r="H6" s="11" t="s">
        <v>8</v>
      </c>
      <c r="I6" s="11" t="s">
        <v>30</v>
      </c>
      <c r="J6" s="11" t="s">
        <v>9</v>
      </c>
      <c r="K6" s="11" t="s">
        <v>10</v>
      </c>
      <c r="L6" s="12" t="s">
        <v>11</v>
      </c>
      <c r="M6" s="11"/>
      <c r="N6" s="11" t="s">
        <v>12</v>
      </c>
      <c r="O6" s="11" t="s">
        <v>13</v>
      </c>
      <c r="P6" s="11"/>
      <c r="Q6" s="11" t="s">
        <v>14</v>
      </c>
      <c r="R6" s="89" t="s">
        <v>15</v>
      </c>
      <c r="S6" s="90"/>
      <c r="T6" s="91" t="s">
        <v>16</v>
      </c>
      <c r="U6" s="90"/>
      <c r="V6" s="13" t="s">
        <v>31</v>
      </c>
      <c r="W6" s="11"/>
      <c r="X6" s="11" t="s">
        <v>17</v>
      </c>
      <c r="Y6" s="11" t="s">
        <v>18</v>
      </c>
      <c r="Z6" s="11" t="s">
        <v>32</v>
      </c>
      <c r="AA6" s="12" t="s">
        <v>19</v>
      </c>
      <c r="AB6" s="50"/>
      <c r="AC6" s="14"/>
      <c r="AD6" s="15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5"/>
    </row>
    <row r="7" spans="1:60" x14ac:dyDescent="0.35">
      <c r="A7" s="85" t="s">
        <v>20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C7" s="17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5"/>
      <c r="AP7" s="19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C7" s="20"/>
      <c r="BD7" s="20"/>
      <c r="BH7" s="21"/>
    </row>
    <row r="8" spans="1:60" x14ac:dyDescent="0.35">
      <c r="A8" s="22" t="s">
        <v>45</v>
      </c>
      <c r="D8" s="23">
        <v>7.2326000000000006</v>
      </c>
      <c r="E8" s="23">
        <v>0</v>
      </c>
      <c r="F8" s="23">
        <v>3.4249000000000001</v>
      </c>
      <c r="G8" s="23">
        <v>9.1117999999999988</v>
      </c>
      <c r="H8" s="80">
        <v>7.2326000000000006</v>
      </c>
      <c r="I8" s="23">
        <v>6.7686000000000002</v>
      </c>
      <c r="J8" s="23">
        <v>8.9552000000000014</v>
      </c>
      <c r="K8" s="23">
        <v>10.274699999999999</v>
      </c>
      <c r="L8" s="23">
        <v>12.151</v>
      </c>
      <c r="M8" s="23">
        <v>0</v>
      </c>
      <c r="N8" s="23">
        <v>9.5177999999999994</v>
      </c>
      <c r="O8" s="23">
        <v>13.976100000000001</v>
      </c>
      <c r="P8" s="23">
        <v>0</v>
      </c>
      <c r="Q8" s="23">
        <v>9.5541</v>
      </c>
      <c r="R8" s="23">
        <v>1.83E-2</v>
      </c>
      <c r="S8" s="23">
        <v>1.3386</v>
      </c>
      <c r="T8" s="23">
        <v>1.8499999999999999E-2</v>
      </c>
      <c r="U8" s="23">
        <v>1.8222</v>
      </c>
      <c r="V8" s="23">
        <v>9.5541</v>
      </c>
      <c r="W8" s="23">
        <v>0</v>
      </c>
      <c r="X8" s="23">
        <v>9.5541</v>
      </c>
      <c r="Y8" s="23">
        <v>8.206999999999999</v>
      </c>
      <c r="Z8" s="23">
        <v>8.7620000000000005</v>
      </c>
      <c r="AA8" s="23">
        <v>8.7620000000000005</v>
      </c>
      <c r="AC8" s="24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5"/>
      <c r="AP8" s="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C8" s="20"/>
      <c r="BD8" s="20"/>
      <c r="BG8" s="21"/>
      <c r="BH8" s="21"/>
    </row>
    <row r="9" spans="1:60" x14ac:dyDescent="0.35">
      <c r="A9" s="25" t="s">
        <v>21</v>
      </c>
      <c r="D9" s="26">
        <v>16500</v>
      </c>
      <c r="E9" s="26">
        <v>0</v>
      </c>
      <c r="F9" s="26">
        <v>5000</v>
      </c>
      <c r="G9" s="26">
        <v>5000</v>
      </c>
      <c r="H9" s="26">
        <v>10000</v>
      </c>
      <c r="I9" s="26">
        <v>6328</v>
      </c>
      <c r="J9" s="26">
        <v>44500</v>
      </c>
      <c r="K9" s="26">
        <v>82000</v>
      </c>
      <c r="L9" s="26">
        <v>13500</v>
      </c>
      <c r="M9" s="26">
        <v>0</v>
      </c>
      <c r="N9" s="26">
        <v>2000</v>
      </c>
      <c r="O9" s="26">
        <v>12000</v>
      </c>
      <c r="P9" s="26">
        <v>0</v>
      </c>
      <c r="Q9" s="26">
        <v>24000</v>
      </c>
      <c r="R9" s="26">
        <v>903859</v>
      </c>
      <c r="S9" s="26">
        <v>19784</v>
      </c>
      <c r="T9" s="26">
        <v>409679</v>
      </c>
      <c r="U9" s="26">
        <v>2914</v>
      </c>
      <c r="V9" s="26">
        <v>2500</v>
      </c>
      <c r="W9" s="26">
        <v>0</v>
      </c>
      <c r="X9" s="26">
        <v>2500</v>
      </c>
      <c r="Y9" s="26">
        <v>6000</v>
      </c>
      <c r="Z9" s="26">
        <v>8000</v>
      </c>
      <c r="AA9" s="26">
        <v>0</v>
      </c>
      <c r="AC9" s="24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5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16"/>
      <c r="BC9" s="16"/>
      <c r="BD9" s="16"/>
      <c r="BG9" s="21"/>
      <c r="BH9" s="21"/>
    </row>
    <row r="10" spans="1:60" x14ac:dyDescent="0.35">
      <c r="A10" s="22" t="s">
        <v>46</v>
      </c>
      <c r="D10" s="27">
        <f>D8*D9</f>
        <v>119337.90000000001</v>
      </c>
      <c r="E10" s="27">
        <f>E8*E9</f>
        <v>0</v>
      </c>
      <c r="F10" s="27">
        <f>F8*F9</f>
        <v>17124.5</v>
      </c>
      <c r="G10" s="27">
        <f>G9*G8</f>
        <v>45558.999999999993</v>
      </c>
      <c r="H10" s="27">
        <f t="shared" ref="H10:K10" si="0">H9*H8</f>
        <v>72326</v>
      </c>
      <c r="I10" s="27">
        <f>I9*I8</f>
        <v>42831.700799999999</v>
      </c>
      <c r="J10" s="27">
        <f t="shared" si="0"/>
        <v>398506.40000000008</v>
      </c>
      <c r="K10" s="27">
        <f t="shared" si="0"/>
        <v>842525.39999999991</v>
      </c>
      <c r="L10" s="27">
        <f>L9*L8</f>
        <v>164038.5</v>
      </c>
      <c r="M10" s="27">
        <f>M9*M8</f>
        <v>0</v>
      </c>
      <c r="N10" s="27">
        <f>N9*N8</f>
        <v>19035.599999999999</v>
      </c>
      <c r="O10" s="27">
        <f t="shared" ref="O10:Y10" si="1">O9*O8</f>
        <v>167713.20000000001</v>
      </c>
      <c r="P10" s="27">
        <f t="shared" si="1"/>
        <v>0</v>
      </c>
      <c r="Q10" s="27">
        <f t="shared" si="1"/>
        <v>229298.4</v>
      </c>
      <c r="R10" s="27">
        <f t="shared" si="1"/>
        <v>16540.619699999999</v>
      </c>
      <c r="S10" s="27">
        <f t="shared" si="1"/>
        <v>26482.862400000002</v>
      </c>
      <c r="T10" s="27">
        <f t="shared" si="1"/>
        <v>7579.0614999999998</v>
      </c>
      <c r="U10" s="27">
        <f t="shared" si="1"/>
        <v>5309.8908000000001</v>
      </c>
      <c r="V10" s="27">
        <f t="shared" si="1"/>
        <v>23885.25</v>
      </c>
      <c r="W10" s="27">
        <f t="shared" si="1"/>
        <v>0</v>
      </c>
      <c r="X10" s="27">
        <f t="shared" si="1"/>
        <v>23885.25</v>
      </c>
      <c r="Y10" s="27">
        <f t="shared" si="1"/>
        <v>49241.999999999993</v>
      </c>
      <c r="Z10" s="27">
        <f>Z9*Z8</f>
        <v>70096</v>
      </c>
      <c r="AA10" s="27">
        <f>AA9*AA8</f>
        <v>0</v>
      </c>
      <c r="AB10" s="44">
        <f>SUM(D10:AA10)</f>
        <v>2341317.5352000003</v>
      </c>
      <c r="AC10" s="24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5"/>
      <c r="AP10" s="19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C10" s="20"/>
      <c r="BD10" s="20"/>
      <c r="BG10" s="21"/>
      <c r="BH10" s="21"/>
    </row>
    <row r="11" spans="1:60" x14ac:dyDescent="0.35">
      <c r="A11" s="87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C11" s="24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15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BA11" s="20"/>
      <c r="BB11" s="19"/>
      <c r="BC11" s="20"/>
      <c r="BD11" s="20"/>
      <c r="BE11" s="29"/>
      <c r="BG11" s="21"/>
      <c r="BH11" s="21"/>
    </row>
    <row r="12" spans="1:60" x14ac:dyDescent="0.35">
      <c r="A12" s="30" t="s">
        <v>47</v>
      </c>
      <c r="B12" s="31"/>
      <c r="C12" s="31"/>
      <c r="D12" s="32">
        <v>5.4926000000000004</v>
      </c>
      <c r="E12" s="32">
        <v>0</v>
      </c>
      <c r="F12" s="32">
        <v>3.4249000000000001</v>
      </c>
      <c r="G12" s="32">
        <v>7.9518000000000004</v>
      </c>
      <c r="H12" s="32">
        <v>5.4926000000000004</v>
      </c>
      <c r="I12" s="32">
        <v>2.7549999999999999</v>
      </c>
      <c r="J12" s="32">
        <v>8.9552000000000014</v>
      </c>
      <c r="K12" s="32">
        <v>10.274699999999999</v>
      </c>
      <c r="L12" s="32">
        <v>12.151</v>
      </c>
      <c r="M12" s="32"/>
      <c r="N12" s="32">
        <v>9.5177999999999994</v>
      </c>
      <c r="O12" s="32">
        <v>8.2306000000000008</v>
      </c>
      <c r="P12" s="32">
        <v>0</v>
      </c>
      <c r="Q12" s="32">
        <v>9.5541</v>
      </c>
      <c r="R12" s="32">
        <v>1.83E-2</v>
      </c>
      <c r="S12" s="32">
        <v>1.3386</v>
      </c>
      <c r="T12" s="32">
        <v>1.8499999999999999E-2</v>
      </c>
      <c r="U12" s="32">
        <v>1.8222</v>
      </c>
      <c r="V12" s="32">
        <v>4.1063000000000001</v>
      </c>
      <c r="W12" s="32">
        <v>0</v>
      </c>
      <c r="X12" s="32">
        <v>1.45</v>
      </c>
      <c r="Y12" s="32">
        <v>5.1475</v>
      </c>
      <c r="Z12" s="32">
        <v>1.9771000000000001</v>
      </c>
      <c r="AA12" s="32">
        <v>0</v>
      </c>
      <c r="AC12" s="33"/>
      <c r="AL12" s="34"/>
      <c r="AM12" s="34"/>
      <c r="AO12" s="15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BA12" s="20"/>
      <c r="BB12" s="19"/>
      <c r="BC12" s="20"/>
      <c r="BD12" s="20"/>
      <c r="BE12" s="29"/>
      <c r="BG12" s="21"/>
      <c r="BH12" s="21"/>
    </row>
    <row r="13" spans="1:60" x14ac:dyDescent="0.35">
      <c r="A13" s="35" t="s">
        <v>21</v>
      </c>
      <c r="B13" s="31"/>
      <c r="C13" s="31"/>
      <c r="D13" s="36">
        <f>D9</f>
        <v>16500</v>
      </c>
      <c r="E13" s="36">
        <f t="shared" ref="E13:Z13" si="2">E9</f>
        <v>0</v>
      </c>
      <c r="F13" s="36">
        <f t="shared" si="2"/>
        <v>5000</v>
      </c>
      <c r="G13" s="36">
        <f>G9</f>
        <v>5000</v>
      </c>
      <c r="H13" s="36">
        <f t="shared" si="2"/>
        <v>10000</v>
      </c>
      <c r="I13" s="36">
        <f t="shared" si="2"/>
        <v>6328</v>
      </c>
      <c r="J13" s="36">
        <f t="shared" si="2"/>
        <v>44500</v>
      </c>
      <c r="K13" s="36">
        <f t="shared" si="2"/>
        <v>82000</v>
      </c>
      <c r="L13" s="36">
        <f t="shared" si="2"/>
        <v>13500</v>
      </c>
      <c r="M13" s="36">
        <f t="shared" si="2"/>
        <v>0</v>
      </c>
      <c r="N13" s="36">
        <f>N9</f>
        <v>2000</v>
      </c>
      <c r="O13" s="36">
        <f t="shared" si="2"/>
        <v>12000</v>
      </c>
      <c r="P13" s="36">
        <f t="shared" si="2"/>
        <v>0</v>
      </c>
      <c r="Q13" s="36">
        <f t="shared" si="2"/>
        <v>24000</v>
      </c>
      <c r="R13" s="36">
        <f t="shared" si="2"/>
        <v>903859</v>
      </c>
      <c r="S13" s="36">
        <f t="shared" si="2"/>
        <v>19784</v>
      </c>
      <c r="T13" s="36">
        <f t="shared" si="2"/>
        <v>409679</v>
      </c>
      <c r="U13" s="36">
        <f t="shared" si="2"/>
        <v>2914</v>
      </c>
      <c r="V13" s="36">
        <f t="shared" si="2"/>
        <v>2500</v>
      </c>
      <c r="W13" s="36">
        <f t="shared" si="2"/>
        <v>0</v>
      </c>
      <c r="X13" s="36">
        <f t="shared" si="2"/>
        <v>2500</v>
      </c>
      <c r="Y13" s="36">
        <f t="shared" si="2"/>
        <v>6000</v>
      </c>
      <c r="Z13" s="36">
        <f t="shared" si="2"/>
        <v>8000</v>
      </c>
      <c r="AA13" s="36">
        <v>0</v>
      </c>
      <c r="AC13" s="33"/>
      <c r="AL13" s="34"/>
      <c r="AM13" s="34"/>
      <c r="AO13" s="15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BA13" s="20"/>
      <c r="BB13" s="19"/>
      <c r="BC13" s="20"/>
      <c r="BD13" s="20"/>
      <c r="BE13" s="29"/>
      <c r="BG13" s="21"/>
      <c r="BH13" s="21"/>
    </row>
    <row r="14" spans="1:60" x14ac:dyDescent="0.35">
      <c r="A14" s="30" t="s">
        <v>48</v>
      </c>
      <c r="B14" s="31"/>
      <c r="C14" s="31"/>
      <c r="D14" s="37">
        <f>D12*D13</f>
        <v>90627.900000000009</v>
      </c>
      <c r="E14" s="37">
        <f t="shared" ref="E14:P14" si="3">E12*E13</f>
        <v>0</v>
      </c>
      <c r="F14" s="37">
        <f t="shared" si="3"/>
        <v>17124.5</v>
      </c>
      <c r="G14" s="37">
        <f t="shared" si="3"/>
        <v>39759</v>
      </c>
      <c r="H14" s="37">
        <f t="shared" si="3"/>
        <v>54926.000000000007</v>
      </c>
      <c r="I14" s="37">
        <f t="shared" si="3"/>
        <v>17433.64</v>
      </c>
      <c r="J14" s="37">
        <f>J12*J13</f>
        <v>398506.40000000008</v>
      </c>
      <c r="K14" s="37">
        <f t="shared" si="3"/>
        <v>842525.39999999991</v>
      </c>
      <c r="L14" s="37">
        <f t="shared" si="3"/>
        <v>164038.5</v>
      </c>
      <c r="M14" s="37">
        <f>M12*M13</f>
        <v>0</v>
      </c>
      <c r="N14" s="37">
        <f>N12*N13</f>
        <v>19035.599999999999</v>
      </c>
      <c r="O14" s="37">
        <f t="shared" si="3"/>
        <v>98767.200000000012</v>
      </c>
      <c r="P14" s="37">
        <f t="shared" si="3"/>
        <v>0</v>
      </c>
      <c r="Q14" s="37">
        <f>Q12*Q13</f>
        <v>229298.4</v>
      </c>
      <c r="R14" s="37">
        <f t="shared" ref="R14:Y14" si="4">R12*R13</f>
        <v>16540.619699999999</v>
      </c>
      <c r="S14" s="37">
        <f t="shared" si="4"/>
        <v>26482.862400000002</v>
      </c>
      <c r="T14" s="37">
        <f t="shared" si="4"/>
        <v>7579.0614999999998</v>
      </c>
      <c r="U14" s="37">
        <f t="shared" si="4"/>
        <v>5309.8908000000001</v>
      </c>
      <c r="V14" s="37">
        <f t="shared" si="4"/>
        <v>10265.75</v>
      </c>
      <c r="W14" s="37">
        <f>W12*W13</f>
        <v>0</v>
      </c>
      <c r="X14" s="37">
        <f>X12*X13</f>
        <v>3625</v>
      </c>
      <c r="Y14" s="37">
        <f t="shared" si="4"/>
        <v>30885</v>
      </c>
      <c r="Z14" s="37">
        <f>Z12*Z13</f>
        <v>15816.800000000001</v>
      </c>
      <c r="AA14" s="37">
        <f>AA12*AA13</f>
        <v>0</v>
      </c>
      <c r="AB14" s="44">
        <f t="shared" ref="AB14:AB15" si="5">SUM(D14:AA14)</f>
        <v>2088547.5244</v>
      </c>
      <c r="AC14" s="33"/>
      <c r="AL14" s="34"/>
      <c r="AM14" s="34"/>
      <c r="AO14" s="15"/>
      <c r="AP14" s="19"/>
      <c r="AQ14" s="20"/>
      <c r="AR14" s="20"/>
      <c r="AS14" s="20"/>
      <c r="AT14" s="20"/>
      <c r="AU14" s="20"/>
      <c r="AV14" s="20"/>
      <c r="AW14" s="20"/>
      <c r="AX14" s="20"/>
      <c r="AY14" s="20"/>
      <c r="BB14" s="19"/>
      <c r="BC14" s="20"/>
      <c r="BD14" s="20"/>
      <c r="BE14" s="29"/>
      <c r="BG14" s="21"/>
      <c r="BH14" s="21"/>
    </row>
    <row r="15" spans="1:60" x14ac:dyDescent="0.35">
      <c r="A15" s="38" t="s">
        <v>23</v>
      </c>
      <c r="B15" s="39"/>
      <c r="C15" s="39"/>
      <c r="D15" s="40">
        <f>D10-D14</f>
        <v>28710</v>
      </c>
      <c r="E15" s="40">
        <f t="shared" ref="E15:Z15" si="6">E10-E14</f>
        <v>0</v>
      </c>
      <c r="F15" s="40">
        <f t="shared" si="6"/>
        <v>0</v>
      </c>
      <c r="G15" s="40">
        <f t="shared" si="6"/>
        <v>5799.9999999999927</v>
      </c>
      <c r="H15" s="40">
        <f t="shared" si="6"/>
        <v>17399.999999999993</v>
      </c>
      <c r="I15" s="40">
        <f t="shared" si="6"/>
        <v>25398.060799999999</v>
      </c>
      <c r="J15" s="40">
        <f t="shared" si="6"/>
        <v>0</v>
      </c>
      <c r="K15" s="40">
        <f t="shared" si="6"/>
        <v>0</v>
      </c>
      <c r="L15" s="40">
        <f t="shared" si="6"/>
        <v>0</v>
      </c>
      <c r="M15" s="40">
        <f>M10-M14</f>
        <v>0</v>
      </c>
      <c r="N15" s="40">
        <f>N10-N14</f>
        <v>0</v>
      </c>
      <c r="O15" s="40">
        <f>O10-O14</f>
        <v>68946</v>
      </c>
      <c r="P15" s="40">
        <f t="shared" si="6"/>
        <v>0</v>
      </c>
      <c r="Q15" s="40">
        <f>Q10-Q14</f>
        <v>0</v>
      </c>
      <c r="R15" s="40">
        <f t="shared" si="6"/>
        <v>0</v>
      </c>
      <c r="S15" s="40">
        <f t="shared" si="6"/>
        <v>0</v>
      </c>
      <c r="T15" s="40">
        <f t="shared" si="6"/>
        <v>0</v>
      </c>
      <c r="U15" s="40">
        <f t="shared" si="6"/>
        <v>0</v>
      </c>
      <c r="V15" s="40">
        <f t="shared" si="6"/>
        <v>13619.5</v>
      </c>
      <c r="W15" s="40">
        <f>W10-W14</f>
        <v>0</v>
      </c>
      <c r="X15" s="40">
        <f>X10-X14</f>
        <v>20260.25</v>
      </c>
      <c r="Y15" s="40">
        <f>Y10-Y14</f>
        <v>18356.999999999993</v>
      </c>
      <c r="Z15" s="40">
        <f t="shared" si="6"/>
        <v>54279.199999999997</v>
      </c>
      <c r="AA15" s="40">
        <f>AA10-AA14</f>
        <v>0</v>
      </c>
      <c r="AB15" s="44">
        <f t="shared" si="5"/>
        <v>252770.01079999999</v>
      </c>
      <c r="AC15" s="24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15"/>
      <c r="AP15" s="19"/>
      <c r="AQ15" s="20"/>
      <c r="AR15" s="20"/>
      <c r="AS15" s="20"/>
      <c r="AT15" s="20"/>
      <c r="AU15" s="20"/>
      <c r="AV15" s="20"/>
      <c r="AW15" s="20"/>
      <c r="AX15" s="20"/>
      <c r="AY15" s="20"/>
      <c r="BB15" s="19"/>
      <c r="BC15" s="20"/>
      <c r="BD15" s="20"/>
      <c r="BE15" s="29"/>
      <c r="BG15" s="21"/>
      <c r="BH15" s="21"/>
    </row>
    <row r="16" spans="1:60" x14ac:dyDescent="0.35">
      <c r="A16" s="42"/>
      <c r="I16" s="43"/>
      <c r="J16" s="43"/>
      <c r="K16" s="43"/>
      <c r="M16" s="44"/>
      <c r="N16" s="44"/>
      <c r="O16" s="45"/>
      <c r="W16" s="44"/>
      <c r="X16" s="44"/>
      <c r="AC16" s="24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5"/>
      <c r="AP16" s="19"/>
      <c r="AQ16" s="20"/>
      <c r="AR16" s="20"/>
      <c r="AS16" s="20"/>
      <c r="AT16" s="20"/>
      <c r="AU16" s="20"/>
      <c r="AV16" s="20"/>
      <c r="AW16" s="20"/>
      <c r="AX16" s="20"/>
      <c r="AY16" s="20"/>
      <c r="BB16" s="19"/>
      <c r="BC16" s="20"/>
      <c r="BD16" s="20"/>
      <c r="BE16" s="29"/>
      <c r="BG16" s="21"/>
      <c r="BH16" s="21"/>
    </row>
    <row r="17" spans="1:60" x14ac:dyDescent="0.35">
      <c r="A17" s="83" t="s">
        <v>59</v>
      </c>
      <c r="B17" s="47"/>
      <c r="C17" s="47"/>
      <c r="D17" s="48"/>
      <c r="F17" s="49"/>
      <c r="G17" s="49"/>
      <c r="J17" s="43"/>
      <c r="K17" s="43"/>
      <c r="M17" s="44"/>
      <c r="N17" s="44"/>
      <c r="AC17" s="24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15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BB17" s="19"/>
      <c r="BC17" s="20"/>
      <c r="BD17" s="20"/>
      <c r="BE17" s="29"/>
      <c r="BG17" s="21"/>
      <c r="BH17" s="21"/>
    </row>
    <row r="18" spans="1:60" x14ac:dyDescent="0.35">
      <c r="A18" s="46" t="s">
        <v>24</v>
      </c>
      <c r="B18" s="47"/>
      <c r="C18" s="47"/>
      <c r="D18" s="48">
        <v>60396.369999999988</v>
      </c>
      <c r="F18" s="49"/>
      <c r="G18" s="49"/>
      <c r="H18" s="49"/>
      <c r="J18" s="43"/>
      <c r="K18" s="43"/>
      <c r="O18" s="45"/>
      <c r="AC18" s="24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5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BB18" s="19"/>
      <c r="BC18" s="20"/>
      <c r="BD18" s="20"/>
      <c r="BE18" s="29"/>
      <c r="BG18" s="21"/>
      <c r="BH18" s="21"/>
    </row>
    <row r="19" spans="1:60" x14ac:dyDescent="0.35">
      <c r="A19" s="46" t="s">
        <v>25</v>
      </c>
      <c r="B19" s="47"/>
      <c r="C19" s="47"/>
      <c r="D19" s="48">
        <v>15840.170000000002</v>
      </c>
      <c r="F19" s="49"/>
      <c r="G19" s="49"/>
      <c r="J19" s="43"/>
      <c r="K19" s="43"/>
      <c r="O19" s="45"/>
      <c r="AC19" s="24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15"/>
      <c r="AP19" s="19"/>
      <c r="AQ19" s="20"/>
      <c r="AR19" s="20"/>
      <c r="AS19" s="20"/>
      <c r="AT19" s="20"/>
      <c r="AU19" s="20"/>
      <c r="AV19" s="20"/>
      <c r="AW19" s="20"/>
      <c r="AX19" s="20"/>
      <c r="AY19" s="20"/>
      <c r="BB19" s="19"/>
      <c r="BC19" s="20"/>
      <c r="BD19" s="20"/>
      <c r="BE19" s="29"/>
      <c r="BG19" s="21"/>
      <c r="BH19" s="21"/>
    </row>
    <row r="20" spans="1:60" x14ac:dyDescent="0.35">
      <c r="A20" s="46" t="s">
        <v>26</v>
      </c>
      <c r="B20" s="47"/>
      <c r="C20" s="47"/>
      <c r="D20" s="48">
        <v>1036.75</v>
      </c>
      <c r="F20" s="49"/>
      <c r="G20" s="49"/>
      <c r="J20" s="43"/>
      <c r="K20" s="43"/>
      <c r="O20" s="45"/>
      <c r="AC20" s="24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15"/>
      <c r="AP20" s="19"/>
      <c r="AQ20" s="20"/>
      <c r="AR20" s="20"/>
      <c r="AS20" s="20"/>
      <c r="AT20" s="20"/>
      <c r="AU20" s="20"/>
      <c r="AV20" s="20"/>
      <c r="AW20" s="20"/>
      <c r="AX20" s="20"/>
      <c r="AY20" s="20"/>
      <c r="BB20" s="19"/>
      <c r="BC20" s="20"/>
      <c r="BD20" s="20"/>
      <c r="BE20" s="29"/>
      <c r="BG20" s="21"/>
      <c r="BH20" s="21"/>
    </row>
    <row r="21" spans="1:60" x14ac:dyDescent="0.35">
      <c r="A21" s="46" t="s">
        <v>27</v>
      </c>
      <c r="B21" s="47"/>
      <c r="C21" s="47"/>
      <c r="D21" s="48">
        <v>0</v>
      </c>
      <c r="F21" s="49"/>
      <c r="G21" s="49"/>
      <c r="J21" s="43"/>
      <c r="K21" s="43"/>
      <c r="O21" s="45"/>
      <c r="AC21" s="24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15"/>
      <c r="AP21" s="19"/>
      <c r="AQ21" s="20"/>
      <c r="AR21" s="20"/>
      <c r="AS21" s="20"/>
      <c r="AT21" s="20"/>
      <c r="AU21" s="20"/>
      <c r="AV21" s="20"/>
      <c r="AW21" s="20"/>
      <c r="AX21" s="20"/>
      <c r="AY21" s="20"/>
      <c r="BB21" s="19"/>
      <c r="BC21" s="20"/>
      <c r="BD21" s="20"/>
      <c r="BE21" s="29"/>
      <c r="BG21" s="21"/>
      <c r="BH21" s="21"/>
    </row>
    <row r="22" spans="1:60" ht="21.75" thickBot="1" x14ac:dyDescent="0.4">
      <c r="A22" s="82" t="s">
        <v>58</v>
      </c>
      <c r="B22" s="47"/>
      <c r="C22" s="47"/>
      <c r="D22" s="81">
        <f>SUM(D18:D21)</f>
        <v>77273.289999999994</v>
      </c>
      <c r="G22" s="31"/>
      <c r="H22" s="43"/>
      <c r="J22" s="31"/>
      <c r="K22" s="43"/>
      <c r="AC22" s="24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15"/>
      <c r="AP22" s="19"/>
      <c r="AQ22" s="20"/>
      <c r="AR22" s="20"/>
      <c r="AS22" s="20"/>
      <c r="AT22" s="20"/>
      <c r="AU22" s="20"/>
      <c r="AV22" s="20"/>
      <c r="AW22" s="20"/>
      <c r="AX22" s="20"/>
      <c r="AY22" s="20"/>
      <c r="BB22" s="19"/>
      <c r="BC22" s="20"/>
      <c r="BD22" s="20"/>
      <c r="BE22" s="29"/>
      <c r="BG22" s="21"/>
      <c r="BH22" s="21"/>
    </row>
    <row r="23" spans="1:60" ht="21.75" thickTop="1" x14ac:dyDescent="0.35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98"/>
      <c r="S23" s="98"/>
      <c r="T23" s="98"/>
      <c r="U23" s="98"/>
      <c r="V23" s="50"/>
      <c r="W23" s="50"/>
      <c r="X23" s="50"/>
      <c r="Y23" s="50"/>
      <c r="Z23" s="50"/>
      <c r="AA23" s="50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7"/>
      <c r="AP23" s="19"/>
      <c r="AQ23" s="20"/>
      <c r="AR23" s="20"/>
      <c r="AS23" s="20"/>
      <c r="AT23" s="20"/>
      <c r="AU23" s="20"/>
      <c r="AV23" s="20"/>
      <c r="AW23" s="20"/>
      <c r="AX23" s="20"/>
      <c r="AY23" s="20"/>
      <c r="BB23" s="19"/>
      <c r="BC23" s="20"/>
      <c r="BD23" s="20"/>
      <c r="BE23" s="29"/>
      <c r="BG23" s="21"/>
      <c r="BH23" s="21"/>
    </row>
    <row r="24" spans="1:60" x14ac:dyDescent="0.35">
      <c r="A24" s="42"/>
    </row>
    <row r="25" spans="1:60" x14ac:dyDescent="0.35">
      <c r="A25" s="46" t="s">
        <v>49</v>
      </c>
      <c r="B25" s="47"/>
      <c r="C25" s="47"/>
      <c r="D25" s="48">
        <f>+AB10</f>
        <v>2341317.5352000003</v>
      </c>
      <c r="E25" s="20"/>
      <c r="F25" s="51"/>
    </row>
    <row r="26" spans="1:60" x14ac:dyDescent="0.35">
      <c r="A26" s="46" t="s">
        <v>50</v>
      </c>
      <c r="B26" s="47"/>
      <c r="C26" s="47"/>
      <c r="D26" s="48">
        <f>+D22</f>
        <v>77273.289999999994</v>
      </c>
      <c r="E26" s="20"/>
      <c r="F26" s="51"/>
    </row>
    <row r="27" spans="1:60" ht="21.75" thickBot="1" x14ac:dyDescent="0.4">
      <c r="A27" s="46" t="s">
        <v>51</v>
      </c>
      <c r="B27" s="47"/>
      <c r="C27" s="47"/>
      <c r="D27" s="81">
        <f>+D25+D26</f>
        <v>2418590.8252000003</v>
      </c>
    </row>
    <row r="28" spans="1:60" ht="21.75" thickTop="1" x14ac:dyDescent="0.35"/>
    <row r="29" spans="1:60" x14ac:dyDescent="0.35">
      <c r="A29" s="46" t="s">
        <v>52</v>
      </c>
      <c r="B29" s="47"/>
      <c r="C29" s="47"/>
      <c r="D29" s="48">
        <f>+AB14</f>
        <v>2088547.5244</v>
      </c>
    </row>
    <row r="30" spans="1:60" x14ac:dyDescent="0.35">
      <c r="A30" s="46" t="s">
        <v>53</v>
      </c>
      <c r="B30" s="47"/>
      <c r="C30" s="47"/>
      <c r="D30" s="48">
        <f>SUM(D18:D21)</f>
        <v>77273.289999999994</v>
      </c>
    </row>
    <row r="31" spans="1:60" ht="21.75" thickBot="1" x14ac:dyDescent="0.4">
      <c r="A31" s="46" t="s">
        <v>54</v>
      </c>
      <c r="B31" s="47"/>
      <c r="C31" s="47"/>
      <c r="D31" s="81">
        <f>+D29+D30</f>
        <v>2165820.8144</v>
      </c>
    </row>
    <row r="32" spans="1:60" ht="21.75" thickTop="1" x14ac:dyDescent="0.35"/>
    <row r="33" spans="1:8" x14ac:dyDescent="0.35">
      <c r="A33" s="46" t="s">
        <v>55</v>
      </c>
      <c r="B33" s="47"/>
      <c r="C33" s="47"/>
      <c r="D33" s="48">
        <f>+D25-D29</f>
        <v>252770.01080000028</v>
      </c>
    </row>
    <row r="34" spans="1:8" x14ac:dyDescent="0.35">
      <c r="A34" s="46" t="s">
        <v>56</v>
      </c>
      <c r="B34" s="47"/>
      <c r="C34" s="47"/>
      <c r="D34" s="48">
        <f>+D26-D30</f>
        <v>0</v>
      </c>
      <c r="E34" s="52"/>
      <c r="F34" s="52"/>
    </row>
    <row r="35" spans="1:8" ht="21.75" thickBot="1" x14ac:dyDescent="0.4">
      <c r="A35" s="46" t="s">
        <v>57</v>
      </c>
      <c r="B35" s="47"/>
      <c r="C35" s="47"/>
      <c r="D35" s="81">
        <f>+D27-D31</f>
        <v>252770.01080000028</v>
      </c>
      <c r="E35" s="20"/>
      <c r="F35" s="20"/>
      <c r="G35" s="51"/>
      <c r="H35" s="69"/>
    </row>
    <row r="36" spans="1:8" ht="21.75" thickTop="1" x14ac:dyDescent="0.35">
      <c r="D36" s="52"/>
      <c r="E36" s="52"/>
      <c r="F36" s="52"/>
      <c r="G36" s="52"/>
    </row>
    <row r="38" spans="1:8" x14ac:dyDescent="0.35">
      <c r="A38" s="42"/>
    </row>
    <row r="39" spans="1:8" x14ac:dyDescent="0.35">
      <c r="D39" s="20"/>
      <c r="E39" s="53"/>
      <c r="F39" s="54"/>
    </row>
    <row r="40" spans="1:8" x14ac:dyDescent="0.35">
      <c r="D40" s="20"/>
      <c r="E40" s="53"/>
      <c r="F40" s="54"/>
    </row>
    <row r="41" spans="1:8" x14ac:dyDescent="0.35">
      <c r="D41" s="20"/>
      <c r="E41" s="53"/>
      <c r="F41" s="54"/>
    </row>
    <row r="42" spans="1:8" x14ac:dyDescent="0.35">
      <c r="D42" s="20"/>
      <c r="E42" s="53"/>
      <c r="F42" s="54"/>
    </row>
    <row r="43" spans="1:8" x14ac:dyDescent="0.35">
      <c r="D43" s="20"/>
      <c r="E43" s="53"/>
      <c r="F43" s="52"/>
    </row>
    <row r="44" spans="1:8" x14ac:dyDescent="0.35">
      <c r="D44" s="20"/>
      <c r="E44" s="53"/>
      <c r="F44" s="54"/>
    </row>
    <row r="45" spans="1:8" x14ac:dyDescent="0.35">
      <c r="A45" s="42"/>
      <c r="D45" s="20"/>
      <c r="E45" s="53"/>
      <c r="F45" s="54"/>
    </row>
    <row r="46" spans="1:8" x14ac:dyDescent="0.35">
      <c r="D46" s="20"/>
      <c r="E46" s="53"/>
      <c r="F46" s="54"/>
    </row>
    <row r="47" spans="1:8" x14ac:dyDescent="0.35">
      <c r="D47" s="20"/>
      <c r="E47" s="53"/>
      <c r="F47" s="54"/>
    </row>
    <row r="48" spans="1:8" x14ac:dyDescent="0.35">
      <c r="D48" s="20"/>
      <c r="E48" s="53"/>
      <c r="F48" s="54"/>
    </row>
    <row r="49" spans="1:7" x14ac:dyDescent="0.35">
      <c r="D49" s="20"/>
      <c r="F49" s="54"/>
    </row>
    <row r="50" spans="1:7" x14ac:dyDescent="0.35">
      <c r="A50" s="42"/>
      <c r="F50" s="52"/>
    </row>
    <row r="51" spans="1:7" x14ac:dyDescent="0.35">
      <c r="D51" s="20"/>
      <c r="E51" s="20"/>
    </row>
    <row r="52" spans="1:7" x14ac:dyDescent="0.35">
      <c r="D52" s="53"/>
      <c r="E52" s="53"/>
      <c r="F52" s="52"/>
      <c r="G52" s="70"/>
    </row>
    <row r="53" spans="1:7" x14ac:dyDescent="0.35">
      <c r="D53" s="20"/>
      <c r="E53" s="20"/>
    </row>
    <row r="54" spans="1:7" x14ac:dyDescent="0.35">
      <c r="D54" s="55"/>
      <c r="E54" s="55"/>
      <c r="F54" s="52"/>
    </row>
    <row r="57" spans="1:7" x14ac:dyDescent="0.35">
      <c r="D57" s="20"/>
      <c r="E57" s="20"/>
    </row>
    <row r="58" spans="1:7" x14ac:dyDescent="0.35">
      <c r="D58" s="52"/>
      <c r="E58" s="52"/>
      <c r="F58" s="71"/>
    </row>
    <row r="59" spans="1:7" x14ac:dyDescent="0.35">
      <c r="D59" s="56"/>
      <c r="E59" s="56"/>
      <c r="F59" s="57"/>
    </row>
    <row r="61" spans="1:7" x14ac:dyDescent="0.35">
      <c r="D61" s="58"/>
      <c r="E61" s="58"/>
    </row>
    <row r="63" spans="1:7" x14ac:dyDescent="0.35">
      <c r="D63" s="58"/>
    </row>
    <row r="65" spans="1:6" x14ac:dyDescent="0.35">
      <c r="E65" s="72"/>
      <c r="F65" s="3"/>
    </row>
    <row r="66" spans="1:6" x14ac:dyDescent="0.35">
      <c r="E66" s="59"/>
      <c r="F66" s="52"/>
    </row>
    <row r="67" spans="1:6" x14ac:dyDescent="0.35">
      <c r="F67" s="68"/>
    </row>
    <row r="68" spans="1:6" x14ac:dyDescent="0.35">
      <c r="F68" s="68"/>
    </row>
    <row r="69" spans="1:6" x14ac:dyDescent="0.35">
      <c r="F69" s="68"/>
    </row>
    <row r="70" spans="1:6" x14ac:dyDescent="0.35">
      <c r="F70" s="68"/>
    </row>
    <row r="71" spans="1:6" x14ac:dyDescent="0.35">
      <c r="D71" s="60"/>
      <c r="F71" s="68"/>
    </row>
    <row r="72" spans="1:6" x14ac:dyDescent="0.35">
      <c r="D72" s="60"/>
      <c r="F72" s="73"/>
    </row>
    <row r="73" spans="1:6" x14ac:dyDescent="0.35">
      <c r="D73" s="57"/>
      <c r="F73" s="68"/>
    </row>
    <row r="75" spans="1:6" x14ac:dyDescent="0.35">
      <c r="A75" s="96"/>
      <c r="B75" s="96"/>
      <c r="C75" s="96"/>
      <c r="D75" s="96"/>
      <c r="E75" s="96"/>
      <c r="F75" s="96"/>
    </row>
    <row r="76" spans="1:6" x14ac:dyDescent="0.35">
      <c r="E76" s="75"/>
      <c r="F76" s="75"/>
    </row>
    <row r="77" spans="1:6" x14ac:dyDescent="0.35">
      <c r="A77" s="70"/>
      <c r="B77" s="70"/>
      <c r="C77" s="70"/>
      <c r="D77" s="76"/>
      <c r="E77" s="77"/>
      <c r="F77" s="77"/>
    </row>
    <row r="78" spans="1:6" x14ac:dyDescent="0.35">
      <c r="A78" s="78"/>
      <c r="B78" s="70"/>
      <c r="C78" s="70"/>
      <c r="D78" s="61"/>
      <c r="E78" s="67"/>
      <c r="F78" s="67"/>
    </row>
    <row r="79" spans="1:6" x14ac:dyDescent="0.35">
      <c r="A79" s="78"/>
      <c r="B79" s="70"/>
      <c r="C79" s="70"/>
      <c r="D79" s="61"/>
      <c r="E79" s="67"/>
      <c r="F79" s="67"/>
    </row>
    <row r="80" spans="1:6" x14ac:dyDescent="0.35">
      <c r="D80" s="67"/>
      <c r="E80" s="67"/>
      <c r="F80" s="67"/>
    </row>
    <row r="82" spans="1:6" x14ac:dyDescent="0.35">
      <c r="A82" s="78"/>
      <c r="B82" s="70"/>
      <c r="C82" s="70"/>
      <c r="D82" s="61"/>
      <c r="E82" s="67"/>
      <c r="F82" s="67"/>
    </row>
    <row r="83" spans="1:6" x14ac:dyDescent="0.35">
      <c r="D83" s="20"/>
      <c r="E83" s="20"/>
      <c r="F83" s="20"/>
    </row>
    <row r="85" spans="1:6" x14ac:dyDescent="0.35">
      <c r="B85" s="79"/>
      <c r="C85" s="79"/>
      <c r="D85" s="97"/>
      <c r="E85" s="97"/>
    </row>
    <row r="87" spans="1:6" x14ac:dyDescent="0.35">
      <c r="B87" s="62"/>
      <c r="C87" s="62"/>
      <c r="D87" s="63"/>
      <c r="E87" s="63"/>
    </row>
    <row r="88" spans="1:6" x14ac:dyDescent="0.35">
      <c r="E88" s="62"/>
    </row>
    <row r="89" spans="1:6" x14ac:dyDescent="0.35">
      <c r="D89" s="62"/>
    </row>
    <row r="90" spans="1:6" x14ac:dyDescent="0.35">
      <c r="B90" s="62"/>
      <c r="C90" s="62"/>
      <c r="D90" s="62"/>
      <c r="E90" s="62"/>
    </row>
    <row r="91" spans="1:6" x14ac:dyDescent="0.35">
      <c r="B91" s="62"/>
      <c r="C91" s="62"/>
      <c r="D91" s="62"/>
      <c r="E91" s="62"/>
    </row>
  </sheetData>
  <mergeCells count="14">
    <mergeCell ref="A75:F75"/>
    <mergeCell ref="D85:E85"/>
    <mergeCell ref="R6:S6"/>
    <mergeCell ref="T6:U6"/>
    <mergeCell ref="A7:AA7"/>
    <mergeCell ref="A11:AA11"/>
    <mergeCell ref="R23:S23"/>
    <mergeCell ref="T23:U23"/>
    <mergeCell ref="A3:AA3"/>
    <mergeCell ref="AO4:AW4"/>
    <mergeCell ref="AY4:AZ4"/>
    <mergeCell ref="D5:N5"/>
    <mergeCell ref="O5:X5"/>
    <mergeCell ref="Z5:AA5"/>
  </mergeCells>
  <pageMargins left="0.7" right="0.7" top="0.75" bottom="0.75" header="0.3" footer="0.3"/>
  <pageSetup scale="52" orientation="landscape" r:id="rId1"/>
  <headerFooter>
    <oddHeader>&amp;C&amp;"-,Bold"&amp;18PBR Schedule-4&amp;R&amp;8CASE NO. 2020-00289
ATTACHMENT 3
TO STAFF POST-HEARING DR NO. 1-04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Avoided Cost-Pipe-Jun 2019</vt:lpstr>
      <vt:lpstr>Avoided Cost-Pipe-July 2019</vt:lpstr>
      <vt:lpstr>Avoided Cost-Pipe-Aug 2019</vt:lpstr>
      <vt:lpstr>Avoided Cost-Pipe-Sept 2019</vt:lpstr>
      <vt:lpstr>Avoided Cost-Pipe-Oct 2019</vt:lpstr>
      <vt:lpstr>Avoided Cost-Pipe-Nov 2019</vt:lpstr>
      <vt:lpstr>Avoided Cost-Pipe-Dec 2019</vt:lpstr>
      <vt:lpstr>Avoided Cost-Pipe-Jan 2020</vt:lpstr>
      <vt:lpstr>Avoided Cost-Pipe-Feb 2020</vt:lpstr>
      <vt:lpstr>Avoided Cost-Pipe-Mar 2020</vt:lpstr>
      <vt:lpstr>Avoided Cost-Pipe-Apr 2020</vt:lpstr>
      <vt:lpstr>Avoided Cost-Pipe-May 2020</vt:lpstr>
      <vt:lpstr>'Avoided Cost-Pipe-Apr 2020'!Print_Area</vt:lpstr>
      <vt:lpstr>'Avoided Cost-Pipe-Aug 2019'!Print_Area</vt:lpstr>
      <vt:lpstr>'Avoided Cost-Pipe-Dec 2019'!Print_Area</vt:lpstr>
      <vt:lpstr>'Avoided Cost-Pipe-Feb 2020'!Print_Area</vt:lpstr>
      <vt:lpstr>'Avoided Cost-Pipe-Jan 2020'!Print_Area</vt:lpstr>
      <vt:lpstr>'Avoided Cost-Pipe-July 2019'!Print_Area</vt:lpstr>
      <vt:lpstr>'Avoided Cost-Pipe-Jun 2019'!Print_Area</vt:lpstr>
      <vt:lpstr>'Avoided Cost-Pipe-Mar 2020'!Print_Area</vt:lpstr>
      <vt:lpstr>'Avoided Cost-Pipe-May 2020'!Print_Area</vt:lpstr>
      <vt:lpstr>'Avoided Cost-Pipe-Nov 2019'!Print_Area</vt:lpstr>
      <vt:lpstr>'Avoided Cost-Pipe-Oct 2019'!Print_Area</vt:lpstr>
      <vt:lpstr>'Avoided Cost-Pipe-Sept 2019'!Print_Area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 Buchanan</dc:creator>
  <cp:lastModifiedBy>Eric J Wilen</cp:lastModifiedBy>
  <cp:lastPrinted>2022-02-10T19:46:11Z</cp:lastPrinted>
  <dcterms:created xsi:type="dcterms:W3CDTF">2022-02-08T04:07:43Z</dcterms:created>
  <dcterms:modified xsi:type="dcterms:W3CDTF">2022-02-10T19:46:21Z</dcterms:modified>
</cp:coreProperties>
</file>