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4 - Kentucky Performance Based Ratemaking\2020-00289 (2020 PBRM Filing)\Staff Post-Hearing Attachments\"/>
    </mc:Choice>
  </mc:AlternateContent>
  <xr:revisionPtr revIDLastSave="0" documentId="13_ncr:1_{D3CD4423-8F60-4A7D-802E-E15428F9F485}" xr6:coauthVersionLast="47" xr6:coauthVersionMax="47" xr10:uidLastSave="{00000000-0000-0000-0000-000000000000}"/>
  <bookViews>
    <workbookView xWindow="-120" yWindow="-120" windowWidth="29040" windowHeight="15840" xr2:uid="{35038E48-1C2B-42E5-9603-D486F40FF671}"/>
  </bookViews>
  <sheets>
    <sheet name="Avoided Cost-Pipe-Jun 2018" sheetId="21" r:id="rId1"/>
    <sheet name="Avoided Cost-Pipe-July 2018" sheetId="14" r:id="rId2"/>
    <sheet name="Avoided Cost-Pipe-Aug 2018" sheetId="15" r:id="rId3"/>
    <sheet name="Avoided Cost-Pipe-Sept 2018" sheetId="16" r:id="rId4"/>
    <sheet name="Avoided Cost-Pipe-Oct 2018" sheetId="17" r:id="rId5"/>
    <sheet name="Avoided Cost-Pipe-Nov 2018" sheetId="18" r:id="rId6"/>
    <sheet name="Avoided Cost-Pipe-Dec 2018" sheetId="19" r:id="rId7"/>
    <sheet name="Avoided Cost-Pipe-Jan 2019" sheetId="20" r:id="rId8"/>
    <sheet name="Avoided Cost-Pipe-Feb 2019" sheetId="22" r:id="rId9"/>
    <sheet name="Avoided Cost-Pipe-Mar 2019" sheetId="23" r:id="rId10"/>
    <sheet name="Avoided Cost-Pipe-Apr 2019" sheetId="24" r:id="rId11"/>
    <sheet name="Avoided Cost-Pipe-May 2019" sheetId="25" r:id="rId12"/>
  </sheets>
  <definedNames>
    <definedName name="_xlnm.Print_Area" localSheetId="10">'Avoided Cost-Pipe-Apr 2019'!$A$1:$L$16</definedName>
    <definedName name="_xlnm.Print_Area" localSheetId="2">'Avoided Cost-Pipe-Aug 2018'!$A$1:$L$16</definedName>
    <definedName name="_xlnm.Print_Area" localSheetId="6">'Avoided Cost-Pipe-Dec 2018'!$A$1:$L$16</definedName>
    <definedName name="_xlnm.Print_Area" localSheetId="8">'Avoided Cost-Pipe-Feb 2019'!$A$1:$L$16</definedName>
    <definedName name="_xlnm.Print_Area" localSheetId="7">'Avoided Cost-Pipe-Jan 2019'!$A$1:$L$16</definedName>
    <definedName name="_xlnm.Print_Area" localSheetId="1">'Avoided Cost-Pipe-July 2018'!$A$1:$L$16</definedName>
    <definedName name="_xlnm.Print_Area" localSheetId="0">'Avoided Cost-Pipe-Jun 2018'!$A$1:$L$16</definedName>
    <definedName name="_xlnm.Print_Area" localSheetId="9">'Avoided Cost-Pipe-Mar 2019'!$A$1:$L$16</definedName>
    <definedName name="_xlnm.Print_Area" localSheetId="11">'Avoided Cost-Pipe-May 2019'!$A$1:$L$16</definedName>
    <definedName name="_xlnm.Print_Area" localSheetId="5">'Avoided Cost-Pipe-Nov 2018'!$A$1:$L$16</definedName>
    <definedName name="_xlnm.Print_Area" localSheetId="4">'Avoided Cost-Pipe-Oct 2018'!$A$1:$L$16</definedName>
    <definedName name="_xlnm.Print_Area" localSheetId="3">'Avoided Cost-Pipe-Sept 2018'!$A$1:$L$16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5" l="1"/>
  <c r="D29" i="25"/>
  <c r="D25" i="25"/>
  <c r="D33" i="25" s="1"/>
  <c r="D22" i="25"/>
  <c r="D26" i="25" s="1"/>
  <c r="D34" i="25" s="1"/>
  <c r="D30" i="24"/>
  <c r="D29" i="24"/>
  <c r="D31" i="24" s="1"/>
  <c r="D26" i="24"/>
  <c r="D34" i="24" s="1"/>
  <c r="D25" i="24"/>
  <c r="D33" i="24" s="1"/>
  <c r="D22" i="24"/>
  <c r="D30" i="23"/>
  <c r="D29" i="23"/>
  <c r="D25" i="23"/>
  <c r="D33" i="23" s="1"/>
  <c r="D22" i="23"/>
  <c r="D26" i="23" s="1"/>
  <c r="D34" i="23" s="1"/>
  <c r="D30" i="22"/>
  <c r="D29" i="22"/>
  <c r="D31" i="22" s="1"/>
  <c r="D25" i="22"/>
  <c r="D33" i="22" s="1"/>
  <c r="D22" i="22"/>
  <c r="D26" i="22" s="1"/>
  <c r="D27" i="22" s="1"/>
  <c r="D35" i="22" s="1"/>
  <c r="D30" i="20"/>
  <c r="D29" i="20"/>
  <c r="D25" i="20"/>
  <c r="D33" i="20" s="1"/>
  <c r="D22" i="20"/>
  <c r="D26" i="20" s="1"/>
  <c r="D34" i="20" s="1"/>
  <c r="D33" i="19"/>
  <c r="D30" i="19"/>
  <c r="D31" i="19" s="1"/>
  <c r="D29" i="19"/>
  <c r="D25" i="19"/>
  <c r="D22" i="19"/>
  <c r="D26" i="19" s="1"/>
  <c r="D34" i="19" s="1"/>
  <c r="D30" i="18"/>
  <c r="D29" i="18"/>
  <c r="D25" i="18"/>
  <c r="D33" i="18" s="1"/>
  <c r="D22" i="18"/>
  <c r="D26" i="18" s="1"/>
  <c r="D27" i="18" s="1"/>
  <c r="D30" i="17"/>
  <c r="D29" i="17"/>
  <c r="D26" i="17"/>
  <c r="D34" i="17" s="1"/>
  <c r="D25" i="17"/>
  <c r="D33" i="17" s="1"/>
  <c r="D22" i="17"/>
  <c r="D30" i="16"/>
  <c r="D29" i="16"/>
  <c r="D25" i="16"/>
  <c r="D33" i="16" s="1"/>
  <c r="D22" i="16"/>
  <c r="D26" i="16" s="1"/>
  <c r="D34" i="16" s="1"/>
  <c r="D30" i="15"/>
  <c r="D29" i="15"/>
  <c r="D31" i="15" s="1"/>
  <c r="D25" i="15"/>
  <c r="D33" i="15" s="1"/>
  <c r="D22" i="15"/>
  <c r="D26" i="15" s="1"/>
  <c r="D34" i="15" s="1"/>
  <c r="D30" i="14"/>
  <c r="D29" i="14"/>
  <c r="D25" i="14"/>
  <c r="D33" i="14" s="1"/>
  <c r="D22" i="14"/>
  <c r="D26" i="14" s="1"/>
  <c r="D34" i="14" s="1"/>
  <c r="D22" i="21"/>
  <c r="D30" i="21"/>
  <c r="D29" i="21"/>
  <c r="D31" i="21" s="1"/>
  <c r="D25" i="21"/>
  <c r="D33" i="21" s="1"/>
  <c r="D26" i="21"/>
  <c r="D34" i="21" s="1"/>
  <c r="D31" i="25" l="1"/>
  <c r="D31" i="23"/>
  <c r="D31" i="20"/>
  <c r="D31" i="18"/>
  <c r="D31" i="17"/>
  <c r="D31" i="16"/>
  <c r="D31" i="14"/>
  <c r="D27" i="25"/>
  <c r="D35" i="25" s="1"/>
  <c r="D27" i="24"/>
  <c r="D35" i="24" s="1"/>
  <c r="D27" i="23"/>
  <c r="D35" i="23" s="1"/>
  <c r="D34" i="22"/>
  <c r="D27" i="20"/>
  <c r="D35" i="20" s="1"/>
  <c r="D27" i="19"/>
  <c r="D35" i="19" s="1"/>
  <c r="D35" i="18"/>
  <c r="D34" i="18"/>
  <c r="D27" i="17"/>
  <c r="D35" i="17" s="1"/>
  <c r="D27" i="16"/>
  <c r="D35" i="16" s="1"/>
  <c r="D27" i="15"/>
  <c r="D35" i="15" s="1"/>
  <c r="D27" i="14"/>
  <c r="D35" i="14" s="1"/>
  <c r="D27" i="21"/>
  <c r="D35" i="21" s="1"/>
  <c r="AA14" i="25" l="1"/>
  <c r="AA10" i="25"/>
  <c r="Z13" i="25"/>
  <c r="Z14" i="25" s="1"/>
  <c r="Y13" i="25"/>
  <c r="X13" i="25"/>
  <c r="W13" i="25"/>
  <c r="W14" i="25" s="1"/>
  <c r="V13" i="25"/>
  <c r="U13" i="25"/>
  <c r="U14" i="25" s="1"/>
  <c r="T13" i="25"/>
  <c r="S13" i="25"/>
  <c r="R13" i="25"/>
  <c r="Q13" i="25"/>
  <c r="Q14" i="25" s="1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AA15" i="25" l="1"/>
  <c r="M14" i="25"/>
  <c r="R14" i="25"/>
  <c r="V14" i="25"/>
  <c r="O14" i="25"/>
  <c r="S14" i="25"/>
  <c r="P14" i="25"/>
  <c r="T14" i="25"/>
  <c r="X14" i="25"/>
  <c r="M10" i="25"/>
  <c r="Q10" i="25"/>
  <c r="Q15" i="25" s="1"/>
  <c r="U10" i="25"/>
  <c r="U15" i="25" s="1"/>
  <c r="R10" i="25"/>
  <c r="V10" i="25"/>
  <c r="Z10" i="25"/>
  <c r="Z15" i="25" s="1"/>
  <c r="O10" i="25"/>
  <c r="O15" i="25" s="1"/>
  <c r="S10" i="25"/>
  <c r="W10" i="25"/>
  <c r="W15" i="25" s="1"/>
  <c r="E10" i="25"/>
  <c r="J10" i="25"/>
  <c r="N10" i="25"/>
  <c r="P10" i="25"/>
  <c r="T10" i="25"/>
  <c r="X10" i="25"/>
  <c r="X15" i="25" s="1"/>
  <c r="G14" i="25"/>
  <c r="T15" i="25" l="1"/>
  <c r="P15" i="25"/>
  <c r="V15" i="25"/>
  <c r="S15" i="25"/>
  <c r="R15" i="25"/>
  <c r="D14" i="25"/>
  <c r="J14" i="25"/>
  <c r="J15" i="25" s="1"/>
  <c r="F14" i="25"/>
  <c r="L14" i="25"/>
  <c r="Y10" i="25"/>
  <c r="K10" i="25"/>
  <c r="K14" i="25"/>
  <c r="E14" i="25"/>
  <c r="E15" i="25" s="1"/>
  <c r="I10" i="25"/>
  <c r="L10" i="25"/>
  <c r="G10" i="25"/>
  <c r="G15" i="25" s="1"/>
  <c r="M15" i="25"/>
  <c r="H10" i="25"/>
  <c r="N14" i="25"/>
  <c r="N15" i="25" s="1"/>
  <c r="I14" i="25"/>
  <c r="H14" i="25"/>
  <c r="Y14" i="25"/>
  <c r="F10" i="25"/>
  <c r="D10" i="25"/>
  <c r="L15" i="25" l="1"/>
  <c r="K15" i="25"/>
  <c r="F15" i="25"/>
  <c r="H15" i="25"/>
  <c r="AB14" i="25"/>
  <c r="AB10" i="25"/>
  <c r="D15" i="25"/>
  <c r="I15" i="25"/>
  <c r="Y15" i="25"/>
  <c r="AB15" i="25" l="1"/>
  <c r="D13" i="24"/>
  <c r="D14" i="24" s="1"/>
  <c r="AA14" i="24"/>
  <c r="F13" i="24"/>
  <c r="F14" i="24"/>
  <c r="E13" i="24"/>
  <c r="T10" i="24" l="1"/>
  <c r="T13" i="24"/>
  <c r="T14" i="24" s="1"/>
  <c r="W10" i="24"/>
  <c r="W13" i="24"/>
  <c r="D10" i="24"/>
  <c r="Y10" i="24"/>
  <c r="U10" i="24"/>
  <c r="U13" i="24"/>
  <c r="U14" i="24" s="1"/>
  <c r="J10" i="24"/>
  <c r="J13" i="24"/>
  <c r="N13" i="24"/>
  <c r="N14" i="24" s="1"/>
  <c r="O10" i="24"/>
  <c r="O13" i="24"/>
  <c r="O14" i="24" s="1"/>
  <c r="I13" i="24"/>
  <c r="I14" i="24" s="1"/>
  <c r="H10" i="24"/>
  <c r="H13" i="24"/>
  <c r="H14" i="24" s="1"/>
  <c r="X10" i="24"/>
  <c r="X13" i="24"/>
  <c r="X14" i="24" s="1"/>
  <c r="R10" i="24"/>
  <c r="R13" i="24"/>
  <c r="R14" i="24" s="1"/>
  <c r="N10" i="24"/>
  <c r="N15" i="24" s="1"/>
  <c r="I10" i="24"/>
  <c r="W14" i="24"/>
  <c r="K10" i="24"/>
  <c r="K13" i="24"/>
  <c r="V10" i="24"/>
  <c r="V13" i="24"/>
  <c r="V14" i="24" s="1"/>
  <c r="Q10" i="24"/>
  <c r="Q13" i="24"/>
  <c r="Q14" i="24" s="1"/>
  <c r="L13" i="24"/>
  <c r="L14" i="24" s="1"/>
  <c r="Z10" i="24"/>
  <c r="Z13" i="24"/>
  <c r="Z14" i="24" s="1"/>
  <c r="E10" i="24"/>
  <c r="S10" i="24"/>
  <c r="S13" i="24"/>
  <c r="S14" i="24" s="1"/>
  <c r="M10" i="24"/>
  <c r="M13" i="24"/>
  <c r="M14" i="24" s="1"/>
  <c r="E14" i="24"/>
  <c r="G10" i="24"/>
  <c r="G13" i="24"/>
  <c r="G14" i="24" s="1"/>
  <c r="Y13" i="24"/>
  <c r="Y14" i="24" s="1"/>
  <c r="P10" i="24"/>
  <c r="P13" i="24"/>
  <c r="P14" i="24" s="1"/>
  <c r="AA10" i="24"/>
  <c r="AA15" i="24" s="1"/>
  <c r="L10" i="24"/>
  <c r="F10" i="24"/>
  <c r="F15" i="24" s="1"/>
  <c r="K14" i="24"/>
  <c r="AB14" i="24" l="1"/>
  <c r="D15" i="24"/>
  <c r="AB10" i="24"/>
  <c r="K15" i="24"/>
  <c r="Z15" i="24"/>
  <c r="O15" i="24"/>
  <c r="H15" i="24"/>
  <c r="U15" i="24"/>
  <c r="L15" i="24"/>
  <c r="E15" i="24"/>
  <c r="Y15" i="24"/>
  <c r="I15" i="24"/>
  <c r="G15" i="24"/>
  <c r="Q15" i="24"/>
  <c r="T15" i="24"/>
  <c r="V15" i="24"/>
  <c r="X15" i="24"/>
  <c r="S15" i="24"/>
  <c r="J14" i="24"/>
  <c r="P15" i="24"/>
  <c r="M15" i="24"/>
  <c r="W15" i="24"/>
  <c r="R15" i="24"/>
  <c r="J15" i="24" l="1"/>
  <c r="AB15" i="24" l="1"/>
  <c r="AA10" i="23"/>
  <c r="AA14" i="23"/>
  <c r="L13" i="23"/>
  <c r="H13" i="23"/>
  <c r="D13" i="23"/>
  <c r="AA15" i="23" l="1"/>
  <c r="X13" i="23"/>
  <c r="X10" i="23"/>
  <c r="E13" i="23"/>
  <c r="T13" i="23"/>
  <c r="T14" i="23" s="1"/>
  <c r="T10" i="23"/>
  <c r="F13" i="23"/>
  <c r="P13" i="23"/>
  <c r="P14" i="23" s="1"/>
  <c r="P10" i="23"/>
  <c r="X14" i="23"/>
  <c r="P15" i="23" l="1"/>
  <c r="Z10" i="23"/>
  <c r="Z13" i="23"/>
  <c r="Z14" i="23" s="1"/>
  <c r="J13" i="23"/>
  <c r="M13" i="23"/>
  <c r="M14" i="23" s="1"/>
  <c r="M10" i="23"/>
  <c r="M15" i="23" s="1"/>
  <c r="L10" i="23"/>
  <c r="F10" i="23"/>
  <c r="X15" i="23"/>
  <c r="S13" i="23"/>
  <c r="S14" i="23" s="1"/>
  <c r="S10" i="23"/>
  <c r="L14" i="23"/>
  <c r="O13" i="23"/>
  <c r="O14" i="23" s="1"/>
  <c r="O10" i="23"/>
  <c r="V13" i="23"/>
  <c r="V14" i="23" s="1"/>
  <c r="V10" i="23"/>
  <c r="Y13" i="23"/>
  <c r="I13" i="23"/>
  <c r="E10" i="23"/>
  <c r="J10" i="23"/>
  <c r="Y14" i="23"/>
  <c r="H14" i="23"/>
  <c r="K14" i="23"/>
  <c r="J14" i="23"/>
  <c r="E14" i="23"/>
  <c r="K13" i="23"/>
  <c r="K10" i="23"/>
  <c r="R10" i="23"/>
  <c r="R13" i="23"/>
  <c r="R14" i="23" s="1"/>
  <c r="T15" i="23"/>
  <c r="U10" i="23"/>
  <c r="U13" i="23"/>
  <c r="U14" i="23" s="1"/>
  <c r="D10" i="23"/>
  <c r="I10" i="23"/>
  <c r="N10" i="23"/>
  <c r="D14" i="23"/>
  <c r="F14" i="23"/>
  <c r="I14" i="23"/>
  <c r="W13" i="23"/>
  <c r="W14" i="23" s="1"/>
  <c r="W10" i="23"/>
  <c r="G13" i="23"/>
  <c r="N13" i="23"/>
  <c r="G10" i="23"/>
  <c r="Q13" i="23"/>
  <c r="Q14" i="23" s="1"/>
  <c r="Q10" i="23"/>
  <c r="H10" i="23"/>
  <c r="H15" i="23" s="1"/>
  <c r="Y10" i="23"/>
  <c r="Y15" i="23" s="1"/>
  <c r="R15" i="23" l="1"/>
  <c r="K15" i="23"/>
  <c r="AB10" i="23"/>
  <c r="J15" i="23"/>
  <c r="U15" i="23"/>
  <c r="L15" i="23"/>
  <c r="I15" i="23"/>
  <c r="W15" i="23"/>
  <c r="N14" i="23"/>
  <c r="N15" i="23" s="1"/>
  <c r="F15" i="23"/>
  <c r="O15" i="23"/>
  <c r="S15" i="23"/>
  <c r="E15" i="23"/>
  <c r="G14" i="23"/>
  <c r="G15" i="23" s="1"/>
  <c r="Q15" i="23"/>
  <c r="D15" i="23"/>
  <c r="V15" i="23"/>
  <c r="Z15" i="23"/>
  <c r="AB14" i="23" l="1"/>
  <c r="AB15" i="23"/>
  <c r="AA14" i="22" l="1"/>
  <c r="AA10" i="22"/>
  <c r="AA15" i="22" s="1"/>
  <c r="T13" i="22"/>
  <c r="T14" i="22" s="1"/>
  <c r="O13" i="22"/>
  <c r="L13" i="22"/>
  <c r="D13" i="22"/>
  <c r="P13" i="22" l="1"/>
  <c r="P14" i="22" s="1"/>
  <c r="X13" i="22"/>
  <c r="X10" i="22"/>
  <c r="H13" i="22"/>
  <c r="H14" i="22" s="1"/>
  <c r="G13" i="22"/>
  <c r="T10" i="22"/>
  <c r="T15" i="22" s="1"/>
  <c r="X14" i="22"/>
  <c r="D10" i="22"/>
  <c r="O14" i="22"/>
  <c r="O10" i="22"/>
  <c r="O15" i="22" s="1"/>
  <c r="P10" i="22"/>
  <c r="F10" i="22"/>
  <c r="E10" i="22"/>
  <c r="F13" i="22"/>
  <c r="E13" i="22"/>
  <c r="E14" i="22" s="1"/>
  <c r="F14" i="22"/>
  <c r="D14" i="22"/>
  <c r="D15" i="22" l="1"/>
  <c r="P15" i="22"/>
  <c r="F15" i="22"/>
  <c r="N14" i="22"/>
  <c r="E15" i="22"/>
  <c r="L14" i="22"/>
  <c r="U13" i="22"/>
  <c r="U14" i="22" s="1"/>
  <c r="U10" i="22"/>
  <c r="N13" i="22"/>
  <c r="S13" i="22"/>
  <c r="S14" i="22" s="1"/>
  <c r="S10" i="22"/>
  <c r="W13" i="22"/>
  <c r="W14" i="22" s="1"/>
  <c r="W10" i="22"/>
  <c r="X15" i="22"/>
  <c r="I13" i="22"/>
  <c r="I14" i="22" s="1"/>
  <c r="I10" i="22"/>
  <c r="Y13" i="22"/>
  <c r="Y14" i="22" s="1"/>
  <c r="Y10" i="22"/>
  <c r="R13" i="22"/>
  <c r="R14" i="22" s="1"/>
  <c r="R10" i="22"/>
  <c r="K13" i="22"/>
  <c r="K14" i="22" s="1"/>
  <c r="K10" i="22"/>
  <c r="H10" i="22"/>
  <c r="H15" i="22" s="1"/>
  <c r="M13" i="22"/>
  <c r="M14" i="22" s="1"/>
  <c r="M10" i="22"/>
  <c r="V13" i="22"/>
  <c r="V14" i="22" s="1"/>
  <c r="V10" i="22"/>
  <c r="L10" i="22"/>
  <c r="G14" i="22"/>
  <c r="G10" i="22"/>
  <c r="Q13" i="22"/>
  <c r="Q14" i="22" s="1"/>
  <c r="Q10" i="22"/>
  <c r="J13" i="22"/>
  <c r="J14" i="22" s="1"/>
  <c r="J10" i="22"/>
  <c r="Z13" i="22"/>
  <c r="Z14" i="22" s="1"/>
  <c r="Z10" i="22"/>
  <c r="N10" i="22"/>
  <c r="N15" i="22" s="1"/>
  <c r="AB10" i="22" l="1"/>
  <c r="AB14" i="22"/>
  <c r="L15" i="22"/>
  <c r="W15" i="22"/>
  <c r="M15" i="22"/>
  <c r="Z15" i="22"/>
  <c r="Q15" i="22"/>
  <c r="G15" i="22"/>
  <c r="K15" i="22"/>
  <c r="Y15" i="22"/>
  <c r="S15" i="22"/>
  <c r="U15" i="22"/>
  <c r="V15" i="22"/>
  <c r="J15" i="22"/>
  <c r="R15" i="22"/>
  <c r="I15" i="22"/>
  <c r="AB15" i="22" l="1"/>
  <c r="AA14" i="21" l="1"/>
  <c r="AA10" i="21"/>
  <c r="D13" i="21"/>
  <c r="AA15" i="21" l="1"/>
  <c r="P10" i="21"/>
  <c r="P13" i="21"/>
  <c r="P14" i="21"/>
  <c r="T10" i="21"/>
  <c r="T13" i="21"/>
  <c r="T14" i="21" s="1"/>
  <c r="H13" i="21"/>
  <c r="X10" i="21"/>
  <c r="X13" i="21"/>
  <c r="X14" i="21" s="1"/>
  <c r="L13" i="21"/>
  <c r="E13" i="21"/>
  <c r="F13" i="21"/>
  <c r="O13" i="21" l="1"/>
  <c r="O14" i="21" s="1"/>
  <c r="O10" i="21"/>
  <c r="N13" i="21"/>
  <c r="N10" i="21"/>
  <c r="L10" i="21"/>
  <c r="M13" i="21"/>
  <c r="M14" i="21" s="1"/>
  <c r="M10" i="21"/>
  <c r="L14" i="21"/>
  <c r="F14" i="21"/>
  <c r="E10" i="21"/>
  <c r="K13" i="21"/>
  <c r="K14" i="21" s="1"/>
  <c r="Z13" i="21"/>
  <c r="Z14" i="21" s="1"/>
  <c r="Z10" i="21"/>
  <c r="J13" i="21"/>
  <c r="H10" i="21"/>
  <c r="Y13" i="21"/>
  <c r="Y14" i="21" s="1"/>
  <c r="Y10" i="21"/>
  <c r="I13" i="21"/>
  <c r="I10" i="21"/>
  <c r="E14" i="21"/>
  <c r="H14" i="21"/>
  <c r="W13" i="21"/>
  <c r="W14" i="21" s="1"/>
  <c r="W10" i="21"/>
  <c r="W15" i="21" s="1"/>
  <c r="V13" i="21"/>
  <c r="V14" i="21" s="1"/>
  <c r="V10" i="21"/>
  <c r="D10" i="21"/>
  <c r="U13" i="21"/>
  <c r="U14" i="21" s="1"/>
  <c r="U10" i="21"/>
  <c r="D14" i="21"/>
  <c r="I14" i="21"/>
  <c r="J14" i="21"/>
  <c r="J10" i="21"/>
  <c r="G13" i="21"/>
  <c r="G10" i="21"/>
  <c r="N14" i="21"/>
  <c r="F10" i="21"/>
  <c r="F15" i="21" s="1"/>
  <c r="S13" i="21"/>
  <c r="S14" i="21" s="1"/>
  <c r="S10" i="21"/>
  <c r="R13" i="21"/>
  <c r="R14" i="21" s="1"/>
  <c r="R10" i="21"/>
  <c r="K10" i="21"/>
  <c r="Q13" i="21"/>
  <c r="Q14" i="21" s="1"/>
  <c r="Q10" i="21"/>
  <c r="X15" i="21"/>
  <c r="T15" i="21"/>
  <c r="P15" i="21"/>
  <c r="O15" i="21" l="1"/>
  <c r="Z15" i="21"/>
  <c r="AB10" i="21"/>
  <c r="R15" i="21"/>
  <c r="J15" i="21"/>
  <c r="U15" i="21"/>
  <c r="K15" i="21"/>
  <c r="S15" i="21"/>
  <c r="D15" i="21"/>
  <c r="G14" i="21"/>
  <c r="AB14" i="21" s="1"/>
  <c r="V15" i="21"/>
  <c r="Y15" i="21"/>
  <c r="E15" i="21"/>
  <c r="L15" i="21"/>
  <c r="Q15" i="21"/>
  <c r="I15" i="21"/>
  <c r="H15" i="21"/>
  <c r="M15" i="21"/>
  <c r="N15" i="21"/>
  <c r="G15" i="21" l="1"/>
  <c r="AB15" i="21" l="1"/>
  <c r="E13" i="20"/>
  <c r="Y13" i="20"/>
  <c r="Q13" i="20"/>
  <c r="I13" i="20"/>
  <c r="K13" i="20" l="1"/>
  <c r="S13" i="20"/>
  <c r="S14" i="20" s="1"/>
  <c r="S10" i="20"/>
  <c r="Q14" i="20"/>
  <c r="D13" i="20"/>
  <c r="AA10" i="20"/>
  <c r="F13" i="20"/>
  <c r="G13" i="20"/>
  <c r="G14" i="20" s="1"/>
  <c r="O13" i="20"/>
  <c r="O10" i="20"/>
  <c r="Q10" i="20"/>
  <c r="AA14" i="20"/>
  <c r="I14" i="20"/>
  <c r="Q15" i="20" l="1"/>
  <c r="E14" i="20"/>
  <c r="O14" i="20"/>
  <c r="O15" i="20" s="1"/>
  <c r="G10" i="20"/>
  <c r="G15" i="20" s="1"/>
  <c r="D10" i="20"/>
  <c r="I10" i="20"/>
  <c r="I15" i="20" s="1"/>
  <c r="R13" i="20"/>
  <c r="R10" i="20"/>
  <c r="AA15" i="20"/>
  <c r="P13" i="20"/>
  <c r="P14" i="20" s="1"/>
  <c r="P10" i="20"/>
  <c r="F14" i="20"/>
  <c r="K10" i="20"/>
  <c r="V14" i="20"/>
  <c r="U10" i="20"/>
  <c r="U13" i="20"/>
  <c r="U14" i="20" s="1"/>
  <c r="Y10" i="20"/>
  <c r="V13" i="20"/>
  <c r="V10" i="20"/>
  <c r="T13" i="20"/>
  <c r="T14" i="20" s="1"/>
  <c r="T10" i="20"/>
  <c r="D14" i="20"/>
  <c r="K14" i="20"/>
  <c r="R14" i="20"/>
  <c r="M13" i="20"/>
  <c r="M14" i="20" s="1"/>
  <c r="M10" i="20"/>
  <c r="L10" i="20"/>
  <c r="F10" i="20"/>
  <c r="F15" i="20" s="1"/>
  <c r="J13" i="20"/>
  <c r="Z13" i="20"/>
  <c r="Z14" i="20" s="1"/>
  <c r="Z10" i="20"/>
  <c r="H13" i="20"/>
  <c r="H10" i="20"/>
  <c r="X13" i="20"/>
  <c r="X14" i="20" s="1"/>
  <c r="X10" i="20"/>
  <c r="S15" i="20"/>
  <c r="Y14" i="20"/>
  <c r="E10" i="20"/>
  <c r="J10" i="20"/>
  <c r="N13" i="20"/>
  <c r="N10" i="20"/>
  <c r="W13" i="20"/>
  <c r="W14" i="20" s="1"/>
  <c r="W10" i="20"/>
  <c r="L13" i="20"/>
  <c r="AB10" i="20" l="1"/>
  <c r="V15" i="20"/>
  <c r="E15" i="20"/>
  <c r="X15" i="20"/>
  <c r="Z15" i="20"/>
  <c r="U15" i="20"/>
  <c r="T15" i="20"/>
  <c r="Y15" i="20"/>
  <c r="H14" i="20"/>
  <c r="H15" i="20" s="1"/>
  <c r="R15" i="20"/>
  <c r="D15" i="20"/>
  <c r="J14" i="20"/>
  <c r="J15" i="20" s="1"/>
  <c r="N14" i="20"/>
  <c r="N15" i="20" s="1"/>
  <c r="M15" i="20"/>
  <c r="P15" i="20"/>
  <c r="L14" i="20"/>
  <c r="L15" i="20" s="1"/>
  <c r="W15" i="20"/>
  <c r="K15" i="20"/>
  <c r="AB15" i="20" l="1"/>
  <c r="AB14" i="20"/>
  <c r="D13" i="19" l="1"/>
  <c r="AA14" i="19"/>
  <c r="AA10" i="19"/>
  <c r="W13" i="19"/>
  <c r="S13" i="19"/>
  <c r="O10" i="19"/>
  <c r="K13" i="19"/>
  <c r="G13" i="19"/>
  <c r="S14" i="19" l="1"/>
  <c r="W14" i="19"/>
  <c r="L13" i="19"/>
  <c r="L14" i="19" s="1"/>
  <c r="T13" i="19"/>
  <c r="T14" i="19" s="1"/>
  <c r="T10" i="19"/>
  <c r="T15" i="19" s="1"/>
  <c r="Z13" i="19"/>
  <c r="Z14" i="19" s="1"/>
  <c r="Z10" i="19"/>
  <c r="H13" i="19"/>
  <c r="H14" i="19" s="1"/>
  <c r="P13" i="19"/>
  <c r="P14" i="19" s="1"/>
  <c r="X13" i="19"/>
  <c r="X14" i="19" s="1"/>
  <c r="AA15" i="19"/>
  <c r="O13" i="19"/>
  <c r="O14" i="19" s="1"/>
  <c r="O15" i="19" s="1"/>
  <c r="P10" i="19"/>
  <c r="P15" i="19" s="1"/>
  <c r="X10" i="19"/>
  <c r="X15" i="19" s="1"/>
  <c r="L10" i="19"/>
  <c r="S10" i="19"/>
  <c r="S15" i="19" s="1"/>
  <c r="W10" i="19"/>
  <c r="E13" i="19"/>
  <c r="F13" i="19"/>
  <c r="W15" i="19" l="1"/>
  <c r="L15" i="19"/>
  <c r="D14" i="19"/>
  <c r="V13" i="19"/>
  <c r="V14" i="19" s="1"/>
  <c r="V10" i="19"/>
  <c r="K10" i="19"/>
  <c r="Q13" i="19"/>
  <c r="Q14" i="19" s="1"/>
  <c r="Q10" i="19"/>
  <c r="F10" i="19"/>
  <c r="F14" i="19"/>
  <c r="R13" i="19"/>
  <c r="R14" i="19" s="1"/>
  <c r="R10" i="19"/>
  <c r="G10" i="19"/>
  <c r="M13" i="19"/>
  <c r="M14" i="19" s="1"/>
  <c r="M10" i="19"/>
  <c r="E14" i="19"/>
  <c r="K14" i="19"/>
  <c r="H10" i="19"/>
  <c r="H15" i="19" s="1"/>
  <c r="N13" i="19"/>
  <c r="N14" i="19" s="1"/>
  <c r="I10" i="19"/>
  <c r="Y13" i="19"/>
  <c r="Y10" i="19"/>
  <c r="I13" i="19"/>
  <c r="I14" i="19" s="1"/>
  <c r="N10" i="19"/>
  <c r="Z15" i="19"/>
  <c r="G14" i="19"/>
  <c r="D10" i="19"/>
  <c r="J13" i="19"/>
  <c r="J14" i="19" s="1"/>
  <c r="E10" i="19"/>
  <c r="U13" i="19"/>
  <c r="U14" i="19" s="1"/>
  <c r="U10" i="19"/>
  <c r="U15" i="19" s="1"/>
  <c r="J10" i="19"/>
  <c r="J15" i="19" s="1"/>
  <c r="E15" i="19" l="1"/>
  <c r="D15" i="19"/>
  <c r="AB10" i="19"/>
  <c r="N15" i="19"/>
  <c r="I15" i="19"/>
  <c r="R15" i="19"/>
  <c r="F15" i="19"/>
  <c r="V15" i="19"/>
  <c r="G15" i="19"/>
  <c r="Y14" i="19"/>
  <c r="Y15" i="19" s="1"/>
  <c r="Q15" i="19"/>
  <c r="M15" i="19"/>
  <c r="K15" i="19"/>
  <c r="AB14" i="19" l="1"/>
  <c r="AB15" i="19"/>
  <c r="AA10" i="18"/>
  <c r="AA14" i="18"/>
  <c r="Z13" i="18"/>
  <c r="Y13" i="18"/>
  <c r="X13" i="18"/>
  <c r="V13" i="18"/>
  <c r="U13" i="18"/>
  <c r="U14" i="18" s="1"/>
  <c r="T13" i="18"/>
  <c r="S13" i="18"/>
  <c r="S14" i="18" s="1"/>
  <c r="R13" i="18"/>
  <c r="Q13" i="18"/>
  <c r="Q14" i="18" s="1"/>
  <c r="P13" i="18"/>
  <c r="O13" i="18"/>
  <c r="O14" i="18" s="1"/>
  <c r="N13" i="18"/>
  <c r="M13" i="18"/>
  <c r="M14" i="18" s="1"/>
  <c r="L13" i="18"/>
  <c r="K13" i="18"/>
  <c r="J13" i="18"/>
  <c r="I13" i="18"/>
  <c r="H13" i="18"/>
  <c r="G13" i="18"/>
  <c r="F13" i="18"/>
  <c r="E13" i="18"/>
  <c r="D13" i="18"/>
  <c r="AA15" i="18" l="1"/>
  <c r="P14" i="18"/>
  <c r="T14" i="18"/>
  <c r="X14" i="18"/>
  <c r="Z14" i="18"/>
  <c r="V14" i="18"/>
  <c r="R14" i="18"/>
  <c r="P10" i="18"/>
  <c r="T10" i="18"/>
  <c r="X10" i="18"/>
  <c r="M10" i="18"/>
  <c r="M15" i="18" s="1"/>
  <c r="Q10" i="18"/>
  <c r="Q15" i="18" s="1"/>
  <c r="U10" i="18"/>
  <c r="U15" i="18" s="1"/>
  <c r="R10" i="18"/>
  <c r="V10" i="18"/>
  <c r="Z10" i="18"/>
  <c r="Y10" i="18"/>
  <c r="O10" i="18"/>
  <c r="O15" i="18" s="1"/>
  <c r="S10" i="18"/>
  <c r="S15" i="18" s="1"/>
  <c r="E10" i="18"/>
  <c r="Y14" i="18"/>
  <c r="L14" i="18"/>
  <c r="E14" i="18"/>
  <c r="R15" i="18" l="1"/>
  <c r="Y15" i="18"/>
  <c r="Z15" i="18"/>
  <c r="P15" i="18"/>
  <c r="V15" i="18"/>
  <c r="E15" i="18"/>
  <c r="H10" i="18"/>
  <c r="H14" i="18"/>
  <c r="W13" i="18"/>
  <c r="W14" i="18" s="1"/>
  <c r="W10" i="18"/>
  <c r="D14" i="18"/>
  <c r="N14" i="18"/>
  <c r="X15" i="18"/>
  <c r="I14" i="18"/>
  <c r="K14" i="18"/>
  <c r="J14" i="18"/>
  <c r="I10" i="18"/>
  <c r="L10" i="18"/>
  <c r="L15" i="18" s="1"/>
  <c r="N10" i="18"/>
  <c r="T15" i="18"/>
  <c r="G14" i="18"/>
  <c r="F14" i="18"/>
  <c r="K10" i="18"/>
  <c r="K15" i="18" s="1"/>
  <c r="J10" i="18"/>
  <c r="J15" i="18" s="1"/>
  <c r="D10" i="18"/>
  <c r="G10" i="18"/>
  <c r="F10" i="18"/>
  <c r="N15" i="18" l="1"/>
  <c r="AB14" i="18"/>
  <c r="F15" i="18"/>
  <c r="G15" i="18"/>
  <c r="AB10" i="18"/>
  <c r="D15" i="18"/>
  <c r="I15" i="18"/>
  <c r="H15" i="18"/>
  <c r="W15" i="18"/>
  <c r="AB15" i="18" l="1"/>
  <c r="AA14" i="17" l="1"/>
  <c r="AA10" i="17"/>
  <c r="Z13" i="17"/>
  <c r="Z14" i="17" s="1"/>
  <c r="Y13" i="17"/>
  <c r="X13" i="17"/>
  <c r="X14" i="17" s="1"/>
  <c r="W13" i="17"/>
  <c r="V13" i="17"/>
  <c r="V14" i="17" s="1"/>
  <c r="U13" i="17"/>
  <c r="U14" i="17" s="1"/>
  <c r="T13" i="17"/>
  <c r="T14" i="17" s="1"/>
  <c r="S13" i="17"/>
  <c r="R13" i="17"/>
  <c r="R14" i="17" s="1"/>
  <c r="Q13" i="17"/>
  <c r="Q14" i="17" s="1"/>
  <c r="P13" i="17"/>
  <c r="O13" i="17"/>
  <c r="N13" i="17"/>
  <c r="M13" i="17"/>
  <c r="M14" i="17" s="1"/>
  <c r="L13" i="17"/>
  <c r="K13" i="17"/>
  <c r="J13" i="17"/>
  <c r="I13" i="17"/>
  <c r="H13" i="17"/>
  <c r="G13" i="17"/>
  <c r="F13" i="17"/>
  <c r="E13" i="17"/>
  <c r="D13" i="17"/>
  <c r="O14" i="17" l="1"/>
  <c r="S14" i="17"/>
  <c r="W14" i="17"/>
  <c r="P14" i="17"/>
  <c r="AA15" i="17"/>
  <c r="M10" i="17"/>
  <c r="M15" i="17" s="1"/>
  <c r="Q10" i="17"/>
  <c r="Q15" i="17" s="1"/>
  <c r="U10" i="17"/>
  <c r="U15" i="17" s="1"/>
  <c r="Y10" i="17"/>
  <c r="R10" i="17"/>
  <c r="R15" i="17" s="1"/>
  <c r="V10" i="17"/>
  <c r="V15" i="17" s="1"/>
  <c r="Z10" i="17"/>
  <c r="Z15" i="17" s="1"/>
  <c r="O10" i="17"/>
  <c r="O15" i="17" s="1"/>
  <c r="S10" i="17"/>
  <c r="S15" i="17" s="1"/>
  <c r="W10" i="17"/>
  <c r="W15" i="17" s="1"/>
  <c r="K10" i="17"/>
  <c r="P10" i="17"/>
  <c r="T10" i="17"/>
  <c r="T15" i="17" s="1"/>
  <c r="X10" i="17"/>
  <c r="X15" i="17" s="1"/>
  <c r="F14" i="17"/>
  <c r="K14" i="17"/>
  <c r="D14" i="17"/>
  <c r="P15" i="17" l="1"/>
  <c r="K15" i="17"/>
  <c r="E14" i="17"/>
  <c r="N14" i="17"/>
  <c r="J10" i="17"/>
  <c r="E10" i="17"/>
  <c r="E15" i="17" s="1"/>
  <c r="G10" i="17"/>
  <c r="L14" i="17"/>
  <c r="H14" i="17"/>
  <c r="J14" i="17"/>
  <c r="Y14" i="17"/>
  <c r="Y15" i="17" s="1"/>
  <c r="F10" i="17"/>
  <c r="F15" i="17" s="1"/>
  <c r="L10" i="17"/>
  <c r="H10" i="17"/>
  <c r="H15" i="17" s="1"/>
  <c r="I14" i="17"/>
  <c r="G14" i="17"/>
  <c r="N10" i="17"/>
  <c r="I10" i="17"/>
  <c r="D10" i="17"/>
  <c r="L15" i="17" l="1"/>
  <c r="AB14" i="17"/>
  <c r="D15" i="17"/>
  <c r="AB10" i="17"/>
  <c r="N15" i="17"/>
  <c r="I15" i="17"/>
  <c r="G15" i="17"/>
  <c r="J15" i="17"/>
  <c r="AB15" i="17" l="1"/>
  <c r="D13" i="16"/>
  <c r="O13" i="16"/>
  <c r="AA14" i="16"/>
  <c r="AA10" i="16"/>
  <c r="AA15" i="16" s="1"/>
  <c r="W13" i="16"/>
  <c r="K13" i="16"/>
  <c r="G13" i="16"/>
  <c r="S13" i="16" l="1"/>
  <c r="S14" i="16" s="1"/>
  <c r="W14" i="16"/>
  <c r="H13" i="16"/>
  <c r="L13" i="16"/>
  <c r="L14" i="16" s="1"/>
  <c r="P13" i="16"/>
  <c r="P14" i="16" s="1"/>
  <c r="P10" i="16"/>
  <c r="T13" i="16"/>
  <c r="T14" i="16" s="1"/>
  <c r="X13" i="16"/>
  <c r="X14" i="16" s="1"/>
  <c r="F13" i="16"/>
  <c r="E13" i="16"/>
  <c r="X10" i="16"/>
  <c r="T10" i="16"/>
  <c r="W10" i="16"/>
  <c r="O14" i="16"/>
  <c r="O10" i="16"/>
  <c r="S10" i="16"/>
  <c r="G14" i="16"/>
  <c r="E14" i="16"/>
  <c r="X15" i="16" l="1"/>
  <c r="W15" i="16"/>
  <c r="S15" i="16"/>
  <c r="T15" i="16"/>
  <c r="K14" i="16"/>
  <c r="F14" i="16"/>
  <c r="K10" i="16"/>
  <c r="O15" i="16"/>
  <c r="M13" i="16"/>
  <c r="M14" i="16" s="1"/>
  <c r="M10" i="16"/>
  <c r="V13" i="16"/>
  <c r="V14" i="16" s="1"/>
  <c r="V10" i="16"/>
  <c r="F10" i="16"/>
  <c r="E10" i="16"/>
  <c r="E15" i="16" s="1"/>
  <c r="L10" i="16"/>
  <c r="L15" i="16" s="1"/>
  <c r="G10" i="16"/>
  <c r="G15" i="16" s="1"/>
  <c r="Q13" i="16"/>
  <c r="Q14" i="16" s="1"/>
  <c r="Q10" i="16"/>
  <c r="J13" i="16"/>
  <c r="J14" i="16" s="1"/>
  <c r="J10" i="16"/>
  <c r="Z13" i="16"/>
  <c r="Z14" i="16" s="1"/>
  <c r="Z10" i="16"/>
  <c r="H14" i="16"/>
  <c r="H10" i="16"/>
  <c r="U13" i="16"/>
  <c r="U14" i="16" s="1"/>
  <c r="U10" i="16"/>
  <c r="N13" i="16"/>
  <c r="N14" i="16" s="1"/>
  <c r="P15" i="16"/>
  <c r="N10" i="16"/>
  <c r="D14" i="16"/>
  <c r="D10" i="16"/>
  <c r="I13" i="16"/>
  <c r="I10" i="16"/>
  <c r="Y13" i="16"/>
  <c r="Y14" i="16" s="1"/>
  <c r="Y10" i="16"/>
  <c r="R13" i="16"/>
  <c r="R14" i="16" s="1"/>
  <c r="R10" i="16"/>
  <c r="D15" i="16" l="1"/>
  <c r="AB10" i="16"/>
  <c r="F15" i="16"/>
  <c r="N15" i="16"/>
  <c r="K15" i="16"/>
  <c r="R15" i="16"/>
  <c r="V15" i="16"/>
  <c r="U15" i="16"/>
  <c r="H15" i="16"/>
  <c r="Z15" i="16"/>
  <c r="Q15" i="16"/>
  <c r="M15" i="16"/>
  <c r="I14" i="16"/>
  <c r="I15" i="16" s="1"/>
  <c r="Y15" i="16"/>
  <c r="J15" i="16"/>
  <c r="AB15" i="16" l="1"/>
  <c r="AB14" i="16"/>
  <c r="D13" i="15" l="1"/>
  <c r="AA14" i="15"/>
  <c r="W13" i="15"/>
  <c r="S13" i="15"/>
  <c r="O13" i="15"/>
  <c r="K13" i="15"/>
  <c r="G13" i="15"/>
  <c r="AA10" i="15"/>
  <c r="O10" i="15"/>
  <c r="AA15" i="15" l="1"/>
  <c r="W14" i="15"/>
  <c r="S10" i="15"/>
  <c r="W10" i="15"/>
  <c r="O14" i="15"/>
  <c r="O15" i="15" s="1"/>
  <c r="S14" i="15"/>
  <c r="H13" i="15"/>
  <c r="L13" i="15"/>
  <c r="P13" i="15"/>
  <c r="P10" i="15"/>
  <c r="T13" i="15"/>
  <c r="T14" i="15" s="1"/>
  <c r="T10" i="15"/>
  <c r="X13" i="15"/>
  <c r="X14" i="15" s="1"/>
  <c r="X10" i="15"/>
  <c r="Z13" i="15"/>
  <c r="Z14" i="15" s="1"/>
  <c r="Z10" i="15"/>
  <c r="P14" i="15"/>
  <c r="E13" i="15"/>
  <c r="L10" i="15"/>
  <c r="F13" i="15"/>
  <c r="W15" i="15" l="1"/>
  <c r="J10" i="15"/>
  <c r="N13" i="15"/>
  <c r="N14" i="15" s="1"/>
  <c r="N10" i="15"/>
  <c r="G10" i="15"/>
  <c r="G15" i="15" s="1"/>
  <c r="U13" i="15"/>
  <c r="U14" i="15" s="1"/>
  <c r="U10" i="15"/>
  <c r="D14" i="15"/>
  <c r="X15" i="15"/>
  <c r="P15" i="15"/>
  <c r="J13" i="15"/>
  <c r="J14" i="15" s="1"/>
  <c r="Q13" i="15"/>
  <c r="Q14" i="15" s="1"/>
  <c r="Q10" i="15"/>
  <c r="K10" i="15"/>
  <c r="H14" i="15"/>
  <c r="F10" i="15"/>
  <c r="E10" i="15"/>
  <c r="G14" i="15"/>
  <c r="V13" i="15"/>
  <c r="V14" i="15" s="1"/>
  <c r="V10" i="15"/>
  <c r="H10" i="15"/>
  <c r="M13" i="15"/>
  <c r="M14" i="15" s="1"/>
  <c r="M10" i="15"/>
  <c r="L14" i="15"/>
  <c r="L15" i="15" s="1"/>
  <c r="Z15" i="15"/>
  <c r="T15" i="15"/>
  <c r="S15" i="15"/>
  <c r="R13" i="15"/>
  <c r="R14" i="15" s="1"/>
  <c r="R10" i="15"/>
  <c r="D10" i="15"/>
  <c r="Y13" i="15"/>
  <c r="Y10" i="15"/>
  <c r="I13" i="15"/>
  <c r="I14" i="15" s="1"/>
  <c r="I10" i="15"/>
  <c r="F14" i="15"/>
  <c r="K14" i="15"/>
  <c r="E14" i="15"/>
  <c r="V15" i="15" l="1"/>
  <c r="D15" i="15"/>
  <c r="AB10" i="15"/>
  <c r="K15" i="15"/>
  <c r="M15" i="15"/>
  <c r="H15" i="15"/>
  <c r="E15" i="15"/>
  <c r="Q15" i="15"/>
  <c r="J15" i="15"/>
  <c r="F15" i="15"/>
  <c r="Y14" i="15"/>
  <c r="AB14" i="15" s="1"/>
  <c r="U15" i="15"/>
  <c r="N15" i="15"/>
  <c r="I15" i="15"/>
  <c r="Y15" i="15"/>
  <c r="R15" i="15"/>
  <c r="AB15" i="15" l="1"/>
  <c r="AA14" i="14" l="1"/>
  <c r="AA10" i="14"/>
  <c r="Z13" i="14"/>
  <c r="X13" i="14"/>
  <c r="V13" i="14"/>
  <c r="T13" i="14"/>
  <c r="R13" i="14"/>
  <c r="P13" i="14"/>
  <c r="N13" i="14"/>
  <c r="M13" i="14"/>
  <c r="M14" i="14" s="1"/>
  <c r="L13" i="14"/>
  <c r="J13" i="14"/>
  <c r="I13" i="14"/>
  <c r="H13" i="14"/>
  <c r="F13" i="14"/>
  <c r="E13" i="14"/>
  <c r="D13" i="14"/>
  <c r="T14" i="14" l="1"/>
  <c r="AA15" i="14"/>
  <c r="P14" i="14"/>
  <c r="V14" i="14"/>
  <c r="R14" i="14"/>
  <c r="Z14" i="14"/>
  <c r="X14" i="14"/>
  <c r="O13" i="14"/>
  <c r="O14" i="14" s="1"/>
  <c r="O10" i="14"/>
  <c r="P10" i="14"/>
  <c r="T10" i="14"/>
  <c r="X10" i="14"/>
  <c r="M10" i="14"/>
  <c r="M15" i="14" s="1"/>
  <c r="R10" i="14"/>
  <c r="R15" i="14" s="1"/>
  <c r="V10" i="14"/>
  <c r="Z10" i="14"/>
  <c r="N10" i="14"/>
  <c r="F14" i="14"/>
  <c r="H14" i="14"/>
  <c r="X15" i="14" l="1"/>
  <c r="Z15" i="14"/>
  <c r="V15" i="14"/>
  <c r="T15" i="14"/>
  <c r="J10" i="14"/>
  <c r="W13" i="14"/>
  <c r="W14" i="14" s="1"/>
  <c r="W10" i="14"/>
  <c r="Y13" i="14"/>
  <c r="Y14" i="14" s="1"/>
  <c r="Y10" i="14"/>
  <c r="I14" i="14"/>
  <c r="L14" i="14"/>
  <c r="N14" i="14"/>
  <c r="N15" i="14" s="1"/>
  <c r="I10" i="14"/>
  <c r="S13" i="14"/>
  <c r="S14" i="14" s="1"/>
  <c r="S10" i="14"/>
  <c r="U13" i="14"/>
  <c r="U14" i="14" s="1"/>
  <c r="U10" i="14"/>
  <c r="F10" i="14"/>
  <c r="F15" i="14" s="1"/>
  <c r="D10" i="14"/>
  <c r="E14" i="14"/>
  <c r="J14" i="14"/>
  <c r="E10" i="14"/>
  <c r="K13" i="14"/>
  <c r="K14" i="14" s="1"/>
  <c r="L10" i="14"/>
  <c r="K10" i="14"/>
  <c r="Q13" i="14"/>
  <c r="Q14" i="14" s="1"/>
  <c r="Q10" i="14"/>
  <c r="Q15" i="14" s="1"/>
  <c r="P15" i="14"/>
  <c r="O15" i="14"/>
  <c r="G13" i="14"/>
  <c r="G14" i="14" s="1"/>
  <c r="D14" i="14"/>
  <c r="H10" i="14"/>
  <c r="H15" i="14" s="1"/>
  <c r="G10" i="14"/>
  <c r="AB14" i="14" l="1"/>
  <c r="AB10" i="14"/>
  <c r="G15" i="14"/>
  <c r="K15" i="14"/>
  <c r="L15" i="14"/>
  <c r="I15" i="14"/>
  <c r="E15" i="14"/>
  <c r="W15" i="14"/>
  <c r="U15" i="14"/>
  <c r="S15" i="14"/>
  <c r="D15" i="14"/>
  <c r="Y15" i="14"/>
  <c r="J15" i="14"/>
  <c r="AB15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6CD910BE-F3F5-4367-8C55-59F6C9772D9D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AB0E246F-46CC-4890-B141-F824C614E2D9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0000000-0006-0000-0300-000001000000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4ECED777-6D44-4134-8735-6017DBD300EF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C0CA079D-B705-4B2D-9052-A24F8FBA6AFE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257497C-92F8-4134-B14A-072B5EB8B6F8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7A7AC9BC-F1D3-4592-B7FB-0ABEE708C768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49D333A8-F0DA-4D5A-B041-A541B7D9C7D6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1221AB95-0BCB-40CB-BAB2-36BB0E46FC1A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CAF66B8-4F66-48CB-B688-11A837B8D9DF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8158EA1D-EC12-4EB8-9A5A-17056AA836AF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C255DAEA-6928-4BE5-944F-D99B7BEEE496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sharedStrings.xml><?xml version="1.0" encoding="utf-8"?>
<sst xmlns="http://schemas.openxmlformats.org/spreadsheetml/2006/main" count="603" uniqueCount="66">
  <si>
    <t xml:space="preserve">Kentucky PBR Avoided Cost - Pipe </t>
  </si>
  <si>
    <t>Texas Gas</t>
  </si>
  <si>
    <t>TGP</t>
  </si>
  <si>
    <t>Trunkline</t>
  </si>
  <si>
    <t>ANR</t>
  </si>
  <si>
    <t>Contract</t>
  </si>
  <si>
    <t>#29759</t>
  </si>
  <si>
    <t>#29765</t>
  </si>
  <si>
    <t>#31097</t>
  </si>
  <si>
    <t>#34380</t>
  </si>
  <si>
    <t>#32799</t>
  </si>
  <si>
    <t>#29760</t>
  </si>
  <si>
    <t>#29762</t>
  </si>
  <si>
    <t>#29763</t>
  </si>
  <si>
    <t>#35772</t>
  </si>
  <si>
    <t>#95033</t>
  </si>
  <si>
    <t>#104928</t>
  </si>
  <si>
    <t>#2546</t>
  </si>
  <si>
    <t>#2383</t>
  </si>
  <si>
    <t>#2384</t>
  </si>
  <si>
    <t>#300614/#300264</t>
  </si>
  <si>
    <t>#308768</t>
  </si>
  <si>
    <t>Delivered</t>
  </si>
  <si>
    <t>#14573</t>
  </si>
  <si>
    <t>#123707/#122803</t>
  </si>
  <si>
    <t>Delivered Service</t>
  </si>
  <si>
    <t>Benchmark</t>
  </si>
  <si>
    <t xml:space="preserve">Volume </t>
  </si>
  <si>
    <t>Invoice</t>
  </si>
  <si>
    <t>Total Monthly Savings/(Costs)</t>
  </si>
  <si>
    <t>#29761/36788</t>
  </si>
  <si>
    <t>July 2018</t>
  </si>
  <si>
    <t>#36788</t>
  </si>
  <si>
    <t>#36733</t>
  </si>
  <si>
    <t>#34674/37063</t>
  </si>
  <si>
    <t>#300264</t>
  </si>
  <si>
    <t>#122803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</si>
  <si>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</si>
  <si>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</si>
  <si>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</si>
  <si>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</si>
  <si>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</si>
  <si>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</si>
  <si>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</si>
  <si>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</si>
  <si>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</si>
  <si>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</si>
  <si>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Invoice Demand Dollars</t>
  </si>
  <si>
    <t>Atmos Demand Rate</t>
  </si>
  <si>
    <t>Benchmark Demand Rate</t>
  </si>
  <si>
    <t>Total Demand Dollars</t>
  </si>
  <si>
    <t>TGT Invoiced Transportation Commodity non-discounted</t>
  </si>
  <si>
    <t>TGP Invoiced Transportation Commodity non-discounted</t>
  </si>
  <si>
    <t>Trunkline Invoiced Transportation Commodity non-discounted</t>
  </si>
  <si>
    <t>ANR Invoiced Transportation Commodity non-discounted</t>
  </si>
  <si>
    <t>Non-discounted Transportation Commodity costs:</t>
  </si>
  <si>
    <t>Transportation Demand Benchmark without discounts</t>
  </si>
  <si>
    <t>Transportation Commodity without discounts</t>
  </si>
  <si>
    <t xml:space="preserve">Total Benchmark Transport costs without discounts </t>
  </si>
  <si>
    <t>Invoiced Demand Costs</t>
  </si>
  <si>
    <t>Invoiced Transportation Commodity</t>
  </si>
  <si>
    <t>Total Invoiced Transporation costs</t>
  </si>
  <si>
    <t>Demand Savings</t>
  </si>
  <si>
    <t>Transportation Commodity Savings</t>
  </si>
  <si>
    <t>Total Transporation Discount</t>
  </si>
  <si>
    <t>Total Transportation Commodity non-discounted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</si>
</sst>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.00"/>
    <numFmt numFmtId="170" formatCode="_(* #,##0_);_(* \(#,##0\);_(* &quot;-&quot;???_);_(@_)"/>
    <numFmt numFmtId="171" formatCode="_(&quot;$&quot;* #,##0.00000_);_(&quot;$&quot;* \(#,##0.00000\);_(&quot;$&quot;* &quot;-&quot;??_);_(@_)"/>
    <numFmt numFmtId="172" formatCode="_(* #,##0.000000_);_(* \(#,##0.000000\);_(* &quot;-&quot;??_);_(@_)"/>
    <numFmt numFmtId="173" formatCode="_(&quot;$&quot;* #,##0.000_);_(&quot;$&quot;* \(#,##0.000\);_(&quot;$&quot;* &quot;-&quot;??_);_(@_)"/>
    <numFmt numFmtId="174" formatCode="_(&quot;$&quot;* #,##0.000000_);_(&quot;$&quot;* \(#,##0.000000\);_(&quot;$&quot;* &quot;-&quot;??_);_(@_)"/>
    <numFmt numFmtId="175" formatCode="0.0000%"/>
    <numFmt numFmtId="176" formatCode="0.000%"/>
    <numFmt numFmtId="177" formatCode="_(* #,##0.0000000_);_(* \(#,##0.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3F3F76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rgb="FF00B0F0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u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 tint="0.79998168889431442"/>
      </patternFill>
    </fill>
    <fill>
      <patternFill patternType="solid">
        <fgColor theme="4"/>
        <bgColor theme="5" tint="0.7999816888943144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6" tint="0.39994506668294322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4506668294322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45066682943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/>
      <top style="thin">
        <color theme="6" tint="0.39997558519241921"/>
      </top>
      <bottom/>
      <diagonal/>
    </border>
    <border>
      <left style="thin">
        <color theme="6" tint="0.39991454817346722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88402966399123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 style="thin">
        <color theme="5" tint="0.39994506668294322"/>
      </right>
      <top style="thin">
        <color theme="5" tint="0.39997558519241921"/>
      </top>
      <bottom/>
      <diagonal/>
    </border>
    <border>
      <left style="thin">
        <color theme="5" tint="0.39994506668294322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5" tint="0.39994506668294322"/>
      </top>
      <bottom style="thin">
        <color theme="5" tint="0.39997558519241921"/>
      </bottom>
      <diagonal/>
    </border>
    <border>
      <left/>
      <right/>
      <top style="thin">
        <color theme="5" tint="0.39994506668294322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4506668294322"/>
      </top>
      <bottom style="thin">
        <color theme="5" tint="0.39997558519241921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4" fontId="11" fillId="0" borderId="0" applyFont="0" applyFill="0" applyBorder="0" applyAlignment="0" applyProtection="0"/>
    <xf numFmtId="0" fontId="13" fillId="0" borderId="0"/>
  </cellStyleXfs>
  <cellXfs count="95">
    <xf numFmtId="0" fontId="0" fillId="0" borderId="0" xfId="0"/>
    <xf numFmtId="0" fontId="4" fillId="3" borderId="0" xfId="5" applyFont="1" applyBorder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5" borderId="2" xfId="0" applyFont="1" applyFill="1" applyBorder="1"/>
    <xf numFmtId="0" fontId="6" fillId="5" borderId="3" xfId="0" applyFont="1" applyFill="1" applyBorder="1"/>
    <xf numFmtId="0" fontId="6" fillId="5" borderId="6" xfId="0" applyFont="1" applyFill="1" applyBorder="1" applyAlignment="1">
      <alignment horizontal="center"/>
    </xf>
    <xf numFmtId="164" fontId="6" fillId="0" borderId="0" xfId="0" applyNumberFormat="1" applyFont="1"/>
    <xf numFmtId="0" fontId="5" fillId="6" borderId="7" xfId="0" applyFont="1" applyFill="1" applyBorder="1"/>
    <xf numFmtId="164" fontId="5" fillId="6" borderId="8" xfId="1" applyNumberFormat="1" applyFont="1" applyFill="1" applyBorder="1" applyAlignment="1">
      <alignment horizontal="center"/>
    </xf>
    <xf numFmtId="164" fontId="5" fillId="6" borderId="9" xfId="1" applyNumberFormat="1" applyFont="1" applyFill="1" applyBorder="1" applyAlignment="1">
      <alignment horizontal="center"/>
    </xf>
    <xf numFmtId="164" fontId="5" fillId="6" borderId="10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3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64" fontId="7" fillId="0" borderId="0" xfId="4" applyNumberFormat="1" applyFont="1" applyFill="1" applyBorder="1"/>
    <xf numFmtId="165" fontId="7" fillId="0" borderId="0" xfId="4" applyNumberFormat="1" applyFont="1" applyFill="1" applyBorder="1"/>
    <xf numFmtId="0" fontId="8" fillId="0" borderId="0" xfId="5" applyFont="1" applyFill="1" applyBorder="1" applyAlignment="1">
      <alignment vertical="center"/>
    </xf>
    <xf numFmtId="165" fontId="9" fillId="0" borderId="0" xfId="3" applyNumberFormat="1" applyFont="1" applyFill="1" applyBorder="1"/>
    <xf numFmtId="14" fontId="5" fillId="0" borderId="0" xfId="1" applyNumberFormat="1" applyFont="1" applyFill="1" applyBorder="1"/>
    <xf numFmtId="164" fontId="5" fillId="0" borderId="0" xfId="1" applyNumberFormat="1" applyFont="1" applyFill="1" applyBorder="1"/>
    <xf numFmtId="14" fontId="5" fillId="0" borderId="0" xfId="0" applyNumberFormat="1" applyFont="1"/>
    <xf numFmtId="0" fontId="5" fillId="8" borderId="14" xfId="0" applyFont="1" applyFill="1" applyBorder="1"/>
    <xf numFmtId="166" fontId="5" fillId="9" borderId="15" xfId="1" applyNumberFormat="1" applyFont="1" applyFill="1" applyBorder="1" applyAlignment="1">
      <alignment horizontal="right"/>
    </xf>
    <xf numFmtId="0" fontId="8" fillId="0" borderId="0" xfId="6" applyFont="1" applyFill="1" applyBorder="1" applyAlignment="1">
      <alignment vertical="center"/>
    </xf>
    <xf numFmtId="0" fontId="5" fillId="0" borderId="14" xfId="0" applyFont="1" applyBorder="1"/>
    <xf numFmtId="164" fontId="5" fillId="0" borderId="15" xfId="1" applyNumberFormat="1" applyFont="1" applyBorder="1" applyAlignment="1">
      <alignment horizontal="right"/>
    </xf>
    <xf numFmtId="167" fontId="5" fillId="9" borderId="15" xfId="1" applyNumberFormat="1" applyFont="1" applyFill="1" applyBorder="1" applyAlignment="1">
      <alignment horizontal="right"/>
    </xf>
    <xf numFmtId="5" fontId="6" fillId="0" borderId="0" xfId="0" applyNumberFormat="1" applyFont="1" applyAlignment="1">
      <alignment horizontal="right"/>
    </xf>
    <xf numFmtId="164" fontId="5" fillId="0" borderId="0" xfId="1" applyNumberFormat="1" applyFont="1"/>
    <xf numFmtId="0" fontId="5" fillId="11" borderId="17" xfId="0" applyFont="1" applyFill="1" applyBorder="1"/>
    <xf numFmtId="168" fontId="5" fillId="0" borderId="0" xfId="0" applyNumberFormat="1" applyFont="1"/>
    <xf numFmtId="166" fontId="5" fillId="11" borderId="18" xfId="0" applyNumberFormat="1" applyFont="1" applyFill="1" applyBorder="1" applyAlignment="1">
      <alignment horizontal="right"/>
    </xf>
    <xf numFmtId="5" fontId="6" fillId="0" borderId="0" xfId="0" applyNumberFormat="1" applyFont="1" applyAlignment="1">
      <alignment horizontal="left"/>
    </xf>
    <xf numFmtId="43" fontId="5" fillId="0" borderId="0" xfId="1" applyFont="1" applyFill="1" applyBorder="1"/>
    <xf numFmtId="0" fontId="5" fillId="0" borderId="17" xfId="0" applyFont="1" applyBorder="1"/>
    <xf numFmtId="164" fontId="5" fillId="0" borderId="18" xfId="1" applyNumberFormat="1" applyFont="1" applyFill="1" applyBorder="1" applyAlignment="1">
      <alignment horizontal="right"/>
    </xf>
    <xf numFmtId="167" fontId="5" fillId="11" borderId="18" xfId="0" applyNumberFormat="1" applyFont="1" applyFill="1" applyBorder="1" applyAlignment="1">
      <alignment horizontal="right"/>
    </xf>
    <xf numFmtId="0" fontId="6" fillId="12" borderId="19" xfId="0" applyFont="1" applyFill="1" applyBorder="1"/>
    <xf numFmtId="0" fontId="6" fillId="12" borderId="20" xfId="0" applyFont="1" applyFill="1" applyBorder="1"/>
    <xf numFmtId="167" fontId="6" fillId="12" borderId="21" xfId="0" applyNumberFormat="1" applyFont="1" applyFill="1" applyBorder="1" applyAlignment="1">
      <alignment horizontal="right"/>
    </xf>
    <xf numFmtId="168" fontId="9" fillId="0" borderId="0" xfId="4" applyNumberFormat="1" applyFont="1" applyFill="1" applyBorder="1"/>
    <xf numFmtId="0" fontId="10" fillId="0" borderId="0" xfId="0" applyFont="1"/>
    <xf numFmtId="169" fontId="5" fillId="0" borderId="0" xfId="0" applyNumberFormat="1" applyFont="1"/>
    <xf numFmtId="167" fontId="5" fillId="0" borderId="0" xfId="0" applyNumberFormat="1" applyFont="1"/>
    <xf numFmtId="166" fontId="5" fillId="0" borderId="0" xfId="1" applyNumberFormat="1" applyFont="1" applyFill="1" applyBorder="1" applyAlignment="1">
      <alignment horizontal="right"/>
    </xf>
    <xf numFmtId="168" fontId="6" fillId="13" borderId="22" xfId="0" applyNumberFormat="1" applyFont="1" applyFill="1" applyBorder="1"/>
    <xf numFmtId="168" fontId="6" fillId="13" borderId="23" xfId="0" applyNumberFormat="1" applyFont="1" applyFill="1" applyBorder="1"/>
    <xf numFmtId="168" fontId="6" fillId="13" borderId="24" xfId="0" applyNumberFormat="1" applyFont="1" applyFill="1" applyBorder="1"/>
    <xf numFmtId="170" fontId="5" fillId="0" borderId="0" xfId="0" applyNumberFormat="1" applyFont="1"/>
    <xf numFmtId="164" fontId="5" fillId="0" borderId="0" xfId="1" applyNumberFormat="1" applyFont="1" applyFill="1" applyBorder="1" applyAlignment="1">
      <alignment horizontal="center"/>
    </xf>
    <xf numFmtId="171" fontId="5" fillId="0" borderId="0" xfId="2" applyNumberFormat="1" applyFont="1" applyFill="1" applyBorder="1"/>
    <xf numFmtId="166" fontId="5" fillId="0" borderId="0" xfId="2" applyNumberFormat="1" applyFont="1" applyFill="1" applyBorder="1"/>
    <xf numFmtId="173" fontId="5" fillId="0" borderId="0" xfId="2" applyNumberFormat="1" applyFont="1" applyFill="1" applyBorder="1"/>
    <xf numFmtId="44" fontId="5" fillId="0" borderId="0" xfId="2" applyFont="1" applyFill="1" applyBorder="1"/>
    <xf numFmtId="174" fontId="5" fillId="0" borderId="0" xfId="2" applyNumberFormat="1" applyFont="1" applyFill="1" applyBorder="1"/>
    <xf numFmtId="10" fontId="5" fillId="0" borderId="0" xfId="3" applyNumberFormat="1" applyFont="1" applyFill="1" applyBorder="1"/>
    <xf numFmtId="175" fontId="5" fillId="0" borderId="0" xfId="3" applyNumberFormat="1" applyFont="1" applyFill="1" applyBorder="1"/>
    <xf numFmtId="9" fontId="5" fillId="0" borderId="0" xfId="3" applyFont="1" applyFill="1" applyBorder="1"/>
    <xf numFmtId="166" fontId="12" fillId="0" borderId="0" xfId="2" applyNumberFormat="1" applyFont="1" applyFill="1" applyBorder="1"/>
    <xf numFmtId="176" fontId="5" fillId="0" borderId="0" xfId="3" applyNumberFormat="1" applyFont="1" applyFill="1" applyBorder="1"/>
    <xf numFmtId="164" fontId="9" fillId="0" borderId="0" xfId="1" applyNumberFormat="1" applyFont="1" applyFill="1" applyBorder="1" applyAlignment="1"/>
    <xf numFmtId="165" fontId="5" fillId="0" borderId="0" xfId="2" applyNumberFormat="1" applyFont="1" applyFill="1" applyBorder="1"/>
    <xf numFmtId="169" fontId="5" fillId="0" borderId="0" xfId="2" applyNumberFormat="1" applyFont="1" applyFill="1" applyBorder="1"/>
    <xf numFmtId="164" fontId="5" fillId="0" borderId="0" xfId="0" applyNumberFormat="1" applyFont="1"/>
    <xf numFmtId="43" fontId="5" fillId="0" borderId="0" xfId="0" applyNumberFormat="1" applyFont="1"/>
    <xf numFmtId="172" fontId="5" fillId="0" borderId="0" xfId="0" applyNumberFormat="1" applyFont="1"/>
    <xf numFmtId="0" fontId="9" fillId="0" borderId="0" xfId="0" applyFont="1"/>
    <xf numFmtId="171" fontId="5" fillId="0" borderId="0" xfId="0" applyNumberFormat="1" applyFont="1"/>
    <xf numFmtId="0" fontId="10" fillId="0" borderId="0" xfId="0" applyFont="1" applyAlignment="1">
      <alignment horizontal="center"/>
    </xf>
    <xf numFmtId="177" fontId="5" fillId="0" borderId="0" xfId="0" applyNumberFormat="1" applyFont="1"/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  <xf numFmtId="9" fontId="5" fillId="0" borderId="0" xfId="0" applyNumberFormat="1" applyFont="1"/>
    <xf numFmtId="0" fontId="14" fillId="0" borderId="0" xfId="8" applyFont="1"/>
    <xf numFmtId="17" fontId="5" fillId="0" borderId="0" xfId="0" applyNumberFormat="1" applyFont="1"/>
    <xf numFmtId="173" fontId="5" fillId="9" borderId="15" xfId="1" applyNumberFormat="1" applyFont="1" applyFill="1" applyBorder="1" applyAlignment="1">
      <alignment horizontal="right"/>
    </xf>
    <xf numFmtId="168" fontId="17" fillId="13" borderId="22" xfId="0" applyNumberFormat="1" applyFont="1" applyFill="1" applyBorder="1"/>
    <xf numFmtId="168" fontId="6" fillId="13" borderId="22" xfId="0" applyNumberFormat="1" applyFont="1" applyFill="1" applyBorder="1" applyAlignment="1">
      <alignment horizontal="left" indent="1"/>
    </xf>
    <xf numFmtId="168" fontId="6" fillId="13" borderId="25" xfId="0" applyNumberFormat="1" applyFont="1" applyFill="1" applyBorder="1"/>
    <xf numFmtId="0" fontId="4" fillId="3" borderId="0" xfId="5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6" xfId="1" applyNumberFormat="1" applyFont="1" applyFill="1" applyBorder="1" applyAlignment="1">
      <alignment horizontal="center"/>
    </xf>
    <xf numFmtId="164" fontId="5" fillId="6" borderId="4" xfId="1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</cellXfs>
  <cellStyles count="9">
    <cellStyle name="Accent1" xfId="5" builtinId="29"/>
    <cellStyle name="Accent2" xfId="6" builtinId="33"/>
    <cellStyle name="Comma" xfId="1" builtinId="3"/>
    <cellStyle name="Currency" xfId="2" builtinId="4"/>
    <cellStyle name="Currency 3" xfId="7" xr:uid="{9BDACBB0-3FC7-46E7-9C03-21E3A2BC2502}"/>
    <cellStyle name="Input" xfId="4" builtinId="20"/>
    <cellStyle name="Normal" xfId="0" builtinId="0"/>
    <cellStyle name="Normal 10" xfId="8" xr:uid="{408B8C70-DF15-46F7-9AD8-D920DD752D1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DE90-FC76-410A-8C31-D6D4D037DE6F}">
  <sheetPr>
    <pageSetUpPr fitToPage="1"/>
  </sheetPr>
  <dimension ref="A2:BH88"/>
  <sheetViews>
    <sheetView showGridLines="0" tabSelected="1" topLeftCell="C1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30</v>
      </c>
      <c r="F6" s="10" t="s">
        <v>7</v>
      </c>
      <c r="G6" s="10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 t="s">
        <v>16</v>
      </c>
      <c r="Q6" s="11" t="s">
        <v>17</v>
      </c>
      <c r="R6" s="87" t="s">
        <v>18</v>
      </c>
      <c r="S6" s="88"/>
      <c r="T6" s="89" t="s">
        <v>19</v>
      </c>
      <c r="U6" s="88"/>
      <c r="V6" s="13" t="s">
        <v>20</v>
      </c>
      <c r="W6" s="11" t="s">
        <v>21</v>
      </c>
      <c r="X6" s="11" t="s">
        <v>22</v>
      </c>
      <c r="Y6" s="11" t="s">
        <v>23</v>
      </c>
      <c r="Z6" s="11" t="s">
        <v>24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7.4820000000000002</v>
      </c>
      <c r="E8" s="23">
        <v>0</v>
      </c>
      <c r="F8" s="23">
        <v>3.5429999999999997</v>
      </c>
      <c r="G8" s="23">
        <v>9.4260000000000002</v>
      </c>
      <c r="H8" s="23">
        <v>7.4820000000000002</v>
      </c>
      <c r="I8" s="23">
        <v>7.0019999999999998</v>
      </c>
      <c r="J8" s="23">
        <v>9.2640000000000011</v>
      </c>
      <c r="K8" s="23">
        <v>10.629</v>
      </c>
      <c r="L8" s="23">
        <v>12.57</v>
      </c>
      <c r="M8" s="23"/>
      <c r="N8" s="23">
        <v>9.8460000000000001</v>
      </c>
      <c r="O8" s="23">
        <v>15.5974</v>
      </c>
      <c r="P8" s="23">
        <v>10.9704</v>
      </c>
      <c r="Q8" s="23">
        <v>10.6629</v>
      </c>
      <c r="R8" s="23">
        <v>2.0500000000000001E-2</v>
      </c>
      <c r="S8" s="23">
        <v>1.4938</v>
      </c>
      <c r="T8" s="23">
        <v>2.07E-2</v>
      </c>
      <c r="U8" s="23">
        <v>2.0333999999999999</v>
      </c>
      <c r="V8" s="23">
        <v>10.662899999999999</v>
      </c>
      <c r="W8" s="23">
        <v>10.661099999999999</v>
      </c>
      <c r="X8" s="23">
        <v>10.6629</v>
      </c>
      <c r="Y8" s="23">
        <v>8.4899999999999984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6000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123453</v>
      </c>
      <c r="E10" s="27">
        <f>E8*E9</f>
        <v>0</v>
      </c>
      <c r="F10" s="27">
        <f>F8*F9</f>
        <v>17715</v>
      </c>
      <c r="G10" s="27">
        <f>G9*G8</f>
        <v>47130</v>
      </c>
      <c r="H10" s="27">
        <f t="shared" ref="H10:K10" si="0">H9*H8</f>
        <v>74820</v>
      </c>
      <c r="I10" s="27">
        <f>I9*I8</f>
        <v>44308.655999999995</v>
      </c>
      <c r="J10" s="27">
        <f t="shared" si="0"/>
        <v>201973.72800000003</v>
      </c>
      <c r="K10" s="27">
        <f t="shared" si="0"/>
        <v>721337.08499999996</v>
      </c>
      <c r="L10" s="27">
        <f>L9*L8</f>
        <v>58136.25</v>
      </c>
      <c r="M10" s="27">
        <f>M9*M8</f>
        <v>0</v>
      </c>
      <c r="N10" s="27">
        <f>N9*N8</f>
        <v>984.6</v>
      </c>
      <c r="O10" s="27">
        <f t="shared" ref="O10:Y10" si="1">O9*O8</f>
        <v>187168.80000000002</v>
      </c>
      <c r="P10" s="27">
        <f t="shared" si="1"/>
        <v>0</v>
      </c>
      <c r="Q10" s="27">
        <f t="shared" si="1"/>
        <v>21325.8</v>
      </c>
      <c r="R10" s="27">
        <f t="shared" si="1"/>
        <v>18529.109500000002</v>
      </c>
      <c r="S10" s="27">
        <f t="shared" si="1"/>
        <v>29553.339199999999</v>
      </c>
      <c r="T10" s="27">
        <f t="shared" si="1"/>
        <v>8480.3552999999993</v>
      </c>
      <c r="U10" s="27">
        <f t="shared" si="1"/>
        <v>5925.3275999999996</v>
      </c>
      <c r="V10" s="27">
        <f t="shared" si="1"/>
        <v>26657.249999999996</v>
      </c>
      <c r="W10" s="27">
        <f t="shared" si="1"/>
        <v>0</v>
      </c>
      <c r="X10" s="27">
        <f t="shared" si="1"/>
        <v>0</v>
      </c>
      <c r="Y10" s="27">
        <f t="shared" si="1"/>
        <v>10612.499999999998</v>
      </c>
      <c r="Z10" s="27">
        <f>Z9*Z8</f>
        <v>52572</v>
      </c>
      <c r="AA10" s="27">
        <f>AA9*AA8</f>
        <v>65715</v>
      </c>
      <c r="AB10" s="44">
        <f>SUM(D10:AA10)</f>
        <v>1716397.8006000002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5.6820000000000004</v>
      </c>
      <c r="E12" s="32">
        <v>0</v>
      </c>
      <c r="F12" s="32">
        <v>3.5429999999999997</v>
      </c>
      <c r="G12" s="32">
        <v>8.2259999999999991</v>
      </c>
      <c r="H12" s="32">
        <v>5.6820000000000004</v>
      </c>
      <c r="I12" s="32">
        <v>2.85</v>
      </c>
      <c r="J12" s="32">
        <v>9.2640000000000011</v>
      </c>
      <c r="K12" s="32">
        <v>10.629</v>
      </c>
      <c r="L12" s="32">
        <v>12.57</v>
      </c>
      <c r="M12" s="32"/>
      <c r="N12" s="32">
        <v>4.2780000000000005</v>
      </c>
      <c r="O12" s="32">
        <v>8.2340999999999998</v>
      </c>
      <c r="P12" s="32">
        <v>8.2742000000000004</v>
      </c>
      <c r="Q12" s="32">
        <v>10.6629</v>
      </c>
      <c r="R12" s="32">
        <v>2.0500000000000001E-2</v>
      </c>
      <c r="S12" s="32">
        <v>1.4938</v>
      </c>
      <c r="T12" s="32">
        <v>2.07E-2</v>
      </c>
      <c r="U12" s="32">
        <v>2.0333999999999999</v>
      </c>
      <c r="V12" s="32">
        <v>4.1063000000000001</v>
      </c>
      <c r="W12" s="32">
        <v>10.661099999999999</v>
      </c>
      <c r="X12" s="32">
        <v>0</v>
      </c>
      <c r="Y12" s="32">
        <v>5.3249999999999993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21802</v>
      </c>
      <c r="K13" s="36">
        <f t="shared" si="2"/>
        <v>67865</v>
      </c>
      <c r="L13" s="36">
        <f t="shared" si="2"/>
        <v>4625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2000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93753</v>
      </c>
      <c r="E14" s="37">
        <f t="shared" ref="E14:P14" si="3">E12*E13</f>
        <v>0</v>
      </c>
      <c r="F14" s="37">
        <f t="shared" si="3"/>
        <v>17715</v>
      </c>
      <c r="G14" s="37">
        <f t="shared" si="3"/>
        <v>41129.999999999993</v>
      </c>
      <c r="H14" s="37">
        <f t="shared" si="3"/>
        <v>56820.000000000007</v>
      </c>
      <c r="I14" s="37">
        <f t="shared" si="3"/>
        <v>18034.8</v>
      </c>
      <c r="J14" s="37">
        <f>J12*J13</f>
        <v>201973.72800000003</v>
      </c>
      <c r="K14" s="37">
        <f t="shared" si="3"/>
        <v>721337.08499999996</v>
      </c>
      <c r="L14" s="37">
        <f t="shared" si="3"/>
        <v>58136.25</v>
      </c>
      <c r="M14" s="37">
        <f>M12*M13</f>
        <v>0</v>
      </c>
      <c r="N14" s="37">
        <f>N12*N13</f>
        <v>427.80000000000007</v>
      </c>
      <c r="O14" s="37">
        <f t="shared" si="3"/>
        <v>98809.2</v>
      </c>
      <c r="P14" s="37">
        <f t="shared" si="3"/>
        <v>0</v>
      </c>
      <c r="Q14" s="37">
        <f>Q12*Q13</f>
        <v>21325.8</v>
      </c>
      <c r="R14" s="37">
        <f t="shared" ref="R14:Y14" si="4">R12*R13</f>
        <v>18529.109500000002</v>
      </c>
      <c r="S14" s="37">
        <f t="shared" si="4"/>
        <v>29553.339199999999</v>
      </c>
      <c r="T14" s="37">
        <f t="shared" si="4"/>
        <v>8480.3552999999993</v>
      </c>
      <c r="U14" s="37">
        <f t="shared" si="4"/>
        <v>5925.3275999999996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6656.2499999999991</v>
      </c>
      <c r="Z14" s="37">
        <f>Z12*Z13</f>
        <v>10950</v>
      </c>
      <c r="AA14" s="37">
        <f>AA12*AA13</f>
        <v>0</v>
      </c>
      <c r="AB14" s="44">
        <f t="shared" ref="AB14:AB15" si="5">SUM(D14:AA14)</f>
        <v>1419822.7945999999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29700</v>
      </c>
      <c r="E15" s="40">
        <f t="shared" ref="E15:Z15" si="6">E10-E14</f>
        <v>0</v>
      </c>
      <c r="F15" s="40">
        <f t="shared" si="6"/>
        <v>0</v>
      </c>
      <c r="G15" s="40">
        <f t="shared" si="6"/>
        <v>6000.0000000000073</v>
      </c>
      <c r="H15" s="40">
        <f t="shared" si="6"/>
        <v>17999.999999999993</v>
      </c>
      <c r="I15" s="40">
        <f t="shared" si="6"/>
        <v>26273.855999999996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556.79999999999995</v>
      </c>
      <c r="O15" s="40">
        <f>O10-O14</f>
        <v>88359.60000000002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16391.499999999996</v>
      </c>
      <c r="W15" s="40">
        <f>W10-W14</f>
        <v>0</v>
      </c>
      <c r="X15" s="40">
        <f>X10-X14</f>
        <v>0</v>
      </c>
      <c r="Y15" s="40">
        <f>Y10-Y14</f>
        <v>3956.2499999999991</v>
      </c>
      <c r="Z15" s="40">
        <f t="shared" si="6"/>
        <v>41622</v>
      </c>
      <c r="AA15" s="40">
        <f>AA10-AA14</f>
        <v>65715</v>
      </c>
      <c r="AB15" s="44">
        <f t="shared" si="5"/>
        <v>296575.00600000005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32669.67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9206.89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429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2499.3000000000002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44804.86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1716397.8006000002</v>
      </c>
    </row>
    <row r="26" spans="1:60" x14ac:dyDescent="0.35">
      <c r="A26" s="46" t="s">
        <v>57</v>
      </c>
      <c r="B26" s="47"/>
      <c r="C26" s="47"/>
      <c r="D26" s="48">
        <f>+D22</f>
        <v>44804.86</v>
      </c>
    </row>
    <row r="27" spans="1:60" ht="21.75" thickBot="1" x14ac:dyDescent="0.4">
      <c r="A27" s="46" t="s">
        <v>58</v>
      </c>
      <c r="B27" s="47"/>
      <c r="C27" s="47"/>
      <c r="D27" s="79">
        <f>+D25+D26</f>
        <v>1761202.6606000003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1419822.7945999999</v>
      </c>
    </row>
    <row r="30" spans="1:60" x14ac:dyDescent="0.35">
      <c r="A30" s="46" t="s">
        <v>60</v>
      </c>
      <c r="B30" s="47"/>
      <c r="C30" s="47"/>
      <c r="D30" s="48">
        <f>SUM(D18:D21)</f>
        <v>44804.86</v>
      </c>
    </row>
    <row r="31" spans="1:60" ht="21.75" thickBot="1" x14ac:dyDescent="0.4">
      <c r="A31" s="46" t="s">
        <v>61</v>
      </c>
      <c r="B31" s="47"/>
      <c r="C31" s="47"/>
      <c r="D31" s="79">
        <f>+D29+D30</f>
        <v>1464627.6546</v>
      </c>
      <c r="E31" s="52"/>
      <c r="F31" s="52"/>
    </row>
    <row r="32" spans="1:60" ht="21.75" thickTop="1" x14ac:dyDescent="0.35">
      <c r="E32" s="20"/>
      <c r="F32" s="20"/>
      <c r="G32" s="51"/>
      <c r="H32" s="66"/>
    </row>
    <row r="33" spans="1:7" x14ac:dyDescent="0.35">
      <c r="A33" s="46" t="s">
        <v>62</v>
      </c>
      <c r="B33" s="47"/>
      <c r="C33" s="47"/>
      <c r="D33" s="48">
        <f>+D25-D29</f>
        <v>296575.00600000028</v>
      </c>
      <c r="E33" s="52"/>
      <c r="F33" s="52"/>
      <c r="G33" s="52"/>
    </row>
    <row r="34" spans="1:7" x14ac:dyDescent="0.35">
      <c r="A34" s="46" t="s">
        <v>63</v>
      </c>
      <c r="B34" s="47"/>
      <c r="C34" s="47"/>
      <c r="D34" s="48">
        <f>+D26-D30</f>
        <v>0</v>
      </c>
    </row>
    <row r="35" spans="1:7" ht="21.75" thickBot="1" x14ac:dyDescent="0.4">
      <c r="A35" s="46" t="s">
        <v>64</v>
      </c>
      <c r="B35" s="47"/>
      <c r="C35" s="47"/>
      <c r="D35" s="79">
        <f>+D27-D31</f>
        <v>296575.00600000028</v>
      </c>
    </row>
    <row r="36" spans="1:7" ht="21.75" thickTop="1" x14ac:dyDescent="0.35">
      <c r="D36" s="20"/>
      <c r="E36" s="53"/>
      <c r="F36" s="54"/>
    </row>
    <row r="37" spans="1:7" x14ac:dyDescent="0.35">
      <c r="D37" s="20"/>
      <c r="E37" s="53"/>
      <c r="F37" s="54"/>
    </row>
    <row r="38" spans="1:7" x14ac:dyDescent="0.35">
      <c r="D38" s="20"/>
      <c r="E38" s="53"/>
      <c r="F38" s="54"/>
    </row>
    <row r="39" spans="1:7" x14ac:dyDescent="0.35">
      <c r="D39" s="20"/>
      <c r="E39" s="53"/>
      <c r="F39" s="54"/>
    </row>
    <row r="40" spans="1:7" x14ac:dyDescent="0.35">
      <c r="D40" s="20"/>
      <c r="E40" s="53"/>
      <c r="F40" s="52"/>
    </row>
    <row r="41" spans="1:7" x14ac:dyDescent="0.35">
      <c r="D41" s="20"/>
      <c r="E41" s="53"/>
      <c r="F41" s="54"/>
    </row>
    <row r="42" spans="1:7" x14ac:dyDescent="0.35">
      <c r="A42" s="42"/>
      <c r="D42" s="20"/>
      <c r="E42" s="53"/>
      <c r="F42" s="54"/>
    </row>
    <row r="43" spans="1:7" x14ac:dyDescent="0.35">
      <c r="D43" s="20"/>
      <c r="E43" s="53"/>
      <c r="F43" s="54"/>
    </row>
    <row r="44" spans="1:7" x14ac:dyDescent="0.35">
      <c r="D44" s="20"/>
      <c r="E44" s="53"/>
      <c r="F44" s="54"/>
    </row>
    <row r="45" spans="1:7" x14ac:dyDescent="0.35">
      <c r="D45" s="20"/>
      <c r="E45" s="53"/>
      <c r="F45" s="54"/>
    </row>
    <row r="46" spans="1:7" x14ac:dyDescent="0.35">
      <c r="D46" s="20"/>
      <c r="F46" s="54"/>
    </row>
    <row r="47" spans="1:7" x14ac:dyDescent="0.35">
      <c r="A47" s="42"/>
      <c r="F47" s="52"/>
    </row>
    <row r="48" spans="1:7" x14ac:dyDescent="0.35">
      <c r="D48" s="20"/>
      <c r="E48" s="20"/>
    </row>
    <row r="49" spans="4:7" x14ac:dyDescent="0.35">
      <c r="D49" s="53"/>
      <c r="E49" s="53"/>
      <c r="F49" s="52"/>
      <c r="G49" s="67"/>
    </row>
    <row r="50" spans="4:7" x14ac:dyDescent="0.35">
      <c r="D50" s="20"/>
      <c r="E50" s="20"/>
    </row>
    <row r="51" spans="4:7" x14ac:dyDescent="0.35">
      <c r="D51" s="55"/>
      <c r="E51" s="55"/>
      <c r="F51" s="52"/>
    </row>
    <row r="54" spans="4:7" x14ac:dyDescent="0.35">
      <c r="D54" s="20"/>
      <c r="E54" s="20"/>
    </row>
    <row r="55" spans="4:7" x14ac:dyDescent="0.35">
      <c r="D55" s="52"/>
      <c r="E55" s="52"/>
      <c r="F55" s="68"/>
    </row>
    <row r="56" spans="4:7" x14ac:dyDescent="0.35">
      <c r="D56" s="56"/>
      <c r="E56" s="56"/>
      <c r="F56" s="57"/>
    </row>
    <row r="58" spans="4:7" x14ac:dyDescent="0.35">
      <c r="D58" s="58"/>
      <c r="E58" s="58"/>
    </row>
    <row r="60" spans="4:7" x14ac:dyDescent="0.35">
      <c r="D60" s="58"/>
    </row>
    <row r="62" spans="4:7" x14ac:dyDescent="0.35">
      <c r="E62" s="69"/>
      <c r="F62" s="3"/>
    </row>
    <row r="63" spans="4:7" x14ac:dyDescent="0.35">
      <c r="E63" s="59"/>
      <c r="F63" s="52"/>
    </row>
    <row r="64" spans="4:7" x14ac:dyDescent="0.35">
      <c r="F64" s="65"/>
    </row>
    <row r="65" spans="1:6" x14ac:dyDescent="0.35">
      <c r="F65" s="65"/>
    </row>
    <row r="66" spans="1:6" x14ac:dyDescent="0.35">
      <c r="F66" s="65"/>
    </row>
    <row r="67" spans="1:6" x14ac:dyDescent="0.35">
      <c r="F67" s="65"/>
    </row>
    <row r="68" spans="1:6" x14ac:dyDescent="0.35">
      <c r="D68" s="60"/>
      <c r="F68" s="65"/>
    </row>
    <row r="69" spans="1:6" x14ac:dyDescent="0.35">
      <c r="D69" s="60"/>
      <c r="F69" s="70"/>
    </row>
    <row r="70" spans="1:6" x14ac:dyDescent="0.35">
      <c r="D70" s="57"/>
      <c r="F70" s="65"/>
    </row>
    <row r="72" spans="1:6" x14ac:dyDescent="0.35">
      <c r="A72" s="85"/>
      <c r="B72" s="85"/>
      <c r="C72" s="85"/>
      <c r="D72" s="85"/>
      <c r="E72" s="85"/>
      <c r="F72" s="85"/>
    </row>
    <row r="73" spans="1:6" x14ac:dyDescent="0.35">
      <c r="E73" s="71"/>
      <c r="F73" s="71"/>
    </row>
    <row r="74" spans="1:6" x14ac:dyDescent="0.35">
      <c r="A74" s="67"/>
      <c r="B74" s="67"/>
      <c r="C74" s="67"/>
      <c r="D74" s="72"/>
      <c r="E74" s="73"/>
      <c r="F74" s="73"/>
    </row>
    <row r="75" spans="1:6" x14ac:dyDescent="0.35">
      <c r="A75" s="74"/>
      <c r="B75" s="67"/>
      <c r="C75" s="67"/>
      <c r="D75" s="61"/>
      <c r="E75" s="64"/>
      <c r="F75" s="64"/>
    </row>
    <row r="76" spans="1:6" x14ac:dyDescent="0.35">
      <c r="A76" s="74"/>
      <c r="B76" s="67"/>
      <c r="C76" s="67"/>
      <c r="D76" s="61"/>
      <c r="E76" s="64"/>
      <c r="F76" s="64"/>
    </row>
    <row r="77" spans="1:6" x14ac:dyDescent="0.35">
      <c r="D77" s="64"/>
      <c r="E77" s="64"/>
      <c r="F77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20"/>
      <c r="E80" s="20"/>
      <c r="F80" s="20"/>
    </row>
    <row r="82" spans="2:5" x14ac:dyDescent="0.35">
      <c r="B82" s="75"/>
      <c r="C82" s="75"/>
      <c r="D82" s="86"/>
      <c r="E82" s="86"/>
    </row>
    <row r="84" spans="2:5" x14ac:dyDescent="0.35">
      <c r="B84" s="62"/>
      <c r="C84" s="62"/>
      <c r="D84" s="63"/>
      <c r="E84" s="63"/>
    </row>
    <row r="85" spans="2:5" x14ac:dyDescent="0.35">
      <c r="E85" s="62"/>
    </row>
    <row r="86" spans="2:5" x14ac:dyDescent="0.35">
      <c r="D86" s="62"/>
    </row>
    <row r="87" spans="2:5" x14ac:dyDescent="0.35">
      <c r="B87" s="62"/>
      <c r="C87" s="62"/>
      <c r="D87" s="62"/>
      <c r="E87" s="62"/>
    </row>
    <row r="88" spans="2:5" x14ac:dyDescent="0.35">
      <c r="B88" s="62"/>
      <c r="C88" s="62"/>
      <c r="D88" s="62"/>
      <c r="E88" s="62"/>
    </row>
  </sheetData>
  <mergeCells count="14">
    <mergeCell ref="A72:F72"/>
    <mergeCell ref="D82:E82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5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857DB-7D72-4E1E-BA01-ADF15D8C1298}">
  <sheetPr>
    <pageSetUpPr fitToPage="1"/>
  </sheetPr>
  <dimension ref="A2:BH92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76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/>
      <c r="N8" s="23">
        <v>10.174199999999999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5000</v>
      </c>
      <c r="O9" s="26">
        <v>12000</v>
      </c>
      <c r="P9" s="26">
        <v>0</v>
      </c>
      <c r="Q9" s="26">
        <v>23000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6000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425989.60000000003</v>
      </c>
      <c r="K10" s="27">
        <f t="shared" si="0"/>
        <v>900630.6</v>
      </c>
      <c r="L10" s="27">
        <f>L9*L8</f>
        <v>175351.5</v>
      </c>
      <c r="M10" s="27">
        <f>M9*M8</f>
        <v>0</v>
      </c>
      <c r="N10" s="27">
        <f>N9*N8</f>
        <v>50870.999999999993</v>
      </c>
      <c r="O10" s="27">
        <f t="shared" ref="O10:Y10" si="1">O9*O8</f>
        <v>183256.8</v>
      </c>
      <c r="P10" s="27">
        <f t="shared" si="1"/>
        <v>0</v>
      </c>
      <c r="Q10" s="27">
        <f t="shared" si="1"/>
        <v>240090.1</v>
      </c>
      <c r="R10" s="27">
        <f t="shared" si="1"/>
        <v>18077.18</v>
      </c>
      <c r="S10" s="27">
        <f t="shared" si="1"/>
        <v>28943.992000000002</v>
      </c>
      <c r="T10" s="27">
        <f t="shared" si="1"/>
        <v>8275.5157999999992</v>
      </c>
      <c r="U10" s="27">
        <f t="shared" si="1"/>
        <v>5803.2309999999998</v>
      </c>
      <c r="V10" s="27">
        <f t="shared" si="1"/>
        <v>26096.750000000004</v>
      </c>
      <c r="W10" s="27">
        <f t="shared" si="1"/>
        <v>0</v>
      </c>
      <c r="X10" s="27">
        <f t="shared" si="1"/>
        <v>26657.25</v>
      </c>
      <c r="Y10" s="27">
        <f t="shared" si="1"/>
        <v>52638</v>
      </c>
      <c r="Z10" s="27">
        <f>Z9*Z8</f>
        <v>52572</v>
      </c>
      <c r="AA10" s="27">
        <f>AA9*AA8</f>
        <v>0</v>
      </c>
      <c r="AB10" s="44">
        <f>SUM(D10:AA10)</f>
        <v>2512927.7300000004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10.174199999999999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1.55</v>
      </c>
      <c r="Y12" s="32">
        <v>5.5024999999999995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5000</v>
      </c>
      <c r="O13" s="36">
        <f t="shared" si="2"/>
        <v>12000</v>
      </c>
      <c r="P13" s="36">
        <f t="shared" si="2"/>
        <v>0</v>
      </c>
      <c r="Q13" s="36">
        <f t="shared" si="2"/>
        <v>23000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425989.60000000003</v>
      </c>
      <c r="K14" s="37">
        <f t="shared" si="3"/>
        <v>900630.6</v>
      </c>
      <c r="L14" s="37">
        <f t="shared" si="3"/>
        <v>175351.5</v>
      </c>
      <c r="M14" s="37">
        <f>M12*M13</f>
        <v>0</v>
      </c>
      <c r="N14" s="37">
        <f>N12*N13</f>
        <v>50870.999999999993</v>
      </c>
      <c r="O14" s="37">
        <f t="shared" si="3"/>
        <v>98751.6</v>
      </c>
      <c r="P14" s="37">
        <f t="shared" si="3"/>
        <v>0</v>
      </c>
      <c r="Q14" s="37">
        <f>Q12*Q13</f>
        <v>240090.1</v>
      </c>
      <c r="R14" s="37">
        <f t="shared" ref="R14:Y14" si="4">R12*R13</f>
        <v>18077.18</v>
      </c>
      <c r="S14" s="37">
        <f t="shared" si="4"/>
        <v>28943.992000000002</v>
      </c>
      <c r="T14" s="37">
        <f t="shared" si="4"/>
        <v>8275.5157999999992</v>
      </c>
      <c r="U14" s="37">
        <f t="shared" si="4"/>
        <v>5803.2309999999998</v>
      </c>
      <c r="V14" s="37">
        <f t="shared" si="4"/>
        <v>10265.75</v>
      </c>
      <c r="W14" s="37">
        <f>W12*W13</f>
        <v>0</v>
      </c>
      <c r="X14" s="37">
        <f>X12*X13</f>
        <v>3875</v>
      </c>
      <c r="Y14" s="37">
        <f t="shared" si="4"/>
        <v>33015</v>
      </c>
      <c r="Z14" s="37">
        <f>Z12*Z13</f>
        <v>10950</v>
      </c>
      <c r="AA14" s="37">
        <f>AA12*AA13</f>
        <v>0</v>
      </c>
      <c r="AB14" s="44">
        <f t="shared" ref="AB14:AB15" si="5">SUM(D14:AA14)</f>
        <v>2245924.6288000005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84505.199999999983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15831.000000000004</v>
      </c>
      <c r="W15" s="40">
        <f>W10-W14</f>
        <v>0</v>
      </c>
      <c r="X15" s="40">
        <f>X10-X14</f>
        <v>22782.25</v>
      </c>
      <c r="Y15" s="40">
        <f>Y10-Y14</f>
        <v>19623</v>
      </c>
      <c r="Z15" s="40">
        <f t="shared" si="6"/>
        <v>41622</v>
      </c>
      <c r="AA15" s="40">
        <f>AA10-AA14</f>
        <v>0</v>
      </c>
      <c r="AB15" s="44">
        <f t="shared" si="5"/>
        <v>267003.10119999998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56793.219999999994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15369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1873.3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74035.520000000004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2512927.7300000004</v>
      </c>
    </row>
    <row r="26" spans="1:60" x14ac:dyDescent="0.35">
      <c r="A26" s="46" t="s">
        <v>57</v>
      </c>
      <c r="B26" s="47"/>
      <c r="C26" s="47"/>
      <c r="D26" s="48">
        <f>+D22</f>
        <v>74035.520000000004</v>
      </c>
      <c r="E26" s="20"/>
      <c r="F26" s="51"/>
    </row>
    <row r="27" spans="1:60" ht="21.75" thickBot="1" x14ac:dyDescent="0.4">
      <c r="A27" s="46" t="s">
        <v>58</v>
      </c>
      <c r="B27" s="47"/>
      <c r="C27" s="47"/>
      <c r="D27" s="79">
        <f>+D25+D26</f>
        <v>2586963.2500000005</v>
      </c>
      <c r="E27" s="20"/>
      <c r="F27" s="51"/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2245924.6288000005</v>
      </c>
    </row>
    <row r="30" spans="1:60" x14ac:dyDescent="0.35">
      <c r="A30" s="46" t="s">
        <v>60</v>
      </c>
      <c r="B30" s="47"/>
      <c r="C30" s="47"/>
      <c r="D30" s="48">
        <f>SUM(D18:D21)</f>
        <v>74035.520000000004</v>
      </c>
    </row>
    <row r="31" spans="1:60" ht="21.75" thickBot="1" x14ac:dyDescent="0.4">
      <c r="A31" s="46" t="s">
        <v>61</v>
      </c>
      <c r="B31" s="47"/>
      <c r="C31" s="47"/>
      <c r="D31" s="79">
        <f>+D29+D30</f>
        <v>2319960.1488000005</v>
      </c>
    </row>
    <row r="32" spans="1:60" ht="21.75" thickTop="1" x14ac:dyDescent="0.35"/>
    <row r="33" spans="1:8" x14ac:dyDescent="0.35">
      <c r="A33" s="46" t="s">
        <v>62</v>
      </c>
      <c r="B33" s="47"/>
      <c r="C33" s="47"/>
      <c r="D33" s="48">
        <f>+D25-D29</f>
        <v>267003.10119999992</v>
      </c>
    </row>
    <row r="34" spans="1:8" x14ac:dyDescent="0.35">
      <c r="A34" s="46" t="s">
        <v>63</v>
      </c>
      <c r="B34" s="47"/>
      <c r="C34" s="47"/>
      <c r="D34" s="48">
        <f>+D26-D30</f>
        <v>0</v>
      </c>
    </row>
    <row r="35" spans="1:8" ht="21.75" thickBot="1" x14ac:dyDescent="0.4">
      <c r="A35" s="46" t="s">
        <v>64</v>
      </c>
      <c r="B35" s="47"/>
      <c r="C35" s="47"/>
      <c r="D35" s="79">
        <f>+D27-D31</f>
        <v>267003.10119999992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6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67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68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69"/>
      <c r="F66" s="3"/>
    </row>
    <row r="67" spans="1:6" x14ac:dyDescent="0.35">
      <c r="E67" s="59"/>
      <c r="F67" s="52"/>
    </row>
    <row r="68" spans="1:6" x14ac:dyDescent="0.35">
      <c r="F68" s="65"/>
    </row>
    <row r="69" spans="1:6" x14ac:dyDescent="0.35">
      <c r="F69" s="65"/>
    </row>
    <row r="70" spans="1:6" x14ac:dyDescent="0.35">
      <c r="F70" s="65"/>
    </row>
    <row r="71" spans="1:6" x14ac:dyDescent="0.35">
      <c r="F71" s="65"/>
    </row>
    <row r="72" spans="1:6" x14ac:dyDescent="0.35">
      <c r="D72" s="60"/>
      <c r="F72" s="65"/>
    </row>
    <row r="73" spans="1:6" x14ac:dyDescent="0.35">
      <c r="D73" s="60"/>
      <c r="F73" s="70"/>
    </row>
    <row r="74" spans="1:6" x14ac:dyDescent="0.35">
      <c r="D74" s="57"/>
      <c r="F74" s="65"/>
    </row>
    <row r="76" spans="1:6" x14ac:dyDescent="0.35">
      <c r="A76" s="85"/>
      <c r="B76" s="85"/>
      <c r="C76" s="85"/>
      <c r="D76" s="85"/>
      <c r="E76" s="85"/>
      <c r="F76" s="85"/>
    </row>
    <row r="77" spans="1:6" x14ac:dyDescent="0.35">
      <c r="E77" s="71"/>
      <c r="F77" s="71"/>
    </row>
    <row r="78" spans="1:6" x14ac:dyDescent="0.35">
      <c r="A78" s="67"/>
      <c r="B78" s="67"/>
      <c r="C78" s="67"/>
      <c r="D78" s="72"/>
      <c r="E78" s="73"/>
      <c r="F78" s="73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A80" s="74"/>
      <c r="B80" s="67"/>
      <c r="C80" s="67"/>
      <c r="D80" s="61"/>
      <c r="E80" s="64"/>
      <c r="F80" s="64"/>
    </row>
    <row r="81" spans="1:6" x14ac:dyDescent="0.35">
      <c r="D81" s="64"/>
      <c r="E81" s="64"/>
      <c r="F81" s="64"/>
    </row>
    <row r="83" spans="1:6" x14ac:dyDescent="0.35">
      <c r="A83" s="74"/>
      <c r="B83" s="67"/>
      <c r="C83" s="67"/>
      <c r="D83" s="61"/>
      <c r="E83" s="64"/>
      <c r="F83" s="64"/>
    </row>
    <row r="84" spans="1:6" x14ac:dyDescent="0.35">
      <c r="D84" s="20"/>
      <c r="E84" s="20"/>
      <c r="F84" s="20"/>
    </row>
    <row r="86" spans="1:6" x14ac:dyDescent="0.35">
      <c r="B86" s="75"/>
      <c r="C86" s="75"/>
      <c r="D86" s="86"/>
      <c r="E86" s="86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76:F76"/>
    <mergeCell ref="D86:E86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5BF7-F3CF-4357-8BFD-1E7EC12D442D}">
  <sheetPr>
    <pageSetUpPr fitToPage="1"/>
  </sheetPr>
  <dimension ref="A2:BH91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45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7.4820000000000002</v>
      </c>
      <c r="E8" s="23">
        <v>0</v>
      </c>
      <c r="F8" s="23">
        <v>3.5429999999999997</v>
      </c>
      <c r="G8" s="23">
        <v>9.4260000000000002</v>
      </c>
      <c r="H8" s="76">
        <v>7.4820000000000002</v>
      </c>
      <c r="I8" s="23">
        <v>7.0019999999999998</v>
      </c>
      <c r="J8" s="23">
        <v>9.2640000000000011</v>
      </c>
      <c r="K8" s="23">
        <v>10.629</v>
      </c>
      <c r="L8" s="23">
        <v>12.57</v>
      </c>
      <c r="M8" s="23"/>
      <c r="N8" s="23">
        <v>9.8460000000000001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8.4899999999999984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35568</v>
      </c>
      <c r="K9" s="26">
        <v>81799</v>
      </c>
      <c r="L9" s="26">
        <v>8838</v>
      </c>
      <c r="M9" s="26">
        <v>0</v>
      </c>
      <c r="N9" s="26">
        <v>100</v>
      </c>
      <c r="O9" s="26">
        <v>12000</v>
      </c>
      <c r="P9" s="26">
        <v>0</v>
      </c>
      <c r="Q9" s="26">
        <v>12000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123453</v>
      </c>
      <c r="E10" s="27">
        <f>E8*E9</f>
        <v>0</v>
      </c>
      <c r="F10" s="27">
        <f>F8*F9</f>
        <v>17715</v>
      </c>
      <c r="G10" s="27">
        <f t="shared" ref="G10:AA10" si="0">G9*G8</f>
        <v>47130</v>
      </c>
      <c r="H10" s="27">
        <f t="shared" si="0"/>
        <v>74820</v>
      </c>
      <c r="I10" s="27">
        <f t="shared" si="0"/>
        <v>44308.655999999995</v>
      </c>
      <c r="J10" s="27">
        <f t="shared" si="0"/>
        <v>329501.95200000005</v>
      </c>
      <c r="K10" s="27">
        <f t="shared" si="0"/>
        <v>869441.571</v>
      </c>
      <c r="L10" s="27">
        <f t="shared" si="0"/>
        <v>111093.66</v>
      </c>
      <c r="M10" s="27">
        <f t="shared" si="0"/>
        <v>0</v>
      </c>
      <c r="N10" s="27">
        <f t="shared" si="0"/>
        <v>984.6</v>
      </c>
      <c r="O10" s="27">
        <f t="shared" si="0"/>
        <v>183256.8</v>
      </c>
      <c r="P10" s="27">
        <f t="shared" si="0"/>
        <v>0</v>
      </c>
      <c r="Q10" s="27">
        <f t="shared" si="0"/>
        <v>125264.40000000001</v>
      </c>
      <c r="R10" s="27">
        <f t="shared" si="0"/>
        <v>18077.18</v>
      </c>
      <c r="S10" s="27">
        <f t="shared" si="0"/>
        <v>28943.992000000002</v>
      </c>
      <c r="T10" s="27">
        <f t="shared" si="0"/>
        <v>8275.5157999999992</v>
      </c>
      <c r="U10" s="27">
        <f t="shared" si="0"/>
        <v>5803.2309999999998</v>
      </c>
      <c r="V10" s="27">
        <f t="shared" si="0"/>
        <v>26096.750000000004</v>
      </c>
      <c r="W10" s="27">
        <f t="shared" si="0"/>
        <v>0</v>
      </c>
      <c r="X10" s="27">
        <f t="shared" si="0"/>
        <v>0</v>
      </c>
      <c r="Y10" s="27">
        <f t="shared" si="0"/>
        <v>10612.499999999998</v>
      </c>
      <c r="Z10" s="27">
        <f t="shared" si="0"/>
        <v>70096</v>
      </c>
      <c r="AA10" s="27">
        <f t="shared" si="0"/>
        <v>65715</v>
      </c>
      <c r="AB10" s="44">
        <f>SUM(D10:AA10)</f>
        <v>2160589.8077999996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5.6820000000000004</v>
      </c>
      <c r="E12" s="32">
        <v>0</v>
      </c>
      <c r="F12" s="32">
        <v>3.5429999999999997</v>
      </c>
      <c r="G12" s="32">
        <v>8.2259999999999991</v>
      </c>
      <c r="H12" s="32">
        <v>5.6820000000000004</v>
      </c>
      <c r="I12" s="32">
        <v>2.85</v>
      </c>
      <c r="J12" s="32">
        <v>9.2640000000000011</v>
      </c>
      <c r="K12" s="32">
        <v>10.629</v>
      </c>
      <c r="L12" s="32">
        <v>12.57</v>
      </c>
      <c r="M12" s="32"/>
      <c r="N12" s="32">
        <v>4.2780000000000005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0</v>
      </c>
      <c r="Y12" s="32">
        <v>5.3249999999999993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 t="shared" ref="D13:Z13" si="1">D9</f>
        <v>16500</v>
      </c>
      <c r="E13" s="36">
        <f t="shared" si="1"/>
        <v>0</v>
      </c>
      <c r="F13" s="36">
        <f t="shared" si="1"/>
        <v>5000</v>
      </c>
      <c r="G13" s="36">
        <f t="shared" si="1"/>
        <v>5000</v>
      </c>
      <c r="H13" s="36">
        <f t="shared" si="1"/>
        <v>10000</v>
      </c>
      <c r="I13" s="36">
        <f t="shared" si="1"/>
        <v>6328</v>
      </c>
      <c r="J13" s="36">
        <f t="shared" si="1"/>
        <v>35568</v>
      </c>
      <c r="K13" s="36">
        <f t="shared" si="1"/>
        <v>81799</v>
      </c>
      <c r="L13" s="36">
        <f t="shared" si="1"/>
        <v>8838</v>
      </c>
      <c r="M13" s="36">
        <f t="shared" si="1"/>
        <v>0</v>
      </c>
      <c r="N13" s="36">
        <f t="shared" si="1"/>
        <v>100</v>
      </c>
      <c r="O13" s="36">
        <f t="shared" si="1"/>
        <v>12000</v>
      </c>
      <c r="P13" s="36">
        <f t="shared" si="1"/>
        <v>0</v>
      </c>
      <c r="Q13" s="36">
        <f t="shared" si="1"/>
        <v>12000</v>
      </c>
      <c r="R13" s="36">
        <f t="shared" si="1"/>
        <v>903859</v>
      </c>
      <c r="S13" s="36">
        <f t="shared" si="1"/>
        <v>19784</v>
      </c>
      <c r="T13" s="36">
        <f t="shared" si="1"/>
        <v>409679</v>
      </c>
      <c r="U13" s="36">
        <f t="shared" si="1"/>
        <v>2914</v>
      </c>
      <c r="V13" s="36">
        <f t="shared" si="1"/>
        <v>2500</v>
      </c>
      <c r="W13" s="36">
        <f t="shared" si="1"/>
        <v>0</v>
      </c>
      <c r="X13" s="36">
        <f t="shared" si="1"/>
        <v>0</v>
      </c>
      <c r="Y13" s="36">
        <f t="shared" si="1"/>
        <v>1250</v>
      </c>
      <c r="Z13" s="36">
        <f t="shared" si="1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 t="shared" ref="D14:AA14" si="2">D12*D13</f>
        <v>93753</v>
      </c>
      <c r="E14" s="37">
        <f t="shared" si="2"/>
        <v>0</v>
      </c>
      <c r="F14" s="37">
        <f t="shared" si="2"/>
        <v>17715</v>
      </c>
      <c r="G14" s="37">
        <f t="shared" si="2"/>
        <v>41129.999999999993</v>
      </c>
      <c r="H14" s="37">
        <f t="shared" si="2"/>
        <v>56820.000000000007</v>
      </c>
      <c r="I14" s="37">
        <f t="shared" si="2"/>
        <v>18034.8</v>
      </c>
      <c r="J14" s="37">
        <f t="shared" si="2"/>
        <v>329501.95200000005</v>
      </c>
      <c r="K14" s="37">
        <f t="shared" si="2"/>
        <v>869441.571</v>
      </c>
      <c r="L14" s="37">
        <f t="shared" si="2"/>
        <v>111093.66</v>
      </c>
      <c r="M14" s="37">
        <f t="shared" si="2"/>
        <v>0</v>
      </c>
      <c r="N14" s="37">
        <f t="shared" si="2"/>
        <v>427.80000000000007</v>
      </c>
      <c r="O14" s="37">
        <f t="shared" si="2"/>
        <v>98751.6</v>
      </c>
      <c r="P14" s="37">
        <f t="shared" si="2"/>
        <v>0</v>
      </c>
      <c r="Q14" s="37">
        <f t="shared" si="2"/>
        <v>125264.40000000001</v>
      </c>
      <c r="R14" s="37">
        <f t="shared" si="2"/>
        <v>18077.18</v>
      </c>
      <c r="S14" s="37">
        <f t="shared" si="2"/>
        <v>28943.992000000002</v>
      </c>
      <c r="T14" s="37">
        <f t="shared" si="2"/>
        <v>8275.5157999999992</v>
      </c>
      <c r="U14" s="37">
        <f t="shared" si="2"/>
        <v>5803.2309999999998</v>
      </c>
      <c r="V14" s="37">
        <f t="shared" si="2"/>
        <v>10265.75</v>
      </c>
      <c r="W14" s="37">
        <f t="shared" si="2"/>
        <v>0</v>
      </c>
      <c r="X14" s="37">
        <f t="shared" si="2"/>
        <v>0</v>
      </c>
      <c r="Y14" s="37">
        <f t="shared" si="2"/>
        <v>6656.2499999999991</v>
      </c>
      <c r="Z14" s="37">
        <f t="shared" si="2"/>
        <v>15816.800000000001</v>
      </c>
      <c r="AA14" s="37">
        <f t="shared" si="2"/>
        <v>0</v>
      </c>
      <c r="AB14" s="44">
        <f t="shared" ref="AB14:AB15" si="3">SUM(D14:AA14)</f>
        <v>1855772.5018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 t="shared" ref="D15:AA15" si="4">D10-D14</f>
        <v>29700</v>
      </c>
      <c r="E15" s="40">
        <f t="shared" si="4"/>
        <v>0</v>
      </c>
      <c r="F15" s="40">
        <f t="shared" si="4"/>
        <v>0</v>
      </c>
      <c r="G15" s="40">
        <f t="shared" si="4"/>
        <v>6000.0000000000073</v>
      </c>
      <c r="H15" s="40">
        <f t="shared" si="4"/>
        <v>17999.999999999993</v>
      </c>
      <c r="I15" s="40">
        <f t="shared" si="4"/>
        <v>26273.855999999996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556.79999999999995</v>
      </c>
      <c r="O15" s="40">
        <f t="shared" si="4"/>
        <v>84505.199999999983</v>
      </c>
      <c r="P15" s="40">
        <f t="shared" si="4"/>
        <v>0</v>
      </c>
      <c r="Q15" s="40">
        <f t="shared" si="4"/>
        <v>0</v>
      </c>
      <c r="R15" s="40">
        <f t="shared" si="4"/>
        <v>0</v>
      </c>
      <c r="S15" s="40">
        <f t="shared" si="4"/>
        <v>0</v>
      </c>
      <c r="T15" s="40">
        <f t="shared" si="4"/>
        <v>0</v>
      </c>
      <c r="U15" s="40">
        <f t="shared" si="4"/>
        <v>0</v>
      </c>
      <c r="V15" s="40">
        <f t="shared" si="4"/>
        <v>15831.000000000004</v>
      </c>
      <c r="W15" s="40">
        <f t="shared" si="4"/>
        <v>0</v>
      </c>
      <c r="X15" s="40">
        <f t="shared" si="4"/>
        <v>0</v>
      </c>
      <c r="Y15" s="40">
        <f t="shared" si="4"/>
        <v>3956.2499999999991</v>
      </c>
      <c r="Z15" s="40">
        <f t="shared" si="4"/>
        <v>54279.199999999997</v>
      </c>
      <c r="AA15" s="40">
        <f t="shared" si="4"/>
        <v>65715</v>
      </c>
      <c r="AB15" s="44">
        <f t="shared" si="3"/>
        <v>304817.30599999998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54898.259999999995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11860.039999999999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429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2575.8199999999997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69763.12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2160589.8077999996</v>
      </c>
      <c r="E25" s="20"/>
      <c r="F25" s="51"/>
    </row>
    <row r="26" spans="1:60" x14ac:dyDescent="0.35">
      <c r="A26" s="46" t="s">
        <v>57</v>
      </c>
      <c r="B26" s="47"/>
      <c r="C26" s="47"/>
      <c r="D26" s="48">
        <f>+D22</f>
        <v>69763.12</v>
      </c>
      <c r="E26" s="20"/>
      <c r="F26" s="51"/>
    </row>
    <row r="27" spans="1:60" ht="21.75" thickBot="1" x14ac:dyDescent="0.4">
      <c r="A27" s="46" t="s">
        <v>58</v>
      </c>
      <c r="B27" s="47"/>
      <c r="C27" s="47"/>
      <c r="D27" s="79">
        <f>+D25+D26</f>
        <v>2230352.9277999997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1855772.5018</v>
      </c>
    </row>
    <row r="30" spans="1:60" x14ac:dyDescent="0.35">
      <c r="A30" s="46" t="s">
        <v>60</v>
      </c>
      <c r="B30" s="47"/>
      <c r="C30" s="47"/>
      <c r="D30" s="48">
        <f>SUM(D18:D21)</f>
        <v>69763.12</v>
      </c>
    </row>
    <row r="31" spans="1:60" ht="21.75" thickBot="1" x14ac:dyDescent="0.4">
      <c r="A31" s="46" t="s">
        <v>61</v>
      </c>
      <c r="B31" s="47"/>
      <c r="C31" s="47"/>
      <c r="D31" s="79">
        <f>+D29+D30</f>
        <v>1925535.6217999998</v>
      </c>
    </row>
    <row r="32" spans="1:60" ht="21.75" thickTop="1" x14ac:dyDescent="0.35"/>
    <row r="33" spans="1:8" x14ac:dyDescent="0.35">
      <c r="A33" s="46" t="s">
        <v>62</v>
      </c>
      <c r="B33" s="47"/>
      <c r="C33" s="47"/>
      <c r="D33" s="48">
        <f>+D25-D29</f>
        <v>304817.30599999963</v>
      </c>
    </row>
    <row r="34" spans="1:8" x14ac:dyDescent="0.35">
      <c r="A34" s="46" t="s">
        <v>63</v>
      </c>
      <c r="B34" s="47"/>
      <c r="C34" s="47"/>
      <c r="D34" s="48">
        <f>+D26-D30</f>
        <v>0</v>
      </c>
      <c r="E34" s="52"/>
      <c r="F34" s="52"/>
    </row>
    <row r="35" spans="1:8" ht="21.75" thickBot="1" x14ac:dyDescent="0.4">
      <c r="A35" s="46" t="s">
        <v>64</v>
      </c>
      <c r="B35" s="47"/>
      <c r="C35" s="47"/>
      <c r="D35" s="79">
        <f>+D27-D31</f>
        <v>304817.30599999987</v>
      </c>
      <c r="E35" s="20"/>
      <c r="F35" s="20"/>
      <c r="G35" s="51"/>
      <c r="H35" s="66"/>
    </row>
    <row r="36" spans="1:8" ht="21.75" thickTop="1" x14ac:dyDescent="0.35">
      <c r="D36" s="52"/>
      <c r="E36" s="52"/>
      <c r="F36" s="52"/>
      <c r="G36" s="52"/>
    </row>
    <row r="38" spans="1:8" x14ac:dyDescent="0.35">
      <c r="A38" s="42"/>
    </row>
    <row r="39" spans="1:8" x14ac:dyDescent="0.35">
      <c r="D39" s="20"/>
      <c r="E39" s="53"/>
      <c r="F39" s="54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2"/>
    </row>
    <row r="44" spans="1:8" x14ac:dyDescent="0.35">
      <c r="D44" s="20"/>
      <c r="E44" s="53"/>
      <c r="F44" s="54"/>
    </row>
    <row r="45" spans="1:8" x14ac:dyDescent="0.35">
      <c r="A45" s="42"/>
      <c r="D45" s="20"/>
      <c r="E45" s="53"/>
      <c r="F45" s="54"/>
    </row>
    <row r="46" spans="1:8" x14ac:dyDescent="0.35"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F49" s="54"/>
    </row>
    <row r="50" spans="1:7" x14ac:dyDescent="0.35">
      <c r="A50" s="42"/>
      <c r="F50" s="52"/>
    </row>
    <row r="51" spans="1:7" x14ac:dyDescent="0.35">
      <c r="D51" s="20"/>
      <c r="E51" s="20"/>
    </row>
    <row r="52" spans="1:7" x14ac:dyDescent="0.35">
      <c r="D52" s="53"/>
      <c r="E52" s="53"/>
      <c r="F52" s="52"/>
      <c r="G52" s="67"/>
    </row>
    <row r="53" spans="1:7" x14ac:dyDescent="0.35">
      <c r="D53" s="20"/>
      <c r="E53" s="20"/>
    </row>
    <row r="54" spans="1:7" x14ac:dyDescent="0.35">
      <c r="D54" s="55"/>
      <c r="E54" s="55"/>
      <c r="F54" s="52"/>
    </row>
    <row r="57" spans="1:7" x14ac:dyDescent="0.35">
      <c r="D57" s="20"/>
      <c r="E57" s="20"/>
    </row>
    <row r="58" spans="1:7" x14ac:dyDescent="0.35">
      <c r="D58" s="52"/>
      <c r="E58" s="52"/>
      <c r="F58" s="68"/>
    </row>
    <row r="59" spans="1:7" x14ac:dyDescent="0.35">
      <c r="D59" s="56"/>
      <c r="E59" s="56"/>
      <c r="F59" s="57"/>
    </row>
    <row r="61" spans="1:7" x14ac:dyDescent="0.35">
      <c r="D61" s="58"/>
      <c r="E61" s="58"/>
    </row>
    <row r="63" spans="1:7" x14ac:dyDescent="0.35">
      <c r="D63" s="58"/>
    </row>
    <row r="65" spans="1:6" x14ac:dyDescent="0.35">
      <c r="E65" s="69"/>
      <c r="F65" s="3"/>
    </row>
    <row r="66" spans="1:6" x14ac:dyDescent="0.35">
      <c r="E66" s="59"/>
      <c r="F66" s="52"/>
    </row>
    <row r="67" spans="1:6" x14ac:dyDescent="0.35">
      <c r="F67" s="65"/>
    </row>
    <row r="68" spans="1:6" x14ac:dyDescent="0.35">
      <c r="F68" s="65"/>
    </row>
    <row r="69" spans="1:6" x14ac:dyDescent="0.35">
      <c r="F69" s="65"/>
    </row>
    <row r="70" spans="1:6" x14ac:dyDescent="0.35">
      <c r="F70" s="65"/>
    </row>
    <row r="71" spans="1:6" x14ac:dyDescent="0.35">
      <c r="D71" s="60"/>
      <c r="F71" s="65"/>
    </row>
    <row r="72" spans="1:6" x14ac:dyDescent="0.35">
      <c r="D72" s="60"/>
      <c r="F72" s="70"/>
    </row>
    <row r="73" spans="1:6" x14ac:dyDescent="0.35">
      <c r="D73" s="57"/>
      <c r="F73" s="65"/>
    </row>
    <row r="75" spans="1:6" x14ac:dyDescent="0.35">
      <c r="A75" s="85"/>
      <c r="B75" s="85"/>
      <c r="C75" s="85"/>
      <c r="D75" s="85"/>
      <c r="E75" s="85"/>
      <c r="F75" s="85"/>
    </row>
    <row r="76" spans="1:6" x14ac:dyDescent="0.35">
      <c r="E76" s="71"/>
      <c r="F76" s="71"/>
    </row>
    <row r="77" spans="1:6" x14ac:dyDescent="0.35">
      <c r="A77" s="67"/>
      <c r="B77" s="67"/>
      <c r="C77" s="67"/>
      <c r="D77" s="72"/>
      <c r="E77" s="73"/>
      <c r="F77" s="73"/>
    </row>
    <row r="78" spans="1:6" x14ac:dyDescent="0.35">
      <c r="A78" s="74"/>
      <c r="B78" s="67"/>
      <c r="C78" s="67"/>
      <c r="D78" s="61"/>
      <c r="E78" s="64"/>
      <c r="F78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64"/>
      <c r="E80" s="64"/>
      <c r="F80" s="64"/>
    </row>
    <row r="82" spans="1:6" x14ac:dyDescent="0.35">
      <c r="A82" s="74"/>
      <c r="B82" s="67"/>
      <c r="C82" s="67"/>
      <c r="D82" s="61"/>
      <c r="E82" s="64"/>
      <c r="F82" s="64"/>
    </row>
    <row r="83" spans="1:6" x14ac:dyDescent="0.35">
      <c r="D83" s="20"/>
      <c r="E83" s="20"/>
      <c r="F83" s="20"/>
    </row>
    <row r="85" spans="1:6" x14ac:dyDescent="0.35">
      <c r="B85" s="75"/>
      <c r="C85" s="75"/>
      <c r="D85" s="86"/>
      <c r="E85" s="86"/>
    </row>
    <row r="87" spans="1:6" x14ac:dyDescent="0.35">
      <c r="B87" s="62"/>
      <c r="C87" s="62"/>
      <c r="D87" s="63"/>
      <c r="E87" s="63"/>
    </row>
    <row r="88" spans="1:6" x14ac:dyDescent="0.35">
      <c r="E88" s="62"/>
    </row>
    <row r="89" spans="1:6" x14ac:dyDescent="0.35">
      <c r="D89" s="62"/>
    </row>
    <row r="90" spans="1:6" x14ac:dyDescent="0.35">
      <c r="B90" s="62"/>
      <c r="C90" s="62"/>
      <c r="D90" s="62"/>
      <c r="E90" s="62"/>
    </row>
    <row r="91" spans="1:6" x14ac:dyDescent="0.35">
      <c r="B91" s="62"/>
      <c r="C91" s="62"/>
      <c r="D91" s="62"/>
      <c r="E91" s="62"/>
    </row>
  </sheetData>
  <mergeCells count="14">
    <mergeCell ref="A3:AA3"/>
    <mergeCell ref="A75:F75"/>
    <mergeCell ref="D85:E85"/>
    <mergeCell ref="R23:S23"/>
    <mergeCell ref="T23:U23"/>
    <mergeCell ref="AO4:AW4"/>
    <mergeCell ref="AY4:AZ4"/>
    <mergeCell ref="A7:AA7"/>
    <mergeCell ref="A11:AA11"/>
    <mergeCell ref="R6:S6"/>
    <mergeCell ref="T6:U6"/>
    <mergeCell ref="Z5:AA5"/>
    <mergeCell ref="O5:X5"/>
    <mergeCell ref="D5:N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03BFF-AD03-4D89-8B3C-1E8269D53BF3}">
  <sheetPr>
    <pageSetUpPr fitToPage="1"/>
  </sheetPr>
  <dimension ref="A2:BH91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76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/>
      <c r="N8" s="23">
        <v>10.174199999999999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3000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208706.18560000003</v>
      </c>
      <c r="K10" s="27">
        <f t="shared" si="0"/>
        <v>745381.65449999995</v>
      </c>
      <c r="L10" s="27">
        <f>L9*L8</f>
        <v>60074.124999999993</v>
      </c>
      <c r="M10" s="27">
        <f>M9*M8</f>
        <v>0</v>
      </c>
      <c r="N10" s="27">
        <f>N9*N8</f>
        <v>1017.4199999999998</v>
      </c>
      <c r="O10" s="27">
        <f t="shared" ref="O10:Y10" si="1">O9*O8</f>
        <v>183256.8</v>
      </c>
      <c r="P10" s="27">
        <f t="shared" si="1"/>
        <v>0</v>
      </c>
      <c r="Q10" s="27">
        <f t="shared" si="1"/>
        <v>31316.100000000002</v>
      </c>
      <c r="R10" s="27">
        <f t="shared" si="1"/>
        <v>18077.18</v>
      </c>
      <c r="S10" s="27">
        <f t="shared" si="1"/>
        <v>28943.992000000002</v>
      </c>
      <c r="T10" s="27">
        <f t="shared" si="1"/>
        <v>8275.5157999999992</v>
      </c>
      <c r="U10" s="27">
        <f t="shared" si="1"/>
        <v>5803.2309999999998</v>
      </c>
      <c r="V10" s="27">
        <f t="shared" si="1"/>
        <v>26096.750000000004</v>
      </c>
      <c r="W10" s="27">
        <f t="shared" si="1"/>
        <v>0</v>
      </c>
      <c r="X10" s="27">
        <f t="shared" si="1"/>
        <v>0</v>
      </c>
      <c r="Y10" s="27">
        <f t="shared" si="1"/>
        <v>10966.25</v>
      </c>
      <c r="Z10" s="27">
        <f>Z9*Z8</f>
        <v>70096</v>
      </c>
      <c r="AA10" s="27">
        <f>AA9*AA8</f>
        <v>65715</v>
      </c>
      <c r="AB10" s="44">
        <f>SUM(D10:AA10)</f>
        <v>1781400.4150999999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4.4206000000000003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0</v>
      </c>
      <c r="Y12" s="32">
        <v>5.5024999999999995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21802</v>
      </c>
      <c r="K13" s="36">
        <f t="shared" si="2"/>
        <v>67865</v>
      </c>
      <c r="L13" s="36">
        <f t="shared" si="2"/>
        <v>4625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3000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208706.18560000003</v>
      </c>
      <c r="K14" s="37">
        <f t="shared" si="3"/>
        <v>745381.65449999995</v>
      </c>
      <c r="L14" s="37">
        <f t="shared" si="3"/>
        <v>60074.124999999993</v>
      </c>
      <c r="M14" s="37">
        <f>M12*M13</f>
        <v>0</v>
      </c>
      <c r="N14" s="37">
        <f>N12*N13</f>
        <v>442.06000000000006</v>
      </c>
      <c r="O14" s="37">
        <f t="shared" si="3"/>
        <v>98751.6</v>
      </c>
      <c r="P14" s="37">
        <f t="shared" si="3"/>
        <v>0</v>
      </c>
      <c r="Q14" s="37">
        <f>Q12*Q13</f>
        <v>31316.100000000002</v>
      </c>
      <c r="R14" s="37">
        <f t="shared" ref="R14:Y14" si="4">R12*R13</f>
        <v>18077.18</v>
      </c>
      <c r="S14" s="37">
        <f t="shared" si="4"/>
        <v>28943.992000000002</v>
      </c>
      <c r="T14" s="37">
        <f t="shared" si="4"/>
        <v>8275.5157999999992</v>
      </c>
      <c r="U14" s="37">
        <f t="shared" si="4"/>
        <v>5803.2309999999998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6878.1249999999991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1473766.8789000001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575.35999999999979</v>
      </c>
      <c r="O15" s="40">
        <f>O10-O14</f>
        <v>84505.199999999983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15831.000000000004</v>
      </c>
      <c r="W15" s="40">
        <f>W10-W14</f>
        <v>0</v>
      </c>
      <c r="X15" s="40">
        <f>X10-X14</f>
        <v>0</v>
      </c>
      <c r="Y15" s="40">
        <f>Y10-Y14</f>
        <v>4088.1250000000009</v>
      </c>
      <c r="Z15" s="40">
        <f t="shared" si="6"/>
        <v>54279.199999999997</v>
      </c>
      <c r="AA15" s="40">
        <f>AA10-AA14</f>
        <v>65715</v>
      </c>
      <c r="AB15" s="44">
        <f t="shared" si="5"/>
        <v>307633.53619999997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39539.74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7606.32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443.3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1586.8000000000002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49176.160000000003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1781400.4150999999</v>
      </c>
      <c r="E25" s="20"/>
      <c r="F25" s="51"/>
    </row>
    <row r="26" spans="1:60" x14ac:dyDescent="0.35">
      <c r="A26" s="46" t="s">
        <v>57</v>
      </c>
      <c r="B26" s="47"/>
      <c r="C26" s="47"/>
      <c r="D26" s="48">
        <f>+D22</f>
        <v>49176.160000000003</v>
      </c>
      <c r="E26" s="20"/>
      <c r="F26" s="51"/>
    </row>
    <row r="27" spans="1:60" ht="21.75" thickBot="1" x14ac:dyDescent="0.4">
      <c r="A27" s="46" t="s">
        <v>58</v>
      </c>
      <c r="B27" s="47"/>
      <c r="C27" s="47"/>
      <c r="D27" s="79">
        <f>+D25+D26</f>
        <v>1830576.5750999998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1473766.8789000001</v>
      </c>
    </row>
    <row r="30" spans="1:60" x14ac:dyDescent="0.35">
      <c r="A30" s="46" t="s">
        <v>60</v>
      </c>
      <c r="B30" s="47"/>
      <c r="C30" s="47"/>
      <c r="D30" s="48">
        <f>SUM(D18:D21)</f>
        <v>49176.160000000003</v>
      </c>
    </row>
    <row r="31" spans="1:60" ht="21.75" thickBot="1" x14ac:dyDescent="0.4">
      <c r="A31" s="46" t="s">
        <v>61</v>
      </c>
      <c r="B31" s="47"/>
      <c r="C31" s="47"/>
      <c r="D31" s="79">
        <f>+D29+D30</f>
        <v>1522943.0389</v>
      </c>
    </row>
    <row r="32" spans="1:60" ht="21.75" thickTop="1" x14ac:dyDescent="0.35"/>
    <row r="33" spans="1:8" x14ac:dyDescent="0.35">
      <c r="A33" s="46" t="s">
        <v>62</v>
      </c>
      <c r="B33" s="47"/>
      <c r="C33" s="47"/>
      <c r="D33" s="48">
        <f>+D25-D29</f>
        <v>307633.53619999974</v>
      </c>
    </row>
    <row r="34" spans="1:8" x14ac:dyDescent="0.35">
      <c r="A34" s="46" t="s">
        <v>63</v>
      </c>
      <c r="B34" s="47"/>
      <c r="C34" s="47"/>
      <c r="D34" s="48">
        <f>+D26-D30</f>
        <v>0</v>
      </c>
      <c r="E34" s="52"/>
      <c r="F34" s="52"/>
    </row>
    <row r="35" spans="1:8" ht="21.75" thickBot="1" x14ac:dyDescent="0.4">
      <c r="A35" s="46" t="s">
        <v>64</v>
      </c>
      <c r="B35" s="47"/>
      <c r="C35" s="47"/>
      <c r="D35" s="79">
        <f>+D27-D31</f>
        <v>307633.53619999974</v>
      </c>
      <c r="E35" s="20"/>
      <c r="F35" s="20"/>
      <c r="G35" s="51"/>
      <c r="H35" s="66"/>
    </row>
    <row r="36" spans="1:8" ht="21.75" thickTop="1" x14ac:dyDescent="0.35">
      <c r="D36" s="52"/>
      <c r="E36" s="52"/>
      <c r="F36" s="52"/>
      <c r="G36" s="52"/>
    </row>
    <row r="38" spans="1:8" x14ac:dyDescent="0.35">
      <c r="A38" s="42"/>
    </row>
    <row r="39" spans="1:8" x14ac:dyDescent="0.35">
      <c r="D39" s="20"/>
      <c r="E39" s="53"/>
      <c r="F39" s="54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2"/>
    </row>
    <row r="44" spans="1:8" x14ac:dyDescent="0.35">
      <c r="D44" s="20"/>
      <c r="E44" s="53"/>
      <c r="F44" s="54"/>
    </row>
    <row r="45" spans="1:8" x14ac:dyDescent="0.35">
      <c r="A45" s="42"/>
      <c r="D45" s="20"/>
      <c r="E45" s="53"/>
      <c r="F45" s="54"/>
    </row>
    <row r="46" spans="1:8" x14ac:dyDescent="0.35"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F49" s="54"/>
    </row>
    <row r="50" spans="1:7" x14ac:dyDescent="0.35">
      <c r="A50" s="42"/>
      <c r="F50" s="52"/>
    </row>
    <row r="51" spans="1:7" x14ac:dyDescent="0.35">
      <c r="D51" s="20"/>
      <c r="E51" s="20"/>
    </row>
    <row r="52" spans="1:7" x14ac:dyDescent="0.35">
      <c r="D52" s="53"/>
      <c r="E52" s="53"/>
      <c r="F52" s="52"/>
      <c r="G52" s="67"/>
    </row>
    <row r="53" spans="1:7" x14ac:dyDescent="0.35">
      <c r="D53" s="20"/>
      <c r="E53" s="20"/>
    </row>
    <row r="54" spans="1:7" x14ac:dyDescent="0.35">
      <c r="D54" s="55"/>
      <c r="E54" s="55"/>
      <c r="F54" s="52"/>
    </row>
    <row r="57" spans="1:7" x14ac:dyDescent="0.35">
      <c r="D57" s="20"/>
      <c r="E57" s="20"/>
    </row>
    <row r="58" spans="1:7" x14ac:dyDescent="0.35">
      <c r="D58" s="52"/>
      <c r="E58" s="52"/>
      <c r="F58" s="68"/>
    </row>
    <row r="59" spans="1:7" x14ac:dyDescent="0.35">
      <c r="D59" s="56"/>
      <c r="E59" s="56"/>
      <c r="F59" s="57"/>
    </row>
    <row r="61" spans="1:7" x14ac:dyDescent="0.35">
      <c r="D61" s="58"/>
      <c r="E61" s="58"/>
    </row>
    <row r="63" spans="1:7" x14ac:dyDescent="0.35">
      <c r="D63" s="58"/>
    </row>
    <row r="65" spans="1:6" x14ac:dyDescent="0.35">
      <c r="E65" s="69"/>
      <c r="F65" s="3"/>
    </row>
    <row r="66" spans="1:6" x14ac:dyDescent="0.35">
      <c r="E66" s="59"/>
      <c r="F66" s="52"/>
    </row>
    <row r="67" spans="1:6" x14ac:dyDescent="0.35">
      <c r="F67" s="65"/>
    </row>
    <row r="68" spans="1:6" x14ac:dyDescent="0.35">
      <c r="F68" s="65"/>
    </row>
    <row r="69" spans="1:6" x14ac:dyDescent="0.35">
      <c r="F69" s="65"/>
    </row>
    <row r="70" spans="1:6" x14ac:dyDescent="0.35">
      <c r="F70" s="65"/>
    </row>
    <row r="71" spans="1:6" x14ac:dyDescent="0.35">
      <c r="D71" s="60"/>
      <c r="F71" s="65"/>
    </row>
    <row r="72" spans="1:6" x14ac:dyDescent="0.35">
      <c r="D72" s="60"/>
      <c r="F72" s="70"/>
    </row>
    <row r="73" spans="1:6" x14ac:dyDescent="0.35">
      <c r="D73" s="57"/>
      <c r="F73" s="65"/>
    </row>
    <row r="75" spans="1:6" x14ac:dyDescent="0.35">
      <c r="A75" s="85"/>
      <c r="B75" s="85"/>
      <c r="C75" s="85"/>
      <c r="D75" s="85"/>
      <c r="E75" s="85"/>
      <c r="F75" s="85"/>
    </row>
    <row r="76" spans="1:6" x14ac:dyDescent="0.35">
      <c r="E76" s="71"/>
      <c r="F76" s="71"/>
    </row>
    <row r="77" spans="1:6" x14ac:dyDescent="0.35">
      <c r="A77" s="67"/>
      <c r="B77" s="67"/>
      <c r="C77" s="67"/>
      <c r="D77" s="72"/>
      <c r="E77" s="73"/>
      <c r="F77" s="73"/>
    </row>
    <row r="78" spans="1:6" x14ac:dyDescent="0.35">
      <c r="A78" s="74"/>
      <c r="B78" s="67"/>
      <c r="C78" s="67"/>
      <c r="D78" s="61"/>
      <c r="E78" s="64"/>
      <c r="F78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64"/>
      <c r="E80" s="64"/>
      <c r="F80" s="64"/>
    </row>
    <row r="82" spans="1:6" x14ac:dyDescent="0.35">
      <c r="A82" s="74"/>
      <c r="B82" s="67"/>
      <c r="C82" s="67"/>
      <c r="D82" s="61"/>
      <c r="E82" s="64"/>
      <c r="F82" s="64"/>
    </row>
    <row r="83" spans="1:6" x14ac:dyDescent="0.35">
      <c r="D83" s="20"/>
      <c r="E83" s="20"/>
      <c r="F83" s="20"/>
    </row>
    <row r="85" spans="1:6" x14ac:dyDescent="0.35">
      <c r="B85" s="75"/>
      <c r="C85" s="75"/>
      <c r="D85" s="86"/>
      <c r="E85" s="86"/>
    </row>
    <row r="87" spans="1:6" x14ac:dyDescent="0.35">
      <c r="B87" s="62"/>
      <c r="C87" s="62"/>
      <c r="D87" s="63"/>
      <c r="E87" s="63"/>
    </row>
    <row r="88" spans="1:6" x14ac:dyDescent="0.35">
      <c r="E88" s="62"/>
    </row>
    <row r="89" spans="1:6" x14ac:dyDescent="0.35">
      <c r="D89" s="62"/>
    </row>
    <row r="90" spans="1:6" x14ac:dyDescent="0.35">
      <c r="B90" s="62"/>
      <c r="C90" s="62"/>
      <c r="D90" s="62"/>
      <c r="E90" s="62"/>
    </row>
    <row r="91" spans="1:6" x14ac:dyDescent="0.35">
      <c r="B91" s="62"/>
      <c r="C91" s="62"/>
      <c r="D91" s="62"/>
      <c r="E91" s="62"/>
    </row>
  </sheetData>
  <mergeCells count="14">
    <mergeCell ref="A75:F75"/>
    <mergeCell ref="D85:E85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A9CE8-64B4-4E05-BE74-C02472EC34C7}">
  <sheetPr>
    <pageSetUpPr fitToPage="1"/>
  </sheetPr>
  <dimension ref="A2:BH91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9" width="14.140625" style="2" bestFit="1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30</v>
      </c>
      <c r="F6" s="10" t="s">
        <v>7</v>
      </c>
      <c r="G6" s="10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 t="s">
        <v>16</v>
      </c>
      <c r="Q6" s="11" t="s">
        <v>17</v>
      </c>
      <c r="R6" s="87" t="s">
        <v>18</v>
      </c>
      <c r="S6" s="88"/>
      <c r="T6" s="89" t="s">
        <v>19</v>
      </c>
      <c r="U6" s="88"/>
      <c r="V6" s="13" t="s">
        <v>20</v>
      </c>
      <c r="W6" s="11" t="s">
        <v>21</v>
      </c>
      <c r="X6" s="11" t="s">
        <v>22</v>
      </c>
      <c r="Y6" s="11" t="s">
        <v>23</v>
      </c>
      <c r="Z6" s="11" t="s">
        <v>24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23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/>
      <c r="N8" s="23">
        <v>10.174199999999999</v>
      </c>
      <c r="O8" s="23">
        <v>15.5974</v>
      </c>
      <c r="P8" s="23">
        <v>10.9704</v>
      </c>
      <c r="Q8" s="23">
        <v>10.6629</v>
      </c>
      <c r="R8" s="23">
        <v>2.0500000000000001E-2</v>
      </c>
      <c r="S8" s="23">
        <v>1.4938</v>
      </c>
      <c r="T8" s="23">
        <v>2.07E-2</v>
      </c>
      <c r="U8" s="23">
        <v>2.0333999999999999</v>
      </c>
      <c r="V8" s="23">
        <v>10.662899999999999</v>
      </c>
      <c r="W8" s="23">
        <v>10.661099999999999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6000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208706.18560000003</v>
      </c>
      <c r="K10" s="27">
        <f t="shared" si="0"/>
        <v>745381.65449999995</v>
      </c>
      <c r="L10" s="27">
        <f>L9*L8</f>
        <v>60074.124999999993</v>
      </c>
      <c r="M10" s="27">
        <f>M9*M8</f>
        <v>0</v>
      </c>
      <c r="N10" s="27">
        <f>N9*N8</f>
        <v>1017.4199999999998</v>
      </c>
      <c r="O10" s="27">
        <f t="shared" ref="O10:Y10" si="1">O9*O8</f>
        <v>187168.80000000002</v>
      </c>
      <c r="P10" s="27">
        <f t="shared" si="1"/>
        <v>0</v>
      </c>
      <c r="Q10" s="27">
        <f t="shared" si="1"/>
        <v>21325.8</v>
      </c>
      <c r="R10" s="27">
        <f t="shared" si="1"/>
        <v>18529.109500000002</v>
      </c>
      <c r="S10" s="27">
        <f t="shared" si="1"/>
        <v>29553.339199999999</v>
      </c>
      <c r="T10" s="27">
        <f t="shared" si="1"/>
        <v>8480.3552999999993</v>
      </c>
      <c r="U10" s="27">
        <f t="shared" si="1"/>
        <v>5925.3275999999996</v>
      </c>
      <c r="V10" s="27">
        <f t="shared" si="1"/>
        <v>26657.249999999996</v>
      </c>
      <c r="W10" s="27">
        <f t="shared" si="1"/>
        <v>0</v>
      </c>
      <c r="X10" s="27">
        <f t="shared" si="1"/>
        <v>0</v>
      </c>
      <c r="Y10" s="27">
        <f t="shared" si="1"/>
        <v>10966.25</v>
      </c>
      <c r="Z10" s="27">
        <f>Z9*Z8</f>
        <v>52572</v>
      </c>
      <c r="AA10" s="27">
        <f>AA9*AA8</f>
        <v>65715</v>
      </c>
      <c r="AB10" s="44">
        <f>SUM(D10:AA10)</f>
        <v>1759746.8278999999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4.4206000000000003</v>
      </c>
      <c r="O12" s="32">
        <v>8.2340999999999998</v>
      </c>
      <c r="P12" s="32">
        <v>8.2742000000000004</v>
      </c>
      <c r="Q12" s="32">
        <v>10.6629</v>
      </c>
      <c r="R12" s="32">
        <v>2.0500000000000001E-2</v>
      </c>
      <c r="S12" s="32">
        <v>1.4938</v>
      </c>
      <c r="T12" s="32">
        <v>2.07E-2</v>
      </c>
      <c r="U12" s="32">
        <v>2.0333999999999999</v>
      </c>
      <c r="V12" s="32">
        <v>4.1063000000000001</v>
      </c>
      <c r="W12" s="32">
        <v>10.661099999999999</v>
      </c>
      <c r="X12" s="32">
        <v>0</v>
      </c>
      <c r="Y12" s="32">
        <v>5.5024999999999995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21802</v>
      </c>
      <c r="K13" s="36">
        <f t="shared" si="2"/>
        <v>67865</v>
      </c>
      <c r="L13" s="36">
        <f t="shared" si="2"/>
        <v>4625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2000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208706.18560000003</v>
      </c>
      <c r="K14" s="37">
        <f t="shared" si="3"/>
        <v>745381.65449999995</v>
      </c>
      <c r="L14" s="37">
        <f t="shared" si="3"/>
        <v>60074.124999999993</v>
      </c>
      <c r="M14" s="37">
        <f>M12*M13</f>
        <v>0</v>
      </c>
      <c r="N14" s="37">
        <f>N12*N13</f>
        <v>442.06000000000006</v>
      </c>
      <c r="O14" s="37">
        <f t="shared" si="3"/>
        <v>98809.2</v>
      </c>
      <c r="P14" s="37">
        <f t="shared" si="3"/>
        <v>0</v>
      </c>
      <c r="Q14" s="37">
        <f>Q12*Q13</f>
        <v>21325.8</v>
      </c>
      <c r="R14" s="37">
        <f t="shared" ref="R14:Y14" si="4">R12*R13</f>
        <v>18529.109500000002</v>
      </c>
      <c r="S14" s="37">
        <f t="shared" si="4"/>
        <v>29553.339199999999</v>
      </c>
      <c r="T14" s="37">
        <f t="shared" si="4"/>
        <v>8480.3552999999993</v>
      </c>
      <c r="U14" s="37">
        <f t="shared" si="4"/>
        <v>5925.3275999999996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6878.1249999999991</v>
      </c>
      <c r="Z14" s="37">
        <f>Z12*Z13</f>
        <v>10950</v>
      </c>
      <c r="AA14" s="37">
        <f>AA12*AA13</f>
        <v>0</v>
      </c>
      <c r="AB14" s="44">
        <f t="shared" ref="AB14:AB15" si="5">SUM(D14:AA14)</f>
        <v>1460355.5917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575.35999999999979</v>
      </c>
      <c r="O15" s="40">
        <f>O10-O14</f>
        <v>88359.60000000002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16391.499999999996</v>
      </c>
      <c r="W15" s="40">
        <f>W10-W14</f>
        <v>0</v>
      </c>
      <c r="X15" s="40">
        <f>X10-X14</f>
        <v>0</v>
      </c>
      <c r="Y15" s="40">
        <f>Y10-Y14</f>
        <v>4088.1250000000009</v>
      </c>
      <c r="Z15" s="40">
        <f t="shared" si="6"/>
        <v>41622</v>
      </c>
      <c r="AA15" s="40">
        <f>AA10-AA14</f>
        <v>65715</v>
      </c>
      <c r="AB15" s="44">
        <f t="shared" si="5"/>
        <v>299391.23620000004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31542.640000000003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9373.94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443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2582.63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43942.21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1759746.8278999999</v>
      </c>
      <c r="E25" s="20"/>
      <c r="F25" s="51"/>
    </row>
    <row r="26" spans="1:60" x14ac:dyDescent="0.35">
      <c r="A26" s="46" t="s">
        <v>57</v>
      </c>
      <c r="B26" s="47"/>
      <c r="C26" s="47"/>
      <c r="D26" s="48">
        <f>+D22</f>
        <v>43942.21</v>
      </c>
      <c r="E26" s="20"/>
      <c r="F26" s="51"/>
    </row>
    <row r="27" spans="1:60" ht="21.75" thickBot="1" x14ac:dyDescent="0.4">
      <c r="A27" s="46" t="s">
        <v>58</v>
      </c>
      <c r="B27" s="47"/>
      <c r="C27" s="47"/>
      <c r="D27" s="79">
        <f>+D25+D26</f>
        <v>1803689.0378999999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1460355.5917</v>
      </c>
    </row>
    <row r="30" spans="1:60" x14ac:dyDescent="0.35">
      <c r="A30" s="46" t="s">
        <v>60</v>
      </c>
      <c r="B30" s="47"/>
      <c r="C30" s="47"/>
      <c r="D30" s="48">
        <f>SUM(D18:D21)</f>
        <v>43942.21</v>
      </c>
    </row>
    <row r="31" spans="1:60" ht="21.75" thickBot="1" x14ac:dyDescent="0.4">
      <c r="A31" s="46" t="s">
        <v>61</v>
      </c>
      <c r="B31" s="47"/>
      <c r="C31" s="47"/>
      <c r="D31" s="79">
        <f>+D29+D30</f>
        <v>1504297.8017</v>
      </c>
    </row>
    <row r="32" spans="1:60" ht="21.75" thickTop="1" x14ac:dyDescent="0.35"/>
    <row r="33" spans="1:8" x14ac:dyDescent="0.35">
      <c r="A33" s="46" t="s">
        <v>62</v>
      </c>
      <c r="B33" s="47"/>
      <c r="C33" s="47"/>
      <c r="D33" s="48">
        <f>+D25-D29</f>
        <v>299391.23619999993</v>
      </c>
    </row>
    <row r="34" spans="1:8" x14ac:dyDescent="0.35">
      <c r="A34" s="46" t="s">
        <v>63</v>
      </c>
      <c r="B34" s="47"/>
      <c r="C34" s="47"/>
      <c r="D34" s="48">
        <f>+D26-D30</f>
        <v>0</v>
      </c>
      <c r="E34" s="52"/>
      <c r="F34" s="52"/>
    </row>
    <row r="35" spans="1:8" ht="21.75" thickBot="1" x14ac:dyDescent="0.4">
      <c r="A35" s="46" t="s">
        <v>64</v>
      </c>
      <c r="B35" s="47"/>
      <c r="C35" s="47"/>
      <c r="D35" s="79">
        <f>+D27-D31</f>
        <v>299391.23619999993</v>
      </c>
      <c r="E35" s="20"/>
      <c r="F35" s="20"/>
      <c r="G35" s="51"/>
      <c r="H35" s="66"/>
    </row>
    <row r="36" spans="1:8" ht="21.75" thickTop="1" x14ac:dyDescent="0.35">
      <c r="D36" s="52"/>
      <c r="E36" s="52"/>
      <c r="F36" s="52"/>
      <c r="G36" s="52"/>
    </row>
    <row r="38" spans="1:8" x14ac:dyDescent="0.35">
      <c r="A38" s="42"/>
    </row>
    <row r="39" spans="1:8" x14ac:dyDescent="0.35">
      <c r="D39" s="20"/>
      <c r="E39" s="53"/>
      <c r="F39" s="54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2"/>
    </row>
    <row r="44" spans="1:8" x14ac:dyDescent="0.35">
      <c r="D44" s="20"/>
      <c r="E44" s="53"/>
      <c r="F44" s="54"/>
    </row>
    <row r="45" spans="1:8" x14ac:dyDescent="0.35">
      <c r="A45" s="42"/>
      <c r="D45" s="20"/>
      <c r="E45" s="53"/>
      <c r="F45" s="54"/>
    </row>
    <row r="46" spans="1:8" x14ac:dyDescent="0.35"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F49" s="54"/>
    </row>
    <row r="50" spans="1:7" x14ac:dyDescent="0.35">
      <c r="A50" s="42"/>
      <c r="F50" s="52"/>
    </row>
    <row r="51" spans="1:7" x14ac:dyDescent="0.35">
      <c r="D51" s="20"/>
      <c r="E51" s="20"/>
    </row>
    <row r="52" spans="1:7" x14ac:dyDescent="0.35">
      <c r="D52" s="53"/>
      <c r="E52" s="53"/>
      <c r="F52" s="52"/>
      <c r="G52" s="67"/>
    </row>
    <row r="53" spans="1:7" x14ac:dyDescent="0.35">
      <c r="D53" s="20"/>
      <c r="E53" s="20"/>
    </row>
    <row r="54" spans="1:7" x14ac:dyDescent="0.35">
      <c r="D54" s="55"/>
      <c r="E54" s="55"/>
      <c r="F54" s="52"/>
    </row>
    <row r="57" spans="1:7" x14ac:dyDescent="0.35">
      <c r="D57" s="20"/>
      <c r="E57" s="20"/>
    </row>
    <row r="58" spans="1:7" x14ac:dyDescent="0.35">
      <c r="D58" s="52"/>
      <c r="E58" s="52"/>
      <c r="F58" s="68"/>
    </row>
    <row r="59" spans="1:7" x14ac:dyDescent="0.35">
      <c r="D59" s="56"/>
      <c r="E59" s="56"/>
      <c r="F59" s="57"/>
    </row>
    <row r="61" spans="1:7" x14ac:dyDescent="0.35">
      <c r="D61" s="58"/>
      <c r="E61" s="58"/>
    </row>
    <row r="63" spans="1:7" x14ac:dyDescent="0.35">
      <c r="D63" s="58"/>
    </row>
    <row r="65" spans="1:6" x14ac:dyDescent="0.35">
      <c r="E65" s="69"/>
      <c r="F65" s="3"/>
    </row>
    <row r="66" spans="1:6" x14ac:dyDescent="0.35">
      <c r="E66" s="59"/>
      <c r="F66" s="52"/>
    </row>
    <row r="67" spans="1:6" x14ac:dyDescent="0.35">
      <c r="F67" s="65"/>
    </row>
    <row r="68" spans="1:6" x14ac:dyDescent="0.35">
      <c r="F68" s="65"/>
    </row>
    <row r="69" spans="1:6" x14ac:dyDescent="0.35">
      <c r="F69" s="65"/>
    </row>
    <row r="70" spans="1:6" x14ac:dyDescent="0.35">
      <c r="F70" s="65"/>
    </row>
    <row r="71" spans="1:6" x14ac:dyDescent="0.35">
      <c r="D71" s="60"/>
      <c r="F71" s="65"/>
    </row>
    <row r="72" spans="1:6" x14ac:dyDescent="0.35">
      <c r="D72" s="60"/>
      <c r="F72" s="70"/>
    </row>
    <row r="73" spans="1:6" x14ac:dyDescent="0.35">
      <c r="D73" s="57"/>
      <c r="F73" s="65"/>
    </row>
    <row r="75" spans="1:6" x14ac:dyDescent="0.35">
      <c r="A75" s="85"/>
      <c r="B75" s="85"/>
      <c r="C75" s="85"/>
      <c r="D75" s="85"/>
      <c r="E75" s="85"/>
      <c r="F75" s="85"/>
    </row>
    <row r="76" spans="1:6" x14ac:dyDescent="0.35">
      <c r="E76" s="71"/>
      <c r="F76" s="71"/>
    </row>
    <row r="77" spans="1:6" x14ac:dyDescent="0.35">
      <c r="A77" s="67"/>
      <c r="B77" s="67"/>
      <c r="C77" s="67"/>
      <c r="D77" s="72"/>
      <c r="E77" s="73"/>
      <c r="F77" s="73"/>
    </row>
    <row r="78" spans="1:6" x14ac:dyDescent="0.35">
      <c r="A78" s="74"/>
      <c r="B78" s="67"/>
      <c r="C78" s="67"/>
      <c r="D78" s="61"/>
      <c r="E78" s="64"/>
      <c r="F78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64"/>
      <c r="E80" s="64"/>
      <c r="F80" s="64"/>
    </row>
    <row r="82" spans="1:6" x14ac:dyDescent="0.35">
      <c r="A82" s="74"/>
      <c r="B82" s="67"/>
      <c r="C82" s="67"/>
      <c r="D82" s="61"/>
      <c r="E82" s="64"/>
      <c r="F82" s="64"/>
    </row>
    <row r="83" spans="1:6" x14ac:dyDescent="0.35">
      <c r="D83" s="20"/>
      <c r="E83" s="20"/>
      <c r="F83" s="20"/>
    </row>
    <row r="85" spans="1:6" x14ac:dyDescent="0.35">
      <c r="B85" s="75"/>
      <c r="C85" s="75"/>
      <c r="D85" s="86"/>
      <c r="E85" s="86"/>
    </row>
    <row r="87" spans="1:6" x14ac:dyDescent="0.35">
      <c r="B87" s="62"/>
      <c r="C87" s="62"/>
      <c r="D87" s="63"/>
      <c r="E87" s="63"/>
    </row>
    <row r="88" spans="1:6" x14ac:dyDescent="0.35">
      <c r="E88" s="62"/>
    </row>
    <row r="89" spans="1:6" x14ac:dyDescent="0.35">
      <c r="D89" s="62"/>
    </row>
    <row r="90" spans="1:6" x14ac:dyDescent="0.35">
      <c r="B90" s="62"/>
      <c r="C90" s="62"/>
      <c r="D90" s="62"/>
      <c r="E90" s="62"/>
    </row>
    <row r="91" spans="1:6" x14ac:dyDescent="0.35">
      <c r="B91" s="62"/>
      <c r="C91" s="62"/>
      <c r="D91" s="62"/>
      <c r="E91" s="62"/>
    </row>
  </sheetData>
  <mergeCells count="14">
    <mergeCell ref="A75:F75"/>
    <mergeCell ref="D85:E85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5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C430A-4E5A-421D-B2F6-44775E83FC70}">
  <sheetPr>
    <pageSetUpPr fitToPage="1"/>
  </sheetPr>
  <dimension ref="A2:BH88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8" width="14.140625" style="2" bestFit="1" customWidth="1"/>
    <col min="9" max="9" width="20.28515625" style="2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23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/>
      <c r="N8" s="23">
        <v>10.174199999999999</v>
      </c>
      <c r="O8" s="23">
        <v>15.5974</v>
      </c>
      <c r="P8" s="23">
        <v>0</v>
      </c>
      <c r="Q8" s="23">
        <v>10.6629</v>
      </c>
      <c r="R8" s="23">
        <v>2.0500000000000001E-2</v>
      </c>
      <c r="S8" s="23">
        <v>1.4938</v>
      </c>
      <c r="T8" s="23">
        <v>2.07E-2</v>
      </c>
      <c r="U8" s="23">
        <v>2.0333999999999999</v>
      </c>
      <c r="V8" s="23">
        <v>10.662899999999999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6000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208706.18560000003</v>
      </c>
      <c r="K10" s="27">
        <f t="shared" si="0"/>
        <v>745381.65449999995</v>
      </c>
      <c r="L10" s="27">
        <f>L9*L8</f>
        <v>60074.124999999993</v>
      </c>
      <c r="M10" s="27">
        <f>M9*M8</f>
        <v>0</v>
      </c>
      <c r="N10" s="27">
        <f>N9*N8</f>
        <v>1017.4199999999998</v>
      </c>
      <c r="O10" s="27">
        <f t="shared" ref="O10:Y10" si="1">O9*O8</f>
        <v>187168.80000000002</v>
      </c>
      <c r="P10" s="27">
        <f t="shared" si="1"/>
        <v>0</v>
      </c>
      <c r="Q10" s="27">
        <f t="shared" si="1"/>
        <v>21325.8</v>
      </c>
      <c r="R10" s="27">
        <f t="shared" si="1"/>
        <v>18529.109500000002</v>
      </c>
      <c r="S10" s="27">
        <f t="shared" si="1"/>
        <v>29553.339199999999</v>
      </c>
      <c r="T10" s="27">
        <f t="shared" si="1"/>
        <v>8480.3552999999993</v>
      </c>
      <c r="U10" s="27">
        <f t="shared" si="1"/>
        <v>5925.3275999999996</v>
      </c>
      <c r="V10" s="27">
        <f t="shared" si="1"/>
        <v>26657.249999999996</v>
      </c>
      <c r="W10" s="27">
        <f t="shared" si="1"/>
        <v>0</v>
      </c>
      <c r="X10" s="27">
        <f t="shared" si="1"/>
        <v>0</v>
      </c>
      <c r="Y10" s="27">
        <f t="shared" si="1"/>
        <v>10966.25</v>
      </c>
      <c r="Z10" s="27">
        <f>Z9*Z8</f>
        <v>52572</v>
      </c>
      <c r="AA10" s="27">
        <f>AA9*AA8</f>
        <v>65715</v>
      </c>
      <c r="AB10" s="44">
        <f>SUM(D10:AA10)</f>
        <v>1759746.8278999999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4.4206000000000003</v>
      </c>
      <c r="O12" s="32">
        <v>8.2340999999999998</v>
      </c>
      <c r="P12" s="32">
        <v>0</v>
      </c>
      <c r="Q12" s="32">
        <v>10.6629</v>
      </c>
      <c r="R12" s="32">
        <v>2.0500000000000001E-2</v>
      </c>
      <c r="S12" s="32">
        <v>1.4938</v>
      </c>
      <c r="T12" s="32">
        <v>2.07E-2</v>
      </c>
      <c r="U12" s="32">
        <v>2.0333999999999999</v>
      </c>
      <c r="V12" s="32">
        <v>4.1063000000000001</v>
      </c>
      <c r="W12" s="32">
        <v>0</v>
      </c>
      <c r="X12" s="32">
        <v>0</v>
      </c>
      <c r="Y12" s="32">
        <v>5.5024999999999995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21802</v>
      </c>
      <c r="K13" s="36">
        <f t="shared" si="2"/>
        <v>67865</v>
      </c>
      <c r="L13" s="36">
        <f t="shared" si="2"/>
        <v>4625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2000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208706.18560000003</v>
      </c>
      <c r="K14" s="37">
        <f t="shared" si="3"/>
        <v>745381.65449999995</v>
      </c>
      <c r="L14" s="37">
        <f t="shared" si="3"/>
        <v>60074.124999999993</v>
      </c>
      <c r="M14" s="37">
        <f>M12*M13</f>
        <v>0</v>
      </c>
      <c r="N14" s="37">
        <f>N12*N13</f>
        <v>442.06000000000006</v>
      </c>
      <c r="O14" s="37">
        <f t="shared" si="3"/>
        <v>98809.2</v>
      </c>
      <c r="P14" s="37">
        <f t="shared" si="3"/>
        <v>0</v>
      </c>
      <c r="Q14" s="37">
        <f>Q12*Q13</f>
        <v>21325.8</v>
      </c>
      <c r="R14" s="37">
        <f t="shared" ref="R14:Y14" si="4">R12*R13</f>
        <v>18529.109500000002</v>
      </c>
      <c r="S14" s="37">
        <f t="shared" si="4"/>
        <v>29553.339199999999</v>
      </c>
      <c r="T14" s="37">
        <f t="shared" si="4"/>
        <v>8480.3552999999993</v>
      </c>
      <c r="U14" s="37">
        <f t="shared" si="4"/>
        <v>5925.3275999999996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6878.1249999999991</v>
      </c>
      <c r="Z14" s="37">
        <f>Z12*Z13</f>
        <v>10950</v>
      </c>
      <c r="AA14" s="37">
        <f>AA12*AA13</f>
        <v>0</v>
      </c>
      <c r="AB14" s="44">
        <f t="shared" ref="AB14:AB15" si="5">SUM(D14:AA14)</f>
        <v>1460355.5917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575.35999999999979</v>
      </c>
      <c r="O15" s="40">
        <f>O10-O14</f>
        <v>88359.60000000002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16391.499999999996</v>
      </c>
      <c r="W15" s="40">
        <f>W10-W14</f>
        <v>0</v>
      </c>
      <c r="X15" s="40">
        <f>X10-X14</f>
        <v>0</v>
      </c>
      <c r="Y15" s="40">
        <f>Y10-Y14</f>
        <v>4088.1250000000009</v>
      </c>
      <c r="Z15" s="40">
        <f t="shared" si="6"/>
        <v>41622</v>
      </c>
      <c r="AA15" s="40">
        <f>AA10-AA14</f>
        <v>65715</v>
      </c>
      <c r="AB15" s="44">
        <f t="shared" si="5"/>
        <v>299391.23620000004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29291.200000000004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9657.56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443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2582.6000000000004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41974.36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1759746.8278999999</v>
      </c>
    </row>
    <row r="26" spans="1:60" x14ac:dyDescent="0.35">
      <c r="A26" s="46" t="s">
        <v>57</v>
      </c>
      <c r="B26" s="47"/>
      <c r="C26" s="47"/>
      <c r="D26" s="48">
        <f>+D22</f>
        <v>41974.36</v>
      </c>
    </row>
    <row r="27" spans="1:60" ht="21.75" thickBot="1" x14ac:dyDescent="0.4">
      <c r="A27" s="46" t="s">
        <v>58</v>
      </c>
      <c r="B27" s="47"/>
      <c r="C27" s="47"/>
      <c r="D27" s="79">
        <f>+D25+D26</f>
        <v>1801721.1879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1460355.5917</v>
      </c>
    </row>
    <row r="30" spans="1:60" x14ac:dyDescent="0.35">
      <c r="A30" s="46" t="s">
        <v>60</v>
      </c>
      <c r="B30" s="47"/>
      <c r="C30" s="47"/>
      <c r="D30" s="48">
        <f>SUM(D18:D21)</f>
        <v>41974.36</v>
      </c>
    </row>
    <row r="31" spans="1:60" ht="21.75" thickBot="1" x14ac:dyDescent="0.4">
      <c r="A31" s="46" t="s">
        <v>61</v>
      </c>
      <c r="B31" s="47"/>
      <c r="C31" s="47"/>
      <c r="D31" s="79">
        <f>+D29+D30</f>
        <v>1502329.9517000001</v>
      </c>
      <c r="E31" s="52"/>
      <c r="F31" s="52"/>
    </row>
    <row r="32" spans="1:60" ht="21.75" thickTop="1" x14ac:dyDescent="0.35">
      <c r="E32" s="20"/>
      <c r="F32" s="20"/>
      <c r="G32" s="51"/>
      <c r="H32" s="66"/>
    </row>
    <row r="33" spans="1:7" x14ac:dyDescent="0.35">
      <c r="A33" s="46" t="s">
        <v>62</v>
      </c>
      <c r="B33" s="47"/>
      <c r="C33" s="47"/>
      <c r="D33" s="48">
        <f>+D25-D29</f>
        <v>299391.23619999993</v>
      </c>
      <c r="E33" s="52"/>
      <c r="F33" s="52"/>
      <c r="G33" s="52"/>
    </row>
    <row r="34" spans="1:7" x14ac:dyDescent="0.35">
      <c r="A34" s="46" t="s">
        <v>63</v>
      </c>
      <c r="B34" s="47"/>
      <c r="C34" s="47"/>
      <c r="D34" s="48">
        <f>+D26-D30</f>
        <v>0</v>
      </c>
    </row>
    <row r="35" spans="1:7" ht="21.75" thickBot="1" x14ac:dyDescent="0.4">
      <c r="A35" s="46" t="s">
        <v>64</v>
      </c>
      <c r="B35" s="47"/>
      <c r="C35" s="47"/>
      <c r="D35" s="79">
        <f>+D27-D31</f>
        <v>299391.23619999993</v>
      </c>
    </row>
    <row r="36" spans="1:7" ht="21.75" thickTop="1" x14ac:dyDescent="0.35">
      <c r="D36" s="20"/>
      <c r="E36" s="53"/>
      <c r="F36" s="54"/>
    </row>
    <row r="37" spans="1:7" x14ac:dyDescent="0.35">
      <c r="D37" s="20"/>
      <c r="E37" s="53"/>
      <c r="F37" s="54"/>
    </row>
    <row r="38" spans="1:7" x14ac:dyDescent="0.35">
      <c r="D38" s="20"/>
      <c r="E38" s="53"/>
      <c r="F38" s="54"/>
    </row>
    <row r="39" spans="1:7" x14ac:dyDescent="0.35">
      <c r="D39" s="20"/>
      <c r="E39" s="53"/>
      <c r="F39" s="54"/>
    </row>
    <row r="40" spans="1:7" x14ac:dyDescent="0.35">
      <c r="D40" s="20"/>
      <c r="E40" s="53"/>
      <c r="F40" s="52"/>
    </row>
    <row r="41" spans="1:7" x14ac:dyDescent="0.35">
      <c r="D41" s="20"/>
      <c r="E41" s="53"/>
      <c r="F41" s="54"/>
    </row>
    <row r="42" spans="1:7" x14ac:dyDescent="0.35">
      <c r="A42" s="42"/>
      <c r="D42" s="20"/>
      <c r="E42" s="53"/>
      <c r="F42" s="54"/>
    </row>
    <row r="43" spans="1:7" x14ac:dyDescent="0.35">
      <c r="D43" s="20"/>
      <c r="E43" s="53"/>
      <c r="F43" s="54"/>
    </row>
    <row r="44" spans="1:7" x14ac:dyDescent="0.35">
      <c r="D44" s="20"/>
      <c r="E44" s="53"/>
      <c r="F44" s="54"/>
    </row>
    <row r="45" spans="1:7" x14ac:dyDescent="0.35">
      <c r="D45" s="20"/>
      <c r="E45" s="53"/>
      <c r="F45" s="54"/>
    </row>
    <row r="46" spans="1:7" x14ac:dyDescent="0.35">
      <c r="D46" s="20"/>
      <c r="F46" s="54"/>
    </row>
    <row r="47" spans="1:7" x14ac:dyDescent="0.35">
      <c r="A47" s="42"/>
      <c r="F47" s="52"/>
    </row>
    <row r="48" spans="1:7" x14ac:dyDescent="0.35">
      <c r="D48" s="20"/>
      <c r="E48" s="20"/>
    </row>
    <row r="49" spans="4:7" x14ac:dyDescent="0.35">
      <c r="D49" s="53"/>
      <c r="E49" s="53"/>
      <c r="F49" s="52"/>
      <c r="G49" s="67"/>
    </row>
    <row r="50" spans="4:7" x14ac:dyDescent="0.35">
      <c r="D50" s="20"/>
      <c r="E50" s="20"/>
    </row>
    <row r="51" spans="4:7" x14ac:dyDescent="0.35">
      <c r="D51" s="55"/>
      <c r="E51" s="55"/>
      <c r="F51" s="52"/>
    </row>
    <row r="54" spans="4:7" x14ac:dyDescent="0.35">
      <c r="D54" s="20"/>
      <c r="E54" s="20"/>
    </row>
    <row r="55" spans="4:7" x14ac:dyDescent="0.35">
      <c r="D55" s="52"/>
      <c r="E55" s="52"/>
      <c r="F55" s="68"/>
    </row>
    <row r="56" spans="4:7" x14ac:dyDescent="0.35">
      <c r="D56" s="56"/>
      <c r="E56" s="56"/>
      <c r="F56" s="57"/>
    </row>
    <row r="58" spans="4:7" x14ac:dyDescent="0.35">
      <c r="D58" s="58"/>
      <c r="E58" s="58"/>
    </row>
    <row r="60" spans="4:7" x14ac:dyDescent="0.35">
      <c r="D60" s="58"/>
    </row>
    <row r="62" spans="4:7" x14ac:dyDescent="0.35">
      <c r="E62" s="69"/>
      <c r="F62" s="3"/>
    </row>
    <row r="63" spans="4:7" x14ac:dyDescent="0.35">
      <c r="E63" s="59"/>
      <c r="F63" s="52"/>
    </row>
    <row r="64" spans="4:7" x14ac:dyDescent="0.35">
      <c r="F64" s="65"/>
    </row>
    <row r="65" spans="1:6" x14ac:dyDescent="0.35">
      <c r="F65" s="65"/>
    </row>
    <row r="66" spans="1:6" x14ac:dyDescent="0.35">
      <c r="F66" s="65"/>
    </row>
    <row r="67" spans="1:6" x14ac:dyDescent="0.35">
      <c r="F67" s="65"/>
    </row>
    <row r="68" spans="1:6" x14ac:dyDescent="0.35">
      <c r="D68" s="60"/>
      <c r="F68" s="65"/>
    </row>
    <row r="69" spans="1:6" x14ac:dyDescent="0.35">
      <c r="D69" s="60"/>
      <c r="F69" s="70"/>
    </row>
    <row r="70" spans="1:6" x14ac:dyDescent="0.35">
      <c r="D70" s="57"/>
      <c r="F70" s="65"/>
    </row>
    <row r="72" spans="1:6" x14ac:dyDescent="0.35">
      <c r="A72" s="85"/>
      <c r="B72" s="85"/>
      <c r="C72" s="85"/>
      <c r="D72" s="85"/>
      <c r="E72" s="85"/>
      <c r="F72" s="85"/>
    </row>
    <row r="73" spans="1:6" x14ac:dyDescent="0.35">
      <c r="E73" s="71"/>
      <c r="F73" s="71"/>
    </row>
    <row r="74" spans="1:6" x14ac:dyDescent="0.35">
      <c r="A74" s="67"/>
      <c r="B74" s="67"/>
      <c r="C74" s="67"/>
      <c r="D74" s="72"/>
      <c r="E74" s="73"/>
      <c r="F74" s="73"/>
    </row>
    <row r="75" spans="1:6" x14ac:dyDescent="0.35">
      <c r="A75" s="74"/>
      <c r="B75" s="67"/>
      <c r="C75" s="67"/>
      <c r="D75" s="61"/>
      <c r="E75" s="64"/>
      <c r="F75" s="64"/>
    </row>
    <row r="76" spans="1:6" x14ac:dyDescent="0.35">
      <c r="A76" s="74"/>
      <c r="B76" s="67"/>
      <c r="C76" s="67"/>
      <c r="D76" s="61"/>
      <c r="E76" s="64"/>
      <c r="F76" s="64"/>
    </row>
    <row r="77" spans="1:6" x14ac:dyDescent="0.35">
      <c r="D77" s="64"/>
      <c r="E77" s="64"/>
      <c r="F77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20"/>
      <c r="E80" s="20"/>
      <c r="F80" s="20"/>
    </row>
    <row r="82" spans="2:5" x14ac:dyDescent="0.35">
      <c r="B82" s="75"/>
      <c r="C82" s="75"/>
      <c r="D82" s="86"/>
      <c r="E82" s="86"/>
    </row>
    <row r="84" spans="2:5" x14ac:dyDescent="0.35">
      <c r="B84" s="62"/>
      <c r="C84" s="62"/>
      <c r="D84" s="63"/>
      <c r="E84" s="63"/>
    </row>
    <row r="85" spans="2:5" x14ac:dyDescent="0.35">
      <c r="E85" s="62"/>
    </row>
    <row r="86" spans="2:5" x14ac:dyDescent="0.35">
      <c r="D86" s="62"/>
    </row>
    <row r="87" spans="2:5" x14ac:dyDescent="0.35">
      <c r="B87" s="62"/>
      <c r="C87" s="62"/>
      <c r="D87" s="62"/>
      <c r="E87" s="62"/>
    </row>
    <row r="88" spans="2:5" x14ac:dyDescent="0.35">
      <c r="B88" s="62"/>
      <c r="C88" s="62"/>
      <c r="D88" s="62"/>
      <c r="E88" s="62"/>
    </row>
  </sheetData>
  <mergeCells count="14">
    <mergeCell ref="A72:F72"/>
    <mergeCell ref="D82:E82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4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AEC39-FD7F-4C66-B014-D3301D18B9F6}">
  <sheetPr>
    <pageSetUpPr fitToPage="1"/>
  </sheetPr>
  <dimension ref="A2:BH88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8" width="14.140625" style="2" bestFit="1" customWidth="1"/>
    <col min="9" max="9" width="20.28515625" style="2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7.4820000000000002</v>
      </c>
      <c r="E8" s="23">
        <v>0</v>
      </c>
      <c r="F8" s="23">
        <v>3.5429999999999997</v>
      </c>
      <c r="G8" s="23">
        <v>9.4260000000000002</v>
      </c>
      <c r="H8" s="23">
        <v>7.4820000000000002</v>
      </c>
      <c r="I8" s="23">
        <v>7.0019999999999998</v>
      </c>
      <c r="J8" s="23">
        <v>9.2640000000000011</v>
      </c>
      <c r="K8" s="23">
        <v>10.629</v>
      </c>
      <c r="L8" s="23">
        <v>12.57</v>
      </c>
      <c r="M8" s="23"/>
      <c r="N8" s="23">
        <v>9.8460000000000001</v>
      </c>
      <c r="O8" s="23">
        <v>15.5974</v>
      </c>
      <c r="P8" s="23">
        <v>0</v>
      </c>
      <c r="Q8" s="23">
        <v>10.6629</v>
      </c>
      <c r="R8" s="23">
        <v>2.0500000000000001E-2</v>
      </c>
      <c r="S8" s="23">
        <v>1.4938</v>
      </c>
      <c r="T8" s="23">
        <v>2.07E-2</v>
      </c>
      <c r="U8" s="23">
        <v>2.0333999999999999</v>
      </c>
      <c r="V8" s="23">
        <v>10.662899999999999</v>
      </c>
      <c r="W8" s="23">
        <v>0</v>
      </c>
      <c r="X8" s="23">
        <v>10.6629</v>
      </c>
      <c r="Y8" s="23">
        <v>8.4899999999999984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6000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123453</v>
      </c>
      <c r="E10" s="27">
        <f>E8*E9</f>
        <v>0</v>
      </c>
      <c r="F10" s="27">
        <f>F8*F9</f>
        <v>17715</v>
      </c>
      <c r="G10" s="27">
        <f>G9*G8</f>
        <v>47130</v>
      </c>
      <c r="H10" s="27">
        <f t="shared" ref="H10:K10" si="0">H9*H8</f>
        <v>74820</v>
      </c>
      <c r="I10" s="27">
        <f>I9*I8</f>
        <v>44308.655999999995</v>
      </c>
      <c r="J10" s="27">
        <f t="shared" si="0"/>
        <v>201973.72800000003</v>
      </c>
      <c r="K10" s="27">
        <f t="shared" si="0"/>
        <v>721337.08499999996</v>
      </c>
      <c r="L10" s="27">
        <f>L9*L8</f>
        <v>58136.25</v>
      </c>
      <c r="M10" s="27">
        <f>M9*M8</f>
        <v>0</v>
      </c>
      <c r="N10" s="27">
        <f>N9*N8</f>
        <v>984.6</v>
      </c>
      <c r="O10" s="27">
        <f t="shared" ref="O10:Y10" si="1">O9*O8</f>
        <v>187168.80000000002</v>
      </c>
      <c r="P10" s="27">
        <f t="shared" si="1"/>
        <v>0</v>
      </c>
      <c r="Q10" s="27">
        <f t="shared" si="1"/>
        <v>21325.8</v>
      </c>
      <c r="R10" s="27">
        <f t="shared" si="1"/>
        <v>18529.109500000002</v>
      </c>
      <c r="S10" s="27">
        <f t="shared" si="1"/>
        <v>29553.339199999999</v>
      </c>
      <c r="T10" s="27">
        <f t="shared" si="1"/>
        <v>8480.3552999999993</v>
      </c>
      <c r="U10" s="27">
        <f t="shared" si="1"/>
        <v>5925.3275999999996</v>
      </c>
      <c r="V10" s="27">
        <f t="shared" si="1"/>
        <v>26657.249999999996</v>
      </c>
      <c r="W10" s="27">
        <f t="shared" si="1"/>
        <v>0</v>
      </c>
      <c r="X10" s="27">
        <f t="shared" si="1"/>
        <v>0</v>
      </c>
      <c r="Y10" s="27">
        <f t="shared" si="1"/>
        <v>10612.499999999998</v>
      </c>
      <c r="Z10" s="27">
        <f>Z9*Z8</f>
        <v>52572</v>
      </c>
      <c r="AA10" s="27">
        <f>AA9*AA8</f>
        <v>65715</v>
      </c>
      <c r="AB10" s="44">
        <f>SUM(D10:AA10)</f>
        <v>1716397.8006000002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5.6820000000000004</v>
      </c>
      <c r="E12" s="32">
        <v>0</v>
      </c>
      <c r="F12" s="32">
        <v>3.5429999999999997</v>
      </c>
      <c r="G12" s="32">
        <v>8.2259999999999991</v>
      </c>
      <c r="H12" s="32">
        <v>5.6820000000000004</v>
      </c>
      <c r="I12" s="32">
        <v>2.85</v>
      </c>
      <c r="J12" s="32">
        <v>9.2640000000000011</v>
      </c>
      <c r="K12" s="32">
        <v>10.629</v>
      </c>
      <c r="L12" s="32">
        <v>12.57</v>
      </c>
      <c r="M12" s="32"/>
      <c r="N12" s="32">
        <v>4.2780000000000005</v>
      </c>
      <c r="O12" s="32">
        <v>8.2340999999999998</v>
      </c>
      <c r="P12" s="32">
        <v>0</v>
      </c>
      <c r="Q12" s="32">
        <v>10.6629</v>
      </c>
      <c r="R12" s="32">
        <v>2.0500000000000001E-2</v>
      </c>
      <c r="S12" s="32">
        <v>1.4938</v>
      </c>
      <c r="T12" s="32">
        <v>2.07E-2</v>
      </c>
      <c r="U12" s="32">
        <v>2.0333999999999999</v>
      </c>
      <c r="V12" s="32">
        <v>4.1063000000000001</v>
      </c>
      <c r="W12" s="32">
        <v>0</v>
      </c>
      <c r="X12" s="32">
        <v>0</v>
      </c>
      <c r="Y12" s="32">
        <v>5.3249999999999993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21802</v>
      </c>
      <c r="K13" s="36">
        <f t="shared" si="2"/>
        <v>67865</v>
      </c>
      <c r="L13" s="36">
        <f t="shared" si="2"/>
        <v>4625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2000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93753</v>
      </c>
      <c r="E14" s="37">
        <f t="shared" ref="E14:P14" si="3">E12*E13</f>
        <v>0</v>
      </c>
      <c r="F14" s="37">
        <f t="shared" si="3"/>
        <v>17715</v>
      </c>
      <c r="G14" s="37">
        <f t="shared" si="3"/>
        <v>41129.999999999993</v>
      </c>
      <c r="H14" s="37">
        <f t="shared" si="3"/>
        <v>56820.000000000007</v>
      </c>
      <c r="I14" s="37">
        <f t="shared" si="3"/>
        <v>18034.8</v>
      </c>
      <c r="J14" s="37">
        <f>J12*J13</f>
        <v>201973.72800000003</v>
      </c>
      <c r="K14" s="37">
        <f t="shared" si="3"/>
        <v>721337.08499999996</v>
      </c>
      <c r="L14" s="37">
        <f t="shared" si="3"/>
        <v>58136.25</v>
      </c>
      <c r="M14" s="37">
        <f>M12*M13</f>
        <v>0</v>
      </c>
      <c r="N14" s="37">
        <f>N12*N13</f>
        <v>427.80000000000007</v>
      </c>
      <c r="O14" s="37">
        <f t="shared" si="3"/>
        <v>98809.2</v>
      </c>
      <c r="P14" s="37">
        <f t="shared" si="3"/>
        <v>0</v>
      </c>
      <c r="Q14" s="37">
        <f>Q12*Q13</f>
        <v>21325.8</v>
      </c>
      <c r="R14" s="37">
        <f t="shared" ref="R14:Y14" si="4">R12*R13</f>
        <v>18529.109500000002</v>
      </c>
      <c r="S14" s="37">
        <f t="shared" si="4"/>
        <v>29553.339199999999</v>
      </c>
      <c r="T14" s="37">
        <f t="shared" si="4"/>
        <v>8480.3552999999993</v>
      </c>
      <c r="U14" s="37">
        <f t="shared" si="4"/>
        <v>5925.3275999999996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6656.2499999999991</v>
      </c>
      <c r="Z14" s="37">
        <f>Z12*Z13</f>
        <v>10950</v>
      </c>
      <c r="AA14" s="37">
        <f>AA12*AA13</f>
        <v>0</v>
      </c>
      <c r="AB14" s="44">
        <f t="shared" ref="AB14:AB15" si="5">SUM(D14:AA14)</f>
        <v>1419822.7945999999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29700</v>
      </c>
      <c r="E15" s="40">
        <f t="shared" ref="E15:Z15" si="6">E10-E14</f>
        <v>0</v>
      </c>
      <c r="F15" s="40">
        <f t="shared" si="6"/>
        <v>0</v>
      </c>
      <c r="G15" s="40">
        <f t="shared" si="6"/>
        <v>6000.0000000000073</v>
      </c>
      <c r="H15" s="40">
        <f t="shared" si="6"/>
        <v>17999.999999999993</v>
      </c>
      <c r="I15" s="40">
        <f t="shared" si="6"/>
        <v>26273.855999999996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556.79999999999995</v>
      </c>
      <c r="O15" s="40">
        <f>O10-O14</f>
        <v>88359.60000000002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16391.499999999996</v>
      </c>
      <c r="W15" s="40">
        <f>W10-W14</f>
        <v>0</v>
      </c>
      <c r="X15" s="40">
        <f>X10-X14</f>
        <v>0</v>
      </c>
      <c r="Y15" s="40">
        <f>Y10-Y14</f>
        <v>3956.2499999999991</v>
      </c>
      <c r="Z15" s="40">
        <f t="shared" si="6"/>
        <v>41622</v>
      </c>
      <c r="AA15" s="40">
        <f>AA10-AA14</f>
        <v>65715</v>
      </c>
      <c r="AB15" s="44">
        <f t="shared" si="5"/>
        <v>296575.00600000005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39211.099999999991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9908.36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429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2499.3000000000002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52047.759999999995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1716397.8006000002</v>
      </c>
    </row>
    <row r="26" spans="1:60" x14ac:dyDescent="0.35">
      <c r="A26" s="46" t="s">
        <v>57</v>
      </c>
      <c r="B26" s="47"/>
      <c r="C26" s="47"/>
      <c r="D26" s="48">
        <f>+D22</f>
        <v>52047.759999999995</v>
      </c>
    </row>
    <row r="27" spans="1:60" ht="21.75" thickBot="1" x14ac:dyDescent="0.4">
      <c r="A27" s="46" t="s">
        <v>58</v>
      </c>
      <c r="B27" s="47"/>
      <c r="C27" s="47"/>
      <c r="D27" s="79">
        <f>+D25+D26</f>
        <v>1768445.5606000002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1419822.7945999999</v>
      </c>
    </row>
    <row r="30" spans="1:60" x14ac:dyDescent="0.35">
      <c r="A30" s="46" t="s">
        <v>60</v>
      </c>
      <c r="B30" s="47"/>
      <c r="C30" s="47"/>
      <c r="D30" s="48">
        <f>SUM(D18:D21)</f>
        <v>52047.759999999995</v>
      </c>
    </row>
    <row r="31" spans="1:60" ht="21.75" thickBot="1" x14ac:dyDescent="0.4">
      <c r="A31" s="46" t="s">
        <v>61</v>
      </c>
      <c r="B31" s="47"/>
      <c r="C31" s="47"/>
      <c r="D31" s="79">
        <f>+D29+D30</f>
        <v>1471870.5545999999</v>
      </c>
      <c r="E31" s="52"/>
      <c r="F31" s="52"/>
    </row>
    <row r="32" spans="1:60" ht="21.75" thickTop="1" x14ac:dyDescent="0.35">
      <c r="E32" s="20"/>
      <c r="F32" s="20"/>
      <c r="G32" s="51"/>
      <c r="H32" s="66"/>
    </row>
    <row r="33" spans="1:7" x14ac:dyDescent="0.35">
      <c r="A33" s="46" t="s">
        <v>62</v>
      </c>
      <c r="B33" s="47"/>
      <c r="C33" s="47"/>
      <c r="D33" s="48">
        <f>+D25-D29</f>
        <v>296575.00600000028</v>
      </c>
      <c r="E33" s="52"/>
      <c r="F33" s="52"/>
      <c r="G33" s="52"/>
    </row>
    <row r="34" spans="1:7" x14ac:dyDescent="0.35">
      <c r="A34" s="46" t="s">
        <v>63</v>
      </c>
      <c r="B34" s="47"/>
      <c r="C34" s="47"/>
      <c r="D34" s="48">
        <f>+D26-D30</f>
        <v>0</v>
      </c>
    </row>
    <row r="35" spans="1:7" ht="21.75" thickBot="1" x14ac:dyDescent="0.4">
      <c r="A35" s="46" t="s">
        <v>64</v>
      </c>
      <c r="B35" s="47"/>
      <c r="C35" s="47"/>
      <c r="D35" s="79">
        <f>+D27-D31</f>
        <v>296575.00600000028</v>
      </c>
    </row>
    <row r="36" spans="1:7" ht="21.75" thickTop="1" x14ac:dyDescent="0.35">
      <c r="D36" s="20"/>
      <c r="E36" s="53"/>
      <c r="F36" s="54"/>
    </row>
    <row r="37" spans="1:7" x14ac:dyDescent="0.35">
      <c r="D37" s="20"/>
      <c r="E37" s="53"/>
      <c r="F37" s="54"/>
    </row>
    <row r="38" spans="1:7" x14ac:dyDescent="0.35">
      <c r="D38" s="20"/>
      <c r="E38" s="53"/>
      <c r="F38" s="54"/>
    </row>
    <row r="39" spans="1:7" x14ac:dyDescent="0.35">
      <c r="D39" s="20"/>
      <c r="E39" s="53"/>
      <c r="F39" s="54"/>
    </row>
    <row r="40" spans="1:7" x14ac:dyDescent="0.35">
      <c r="D40" s="20"/>
      <c r="E40" s="53"/>
      <c r="F40" s="52"/>
    </row>
    <row r="41" spans="1:7" x14ac:dyDescent="0.35">
      <c r="D41" s="20"/>
      <c r="E41" s="53"/>
      <c r="F41" s="54"/>
    </row>
    <row r="42" spans="1:7" x14ac:dyDescent="0.35">
      <c r="A42" s="42"/>
      <c r="D42" s="20"/>
      <c r="E42" s="53"/>
      <c r="F42" s="54"/>
    </row>
    <row r="43" spans="1:7" x14ac:dyDescent="0.35">
      <c r="D43" s="20"/>
      <c r="E43" s="53"/>
      <c r="F43" s="54"/>
    </row>
    <row r="44" spans="1:7" x14ac:dyDescent="0.35">
      <c r="D44" s="20"/>
      <c r="E44" s="53"/>
      <c r="F44" s="54"/>
    </row>
    <row r="45" spans="1:7" x14ac:dyDescent="0.35">
      <c r="D45" s="20"/>
      <c r="E45" s="53"/>
      <c r="F45" s="54"/>
    </row>
    <row r="46" spans="1:7" x14ac:dyDescent="0.35">
      <c r="D46" s="20"/>
      <c r="F46" s="54"/>
    </row>
    <row r="47" spans="1:7" x14ac:dyDescent="0.35">
      <c r="A47" s="42"/>
      <c r="F47" s="52"/>
    </row>
    <row r="48" spans="1:7" x14ac:dyDescent="0.35">
      <c r="D48" s="20"/>
      <c r="E48" s="20"/>
    </row>
    <row r="49" spans="4:7" x14ac:dyDescent="0.35">
      <c r="D49" s="53"/>
      <c r="E49" s="53"/>
      <c r="F49" s="52"/>
      <c r="G49" s="67"/>
    </row>
    <row r="50" spans="4:7" x14ac:dyDescent="0.35">
      <c r="D50" s="20"/>
      <c r="E50" s="20"/>
    </row>
    <row r="51" spans="4:7" x14ac:dyDescent="0.35">
      <c r="D51" s="55"/>
      <c r="E51" s="55"/>
      <c r="F51" s="52"/>
    </row>
    <row r="54" spans="4:7" x14ac:dyDescent="0.35">
      <c r="D54" s="20"/>
      <c r="E54" s="20"/>
    </row>
    <row r="55" spans="4:7" x14ac:dyDescent="0.35">
      <c r="D55" s="52"/>
      <c r="E55" s="52"/>
      <c r="F55" s="68"/>
    </row>
    <row r="56" spans="4:7" x14ac:dyDescent="0.35">
      <c r="D56" s="56"/>
      <c r="E56" s="56"/>
      <c r="F56" s="57"/>
    </row>
    <row r="58" spans="4:7" x14ac:dyDescent="0.35">
      <c r="D58" s="58"/>
      <c r="E58" s="58"/>
    </row>
    <row r="60" spans="4:7" x14ac:dyDescent="0.35">
      <c r="D60" s="58"/>
    </row>
    <row r="62" spans="4:7" x14ac:dyDescent="0.35">
      <c r="E62" s="69"/>
      <c r="F62" s="3"/>
    </row>
    <row r="63" spans="4:7" x14ac:dyDescent="0.35">
      <c r="E63" s="59"/>
      <c r="F63" s="52"/>
    </row>
    <row r="64" spans="4:7" x14ac:dyDescent="0.35">
      <c r="F64" s="65"/>
    </row>
    <row r="65" spans="1:6" x14ac:dyDescent="0.35">
      <c r="F65" s="65"/>
    </row>
    <row r="66" spans="1:6" x14ac:dyDescent="0.35">
      <c r="F66" s="65"/>
    </row>
    <row r="67" spans="1:6" x14ac:dyDescent="0.35">
      <c r="F67" s="65"/>
    </row>
    <row r="68" spans="1:6" x14ac:dyDescent="0.35">
      <c r="D68" s="60"/>
      <c r="F68" s="65"/>
    </row>
    <row r="69" spans="1:6" x14ac:dyDescent="0.35">
      <c r="D69" s="60"/>
      <c r="F69" s="70"/>
    </row>
    <row r="70" spans="1:6" x14ac:dyDescent="0.35">
      <c r="D70" s="57"/>
      <c r="F70" s="65"/>
    </row>
    <row r="72" spans="1:6" x14ac:dyDescent="0.35">
      <c r="A72" s="85"/>
      <c r="B72" s="85"/>
      <c r="C72" s="85"/>
      <c r="D72" s="85"/>
      <c r="E72" s="85"/>
      <c r="F72" s="85"/>
    </row>
    <row r="73" spans="1:6" x14ac:dyDescent="0.35">
      <c r="E73" s="71"/>
      <c r="F73" s="71"/>
    </row>
    <row r="74" spans="1:6" x14ac:dyDescent="0.35">
      <c r="A74" s="67"/>
      <c r="B74" s="67"/>
      <c r="C74" s="67"/>
      <c r="D74" s="72"/>
      <c r="E74" s="73"/>
      <c r="F74" s="73"/>
    </row>
    <row r="75" spans="1:6" x14ac:dyDescent="0.35">
      <c r="A75" s="74"/>
      <c r="B75" s="67"/>
      <c r="C75" s="67"/>
      <c r="D75" s="61"/>
      <c r="E75" s="64"/>
      <c r="F75" s="64"/>
    </row>
    <row r="76" spans="1:6" x14ac:dyDescent="0.35">
      <c r="A76" s="74"/>
      <c r="B76" s="67"/>
      <c r="C76" s="67"/>
      <c r="D76" s="61"/>
      <c r="E76" s="64"/>
      <c r="F76" s="64"/>
    </row>
    <row r="77" spans="1:6" x14ac:dyDescent="0.35">
      <c r="D77" s="64"/>
      <c r="E77" s="64"/>
      <c r="F77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20"/>
      <c r="E80" s="20"/>
      <c r="F80" s="20"/>
    </row>
    <row r="82" spans="2:5" x14ac:dyDescent="0.35">
      <c r="B82" s="75"/>
      <c r="C82" s="75"/>
      <c r="D82" s="86"/>
      <c r="E82" s="86"/>
    </row>
    <row r="84" spans="2:5" x14ac:dyDescent="0.35">
      <c r="B84" s="62"/>
      <c r="C84" s="62"/>
      <c r="D84" s="63"/>
      <c r="E84" s="63"/>
    </row>
    <row r="85" spans="2:5" x14ac:dyDescent="0.35">
      <c r="E85" s="62"/>
    </row>
    <row r="86" spans="2:5" x14ac:dyDescent="0.35">
      <c r="D86" s="62"/>
    </row>
    <row r="87" spans="2:5" x14ac:dyDescent="0.35">
      <c r="B87" s="62"/>
      <c r="C87" s="62"/>
      <c r="D87" s="62"/>
      <c r="E87" s="62"/>
    </row>
    <row r="88" spans="2:5" x14ac:dyDescent="0.35">
      <c r="B88" s="62"/>
      <c r="C88" s="62"/>
      <c r="D88" s="62"/>
      <c r="E88" s="62"/>
    </row>
  </sheetData>
  <mergeCells count="14">
    <mergeCell ref="A72:F72"/>
    <mergeCell ref="D82:E82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4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21B9-E4C8-4321-A870-5D5FF6165539}">
  <sheetPr>
    <pageSetUpPr fitToPage="1"/>
  </sheetPr>
  <dimension ref="A2:BH88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8" width="14.140625" style="2" bestFit="1" customWidth="1"/>
    <col min="9" max="9" width="20.28515625" style="2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23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/>
      <c r="N8" s="23">
        <v>10.174199999999999</v>
      </c>
      <c r="O8" s="23">
        <v>15.5974</v>
      </c>
      <c r="P8" s="23">
        <v>0</v>
      </c>
      <c r="Q8" s="23">
        <v>10.6629</v>
      </c>
      <c r="R8" s="23">
        <v>2.0500000000000001E-2</v>
      </c>
      <c r="S8" s="23">
        <v>1.4938</v>
      </c>
      <c r="T8" s="23">
        <v>2.07E-2</v>
      </c>
      <c r="U8" s="23">
        <v>2.0333999999999999</v>
      </c>
      <c r="V8" s="23">
        <v>10.662899999999999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39294</v>
      </c>
      <c r="K9" s="26">
        <v>81883</v>
      </c>
      <c r="L9" s="26">
        <v>9984</v>
      </c>
      <c r="M9" s="26">
        <v>0</v>
      </c>
      <c r="N9" s="26">
        <v>100</v>
      </c>
      <c r="O9" s="26">
        <v>12000</v>
      </c>
      <c r="P9" s="26">
        <v>0</v>
      </c>
      <c r="Q9" s="26">
        <v>4000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6000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376153.60320000001</v>
      </c>
      <c r="K10" s="27">
        <f t="shared" si="0"/>
        <v>899345.55389999994</v>
      </c>
      <c r="L10" s="27">
        <f>L9*L8</f>
        <v>129682.17599999999</v>
      </c>
      <c r="M10" s="27">
        <f>M9*M8</f>
        <v>0</v>
      </c>
      <c r="N10" s="27">
        <f>N9*N8</f>
        <v>1017.4199999999998</v>
      </c>
      <c r="O10" s="27">
        <f t="shared" ref="O10:Y10" si="1">O9*O8</f>
        <v>187168.80000000002</v>
      </c>
      <c r="P10" s="27">
        <f t="shared" si="1"/>
        <v>0</v>
      </c>
      <c r="Q10" s="27">
        <f t="shared" si="1"/>
        <v>42651.6</v>
      </c>
      <c r="R10" s="27">
        <f t="shared" si="1"/>
        <v>18529.109500000002</v>
      </c>
      <c r="S10" s="27">
        <f t="shared" si="1"/>
        <v>29553.339199999999</v>
      </c>
      <c r="T10" s="27">
        <f t="shared" si="1"/>
        <v>8480.3552999999993</v>
      </c>
      <c r="U10" s="27">
        <f t="shared" si="1"/>
        <v>5925.3275999999996</v>
      </c>
      <c r="V10" s="27">
        <f t="shared" si="1"/>
        <v>26657.249999999996</v>
      </c>
      <c r="W10" s="27">
        <f t="shared" si="1"/>
        <v>0</v>
      </c>
      <c r="X10" s="27">
        <f t="shared" si="1"/>
        <v>0</v>
      </c>
      <c r="Y10" s="27">
        <f t="shared" si="1"/>
        <v>10966.25</v>
      </c>
      <c r="Z10" s="27">
        <f>Z9*Z8</f>
        <v>52572</v>
      </c>
      <c r="AA10" s="27">
        <f>AA9*AA8</f>
        <v>65715</v>
      </c>
      <c r="AB10" s="44">
        <f>SUM(D10:AA10)</f>
        <v>2172091.9959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4.4206000000000003</v>
      </c>
      <c r="O12" s="32">
        <v>8.2340999999999998</v>
      </c>
      <c r="P12" s="32">
        <v>0</v>
      </c>
      <c r="Q12" s="32">
        <v>10.6629</v>
      </c>
      <c r="R12" s="32">
        <v>2.0500000000000001E-2</v>
      </c>
      <c r="S12" s="32">
        <v>1.4938</v>
      </c>
      <c r="T12" s="32">
        <v>2.07E-2</v>
      </c>
      <c r="U12" s="32">
        <v>2.0333999999999999</v>
      </c>
      <c r="V12" s="32">
        <v>4.1063000000000001</v>
      </c>
      <c r="W12" s="32">
        <v>0</v>
      </c>
      <c r="X12" s="32">
        <v>0</v>
      </c>
      <c r="Y12" s="32">
        <v>5.5024999999999995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39294</v>
      </c>
      <c r="K13" s="36">
        <f t="shared" si="2"/>
        <v>81883</v>
      </c>
      <c r="L13" s="36">
        <f t="shared" si="2"/>
        <v>9984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4000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376153.60320000001</v>
      </c>
      <c r="K14" s="37">
        <f t="shared" si="3"/>
        <v>899345.55389999994</v>
      </c>
      <c r="L14" s="37">
        <f t="shared" si="3"/>
        <v>129682.17599999999</v>
      </c>
      <c r="M14" s="37">
        <f>M12*M13</f>
        <v>0</v>
      </c>
      <c r="N14" s="37">
        <f>N12*N13</f>
        <v>442.06000000000006</v>
      </c>
      <c r="O14" s="37">
        <f t="shared" si="3"/>
        <v>98809.2</v>
      </c>
      <c r="P14" s="37">
        <f t="shared" si="3"/>
        <v>0</v>
      </c>
      <c r="Q14" s="37">
        <f>Q12*Q13</f>
        <v>42651.6</v>
      </c>
      <c r="R14" s="37">
        <f t="shared" ref="R14:Y14" si="4">R12*R13</f>
        <v>18529.109500000002</v>
      </c>
      <c r="S14" s="37">
        <f t="shared" si="4"/>
        <v>29553.339199999999</v>
      </c>
      <c r="T14" s="37">
        <f t="shared" si="4"/>
        <v>8480.3552999999993</v>
      </c>
      <c r="U14" s="37">
        <f t="shared" si="4"/>
        <v>5925.3275999999996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6878.1249999999991</v>
      </c>
      <c r="Z14" s="37">
        <f>Z12*Z13</f>
        <v>10950</v>
      </c>
      <c r="AA14" s="37">
        <f>AA12*AA13</f>
        <v>0</v>
      </c>
      <c r="AB14" s="44">
        <f t="shared" ref="AB14:AB15" si="5">SUM(D14:AA14)</f>
        <v>1872700.7597000001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575.35999999999979</v>
      </c>
      <c r="O15" s="40">
        <f>O10-O14</f>
        <v>88359.60000000002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16391.499999999996</v>
      </c>
      <c r="W15" s="40">
        <f>W10-W14</f>
        <v>0</v>
      </c>
      <c r="X15" s="40">
        <f>X10-X14</f>
        <v>0</v>
      </c>
      <c r="Y15" s="40">
        <f>Y10-Y14</f>
        <v>4088.1250000000009</v>
      </c>
      <c r="Z15" s="40">
        <f t="shared" si="6"/>
        <v>41622</v>
      </c>
      <c r="AA15" s="40">
        <f>AA10-AA14</f>
        <v>65715</v>
      </c>
      <c r="AB15" s="44">
        <f t="shared" si="5"/>
        <v>299391.23620000004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55513.09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11257.32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443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2622.86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69836.27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2172091.9959</v>
      </c>
    </row>
    <row r="26" spans="1:60" x14ac:dyDescent="0.35">
      <c r="A26" s="46" t="s">
        <v>57</v>
      </c>
      <c r="B26" s="47"/>
      <c r="C26" s="47"/>
      <c r="D26" s="48">
        <f>+D22</f>
        <v>69836.27</v>
      </c>
    </row>
    <row r="27" spans="1:60" ht="21.75" thickBot="1" x14ac:dyDescent="0.4">
      <c r="A27" s="46" t="s">
        <v>58</v>
      </c>
      <c r="B27" s="47"/>
      <c r="C27" s="47"/>
      <c r="D27" s="79">
        <f>+D25+D26</f>
        <v>2241928.2659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1872700.7597000001</v>
      </c>
    </row>
    <row r="30" spans="1:60" x14ac:dyDescent="0.35">
      <c r="A30" s="46" t="s">
        <v>60</v>
      </c>
      <c r="B30" s="47"/>
      <c r="C30" s="47"/>
      <c r="D30" s="48">
        <f>SUM(D18:D21)</f>
        <v>69836.27</v>
      </c>
    </row>
    <row r="31" spans="1:60" ht="21.75" thickBot="1" x14ac:dyDescent="0.4">
      <c r="A31" s="46" t="s">
        <v>61</v>
      </c>
      <c r="B31" s="47"/>
      <c r="C31" s="47"/>
      <c r="D31" s="79">
        <f>+D29+D30</f>
        <v>1942537.0297000001</v>
      </c>
      <c r="E31" s="52"/>
      <c r="F31" s="52"/>
    </row>
    <row r="32" spans="1:60" ht="21.75" thickTop="1" x14ac:dyDescent="0.35">
      <c r="E32" s="20"/>
      <c r="F32" s="20"/>
      <c r="G32" s="51"/>
      <c r="H32" s="66"/>
    </row>
    <row r="33" spans="1:7" x14ac:dyDescent="0.35">
      <c r="A33" s="46" t="s">
        <v>62</v>
      </c>
      <c r="B33" s="47"/>
      <c r="C33" s="47"/>
      <c r="D33" s="48">
        <f>+D25-D29</f>
        <v>299391.23619999993</v>
      </c>
      <c r="E33" s="52"/>
      <c r="F33" s="52"/>
      <c r="G33" s="52"/>
    </row>
    <row r="34" spans="1:7" x14ac:dyDescent="0.35">
      <c r="A34" s="46" t="s">
        <v>63</v>
      </c>
      <c r="B34" s="47"/>
      <c r="C34" s="47"/>
      <c r="D34" s="48">
        <f>+D26-D30</f>
        <v>0</v>
      </c>
    </row>
    <row r="35" spans="1:7" ht="21.75" thickBot="1" x14ac:dyDescent="0.4">
      <c r="A35" s="46" t="s">
        <v>64</v>
      </c>
      <c r="B35" s="47"/>
      <c r="C35" s="47"/>
      <c r="D35" s="79">
        <f>+D27-D31</f>
        <v>299391.23619999993</v>
      </c>
    </row>
    <row r="36" spans="1:7" ht="21.75" thickTop="1" x14ac:dyDescent="0.35">
      <c r="D36" s="20"/>
      <c r="E36" s="53"/>
      <c r="F36" s="54"/>
    </row>
    <row r="37" spans="1:7" x14ac:dyDescent="0.35">
      <c r="D37" s="20"/>
      <c r="E37" s="53"/>
      <c r="F37" s="54"/>
    </row>
    <row r="38" spans="1:7" x14ac:dyDescent="0.35">
      <c r="D38" s="20"/>
      <c r="E38" s="53"/>
      <c r="F38" s="54"/>
    </row>
    <row r="39" spans="1:7" x14ac:dyDescent="0.35">
      <c r="D39" s="20"/>
      <c r="E39" s="53"/>
      <c r="F39" s="54"/>
    </row>
    <row r="40" spans="1:7" x14ac:dyDescent="0.35">
      <c r="D40" s="20"/>
      <c r="E40" s="53"/>
      <c r="F40" s="52"/>
    </row>
    <row r="41" spans="1:7" x14ac:dyDescent="0.35">
      <c r="D41" s="20"/>
      <c r="E41" s="53"/>
      <c r="F41" s="54"/>
    </row>
    <row r="42" spans="1:7" x14ac:dyDescent="0.35">
      <c r="A42" s="42"/>
      <c r="D42" s="20"/>
      <c r="E42" s="53"/>
      <c r="F42" s="54"/>
    </row>
    <row r="43" spans="1:7" x14ac:dyDescent="0.35">
      <c r="D43" s="20"/>
      <c r="E43" s="53"/>
      <c r="F43" s="54"/>
    </row>
    <row r="44" spans="1:7" x14ac:dyDescent="0.35">
      <c r="D44" s="20"/>
      <c r="E44" s="53"/>
      <c r="F44" s="54"/>
    </row>
    <row r="45" spans="1:7" x14ac:dyDescent="0.35">
      <c r="D45" s="20"/>
      <c r="E45" s="53"/>
      <c r="F45" s="54"/>
    </row>
    <row r="46" spans="1:7" x14ac:dyDescent="0.35">
      <c r="D46" s="20"/>
      <c r="F46" s="54"/>
    </row>
    <row r="47" spans="1:7" x14ac:dyDescent="0.35">
      <c r="A47" s="42"/>
      <c r="F47" s="52"/>
    </row>
    <row r="48" spans="1:7" x14ac:dyDescent="0.35">
      <c r="D48" s="20"/>
      <c r="E48" s="20"/>
    </row>
    <row r="49" spans="4:7" x14ac:dyDescent="0.35">
      <c r="D49" s="53"/>
      <c r="E49" s="53"/>
      <c r="F49" s="52"/>
      <c r="G49" s="67"/>
    </row>
    <row r="50" spans="4:7" x14ac:dyDescent="0.35">
      <c r="D50" s="20"/>
      <c r="E50" s="20"/>
    </row>
    <row r="51" spans="4:7" x14ac:dyDescent="0.35">
      <c r="D51" s="55"/>
      <c r="E51" s="55"/>
      <c r="F51" s="52"/>
    </row>
    <row r="54" spans="4:7" x14ac:dyDescent="0.35">
      <c r="D54" s="20"/>
      <c r="E54" s="20"/>
    </row>
    <row r="55" spans="4:7" x14ac:dyDescent="0.35">
      <c r="D55" s="52"/>
      <c r="E55" s="52"/>
      <c r="F55" s="68"/>
    </row>
    <row r="56" spans="4:7" x14ac:dyDescent="0.35">
      <c r="D56" s="56"/>
      <c r="E56" s="56"/>
      <c r="F56" s="57"/>
    </row>
    <row r="58" spans="4:7" x14ac:dyDescent="0.35">
      <c r="D58" s="58"/>
      <c r="E58" s="58"/>
    </row>
    <row r="60" spans="4:7" x14ac:dyDescent="0.35">
      <c r="D60" s="58"/>
    </row>
    <row r="62" spans="4:7" x14ac:dyDescent="0.35">
      <c r="E62" s="69"/>
      <c r="F62" s="3"/>
    </row>
    <row r="63" spans="4:7" x14ac:dyDescent="0.35">
      <c r="E63" s="59"/>
      <c r="F63" s="52"/>
    </row>
    <row r="64" spans="4:7" x14ac:dyDescent="0.35">
      <c r="F64" s="65"/>
    </row>
    <row r="65" spans="1:6" x14ac:dyDescent="0.35">
      <c r="F65" s="65"/>
    </row>
    <row r="66" spans="1:6" x14ac:dyDescent="0.35">
      <c r="F66" s="65"/>
    </row>
    <row r="67" spans="1:6" x14ac:dyDescent="0.35">
      <c r="F67" s="65"/>
    </row>
    <row r="68" spans="1:6" x14ac:dyDescent="0.35">
      <c r="D68" s="60"/>
      <c r="F68" s="65"/>
    </row>
    <row r="69" spans="1:6" x14ac:dyDescent="0.35">
      <c r="D69" s="60"/>
      <c r="F69" s="70"/>
    </row>
    <row r="70" spans="1:6" x14ac:dyDescent="0.35">
      <c r="D70" s="57"/>
      <c r="F70" s="65"/>
    </row>
    <row r="72" spans="1:6" x14ac:dyDescent="0.35">
      <c r="A72" s="85"/>
      <c r="B72" s="85"/>
      <c r="C72" s="85"/>
      <c r="D72" s="85"/>
      <c r="E72" s="85"/>
      <c r="F72" s="85"/>
    </row>
    <row r="73" spans="1:6" x14ac:dyDescent="0.35">
      <c r="E73" s="71"/>
      <c r="F73" s="71"/>
    </row>
    <row r="74" spans="1:6" x14ac:dyDescent="0.35">
      <c r="A74" s="67"/>
      <c r="B74" s="67"/>
      <c r="C74" s="67"/>
      <c r="D74" s="72"/>
      <c r="E74" s="73"/>
      <c r="F74" s="73"/>
    </row>
    <row r="75" spans="1:6" x14ac:dyDescent="0.35">
      <c r="A75" s="74"/>
      <c r="B75" s="67"/>
      <c r="C75" s="67"/>
      <c r="D75" s="61"/>
      <c r="E75" s="64"/>
      <c r="F75" s="64"/>
    </row>
    <row r="76" spans="1:6" x14ac:dyDescent="0.35">
      <c r="A76" s="74"/>
      <c r="B76" s="67"/>
      <c r="C76" s="67"/>
      <c r="D76" s="61"/>
      <c r="E76" s="64"/>
      <c r="F76" s="64"/>
    </row>
    <row r="77" spans="1:6" x14ac:dyDescent="0.35">
      <c r="D77" s="64"/>
      <c r="E77" s="64"/>
      <c r="F77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20"/>
      <c r="E80" s="20"/>
      <c r="F80" s="20"/>
    </row>
    <row r="82" spans="2:5" x14ac:dyDescent="0.35">
      <c r="B82" s="75"/>
      <c r="C82" s="75"/>
      <c r="D82" s="86"/>
      <c r="E82" s="86"/>
    </row>
    <row r="84" spans="2:5" x14ac:dyDescent="0.35">
      <c r="B84" s="62"/>
      <c r="C84" s="62"/>
      <c r="D84" s="63"/>
      <c r="E84" s="63"/>
    </row>
    <row r="85" spans="2:5" x14ac:dyDescent="0.35">
      <c r="E85" s="62"/>
    </row>
    <row r="86" spans="2:5" x14ac:dyDescent="0.35">
      <c r="D86" s="62"/>
    </row>
    <row r="87" spans="2:5" x14ac:dyDescent="0.35">
      <c r="B87" s="62"/>
      <c r="C87" s="62"/>
      <c r="D87" s="62"/>
      <c r="E87" s="62"/>
    </row>
    <row r="88" spans="2:5" x14ac:dyDescent="0.35">
      <c r="B88" s="62"/>
      <c r="C88" s="62"/>
      <c r="D88" s="62"/>
      <c r="E88" s="62"/>
    </row>
  </sheetData>
  <mergeCells count="14">
    <mergeCell ref="A72:F72"/>
    <mergeCell ref="D82:E82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4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184A-F915-412E-A06B-271EF8F22784}">
  <sheetPr>
    <pageSetUpPr fitToPage="1"/>
  </sheetPr>
  <dimension ref="A2:BH88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8" width="14.140625" style="2" bestFit="1" customWidth="1"/>
    <col min="9" max="9" width="20.28515625" style="2" customWidth="1"/>
    <col min="10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7.4820000000000002</v>
      </c>
      <c r="E8" s="23">
        <v>0</v>
      </c>
      <c r="F8" s="23">
        <v>3.5429999999999997</v>
      </c>
      <c r="G8" s="23">
        <v>9.4260000000000002</v>
      </c>
      <c r="H8" s="23">
        <v>7.4820000000000002</v>
      </c>
      <c r="I8" s="23">
        <v>7.0019999999999998</v>
      </c>
      <c r="J8" s="23">
        <v>9.2640000000000011</v>
      </c>
      <c r="K8" s="23">
        <v>10.629</v>
      </c>
      <c r="L8" s="23">
        <v>12.57</v>
      </c>
      <c r="M8" s="23"/>
      <c r="N8" s="23">
        <v>9.8460000000000001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10.438700000000001</v>
      </c>
      <c r="Y8" s="23">
        <v>8.4899999999999984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5000</v>
      </c>
      <c r="O9" s="26">
        <v>12000</v>
      </c>
      <c r="P9" s="26">
        <v>0</v>
      </c>
      <c r="Q9" s="26">
        <v>23000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6000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123453</v>
      </c>
      <c r="E10" s="27">
        <f>E8*E9</f>
        <v>0</v>
      </c>
      <c r="F10" s="27">
        <f>F8*F9</f>
        <v>17715</v>
      </c>
      <c r="G10" s="27">
        <f>G9*G8</f>
        <v>47130</v>
      </c>
      <c r="H10" s="27">
        <f t="shared" ref="H10:K10" si="0">H9*H8</f>
        <v>74820</v>
      </c>
      <c r="I10" s="27">
        <f>I9*I8</f>
        <v>44308.655999999995</v>
      </c>
      <c r="J10" s="27">
        <f t="shared" si="0"/>
        <v>412248.00000000006</v>
      </c>
      <c r="K10" s="27">
        <f t="shared" si="0"/>
        <v>871578</v>
      </c>
      <c r="L10" s="27">
        <f>L9*L8</f>
        <v>169695</v>
      </c>
      <c r="M10" s="27">
        <f>M9*M8</f>
        <v>0</v>
      </c>
      <c r="N10" s="27">
        <f>N9*N8</f>
        <v>49230</v>
      </c>
      <c r="O10" s="27">
        <f t="shared" ref="O10:Y10" si="1">O9*O8</f>
        <v>183256.8</v>
      </c>
      <c r="P10" s="27">
        <f t="shared" si="1"/>
        <v>0</v>
      </c>
      <c r="Q10" s="27">
        <f t="shared" si="1"/>
        <v>240090.1</v>
      </c>
      <c r="R10" s="27">
        <f t="shared" si="1"/>
        <v>18077.18</v>
      </c>
      <c r="S10" s="27">
        <f t="shared" si="1"/>
        <v>28943.992000000002</v>
      </c>
      <c r="T10" s="27">
        <f t="shared" si="1"/>
        <v>8275.5157999999992</v>
      </c>
      <c r="U10" s="27">
        <f t="shared" si="1"/>
        <v>5803.2309999999998</v>
      </c>
      <c r="V10" s="27">
        <f t="shared" si="1"/>
        <v>26096.750000000004</v>
      </c>
      <c r="W10" s="27">
        <f t="shared" si="1"/>
        <v>0</v>
      </c>
      <c r="X10" s="27">
        <f t="shared" si="1"/>
        <v>26096.750000000004</v>
      </c>
      <c r="Y10" s="27">
        <f t="shared" si="1"/>
        <v>50939.999999999993</v>
      </c>
      <c r="Z10" s="27">
        <f>Z9*Z8</f>
        <v>52572</v>
      </c>
      <c r="AA10" s="27">
        <f>AA9*AA8</f>
        <v>0</v>
      </c>
      <c r="AB10" s="44">
        <f>SUM(D10:AA10)</f>
        <v>2450329.9748000004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5.6820000000000004</v>
      </c>
      <c r="E12" s="32">
        <v>0</v>
      </c>
      <c r="F12" s="32">
        <v>3.5429999999999997</v>
      </c>
      <c r="G12" s="32">
        <v>8.2259999999999991</v>
      </c>
      <c r="H12" s="32">
        <v>5.6820000000000004</v>
      </c>
      <c r="I12" s="32">
        <v>2.85</v>
      </c>
      <c r="J12" s="32">
        <v>9.2640000000000011</v>
      </c>
      <c r="K12" s="32">
        <v>10.629</v>
      </c>
      <c r="L12" s="32">
        <v>12.57</v>
      </c>
      <c r="M12" s="32"/>
      <c r="N12" s="32">
        <v>9.8460000000000001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1.5</v>
      </c>
      <c r="Y12" s="32">
        <v>5.3249999999999993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5000</v>
      </c>
      <c r="O13" s="36">
        <f t="shared" si="2"/>
        <v>12000</v>
      </c>
      <c r="P13" s="36">
        <f t="shared" si="2"/>
        <v>0</v>
      </c>
      <c r="Q13" s="36">
        <f t="shared" si="2"/>
        <v>23000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93753</v>
      </c>
      <c r="E14" s="37">
        <f t="shared" ref="E14:P14" si="3">E12*E13</f>
        <v>0</v>
      </c>
      <c r="F14" s="37">
        <f t="shared" si="3"/>
        <v>17715</v>
      </c>
      <c r="G14" s="37">
        <f t="shared" si="3"/>
        <v>41129.999999999993</v>
      </c>
      <c r="H14" s="37">
        <f t="shared" si="3"/>
        <v>56820.000000000007</v>
      </c>
      <c r="I14" s="37">
        <f t="shared" si="3"/>
        <v>18034.8</v>
      </c>
      <c r="J14" s="37">
        <f>J12*J13</f>
        <v>412248.00000000006</v>
      </c>
      <c r="K14" s="37">
        <f t="shared" si="3"/>
        <v>871578</v>
      </c>
      <c r="L14" s="37">
        <f t="shared" si="3"/>
        <v>169695</v>
      </c>
      <c r="M14" s="37">
        <f>M12*M13</f>
        <v>0</v>
      </c>
      <c r="N14" s="37">
        <f>N12*N13</f>
        <v>49230</v>
      </c>
      <c r="O14" s="37">
        <f t="shared" si="3"/>
        <v>98751.6</v>
      </c>
      <c r="P14" s="37">
        <f t="shared" si="3"/>
        <v>0</v>
      </c>
      <c r="Q14" s="37">
        <f>Q12*Q13</f>
        <v>240090.1</v>
      </c>
      <c r="R14" s="37">
        <f t="shared" ref="R14:Y14" si="4">R12*R13</f>
        <v>18077.18</v>
      </c>
      <c r="S14" s="37">
        <f t="shared" si="4"/>
        <v>28943.992000000002</v>
      </c>
      <c r="T14" s="37">
        <f t="shared" si="4"/>
        <v>8275.5157999999992</v>
      </c>
      <c r="U14" s="37">
        <f t="shared" si="4"/>
        <v>5803.2309999999998</v>
      </c>
      <c r="V14" s="37">
        <f t="shared" si="4"/>
        <v>10265.75</v>
      </c>
      <c r="W14" s="37">
        <f>W12*W13</f>
        <v>0</v>
      </c>
      <c r="X14" s="37">
        <f>X12*X13</f>
        <v>3750</v>
      </c>
      <c r="Y14" s="37">
        <f t="shared" si="4"/>
        <v>31949.999999999996</v>
      </c>
      <c r="Z14" s="37">
        <f>Z12*Z13</f>
        <v>10950</v>
      </c>
      <c r="AA14" s="37">
        <f>AA12*AA13</f>
        <v>0</v>
      </c>
      <c r="AB14" s="44">
        <f t="shared" ref="AB14:AB15" si="5">SUM(D14:AA14)</f>
        <v>2187061.1688000006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29700</v>
      </c>
      <c r="E15" s="40">
        <f t="shared" ref="E15:Z15" si="6">E10-E14</f>
        <v>0</v>
      </c>
      <c r="F15" s="40">
        <f t="shared" si="6"/>
        <v>0</v>
      </c>
      <c r="G15" s="40">
        <f t="shared" si="6"/>
        <v>6000.0000000000073</v>
      </c>
      <c r="H15" s="40">
        <f t="shared" si="6"/>
        <v>17999.999999999993</v>
      </c>
      <c r="I15" s="40">
        <f t="shared" si="6"/>
        <v>26273.855999999996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84505.199999999983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15831.000000000004</v>
      </c>
      <c r="W15" s="40">
        <f>W10-W14</f>
        <v>0</v>
      </c>
      <c r="X15" s="40">
        <f>X10-X14</f>
        <v>22346.750000000004</v>
      </c>
      <c r="Y15" s="40">
        <f>Y10-Y14</f>
        <v>18989.999999999996</v>
      </c>
      <c r="Z15" s="40">
        <f t="shared" si="6"/>
        <v>41622</v>
      </c>
      <c r="AA15" s="40">
        <f>AA10-AA14</f>
        <v>0</v>
      </c>
      <c r="AB15" s="44">
        <f t="shared" si="5"/>
        <v>263268.80599999998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89558.859999999986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13843.789999999997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1287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104689.64999999998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2450329.9748000004</v>
      </c>
    </row>
    <row r="26" spans="1:60" x14ac:dyDescent="0.35">
      <c r="A26" s="46" t="s">
        <v>57</v>
      </c>
      <c r="B26" s="47"/>
      <c r="C26" s="47"/>
      <c r="D26" s="48">
        <f>+D22</f>
        <v>104689.64999999998</v>
      </c>
    </row>
    <row r="27" spans="1:60" ht="21.75" thickBot="1" x14ac:dyDescent="0.4">
      <c r="A27" s="46" t="s">
        <v>58</v>
      </c>
      <c r="B27" s="47"/>
      <c r="C27" s="47"/>
      <c r="D27" s="79">
        <f>+D25+D26</f>
        <v>2555019.6248000003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2187061.1688000006</v>
      </c>
    </row>
    <row r="30" spans="1:60" x14ac:dyDescent="0.35">
      <c r="A30" s="46" t="s">
        <v>60</v>
      </c>
      <c r="B30" s="47"/>
      <c r="C30" s="47"/>
      <c r="D30" s="48">
        <f>SUM(D18:D21)</f>
        <v>104689.64999999998</v>
      </c>
    </row>
    <row r="31" spans="1:60" ht="21.75" thickBot="1" x14ac:dyDescent="0.4">
      <c r="A31" s="46" t="s">
        <v>61</v>
      </c>
      <c r="B31" s="47"/>
      <c r="C31" s="47"/>
      <c r="D31" s="79">
        <f>+D29+D30</f>
        <v>2291750.8188000005</v>
      </c>
      <c r="E31" s="52"/>
      <c r="F31" s="52"/>
    </row>
    <row r="32" spans="1:60" ht="21.75" thickTop="1" x14ac:dyDescent="0.35">
      <c r="E32" s="20"/>
      <c r="F32" s="20"/>
      <c r="G32" s="51"/>
      <c r="H32" s="66"/>
    </row>
    <row r="33" spans="1:7" x14ac:dyDescent="0.35">
      <c r="A33" s="46" t="s">
        <v>62</v>
      </c>
      <c r="B33" s="47"/>
      <c r="C33" s="47"/>
      <c r="D33" s="48">
        <f>+D25-D29</f>
        <v>263268.80599999987</v>
      </c>
      <c r="E33" s="52"/>
      <c r="F33" s="52"/>
      <c r="G33" s="52"/>
    </row>
    <row r="34" spans="1:7" x14ac:dyDescent="0.35">
      <c r="A34" s="46" t="s">
        <v>63</v>
      </c>
      <c r="B34" s="47"/>
      <c r="C34" s="47"/>
      <c r="D34" s="48">
        <f>+D26-D30</f>
        <v>0</v>
      </c>
    </row>
    <row r="35" spans="1:7" ht="21.75" thickBot="1" x14ac:dyDescent="0.4">
      <c r="A35" s="46" t="s">
        <v>64</v>
      </c>
      <c r="B35" s="47"/>
      <c r="C35" s="47"/>
      <c r="D35" s="79">
        <f>+D27-D31</f>
        <v>263268.80599999987</v>
      </c>
    </row>
    <row r="36" spans="1:7" ht="21.75" thickTop="1" x14ac:dyDescent="0.35">
      <c r="D36" s="20"/>
      <c r="E36" s="53"/>
      <c r="F36" s="54"/>
    </row>
    <row r="37" spans="1:7" x14ac:dyDescent="0.35">
      <c r="D37" s="20"/>
      <c r="E37" s="53"/>
      <c r="F37" s="54"/>
    </row>
    <row r="38" spans="1:7" x14ac:dyDescent="0.35">
      <c r="D38" s="20"/>
      <c r="E38" s="53"/>
      <c r="F38" s="54"/>
    </row>
    <row r="39" spans="1:7" x14ac:dyDescent="0.35">
      <c r="D39" s="20"/>
      <c r="E39" s="53"/>
      <c r="F39" s="54"/>
    </row>
    <row r="40" spans="1:7" x14ac:dyDescent="0.35">
      <c r="D40" s="20"/>
      <c r="E40" s="53"/>
      <c r="F40" s="52"/>
    </row>
    <row r="41" spans="1:7" x14ac:dyDescent="0.35">
      <c r="D41" s="20"/>
      <c r="E41" s="53"/>
      <c r="F41" s="54"/>
    </row>
    <row r="42" spans="1:7" x14ac:dyDescent="0.35">
      <c r="A42" s="42"/>
      <c r="D42" s="20"/>
      <c r="E42" s="53"/>
      <c r="F42" s="54"/>
    </row>
    <row r="43" spans="1:7" x14ac:dyDescent="0.35">
      <c r="D43" s="20"/>
      <c r="E43" s="53"/>
      <c r="F43" s="54"/>
    </row>
    <row r="44" spans="1:7" x14ac:dyDescent="0.35">
      <c r="D44" s="20"/>
      <c r="E44" s="53"/>
      <c r="F44" s="54"/>
    </row>
    <row r="45" spans="1:7" x14ac:dyDescent="0.35">
      <c r="D45" s="20"/>
      <c r="E45" s="53"/>
      <c r="F45" s="54"/>
    </row>
    <row r="46" spans="1:7" x14ac:dyDescent="0.35">
      <c r="D46" s="20"/>
      <c r="F46" s="54"/>
    </row>
    <row r="47" spans="1:7" x14ac:dyDescent="0.35">
      <c r="A47" s="42"/>
      <c r="F47" s="52"/>
    </row>
    <row r="48" spans="1:7" x14ac:dyDescent="0.35">
      <c r="D48" s="20"/>
      <c r="E48" s="20"/>
    </row>
    <row r="49" spans="4:7" x14ac:dyDescent="0.35">
      <c r="D49" s="53"/>
      <c r="E49" s="53"/>
      <c r="F49" s="52"/>
      <c r="G49" s="67"/>
    </row>
    <row r="50" spans="4:7" x14ac:dyDescent="0.35">
      <c r="D50" s="20"/>
      <c r="E50" s="20"/>
    </row>
    <row r="51" spans="4:7" x14ac:dyDescent="0.35">
      <c r="D51" s="55"/>
      <c r="E51" s="55"/>
      <c r="F51" s="52"/>
    </row>
    <row r="54" spans="4:7" x14ac:dyDescent="0.35">
      <c r="D54" s="20"/>
      <c r="E54" s="20"/>
    </row>
    <row r="55" spans="4:7" x14ac:dyDescent="0.35">
      <c r="D55" s="52"/>
      <c r="E55" s="52"/>
      <c r="F55" s="68"/>
    </row>
    <row r="56" spans="4:7" x14ac:dyDescent="0.35">
      <c r="D56" s="56"/>
      <c r="E56" s="56"/>
      <c r="F56" s="57"/>
    </row>
    <row r="58" spans="4:7" x14ac:dyDescent="0.35">
      <c r="D58" s="58"/>
      <c r="E58" s="58"/>
    </row>
    <row r="60" spans="4:7" x14ac:dyDescent="0.35">
      <c r="D60" s="58"/>
    </row>
    <row r="62" spans="4:7" x14ac:dyDescent="0.35">
      <c r="E62" s="69"/>
      <c r="F62" s="3"/>
    </row>
    <row r="63" spans="4:7" x14ac:dyDescent="0.35">
      <c r="E63" s="59"/>
      <c r="F63" s="52"/>
    </row>
    <row r="64" spans="4:7" x14ac:dyDescent="0.35">
      <c r="F64" s="65"/>
    </row>
    <row r="65" spans="1:6" x14ac:dyDescent="0.35">
      <c r="F65" s="65"/>
    </row>
    <row r="66" spans="1:6" x14ac:dyDescent="0.35">
      <c r="F66" s="65"/>
    </row>
    <row r="67" spans="1:6" x14ac:dyDescent="0.35">
      <c r="F67" s="65"/>
    </row>
    <row r="68" spans="1:6" x14ac:dyDescent="0.35">
      <c r="D68" s="60"/>
      <c r="F68" s="65"/>
    </row>
    <row r="69" spans="1:6" x14ac:dyDescent="0.35">
      <c r="D69" s="60"/>
      <c r="F69" s="70"/>
    </row>
    <row r="70" spans="1:6" x14ac:dyDescent="0.35">
      <c r="D70" s="57"/>
      <c r="F70" s="65"/>
    </row>
    <row r="72" spans="1:6" x14ac:dyDescent="0.35">
      <c r="A72" s="85"/>
      <c r="B72" s="85"/>
      <c r="C72" s="85"/>
      <c r="D72" s="85"/>
      <c r="E72" s="85"/>
      <c r="F72" s="85"/>
    </row>
    <row r="73" spans="1:6" x14ac:dyDescent="0.35">
      <c r="E73" s="71"/>
      <c r="F73" s="71"/>
    </row>
    <row r="74" spans="1:6" x14ac:dyDescent="0.35">
      <c r="A74" s="67"/>
      <c r="B74" s="67"/>
      <c r="C74" s="67"/>
      <c r="D74" s="72"/>
      <c r="E74" s="73"/>
      <c r="F74" s="73"/>
    </row>
    <row r="75" spans="1:6" x14ac:dyDescent="0.35">
      <c r="A75" s="74"/>
      <c r="B75" s="67"/>
      <c r="C75" s="67"/>
      <c r="D75" s="61"/>
      <c r="E75" s="64"/>
      <c r="F75" s="64"/>
    </row>
    <row r="76" spans="1:6" x14ac:dyDescent="0.35">
      <c r="A76" s="74"/>
      <c r="B76" s="67"/>
      <c r="C76" s="67"/>
      <c r="D76" s="61"/>
      <c r="E76" s="64"/>
      <c r="F76" s="64"/>
    </row>
    <row r="77" spans="1:6" x14ac:dyDescent="0.35">
      <c r="D77" s="64"/>
      <c r="E77" s="64"/>
      <c r="F77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20"/>
      <c r="E80" s="20"/>
      <c r="F80" s="20"/>
    </row>
    <row r="82" spans="2:5" x14ac:dyDescent="0.35">
      <c r="B82" s="75"/>
      <c r="C82" s="75"/>
      <c r="D82" s="86"/>
      <c r="E82" s="86"/>
    </row>
    <row r="84" spans="2:5" x14ac:dyDescent="0.35">
      <c r="B84" s="62"/>
      <c r="C84" s="62"/>
      <c r="D84" s="63"/>
      <c r="E84" s="63"/>
    </row>
    <row r="85" spans="2:5" x14ac:dyDescent="0.35">
      <c r="E85" s="62"/>
    </row>
    <row r="86" spans="2:5" x14ac:dyDescent="0.35">
      <c r="D86" s="62"/>
    </row>
    <row r="87" spans="2:5" x14ac:dyDescent="0.35">
      <c r="B87" s="62"/>
      <c r="C87" s="62"/>
      <c r="D87" s="62"/>
      <c r="E87" s="62"/>
    </row>
    <row r="88" spans="2:5" x14ac:dyDescent="0.35">
      <c r="B88" s="62"/>
      <c r="C88" s="62"/>
      <c r="D88" s="62"/>
      <c r="E88" s="62"/>
    </row>
  </sheetData>
  <mergeCells count="14">
    <mergeCell ref="A72:F72"/>
    <mergeCell ref="D82:E82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4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8849-99D7-43DC-96B2-DB49CC394686}">
  <sheetPr>
    <pageSetUpPr fitToPage="1"/>
  </sheetPr>
  <dimension ref="A2:BH91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76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/>
      <c r="N8" s="23">
        <v>10.174199999999999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5000</v>
      </c>
      <c r="O9" s="26">
        <v>12000</v>
      </c>
      <c r="P9" s="26">
        <v>0</v>
      </c>
      <c r="Q9" s="26">
        <v>24000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6000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425989.60000000003</v>
      </c>
      <c r="K10" s="27">
        <f t="shared" si="0"/>
        <v>900630.6</v>
      </c>
      <c r="L10" s="27">
        <f>L9*L8</f>
        <v>175351.5</v>
      </c>
      <c r="M10" s="27">
        <f>M9*M8</f>
        <v>0</v>
      </c>
      <c r="N10" s="27">
        <f>N9*N8</f>
        <v>50870.999999999993</v>
      </c>
      <c r="O10" s="27">
        <f t="shared" ref="O10:Y10" si="1">O9*O8</f>
        <v>183256.8</v>
      </c>
      <c r="P10" s="27">
        <f t="shared" si="1"/>
        <v>0</v>
      </c>
      <c r="Q10" s="27">
        <f t="shared" si="1"/>
        <v>250528.80000000002</v>
      </c>
      <c r="R10" s="27">
        <f t="shared" si="1"/>
        <v>18077.18</v>
      </c>
      <c r="S10" s="27">
        <f t="shared" si="1"/>
        <v>28943.992000000002</v>
      </c>
      <c r="T10" s="27">
        <f t="shared" si="1"/>
        <v>8275.5157999999992</v>
      </c>
      <c r="U10" s="27">
        <f t="shared" si="1"/>
        <v>5803.2309999999998</v>
      </c>
      <c r="V10" s="27">
        <f t="shared" si="1"/>
        <v>26096.750000000004</v>
      </c>
      <c r="W10" s="27">
        <f t="shared" si="1"/>
        <v>0</v>
      </c>
      <c r="X10" s="27">
        <f t="shared" si="1"/>
        <v>26657.25</v>
      </c>
      <c r="Y10" s="27">
        <f t="shared" si="1"/>
        <v>52638</v>
      </c>
      <c r="Z10" s="27">
        <f>Z9*Z8</f>
        <v>52572</v>
      </c>
      <c r="AA10" s="27">
        <f>AA9*AA8</f>
        <v>0</v>
      </c>
      <c r="AB10" s="44">
        <f>SUM(D10:AA10)</f>
        <v>2523366.4300000006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10.174199999999999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1.55</v>
      </c>
      <c r="Y12" s="32">
        <v>5.5024999999999995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5000</v>
      </c>
      <c r="O13" s="36">
        <f t="shared" si="2"/>
        <v>12000</v>
      </c>
      <c r="P13" s="36">
        <f t="shared" si="2"/>
        <v>0</v>
      </c>
      <c r="Q13" s="36">
        <f t="shared" si="2"/>
        <v>24000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425989.60000000003</v>
      </c>
      <c r="K14" s="37">
        <f t="shared" si="3"/>
        <v>900630.6</v>
      </c>
      <c r="L14" s="37">
        <f t="shared" si="3"/>
        <v>175351.5</v>
      </c>
      <c r="M14" s="37">
        <f>M12*M13</f>
        <v>0</v>
      </c>
      <c r="N14" s="37">
        <f>N12*N13</f>
        <v>50870.999999999993</v>
      </c>
      <c r="O14" s="37">
        <f t="shared" si="3"/>
        <v>98751.6</v>
      </c>
      <c r="P14" s="37">
        <f t="shared" si="3"/>
        <v>0</v>
      </c>
      <c r="Q14" s="37">
        <f>Q12*Q13</f>
        <v>250528.80000000002</v>
      </c>
      <c r="R14" s="37">
        <f t="shared" ref="R14:Y14" si="4">R12*R13</f>
        <v>18077.18</v>
      </c>
      <c r="S14" s="37">
        <f t="shared" si="4"/>
        <v>28943.992000000002</v>
      </c>
      <c r="T14" s="37">
        <f t="shared" si="4"/>
        <v>8275.5157999999992</v>
      </c>
      <c r="U14" s="37">
        <f t="shared" si="4"/>
        <v>5803.2309999999998</v>
      </c>
      <c r="V14" s="37">
        <f t="shared" si="4"/>
        <v>10265.75</v>
      </c>
      <c r="W14" s="37">
        <f>W12*W13</f>
        <v>0</v>
      </c>
      <c r="X14" s="37">
        <f>X12*X13</f>
        <v>3875</v>
      </c>
      <c r="Y14" s="37">
        <f t="shared" si="4"/>
        <v>33015</v>
      </c>
      <c r="Z14" s="37">
        <f>Z12*Z13</f>
        <v>10950</v>
      </c>
      <c r="AA14" s="37">
        <f>AA12*AA13</f>
        <v>0</v>
      </c>
      <c r="AB14" s="44">
        <f t="shared" ref="AB14:AB15" si="5">SUM(D14:AA14)</f>
        <v>2256363.3288000007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84505.199999999983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15831.000000000004</v>
      </c>
      <c r="W15" s="40">
        <f>W10-W14</f>
        <v>0</v>
      </c>
      <c r="X15" s="40">
        <f>X10-X14</f>
        <v>22782.25</v>
      </c>
      <c r="Y15" s="40">
        <f>Y10-Y14</f>
        <v>19623</v>
      </c>
      <c r="Z15" s="40">
        <f t="shared" si="6"/>
        <v>41622</v>
      </c>
      <c r="AA15" s="40">
        <f>AA10-AA14</f>
        <v>0</v>
      </c>
      <c r="AB15" s="44">
        <f t="shared" si="5"/>
        <v>267003.10119999998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86530.000000000015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15537.11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1329.9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103397.01000000001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2523366.4300000006</v>
      </c>
      <c r="E25" s="20"/>
      <c r="F25" s="51"/>
    </row>
    <row r="26" spans="1:60" x14ac:dyDescent="0.35">
      <c r="A26" s="46" t="s">
        <v>57</v>
      </c>
      <c r="B26" s="47"/>
      <c r="C26" s="47"/>
      <c r="D26" s="48">
        <f>+D22</f>
        <v>103397.01000000001</v>
      </c>
      <c r="E26" s="20"/>
      <c r="F26" s="51"/>
    </row>
    <row r="27" spans="1:60" ht="21.75" thickBot="1" x14ac:dyDescent="0.4">
      <c r="A27" s="46" t="s">
        <v>58</v>
      </c>
      <c r="B27" s="47"/>
      <c r="C27" s="47"/>
      <c r="D27" s="79">
        <f>+D25+D26</f>
        <v>2626763.4400000004</v>
      </c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2256363.3288000007</v>
      </c>
    </row>
    <row r="30" spans="1:60" x14ac:dyDescent="0.35">
      <c r="A30" s="46" t="s">
        <v>60</v>
      </c>
      <c r="B30" s="47"/>
      <c r="C30" s="47"/>
      <c r="D30" s="48">
        <f>SUM(D18:D21)</f>
        <v>103397.01000000001</v>
      </c>
    </row>
    <row r="31" spans="1:60" ht="21.75" thickBot="1" x14ac:dyDescent="0.4">
      <c r="A31" s="46" t="s">
        <v>61</v>
      </c>
      <c r="B31" s="47"/>
      <c r="C31" s="47"/>
      <c r="D31" s="79">
        <f>+D29+D30</f>
        <v>2359760.338800001</v>
      </c>
    </row>
    <row r="32" spans="1:60" ht="21.75" thickTop="1" x14ac:dyDescent="0.35"/>
    <row r="33" spans="1:8" x14ac:dyDescent="0.35">
      <c r="A33" s="46" t="s">
        <v>62</v>
      </c>
      <c r="B33" s="47"/>
      <c r="C33" s="47"/>
      <c r="D33" s="48">
        <f>+D25-D29</f>
        <v>267003.10119999992</v>
      </c>
    </row>
    <row r="34" spans="1:8" x14ac:dyDescent="0.35">
      <c r="A34" s="46" t="s">
        <v>63</v>
      </c>
      <c r="B34" s="47"/>
      <c r="C34" s="47"/>
      <c r="D34" s="48">
        <f>+D26-D30</f>
        <v>0</v>
      </c>
      <c r="E34" s="52"/>
      <c r="F34" s="52"/>
    </row>
    <row r="35" spans="1:8" ht="21.75" thickBot="1" x14ac:dyDescent="0.4">
      <c r="A35" s="46" t="s">
        <v>64</v>
      </c>
      <c r="B35" s="47"/>
      <c r="C35" s="47"/>
      <c r="D35" s="79">
        <f>+D27-D31</f>
        <v>267003.10119999945</v>
      </c>
      <c r="E35" s="20"/>
      <c r="F35" s="20"/>
      <c r="G35" s="51"/>
      <c r="H35" s="66"/>
    </row>
    <row r="36" spans="1:8" ht="21.75" thickTop="1" x14ac:dyDescent="0.35">
      <c r="D36" s="52"/>
      <c r="E36" s="52"/>
      <c r="F36" s="52"/>
      <c r="G36" s="52"/>
    </row>
    <row r="38" spans="1:8" x14ac:dyDescent="0.35">
      <c r="A38" s="42"/>
    </row>
    <row r="39" spans="1:8" x14ac:dyDescent="0.35">
      <c r="D39" s="20"/>
      <c r="E39" s="53"/>
      <c r="F39" s="54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2"/>
    </row>
    <row r="44" spans="1:8" x14ac:dyDescent="0.35">
      <c r="D44" s="20"/>
      <c r="E44" s="53"/>
      <c r="F44" s="54"/>
    </row>
    <row r="45" spans="1:8" x14ac:dyDescent="0.35">
      <c r="A45" s="42"/>
      <c r="D45" s="20"/>
      <c r="E45" s="53"/>
      <c r="F45" s="54"/>
    </row>
    <row r="46" spans="1:8" x14ac:dyDescent="0.35"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F49" s="54"/>
    </row>
    <row r="50" spans="1:7" x14ac:dyDescent="0.35">
      <c r="A50" s="42"/>
      <c r="F50" s="52"/>
    </row>
    <row r="51" spans="1:7" x14ac:dyDescent="0.35">
      <c r="D51" s="20"/>
      <c r="E51" s="20"/>
    </row>
    <row r="52" spans="1:7" x14ac:dyDescent="0.35">
      <c r="D52" s="53"/>
      <c r="E52" s="53"/>
      <c r="F52" s="52"/>
      <c r="G52" s="67"/>
    </row>
    <row r="53" spans="1:7" x14ac:dyDescent="0.35">
      <c r="D53" s="20"/>
      <c r="E53" s="20"/>
    </row>
    <row r="54" spans="1:7" x14ac:dyDescent="0.35">
      <c r="D54" s="55"/>
      <c r="E54" s="55"/>
      <c r="F54" s="52"/>
    </row>
    <row r="57" spans="1:7" x14ac:dyDescent="0.35">
      <c r="D57" s="20"/>
      <c r="E57" s="20"/>
    </row>
    <row r="58" spans="1:7" x14ac:dyDescent="0.35">
      <c r="D58" s="52"/>
      <c r="E58" s="52"/>
      <c r="F58" s="68"/>
    </row>
    <row r="59" spans="1:7" x14ac:dyDescent="0.35">
      <c r="D59" s="56"/>
      <c r="E59" s="56"/>
      <c r="F59" s="57"/>
    </row>
    <row r="61" spans="1:7" x14ac:dyDescent="0.35">
      <c r="D61" s="58"/>
      <c r="E61" s="58"/>
    </row>
    <row r="63" spans="1:7" x14ac:dyDescent="0.35">
      <c r="D63" s="58"/>
    </row>
    <row r="65" spans="1:6" x14ac:dyDescent="0.35">
      <c r="E65" s="69"/>
      <c r="F65" s="3"/>
    </row>
    <row r="66" spans="1:6" x14ac:dyDescent="0.35">
      <c r="E66" s="59"/>
      <c r="F66" s="52"/>
    </row>
    <row r="67" spans="1:6" x14ac:dyDescent="0.35">
      <c r="F67" s="65"/>
    </row>
    <row r="68" spans="1:6" x14ac:dyDescent="0.35">
      <c r="F68" s="65"/>
    </row>
    <row r="69" spans="1:6" x14ac:dyDescent="0.35">
      <c r="F69" s="65"/>
    </row>
    <row r="70" spans="1:6" x14ac:dyDescent="0.35">
      <c r="F70" s="65"/>
    </row>
    <row r="71" spans="1:6" x14ac:dyDescent="0.35">
      <c r="D71" s="60"/>
      <c r="F71" s="65"/>
    </row>
    <row r="72" spans="1:6" x14ac:dyDescent="0.35">
      <c r="D72" s="60"/>
      <c r="F72" s="70"/>
    </row>
    <row r="73" spans="1:6" x14ac:dyDescent="0.35">
      <c r="D73" s="57"/>
      <c r="F73" s="65"/>
    </row>
    <row r="75" spans="1:6" x14ac:dyDescent="0.35">
      <c r="A75" s="85"/>
      <c r="B75" s="85"/>
      <c r="C75" s="85"/>
      <c r="D75" s="85"/>
      <c r="E75" s="85"/>
      <c r="F75" s="85"/>
    </row>
    <row r="76" spans="1:6" x14ac:dyDescent="0.35">
      <c r="E76" s="71"/>
      <c r="F76" s="71"/>
    </row>
    <row r="77" spans="1:6" x14ac:dyDescent="0.35">
      <c r="A77" s="67"/>
      <c r="B77" s="67"/>
      <c r="C77" s="67"/>
      <c r="D77" s="72"/>
      <c r="E77" s="73"/>
      <c r="F77" s="73"/>
    </row>
    <row r="78" spans="1:6" x14ac:dyDescent="0.35">
      <c r="A78" s="74"/>
      <c r="B78" s="67"/>
      <c r="C78" s="67"/>
      <c r="D78" s="61"/>
      <c r="E78" s="64"/>
      <c r="F78" s="64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D80" s="64"/>
      <c r="E80" s="64"/>
      <c r="F80" s="64"/>
    </row>
    <row r="82" spans="1:6" x14ac:dyDescent="0.35">
      <c r="A82" s="74"/>
      <c r="B82" s="67"/>
      <c r="C82" s="67"/>
      <c r="D82" s="61"/>
      <c r="E82" s="64"/>
      <c r="F82" s="64"/>
    </row>
    <row r="83" spans="1:6" x14ac:dyDescent="0.35">
      <c r="D83" s="20"/>
      <c r="E83" s="20"/>
      <c r="F83" s="20"/>
    </row>
    <row r="85" spans="1:6" x14ac:dyDescent="0.35">
      <c r="B85" s="75"/>
      <c r="C85" s="75"/>
      <c r="D85" s="86"/>
      <c r="E85" s="86"/>
    </row>
    <row r="87" spans="1:6" x14ac:dyDescent="0.35">
      <c r="B87" s="62"/>
      <c r="C87" s="62"/>
      <c r="D87" s="63"/>
      <c r="E87" s="63"/>
    </row>
    <row r="88" spans="1:6" x14ac:dyDescent="0.35">
      <c r="E88" s="62"/>
    </row>
    <row r="89" spans="1:6" x14ac:dyDescent="0.35">
      <c r="D89" s="62"/>
    </row>
    <row r="90" spans="1:6" x14ac:dyDescent="0.35">
      <c r="B90" s="62"/>
      <c r="C90" s="62"/>
      <c r="D90" s="62"/>
      <c r="E90" s="62"/>
    </row>
    <row r="91" spans="1:6" x14ac:dyDescent="0.35">
      <c r="B91" s="62"/>
      <c r="C91" s="62"/>
      <c r="D91" s="62"/>
      <c r="E91" s="62"/>
    </row>
  </sheetData>
  <mergeCells count="14">
    <mergeCell ref="A75:F75"/>
    <mergeCell ref="D85:E85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87962-482D-4F1A-B929-9549E3FCA7AB}">
  <sheetPr>
    <pageSetUpPr fitToPage="1"/>
  </sheetPr>
  <dimension ref="A2:BH92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76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/>
      <c r="N8" s="23">
        <v>10.174199999999999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5000</v>
      </c>
      <c r="O9" s="26">
        <v>12000</v>
      </c>
      <c r="P9" s="26">
        <v>0</v>
      </c>
      <c r="Q9" s="26">
        <v>24000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6000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425989.60000000003</v>
      </c>
      <c r="K10" s="27">
        <f t="shared" si="0"/>
        <v>900630.6</v>
      </c>
      <c r="L10" s="27">
        <f>L9*L8</f>
        <v>175351.5</v>
      </c>
      <c r="M10" s="27">
        <f>M9*M8</f>
        <v>0</v>
      </c>
      <c r="N10" s="27">
        <f>N9*N8</f>
        <v>50870.999999999993</v>
      </c>
      <c r="O10" s="27">
        <f t="shared" ref="O10:Y10" si="1">O9*O8</f>
        <v>183256.8</v>
      </c>
      <c r="P10" s="27">
        <f t="shared" si="1"/>
        <v>0</v>
      </c>
      <c r="Q10" s="27">
        <f t="shared" si="1"/>
        <v>250528.80000000002</v>
      </c>
      <c r="R10" s="27">
        <f t="shared" si="1"/>
        <v>18077.18</v>
      </c>
      <c r="S10" s="27">
        <f t="shared" si="1"/>
        <v>28943.992000000002</v>
      </c>
      <c r="T10" s="27">
        <f t="shared" si="1"/>
        <v>8275.5157999999992</v>
      </c>
      <c r="U10" s="27">
        <f t="shared" si="1"/>
        <v>5803.2309999999998</v>
      </c>
      <c r="V10" s="27">
        <f t="shared" si="1"/>
        <v>26096.750000000004</v>
      </c>
      <c r="W10" s="27">
        <f t="shared" si="1"/>
        <v>0</v>
      </c>
      <c r="X10" s="27">
        <f t="shared" si="1"/>
        <v>26657.25</v>
      </c>
      <c r="Y10" s="27">
        <f t="shared" si="1"/>
        <v>52638</v>
      </c>
      <c r="Z10" s="27">
        <f>Z9*Z8</f>
        <v>52572</v>
      </c>
      <c r="AA10" s="27">
        <f>AA9*AA8</f>
        <v>0</v>
      </c>
      <c r="AB10" s="44">
        <f>SUM(D10:AA10)</f>
        <v>2523366.4300000006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10.174199999999999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1.55</v>
      </c>
      <c r="Y12" s="32">
        <v>5.5024999999999995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5000</v>
      </c>
      <c r="O13" s="36">
        <f t="shared" si="2"/>
        <v>12000</v>
      </c>
      <c r="P13" s="36">
        <f t="shared" si="2"/>
        <v>0</v>
      </c>
      <c r="Q13" s="36">
        <f t="shared" si="2"/>
        <v>24000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425989.60000000003</v>
      </c>
      <c r="K14" s="37">
        <f t="shared" si="3"/>
        <v>900630.6</v>
      </c>
      <c r="L14" s="37">
        <f t="shared" si="3"/>
        <v>175351.5</v>
      </c>
      <c r="M14" s="37">
        <f>M12*M13</f>
        <v>0</v>
      </c>
      <c r="N14" s="37">
        <f>N12*N13</f>
        <v>50870.999999999993</v>
      </c>
      <c r="O14" s="37">
        <f t="shared" si="3"/>
        <v>98751.6</v>
      </c>
      <c r="P14" s="37">
        <f t="shared" si="3"/>
        <v>0</v>
      </c>
      <c r="Q14" s="37">
        <f>Q12*Q13</f>
        <v>250528.80000000002</v>
      </c>
      <c r="R14" s="37">
        <f t="shared" ref="R14:Y14" si="4">R12*R13</f>
        <v>18077.18</v>
      </c>
      <c r="S14" s="37">
        <f t="shared" si="4"/>
        <v>28943.992000000002</v>
      </c>
      <c r="T14" s="37">
        <f t="shared" si="4"/>
        <v>8275.5157999999992</v>
      </c>
      <c r="U14" s="37">
        <f t="shared" si="4"/>
        <v>5803.2309999999998</v>
      </c>
      <c r="V14" s="37">
        <f t="shared" si="4"/>
        <v>10265.75</v>
      </c>
      <c r="W14" s="37">
        <f>W12*W13</f>
        <v>0</v>
      </c>
      <c r="X14" s="37">
        <f>X12*X13</f>
        <v>3875</v>
      </c>
      <c r="Y14" s="37">
        <f t="shared" si="4"/>
        <v>33015</v>
      </c>
      <c r="Z14" s="37">
        <f>Z12*Z13</f>
        <v>10950</v>
      </c>
      <c r="AA14" s="37">
        <f>AA12*AA13</f>
        <v>0</v>
      </c>
      <c r="AB14" s="44">
        <f t="shared" ref="AB14:AB15" si="5">SUM(D14:AA14)</f>
        <v>2256363.3288000007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84505.199999999983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15831.000000000004</v>
      </c>
      <c r="W15" s="40">
        <f>W10-W14</f>
        <v>0</v>
      </c>
      <c r="X15" s="40">
        <f>X10-X14</f>
        <v>22782.25</v>
      </c>
      <c r="Y15" s="40">
        <f>Y10-Y14</f>
        <v>19623</v>
      </c>
      <c r="Z15" s="40">
        <f t="shared" si="6"/>
        <v>41622</v>
      </c>
      <c r="AA15" s="40">
        <f>AA10-AA14</f>
        <v>0</v>
      </c>
      <c r="AB15" s="44">
        <f t="shared" si="5"/>
        <v>267003.10119999998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111349.84999999999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20710.910000000003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1887.6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133948.36000000002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56</v>
      </c>
      <c r="B25" s="47"/>
      <c r="C25" s="47"/>
      <c r="D25" s="48">
        <f>+AB10</f>
        <v>2523366.4300000006</v>
      </c>
    </row>
    <row r="26" spans="1:60" x14ac:dyDescent="0.35">
      <c r="A26" s="46" t="s">
        <v>57</v>
      </c>
      <c r="B26" s="47"/>
      <c r="C26" s="47"/>
      <c r="D26" s="48">
        <f>+D22</f>
        <v>133948.36000000002</v>
      </c>
      <c r="E26" s="20"/>
      <c r="F26" s="51"/>
    </row>
    <row r="27" spans="1:60" ht="21.75" thickBot="1" x14ac:dyDescent="0.4">
      <c r="A27" s="46" t="s">
        <v>58</v>
      </c>
      <c r="B27" s="47"/>
      <c r="C27" s="47"/>
      <c r="D27" s="79">
        <f>+D25+D26</f>
        <v>2657314.7900000005</v>
      </c>
      <c r="E27" s="20"/>
      <c r="F27" s="51"/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2256363.3288000007</v>
      </c>
    </row>
    <row r="30" spans="1:60" x14ac:dyDescent="0.35">
      <c r="A30" s="46" t="s">
        <v>60</v>
      </c>
      <c r="B30" s="47"/>
      <c r="C30" s="47"/>
      <c r="D30" s="48">
        <f>SUM(D18:D21)</f>
        <v>133948.36000000002</v>
      </c>
    </row>
    <row r="31" spans="1:60" ht="21.75" thickBot="1" x14ac:dyDescent="0.4">
      <c r="A31" s="46" t="s">
        <v>61</v>
      </c>
      <c r="B31" s="47"/>
      <c r="C31" s="47"/>
      <c r="D31" s="79">
        <f>+D29+D30</f>
        <v>2390311.6888000006</v>
      </c>
    </row>
    <row r="32" spans="1:60" ht="21.75" thickTop="1" x14ac:dyDescent="0.35"/>
    <row r="33" spans="1:8" x14ac:dyDescent="0.35">
      <c r="A33" s="46" t="s">
        <v>62</v>
      </c>
      <c r="B33" s="47"/>
      <c r="C33" s="47"/>
      <c r="D33" s="48">
        <f>+D25-D29</f>
        <v>267003.10119999992</v>
      </c>
    </row>
    <row r="34" spans="1:8" x14ac:dyDescent="0.35">
      <c r="A34" s="46" t="s">
        <v>63</v>
      </c>
      <c r="B34" s="47"/>
      <c r="C34" s="47"/>
      <c r="D34" s="48">
        <f>+D26-D30</f>
        <v>0</v>
      </c>
    </row>
    <row r="35" spans="1:8" ht="21.75" thickBot="1" x14ac:dyDescent="0.4">
      <c r="A35" s="46" t="s">
        <v>64</v>
      </c>
      <c r="B35" s="47"/>
      <c r="C35" s="47"/>
      <c r="D35" s="79">
        <f>+D27-D31</f>
        <v>267003.10119999992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6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67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68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69"/>
      <c r="F66" s="3"/>
    </row>
    <row r="67" spans="1:6" x14ac:dyDescent="0.35">
      <c r="E67" s="59"/>
      <c r="F67" s="52"/>
    </row>
    <row r="68" spans="1:6" x14ac:dyDescent="0.35">
      <c r="F68" s="65"/>
    </row>
    <row r="69" spans="1:6" x14ac:dyDescent="0.35">
      <c r="F69" s="65"/>
    </row>
    <row r="70" spans="1:6" x14ac:dyDescent="0.35">
      <c r="F70" s="65"/>
    </row>
    <row r="71" spans="1:6" x14ac:dyDescent="0.35">
      <c r="F71" s="65"/>
    </row>
    <row r="72" spans="1:6" x14ac:dyDescent="0.35">
      <c r="D72" s="60"/>
      <c r="F72" s="65"/>
    </row>
    <row r="73" spans="1:6" x14ac:dyDescent="0.35">
      <c r="D73" s="60"/>
      <c r="F73" s="70"/>
    </row>
    <row r="74" spans="1:6" x14ac:dyDescent="0.35">
      <c r="D74" s="57"/>
      <c r="F74" s="65"/>
    </row>
    <row r="76" spans="1:6" x14ac:dyDescent="0.35">
      <c r="A76" s="85"/>
      <c r="B76" s="85"/>
      <c r="C76" s="85"/>
      <c r="D76" s="85"/>
      <c r="E76" s="85"/>
      <c r="F76" s="85"/>
    </row>
    <row r="77" spans="1:6" x14ac:dyDescent="0.35">
      <c r="E77" s="71"/>
      <c r="F77" s="71"/>
    </row>
    <row r="78" spans="1:6" x14ac:dyDescent="0.35">
      <c r="A78" s="67"/>
      <c r="B78" s="67"/>
      <c r="C78" s="67"/>
      <c r="D78" s="72"/>
      <c r="E78" s="73"/>
      <c r="F78" s="73"/>
    </row>
    <row r="79" spans="1:6" x14ac:dyDescent="0.35">
      <c r="A79" s="74"/>
      <c r="B79" s="67"/>
      <c r="C79" s="67"/>
      <c r="D79" s="61"/>
      <c r="E79" s="64"/>
      <c r="F79" s="64"/>
    </row>
    <row r="80" spans="1:6" x14ac:dyDescent="0.35">
      <c r="A80" s="74"/>
      <c r="B80" s="67"/>
      <c r="C80" s="67"/>
      <c r="D80" s="61"/>
      <c r="E80" s="64"/>
      <c r="F80" s="64"/>
    </row>
    <row r="81" spans="1:6" x14ac:dyDescent="0.35">
      <c r="D81" s="64"/>
      <c r="E81" s="64"/>
      <c r="F81" s="64"/>
    </row>
    <row r="83" spans="1:6" x14ac:dyDescent="0.35">
      <c r="A83" s="74"/>
      <c r="B83" s="67"/>
      <c r="C83" s="67"/>
      <c r="D83" s="61"/>
      <c r="E83" s="64"/>
      <c r="F83" s="64"/>
    </row>
    <row r="84" spans="1:6" x14ac:dyDescent="0.35">
      <c r="D84" s="20"/>
      <c r="E84" s="20"/>
      <c r="F84" s="20"/>
    </row>
    <row r="86" spans="1:6" x14ac:dyDescent="0.35">
      <c r="B86" s="75"/>
      <c r="C86" s="75"/>
      <c r="D86" s="86"/>
      <c r="E86" s="86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76:F76"/>
    <mergeCell ref="D86:E86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0EB4-56C5-4FDB-B304-E47A4F58B484}">
  <sheetPr>
    <pageSetUpPr fitToPage="1"/>
  </sheetPr>
  <dimension ref="A2:BH64"/>
  <sheetViews>
    <sheetView showGridLines="0" zoomScale="60" zoomScaleNormal="60" workbookViewId="0">
      <selection activeCell="E43" sqref="E4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1"/>
      <c r="AP4" s="81"/>
      <c r="AQ4" s="81"/>
      <c r="AR4" s="81"/>
      <c r="AS4" s="81"/>
      <c r="AT4" s="81"/>
      <c r="AU4" s="81"/>
      <c r="AV4" s="81"/>
      <c r="AW4" s="81"/>
      <c r="AX4" s="3"/>
      <c r="AY4" s="81"/>
      <c r="AZ4" s="81"/>
    </row>
    <row r="5" spans="1:60" x14ac:dyDescent="0.35">
      <c r="A5" s="4"/>
      <c r="B5" s="4"/>
      <c r="C5" s="5"/>
      <c r="D5" s="82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2" t="s">
        <v>2</v>
      </c>
      <c r="P5" s="83"/>
      <c r="Q5" s="83"/>
      <c r="R5" s="83"/>
      <c r="S5" s="83"/>
      <c r="T5" s="83"/>
      <c r="U5" s="83"/>
      <c r="V5" s="83"/>
      <c r="W5" s="83"/>
      <c r="X5" s="84"/>
      <c r="Y5" s="6" t="s">
        <v>3</v>
      </c>
      <c r="Z5" s="82" t="s">
        <v>4</v>
      </c>
      <c r="AA5" s="8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32</v>
      </c>
      <c r="F6" s="10" t="s">
        <v>33</v>
      </c>
      <c r="G6" s="10" t="s">
        <v>8</v>
      </c>
      <c r="H6" s="11" t="s">
        <v>9</v>
      </c>
      <c r="I6" s="11" t="s">
        <v>34</v>
      </c>
      <c r="J6" s="11" t="s">
        <v>11</v>
      </c>
      <c r="K6" s="11" t="s">
        <v>12</v>
      </c>
      <c r="L6" s="12" t="s">
        <v>13</v>
      </c>
      <c r="M6" s="11"/>
      <c r="N6" s="11" t="s">
        <v>14</v>
      </c>
      <c r="O6" s="11" t="s">
        <v>15</v>
      </c>
      <c r="P6" s="11"/>
      <c r="Q6" s="11" t="s">
        <v>17</v>
      </c>
      <c r="R6" s="87" t="s">
        <v>18</v>
      </c>
      <c r="S6" s="88"/>
      <c r="T6" s="89" t="s">
        <v>19</v>
      </c>
      <c r="U6" s="88"/>
      <c r="V6" s="13" t="s">
        <v>35</v>
      </c>
      <c r="W6" s="11"/>
      <c r="X6" s="11" t="s">
        <v>22</v>
      </c>
      <c r="Y6" s="11" t="s">
        <v>23</v>
      </c>
      <c r="Z6" s="11" t="s">
        <v>36</v>
      </c>
      <c r="AA6" s="12" t="s">
        <v>25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49</v>
      </c>
      <c r="D8" s="23">
        <v>6.9832000000000001</v>
      </c>
      <c r="E8" s="23">
        <v>0</v>
      </c>
      <c r="F8" s="23">
        <v>3.3068</v>
      </c>
      <c r="G8" s="23">
        <v>8.7975999999999992</v>
      </c>
      <c r="H8" s="76">
        <v>6.9832000000000001</v>
      </c>
      <c r="I8" s="23">
        <v>6.5351999999999997</v>
      </c>
      <c r="J8" s="23">
        <v>8.6463999999999999</v>
      </c>
      <c r="K8" s="23">
        <v>9.9204000000000008</v>
      </c>
      <c r="L8" s="23">
        <v>11.731999999999999</v>
      </c>
      <c r="M8" s="23"/>
      <c r="N8" s="23">
        <v>9.1896000000000004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7.9239999999999995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27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5000</v>
      </c>
      <c r="O9" s="26">
        <v>12000</v>
      </c>
      <c r="P9" s="26">
        <v>0</v>
      </c>
      <c r="Q9" s="26">
        <v>24000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6000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50</v>
      </c>
      <c r="D10" s="27">
        <f>D8*D9</f>
        <v>115222.8</v>
      </c>
      <c r="E10" s="27">
        <f>E8*E9</f>
        <v>0</v>
      </c>
      <c r="F10" s="27">
        <f>F8*F9</f>
        <v>16534</v>
      </c>
      <c r="G10" s="27">
        <f>G9*G8</f>
        <v>43987.999999999993</v>
      </c>
      <c r="H10" s="27">
        <f t="shared" ref="H10:K10" si="0">H9*H8</f>
        <v>69832</v>
      </c>
      <c r="I10" s="27">
        <f>I9*I8</f>
        <v>41354.745599999995</v>
      </c>
      <c r="J10" s="27">
        <f t="shared" si="0"/>
        <v>384764.8</v>
      </c>
      <c r="K10" s="27">
        <f t="shared" si="0"/>
        <v>813472.8</v>
      </c>
      <c r="L10" s="27">
        <f>L9*L8</f>
        <v>158382</v>
      </c>
      <c r="M10" s="27">
        <f>M9*M8</f>
        <v>0</v>
      </c>
      <c r="N10" s="27">
        <f>N9*N8</f>
        <v>45948</v>
      </c>
      <c r="O10" s="27">
        <f t="shared" ref="O10:Y10" si="1">O9*O8</f>
        <v>183256.8</v>
      </c>
      <c r="P10" s="27">
        <f t="shared" si="1"/>
        <v>0</v>
      </c>
      <c r="Q10" s="27">
        <f t="shared" si="1"/>
        <v>250528.80000000002</v>
      </c>
      <c r="R10" s="27">
        <f t="shared" si="1"/>
        <v>18077.18</v>
      </c>
      <c r="S10" s="27">
        <f t="shared" si="1"/>
        <v>28943.992000000002</v>
      </c>
      <c r="T10" s="27">
        <f t="shared" si="1"/>
        <v>8275.5157999999992</v>
      </c>
      <c r="U10" s="27">
        <f t="shared" si="1"/>
        <v>5803.2309999999998</v>
      </c>
      <c r="V10" s="27">
        <f t="shared" si="1"/>
        <v>26096.750000000004</v>
      </c>
      <c r="W10" s="27">
        <f t="shared" si="1"/>
        <v>0</v>
      </c>
      <c r="X10" s="27">
        <f t="shared" si="1"/>
        <v>26657.25</v>
      </c>
      <c r="Y10" s="27">
        <f t="shared" si="1"/>
        <v>47544</v>
      </c>
      <c r="Z10" s="27">
        <f>Z9*Z8</f>
        <v>52572</v>
      </c>
      <c r="AA10" s="27">
        <f>AA9*AA8</f>
        <v>0</v>
      </c>
      <c r="AB10" s="44">
        <f>SUM(D10:AA10)</f>
        <v>2337254.6644000006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92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48</v>
      </c>
      <c r="B12" s="31"/>
      <c r="C12" s="31"/>
      <c r="D12" s="32">
        <v>5.3032000000000004</v>
      </c>
      <c r="E12" s="32">
        <v>0</v>
      </c>
      <c r="F12" s="32">
        <v>3.3068</v>
      </c>
      <c r="G12" s="32">
        <v>7.6776</v>
      </c>
      <c r="H12" s="32">
        <v>5.3032000000000004</v>
      </c>
      <c r="I12" s="32">
        <v>2.66</v>
      </c>
      <c r="J12" s="32">
        <v>8.6463999999999999</v>
      </c>
      <c r="K12" s="32">
        <v>9.9204000000000008</v>
      </c>
      <c r="L12" s="32">
        <v>11.731999999999999</v>
      </c>
      <c r="M12" s="32"/>
      <c r="N12" s="32">
        <v>9.1896000000000004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1.4</v>
      </c>
      <c r="Y12" s="32">
        <v>4.97</v>
      </c>
      <c r="Z12" s="32">
        <v>1.825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27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5000</v>
      </c>
      <c r="O13" s="36">
        <f t="shared" si="2"/>
        <v>12000</v>
      </c>
      <c r="P13" s="36">
        <f t="shared" si="2"/>
        <v>0</v>
      </c>
      <c r="Q13" s="36">
        <f t="shared" si="2"/>
        <v>24000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6000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47</v>
      </c>
      <c r="B14" s="31"/>
      <c r="C14" s="31"/>
      <c r="D14" s="37">
        <f>D12*D13</f>
        <v>87502.8</v>
      </c>
      <c r="E14" s="37">
        <f t="shared" ref="E14:P14" si="3">E12*E13</f>
        <v>0</v>
      </c>
      <c r="F14" s="37">
        <f t="shared" si="3"/>
        <v>16534</v>
      </c>
      <c r="G14" s="37">
        <f t="shared" si="3"/>
        <v>38388</v>
      </c>
      <c r="H14" s="37">
        <f t="shared" si="3"/>
        <v>53032</v>
      </c>
      <c r="I14" s="37">
        <f t="shared" si="3"/>
        <v>16832.48</v>
      </c>
      <c r="J14" s="37">
        <f>J12*J13</f>
        <v>384764.8</v>
      </c>
      <c r="K14" s="37">
        <f t="shared" si="3"/>
        <v>813472.8</v>
      </c>
      <c r="L14" s="37">
        <f t="shared" si="3"/>
        <v>158382</v>
      </c>
      <c r="M14" s="37">
        <f>M12*M13</f>
        <v>0</v>
      </c>
      <c r="N14" s="37">
        <f>N12*N13</f>
        <v>45948</v>
      </c>
      <c r="O14" s="37">
        <f t="shared" si="3"/>
        <v>98751.6</v>
      </c>
      <c r="P14" s="37">
        <f t="shared" si="3"/>
        <v>0</v>
      </c>
      <c r="Q14" s="37">
        <f>Q12*Q13</f>
        <v>250528.80000000002</v>
      </c>
      <c r="R14" s="37">
        <f t="shared" ref="R14:Y14" si="4">R12*R13</f>
        <v>18077.18</v>
      </c>
      <c r="S14" s="37">
        <f t="shared" si="4"/>
        <v>28943.992000000002</v>
      </c>
      <c r="T14" s="37">
        <f t="shared" si="4"/>
        <v>8275.5157999999992</v>
      </c>
      <c r="U14" s="37">
        <f t="shared" si="4"/>
        <v>5803.2309999999998</v>
      </c>
      <c r="V14" s="37">
        <f t="shared" si="4"/>
        <v>10265.75</v>
      </c>
      <c r="W14" s="37">
        <f>W12*W13</f>
        <v>0</v>
      </c>
      <c r="X14" s="37">
        <f>X12*X13</f>
        <v>3500</v>
      </c>
      <c r="Y14" s="37">
        <f t="shared" si="4"/>
        <v>29820</v>
      </c>
      <c r="Z14" s="37">
        <f>Z12*Z13</f>
        <v>10950</v>
      </c>
      <c r="AA14" s="37">
        <f>AA12*AA13</f>
        <v>0</v>
      </c>
      <c r="AB14" s="44">
        <f t="shared" ref="AB14:AB15" si="5">SUM(D14:AA14)</f>
        <v>2079772.9487999999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29</v>
      </c>
      <c r="B15" s="39"/>
      <c r="C15" s="39"/>
      <c r="D15" s="40">
        <f>D10-D14</f>
        <v>27720</v>
      </c>
      <c r="E15" s="40">
        <f t="shared" ref="E15:Z15" si="6">E10-E14</f>
        <v>0</v>
      </c>
      <c r="F15" s="40">
        <f t="shared" si="6"/>
        <v>0</v>
      </c>
      <c r="G15" s="40">
        <f t="shared" si="6"/>
        <v>5599.9999999999927</v>
      </c>
      <c r="H15" s="40">
        <f t="shared" si="6"/>
        <v>16800</v>
      </c>
      <c r="I15" s="40">
        <f t="shared" si="6"/>
        <v>24522.265599999995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84505.199999999983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15831.000000000004</v>
      </c>
      <c r="W15" s="40">
        <f>W10-W14</f>
        <v>0</v>
      </c>
      <c r="X15" s="40">
        <f>X10-X14</f>
        <v>23157.25</v>
      </c>
      <c r="Y15" s="40">
        <f>Y10-Y14</f>
        <v>17724</v>
      </c>
      <c r="Z15" s="40">
        <f t="shared" si="6"/>
        <v>41622</v>
      </c>
      <c r="AA15" s="40">
        <f>AA10-AA14</f>
        <v>0</v>
      </c>
      <c r="AB15" s="44">
        <f t="shared" si="5"/>
        <v>257481.71559999997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77" t="s">
        <v>55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51</v>
      </c>
      <c r="B18" s="47"/>
      <c r="C18" s="47"/>
      <c r="D18" s="48">
        <v>81367.67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52</v>
      </c>
      <c r="B19" s="47"/>
      <c r="C19" s="47"/>
      <c r="D19" s="48">
        <v>14623.07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53</v>
      </c>
      <c r="B20" s="47"/>
      <c r="C20" s="47"/>
      <c r="D20" s="48">
        <v>1001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54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78" t="s">
        <v>65</v>
      </c>
      <c r="B22" s="47"/>
      <c r="C22" s="47"/>
      <c r="D22" s="79">
        <f>SUM(D18:D21)</f>
        <v>96991.739999999991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4"/>
      <c r="S23" s="94"/>
      <c r="T23" s="94"/>
      <c r="U23" s="94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4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4" spans="1:60" x14ac:dyDescent="0.35">
      <c r="E24" s="20"/>
    </row>
    <row r="25" spans="1:60" x14ac:dyDescent="0.35">
      <c r="A25" s="46" t="s">
        <v>56</v>
      </c>
      <c r="B25" s="47"/>
      <c r="C25" s="47"/>
      <c r="D25" s="48">
        <f>+AB10</f>
        <v>2337254.6644000006</v>
      </c>
      <c r="E25" s="53"/>
      <c r="F25" s="52"/>
      <c r="G25" s="67"/>
    </row>
    <row r="26" spans="1:60" x14ac:dyDescent="0.35">
      <c r="A26" s="46" t="s">
        <v>57</v>
      </c>
      <c r="B26" s="47"/>
      <c r="C26" s="47"/>
      <c r="D26" s="48">
        <f>+D22</f>
        <v>96991.739999999991</v>
      </c>
      <c r="E26" s="20"/>
    </row>
    <row r="27" spans="1:60" ht="21.75" thickBot="1" x14ac:dyDescent="0.4">
      <c r="A27" s="46" t="s">
        <v>58</v>
      </c>
      <c r="B27" s="47"/>
      <c r="C27" s="47"/>
      <c r="D27" s="79">
        <f>+D25+D26</f>
        <v>2434246.4044000003</v>
      </c>
      <c r="E27" s="55"/>
      <c r="F27" s="52"/>
    </row>
    <row r="28" spans="1:60" ht="21.75" thickTop="1" x14ac:dyDescent="0.35"/>
    <row r="29" spans="1:60" x14ac:dyDescent="0.35">
      <c r="A29" s="46" t="s">
        <v>59</v>
      </c>
      <c r="B29" s="47"/>
      <c r="C29" s="47"/>
      <c r="D29" s="48">
        <f>+AB14</f>
        <v>2079772.9487999999</v>
      </c>
    </row>
    <row r="30" spans="1:60" x14ac:dyDescent="0.35">
      <c r="A30" s="46" t="s">
        <v>60</v>
      </c>
      <c r="B30" s="47"/>
      <c r="C30" s="47"/>
      <c r="D30" s="48">
        <f>SUM(D18:D21)</f>
        <v>96991.739999999991</v>
      </c>
      <c r="E30" s="20"/>
    </row>
    <row r="31" spans="1:60" ht="21.75" thickBot="1" x14ac:dyDescent="0.4">
      <c r="A31" s="46" t="s">
        <v>61</v>
      </c>
      <c r="B31" s="47"/>
      <c r="C31" s="47"/>
      <c r="D31" s="79">
        <f>+D29+D30</f>
        <v>2176764.6887999997</v>
      </c>
      <c r="E31" s="52"/>
      <c r="F31" s="68"/>
    </row>
    <row r="32" spans="1:60" ht="21.75" thickTop="1" x14ac:dyDescent="0.35">
      <c r="E32" s="56"/>
      <c r="F32" s="57"/>
    </row>
    <row r="33" spans="1:6" x14ac:dyDescent="0.35">
      <c r="A33" s="46" t="s">
        <v>62</v>
      </c>
      <c r="B33" s="47"/>
      <c r="C33" s="47"/>
      <c r="D33" s="48">
        <f>+D25-D29</f>
        <v>257481.71560000069</v>
      </c>
    </row>
    <row r="34" spans="1:6" x14ac:dyDescent="0.35">
      <c r="A34" s="46" t="s">
        <v>63</v>
      </c>
      <c r="B34" s="47"/>
      <c r="C34" s="47"/>
      <c r="D34" s="48">
        <f>+D26-D30</f>
        <v>0</v>
      </c>
      <c r="E34" s="58"/>
    </row>
    <row r="35" spans="1:6" ht="21.75" thickBot="1" x14ac:dyDescent="0.4">
      <c r="A35" s="46" t="s">
        <v>64</v>
      </c>
      <c r="B35" s="47"/>
      <c r="C35" s="47"/>
      <c r="D35" s="79">
        <f>+D27-D31</f>
        <v>257481.71560000069</v>
      </c>
    </row>
    <row r="36" spans="1:6" ht="21.75" thickTop="1" x14ac:dyDescent="0.35">
      <c r="D36" s="58"/>
    </row>
    <row r="38" spans="1:6" x14ac:dyDescent="0.35">
      <c r="E38" s="69"/>
      <c r="F38" s="3"/>
    </row>
    <row r="39" spans="1:6" x14ac:dyDescent="0.35">
      <c r="E39" s="59"/>
      <c r="F39" s="52"/>
    </row>
    <row r="40" spans="1:6" x14ac:dyDescent="0.35">
      <c r="F40" s="65"/>
    </row>
    <row r="41" spans="1:6" x14ac:dyDescent="0.35">
      <c r="F41" s="65"/>
    </row>
    <row r="42" spans="1:6" x14ac:dyDescent="0.35">
      <c r="F42" s="65"/>
    </row>
    <row r="43" spans="1:6" x14ac:dyDescent="0.35">
      <c r="F43" s="65"/>
    </row>
    <row r="44" spans="1:6" x14ac:dyDescent="0.35">
      <c r="D44" s="60"/>
      <c r="F44" s="65"/>
    </row>
    <row r="45" spans="1:6" x14ac:dyDescent="0.35">
      <c r="D45" s="60"/>
      <c r="F45" s="70"/>
    </row>
    <row r="46" spans="1:6" x14ac:dyDescent="0.35">
      <c r="D46" s="57"/>
      <c r="F46" s="65"/>
    </row>
    <row r="48" spans="1:6" x14ac:dyDescent="0.35">
      <c r="A48" s="85"/>
      <c r="B48" s="85"/>
      <c r="C48" s="85"/>
      <c r="D48" s="85"/>
      <c r="E48" s="85"/>
      <c r="F48" s="85"/>
    </row>
    <row r="49" spans="1:6" x14ac:dyDescent="0.35">
      <c r="E49" s="71"/>
      <c r="F49" s="71"/>
    </row>
    <row r="50" spans="1:6" x14ac:dyDescent="0.35">
      <c r="A50" s="67"/>
      <c r="B50" s="67"/>
      <c r="C50" s="67"/>
      <c r="D50" s="72"/>
      <c r="E50" s="73"/>
      <c r="F50" s="73"/>
    </row>
    <row r="51" spans="1:6" x14ac:dyDescent="0.35">
      <c r="A51" s="74"/>
      <c r="B51" s="67"/>
      <c r="C51" s="67"/>
      <c r="D51" s="61"/>
      <c r="E51" s="64"/>
      <c r="F51" s="64"/>
    </row>
    <row r="52" spans="1:6" x14ac:dyDescent="0.35">
      <c r="A52" s="74"/>
      <c r="B52" s="67"/>
      <c r="C52" s="67"/>
      <c r="D52" s="61"/>
      <c r="E52" s="64"/>
      <c r="F52" s="64"/>
    </row>
    <row r="53" spans="1:6" x14ac:dyDescent="0.35">
      <c r="D53" s="64"/>
      <c r="E53" s="64"/>
      <c r="F53" s="64"/>
    </row>
    <row r="55" spans="1:6" x14ac:dyDescent="0.35">
      <c r="A55" s="74"/>
      <c r="B55" s="67"/>
      <c r="C55" s="67"/>
      <c r="D55" s="61"/>
      <c r="E55" s="64"/>
      <c r="F55" s="64"/>
    </row>
    <row r="56" spans="1:6" x14ac:dyDescent="0.35">
      <c r="D56" s="20"/>
      <c r="E56" s="20"/>
      <c r="F56" s="20"/>
    </row>
    <row r="58" spans="1:6" x14ac:dyDescent="0.35">
      <c r="B58" s="75"/>
      <c r="C58" s="75"/>
      <c r="D58" s="86"/>
      <c r="E58" s="86"/>
    </row>
    <row r="60" spans="1:6" x14ac:dyDescent="0.35">
      <c r="B60" s="62"/>
      <c r="C60" s="62"/>
      <c r="D60" s="63"/>
      <c r="E60" s="63"/>
    </row>
    <row r="61" spans="1:6" x14ac:dyDescent="0.35">
      <c r="E61" s="62"/>
    </row>
    <row r="62" spans="1:6" x14ac:dyDescent="0.35">
      <c r="D62" s="62"/>
    </row>
    <row r="63" spans="1:6" x14ac:dyDescent="0.35">
      <c r="B63" s="62"/>
      <c r="C63" s="62"/>
      <c r="D63" s="62"/>
      <c r="E63" s="62"/>
    </row>
    <row r="64" spans="1:6" x14ac:dyDescent="0.35">
      <c r="B64" s="62"/>
      <c r="C64" s="62"/>
      <c r="D64" s="62"/>
      <c r="E64" s="62"/>
    </row>
  </sheetData>
  <mergeCells count="14">
    <mergeCell ref="A48:F48"/>
    <mergeCell ref="D58:E58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2
TO STAFF POST-HEARING DR NO. 1-04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Avoided Cost-Pipe-Jun 2018</vt:lpstr>
      <vt:lpstr>Avoided Cost-Pipe-July 2018</vt:lpstr>
      <vt:lpstr>Avoided Cost-Pipe-Aug 2018</vt:lpstr>
      <vt:lpstr>Avoided Cost-Pipe-Sept 2018</vt:lpstr>
      <vt:lpstr>Avoided Cost-Pipe-Oct 2018</vt:lpstr>
      <vt:lpstr>Avoided Cost-Pipe-Nov 2018</vt:lpstr>
      <vt:lpstr>Avoided Cost-Pipe-Dec 2018</vt:lpstr>
      <vt:lpstr>Avoided Cost-Pipe-Jan 2019</vt:lpstr>
      <vt:lpstr>Avoided Cost-Pipe-Feb 2019</vt:lpstr>
      <vt:lpstr>Avoided Cost-Pipe-Mar 2019</vt:lpstr>
      <vt:lpstr>Avoided Cost-Pipe-Apr 2019</vt:lpstr>
      <vt:lpstr>Avoided Cost-Pipe-May 2019</vt:lpstr>
      <vt:lpstr>'Avoided Cost-Pipe-Apr 2019'!Print_Area</vt:lpstr>
      <vt:lpstr>'Avoided Cost-Pipe-Aug 2018'!Print_Area</vt:lpstr>
      <vt:lpstr>'Avoided Cost-Pipe-Dec 2018'!Print_Area</vt:lpstr>
      <vt:lpstr>'Avoided Cost-Pipe-Feb 2019'!Print_Area</vt:lpstr>
      <vt:lpstr>'Avoided Cost-Pipe-Jan 2019'!Print_Area</vt:lpstr>
      <vt:lpstr>'Avoided Cost-Pipe-July 2018'!Print_Area</vt:lpstr>
      <vt:lpstr>'Avoided Cost-Pipe-Jun 2018'!Print_Area</vt:lpstr>
      <vt:lpstr>'Avoided Cost-Pipe-Mar 2019'!Print_Area</vt:lpstr>
      <vt:lpstr>'Avoided Cost-Pipe-May 2019'!Print_Area</vt:lpstr>
      <vt:lpstr>'Avoided Cost-Pipe-Nov 2018'!Print_Area</vt:lpstr>
      <vt:lpstr>'Avoided Cost-Pipe-Oct 2018'!Print_Area</vt:lpstr>
      <vt:lpstr>'Avoided Cost-Pipe-Sept 2018'!Print_Area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 Buchanan</dc:creator>
  <cp:lastModifiedBy>Eric J Wilen</cp:lastModifiedBy>
  <cp:lastPrinted>2022-02-10T19:45:10Z</cp:lastPrinted>
  <dcterms:created xsi:type="dcterms:W3CDTF">2022-02-08T04:07:43Z</dcterms:created>
  <dcterms:modified xsi:type="dcterms:W3CDTF">2022-02-10T19:45:22Z</dcterms:modified>
</cp:coreProperties>
</file>