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iscovery\Kentucky\4 - Kentucky Performance Based Ratemaking\2020-00289 (2020 PBRM Filing)\Staff Post-Hearing Attachments\"/>
    </mc:Choice>
  </mc:AlternateContent>
  <xr:revisionPtr revIDLastSave="0" documentId="13_ncr:1_{A8A67793-1EAD-4800-8C9C-98B60D5A4051}" xr6:coauthVersionLast="47" xr6:coauthVersionMax="47" xr10:uidLastSave="{00000000-0000-0000-0000-000000000000}"/>
  <bookViews>
    <workbookView xWindow="-120" yWindow="-120" windowWidth="29040" windowHeight="15840" tabRatio="938" xr2:uid="{35038E48-1C2B-42E5-9603-D486F40FF671}"/>
  </bookViews>
  <sheets>
    <sheet name="Avoided Cost-Pipe June 2017" sheetId="1" r:id="rId1"/>
    <sheet name="Avoided Cost-Pipe July 2017" sheetId="2" r:id="rId2"/>
    <sheet name="Avoided Cost-Pipe August 2017" sheetId="3" r:id="rId3"/>
    <sheet name="Avoided Cost-Pipe Sept 2017" sheetId="4" r:id="rId4"/>
    <sheet name="Avoided Cost-Pipe Oct 2017" sheetId="5" r:id="rId5"/>
    <sheet name="Avoided Cost-Pipe Nov 2017" sheetId="6" r:id="rId6"/>
    <sheet name="Avoided Cost-Pipe Dec 2017" sheetId="7" r:id="rId7"/>
    <sheet name="Avoided Cost-Pipe Jan 2018" sheetId="8" r:id="rId8"/>
    <sheet name="Avoided Cost-Pipe Feb 2018" sheetId="9" r:id="rId9"/>
    <sheet name="Avoided Cost-Pipe Mar 2018" sheetId="10" r:id="rId10"/>
    <sheet name="Avoided Cost-Pipe Apr 2018" sheetId="11" r:id="rId11"/>
    <sheet name="Avoided Cost-Pipe May 2018" sheetId="12" r:id="rId12"/>
  </sheets>
  <definedNames>
    <definedName name="_xlnm.Print_Area" localSheetId="10">'Avoided Cost-Pipe Apr 2018'!$A$1:$L$16</definedName>
    <definedName name="_xlnm.Print_Area" localSheetId="2">'Avoided Cost-Pipe August 2017'!$A$1:$L$16</definedName>
    <definedName name="_xlnm.Print_Area" localSheetId="6">'Avoided Cost-Pipe Dec 2017'!$A$1:$L$16</definedName>
    <definedName name="_xlnm.Print_Area" localSheetId="8">'Avoided Cost-Pipe Feb 2018'!$A$1:$L$16</definedName>
    <definedName name="_xlnm.Print_Area" localSheetId="7">'Avoided Cost-Pipe Jan 2018'!$A$1:$L$16</definedName>
    <definedName name="_xlnm.Print_Area" localSheetId="1">'Avoided Cost-Pipe July 2017'!$A$1:$L$16</definedName>
    <definedName name="_xlnm.Print_Area" localSheetId="0">'Avoided Cost-Pipe June 2017'!$A$1:$L$16</definedName>
    <definedName name="_xlnm.Print_Area" localSheetId="9">'Avoided Cost-Pipe Mar 2018'!$A$1:$L$16</definedName>
    <definedName name="_xlnm.Print_Area" localSheetId="11">'Avoided Cost-Pipe May 2018'!$A$1:$L$16</definedName>
    <definedName name="_xlnm.Print_Area" localSheetId="5">'Avoided Cost-Pipe Nov 2017'!$A$1:$L$16</definedName>
    <definedName name="_xlnm.Print_Area" localSheetId="4">'Avoided Cost-Pipe Oct 2017'!$A$1:$L$16</definedName>
    <definedName name="_xlnm.Print_Area" localSheetId="3">'Avoided Cost-Pipe Sept 2017'!$A$1:$L$16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2" l="1"/>
  <c r="D26" i="3"/>
  <c r="D26" i="4"/>
  <c r="D26" i="5"/>
  <c r="D27" i="5" s="1"/>
  <c r="D35" i="5" s="1"/>
  <c r="D26" i="6"/>
  <c r="D26" i="7"/>
  <c r="D34" i="7" s="1"/>
  <c r="D26" i="8"/>
  <c r="D34" i="8" s="1"/>
  <c r="D26" i="9"/>
  <c r="D34" i="9" s="1"/>
  <c r="D26" i="10"/>
  <c r="D26" i="11"/>
  <c r="D26" i="12"/>
  <c r="D26" i="1"/>
  <c r="D27" i="1" s="1"/>
  <c r="D22" i="2"/>
  <c r="D22" i="3"/>
  <c r="D22" i="4"/>
  <c r="D22" i="5"/>
  <c r="D22" i="6"/>
  <c r="D22" i="7"/>
  <c r="D22" i="8"/>
  <c r="D22" i="9"/>
  <c r="D22" i="10"/>
  <c r="D22" i="11"/>
  <c r="D22" i="12"/>
  <c r="D22" i="1"/>
  <c r="D33" i="12"/>
  <c r="D30" i="12"/>
  <c r="D31" i="12" s="1"/>
  <c r="D29" i="12"/>
  <c r="D34" i="12"/>
  <c r="D25" i="12"/>
  <c r="D30" i="11"/>
  <c r="D29" i="11"/>
  <c r="D31" i="11" s="1"/>
  <c r="D34" i="11"/>
  <c r="D25" i="11"/>
  <c r="D33" i="11" s="1"/>
  <c r="D30" i="10"/>
  <c r="D29" i="10"/>
  <c r="D31" i="10" s="1"/>
  <c r="D34" i="10"/>
  <c r="D25" i="10"/>
  <c r="D33" i="10" s="1"/>
  <c r="D30" i="9"/>
  <c r="D29" i="9"/>
  <c r="D31" i="9" s="1"/>
  <c r="D25" i="9"/>
  <c r="D33" i="9" s="1"/>
  <c r="D31" i="8"/>
  <c r="D30" i="8"/>
  <c r="D29" i="8"/>
  <c r="D25" i="8"/>
  <c r="D33" i="8" s="1"/>
  <c r="D30" i="7"/>
  <c r="D29" i="7"/>
  <c r="D31" i="7" s="1"/>
  <c r="D25" i="7"/>
  <c r="D33" i="7" s="1"/>
  <c r="D30" i="6"/>
  <c r="D29" i="6"/>
  <c r="D31" i="6" s="1"/>
  <c r="D27" i="6"/>
  <c r="D35" i="6" s="1"/>
  <c r="D25" i="6"/>
  <c r="D33" i="6" s="1"/>
  <c r="D30" i="5"/>
  <c r="D29" i="5"/>
  <c r="D31" i="5" s="1"/>
  <c r="D25" i="5"/>
  <c r="D33" i="5" s="1"/>
  <c r="D30" i="4"/>
  <c r="D29" i="4"/>
  <c r="D33" i="4" s="1"/>
  <c r="D34" i="4"/>
  <c r="D25" i="4"/>
  <c r="D30" i="3"/>
  <c r="D29" i="3"/>
  <c r="D31" i="3" s="1"/>
  <c r="D34" i="3"/>
  <c r="D25" i="3"/>
  <c r="D33" i="3" s="1"/>
  <c r="D30" i="2"/>
  <c r="D29" i="2"/>
  <c r="D31" i="2" s="1"/>
  <c r="D34" i="2"/>
  <c r="D25" i="2"/>
  <c r="D33" i="2" s="1"/>
  <c r="D34" i="1"/>
  <c r="D33" i="1"/>
  <c r="D31" i="1"/>
  <c r="D30" i="1"/>
  <c r="D29" i="1"/>
  <c r="D25" i="1"/>
  <c r="D35" i="1" l="1"/>
  <c r="D34" i="5"/>
  <c r="D27" i="12"/>
  <c r="D35" i="12" s="1"/>
  <c r="D27" i="11"/>
  <c r="D35" i="11" s="1"/>
  <c r="D27" i="10"/>
  <c r="D35" i="10" s="1"/>
  <c r="D27" i="9"/>
  <c r="D35" i="9" s="1"/>
  <c r="D27" i="8"/>
  <c r="D35" i="8" s="1"/>
  <c r="D27" i="7"/>
  <c r="D35" i="7" s="1"/>
  <c r="D34" i="6"/>
  <c r="D31" i="4"/>
  <c r="D27" i="4"/>
  <c r="D35" i="4" s="1"/>
  <c r="D27" i="3"/>
  <c r="D35" i="3" s="1"/>
  <c r="D27" i="2"/>
  <c r="D35" i="2" s="1"/>
  <c r="O13" i="12" l="1"/>
  <c r="I13" i="12"/>
  <c r="G13" i="12"/>
  <c r="O14" i="12" l="1"/>
  <c r="J13" i="12"/>
  <c r="Y13" i="12"/>
  <c r="F13" i="12"/>
  <c r="F14" i="12" s="1"/>
  <c r="E13" i="12"/>
  <c r="E14" i="12" s="1"/>
  <c r="D13" i="12"/>
  <c r="D14" i="12" s="1"/>
  <c r="AA14" i="12"/>
  <c r="P13" i="12"/>
  <c r="P10" i="12"/>
  <c r="J14" i="12"/>
  <c r="I10" i="12"/>
  <c r="F10" i="12"/>
  <c r="O10" i="12"/>
  <c r="O15" i="12" s="1"/>
  <c r="H13" i="12"/>
  <c r="H14" i="12" s="1"/>
  <c r="D10" i="12"/>
  <c r="Y14" i="12"/>
  <c r="F15" i="12" l="1"/>
  <c r="E10" i="12"/>
  <c r="E15" i="12" s="1"/>
  <c r="AA10" i="12"/>
  <c r="AA15" i="12" s="1"/>
  <c r="N13" i="12"/>
  <c r="N14" i="12" s="1"/>
  <c r="N10" i="12"/>
  <c r="W10" i="12"/>
  <c r="W13" i="12"/>
  <c r="W14" i="12" s="1"/>
  <c r="I14" i="12"/>
  <c r="I15" i="12" s="1"/>
  <c r="V13" i="12"/>
  <c r="V14" i="12" s="1"/>
  <c r="V10" i="12"/>
  <c r="S13" i="12"/>
  <c r="S14" i="12" s="1"/>
  <c r="S10" i="12"/>
  <c r="G10" i="12"/>
  <c r="G15" i="12" s="1"/>
  <c r="L13" i="12"/>
  <c r="L14" i="12" s="1"/>
  <c r="L10" i="12"/>
  <c r="Y10" i="12"/>
  <c r="Y15" i="12" s="1"/>
  <c r="Q13" i="12"/>
  <c r="Q14" i="12" s="1"/>
  <c r="Q10" i="12"/>
  <c r="G14" i="12"/>
  <c r="P14" i="12"/>
  <c r="P15" i="12" s="1"/>
  <c r="H10" i="12"/>
  <c r="H15" i="12" s="1"/>
  <c r="T13" i="12"/>
  <c r="T10" i="12"/>
  <c r="D15" i="12"/>
  <c r="J10" i="12"/>
  <c r="J15" i="12" s="1"/>
  <c r="X13" i="12"/>
  <c r="X14" i="12" s="1"/>
  <c r="X10" i="12"/>
  <c r="R13" i="12"/>
  <c r="R14" i="12" s="1"/>
  <c r="R10" i="12"/>
  <c r="T14" i="12"/>
  <c r="Z13" i="12"/>
  <c r="Z14" i="12" s="1"/>
  <c r="Z10" i="12"/>
  <c r="M13" i="12"/>
  <c r="M14" i="12" s="1"/>
  <c r="M10" i="12"/>
  <c r="K13" i="12"/>
  <c r="K14" i="12" s="1"/>
  <c r="K10" i="12"/>
  <c r="U13" i="12"/>
  <c r="U14" i="12" s="1"/>
  <c r="U10" i="12"/>
  <c r="AB14" i="12" l="1"/>
  <c r="AB10" i="12"/>
  <c r="T15" i="12"/>
  <c r="V15" i="12"/>
  <c r="L15" i="12"/>
  <c r="X15" i="12"/>
  <c r="S15" i="12"/>
  <c r="W15" i="12"/>
  <c r="Z15" i="12"/>
  <c r="K15" i="12"/>
  <c r="M15" i="12"/>
  <c r="N15" i="12"/>
  <c r="R15" i="12"/>
  <c r="U15" i="12"/>
  <c r="Q15" i="12"/>
  <c r="AB15" i="12" l="1"/>
  <c r="P13" i="11"/>
  <c r="M13" i="11" l="1"/>
  <c r="P14" i="11"/>
  <c r="X10" i="11"/>
  <c r="X13" i="11"/>
  <c r="H13" i="11"/>
  <c r="H14" i="11" s="1"/>
  <c r="X14" i="11"/>
  <c r="G13" i="11"/>
  <c r="O13" i="11"/>
  <c r="O14" i="11" s="1"/>
  <c r="W10" i="11"/>
  <c r="W13" i="11"/>
  <c r="W14" i="11"/>
  <c r="F13" i="11"/>
  <c r="F14" i="11" s="1"/>
  <c r="O10" i="11"/>
  <c r="D13" i="11"/>
  <c r="D14" i="11" s="1"/>
  <c r="AA14" i="11"/>
  <c r="P10" i="11"/>
  <c r="P15" i="11" s="1"/>
  <c r="E10" i="11"/>
  <c r="M14" i="11"/>
  <c r="E13" i="11"/>
  <c r="E14" i="11" s="1"/>
  <c r="M10" i="11"/>
  <c r="H10" i="11"/>
  <c r="G10" i="11"/>
  <c r="D10" i="11"/>
  <c r="M15" i="11" l="1"/>
  <c r="O15" i="11"/>
  <c r="H15" i="11"/>
  <c r="E15" i="11"/>
  <c r="D15" i="11"/>
  <c r="I14" i="11"/>
  <c r="N13" i="11"/>
  <c r="N14" i="11" s="1"/>
  <c r="L13" i="11"/>
  <c r="L14" i="11" s="1"/>
  <c r="L10" i="11"/>
  <c r="I13" i="11"/>
  <c r="I10" i="11"/>
  <c r="V13" i="11"/>
  <c r="V14" i="11" s="1"/>
  <c r="V10" i="11"/>
  <c r="AA10" i="11"/>
  <c r="AA15" i="11" s="1"/>
  <c r="J13" i="11"/>
  <c r="J14" i="11" s="1"/>
  <c r="J10" i="11"/>
  <c r="X15" i="11"/>
  <c r="U13" i="11"/>
  <c r="U14" i="11" s="1"/>
  <c r="U10" i="11"/>
  <c r="F10" i="11"/>
  <c r="F15" i="11" s="1"/>
  <c r="N10" i="11"/>
  <c r="K13" i="11"/>
  <c r="K10" i="11"/>
  <c r="T13" i="11"/>
  <c r="T14" i="11" s="1"/>
  <c r="T10" i="11"/>
  <c r="R13" i="11"/>
  <c r="R14" i="11" s="1"/>
  <c r="R10" i="11"/>
  <c r="Q13" i="11"/>
  <c r="Q14" i="11" s="1"/>
  <c r="Q10" i="11"/>
  <c r="W15" i="11"/>
  <c r="K14" i="11"/>
  <c r="Z13" i="11"/>
  <c r="Z14" i="11" s="1"/>
  <c r="Z10" i="11"/>
  <c r="G14" i="11"/>
  <c r="Y13" i="11"/>
  <c r="Y14" i="11" s="1"/>
  <c r="Y10" i="11"/>
  <c r="S13" i="11"/>
  <c r="S14" i="11" s="1"/>
  <c r="S10" i="11"/>
  <c r="S15" i="11" l="1"/>
  <c r="AB14" i="11"/>
  <c r="AB10" i="11"/>
  <c r="N15" i="11"/>
  <c r="J15" i="11"/>
  <c r="Z15" i="11"/>
  <c r="U15" i="11"/>
  <c r="I15" i="11"/>
  <c r="T15" i="11"/>
  <c r="K15" i="11"/>
  <c r="L15" i="11"/>
  <c r="G15" i="11"/>
  <c r="Y15" i="11"/>
  <c r="Q15" i="11"/>
  <c r="R15" i="11"/>
  <c r="V15" i="11"/>
  <c r="AB15" i="11" l="1"/>
  <c r="O10" i="10"/>
  <c r="W13" i="10"/>
  <c r="Q10" i="10"/>
  <c r="O13" i="10"/>
  <c r="J13" i="10"/>
  <c r="R10" i="10" l="1"/>
  <c r="R13" i="10"/>
  <c r="Q13" i="10"/>
  <c r="Y13" i="10"/>
  <c r="AA14" i="10"/>
  <c r="R14" i="10"/>
  <c r="F13" i="10"/>
  <c r="E13" i="10"/>
  <c r="D13" i="10"/>
  <c r="W14" i="10"/>
  <c r="O14" i="10"/>
  <c r="O15" i="10" s="1"/>
  <c r="W10" i="10"/>
  <c r="W15" i="10" s="1"/>
  <c r="L13" i="10" l="1"/>
  <c r="Y14" i="10"/>
  <c r="Z10" i="10"/>
  <c r="Z13" i="10"/>
  <c r="Z14" i="10" s="1"/>
  <c r="H13" i="10"/>
  <c r="H10" i="10"/>
  <c r="T13" i="10"/>
  <c r="T14" i="10" s="1"/>
  <c r="T10" i="10"/>
  <c r="J14" i="10"/>
  <c r="L10" i="10"/>
  <c r="G13" i="10"/>
  <c r="Y10" i="10"/>
  <c r="Y15" i="10" s="1"/>
  <c r="P13" i="10"/>
  <c r="P10" i="10"/>
  <c r="P15" i="10" s="1"/>
  <c r="E14" i="10"/>
  <c r="V13" i="10"/>
  <c r="V14" i="10" s="1"/>
  <c r="V10" i="10"/>
  <c r="J10" i="10"/>
  <c r="J15" i="10" s="1"/>
  <c r="X13" i="10"/>
  <c r="X14" i="10" s="1"/>
  <c r="X10" i="10"/>
  <c r="M13" i="10"/>
  <c r="M14" i="10" s="1"/>
  <c r="M10" i="10"/>
  <c r="F14" i="10"/>
  <c r="Q14" i="10"/>
  <c r="Q15" i="10" s="1"/>
  <c r="E10" i="10"/>
  <c r="K13" i="10"/>
  <c r="K10" i="10"/>
  <c r="U13" i="10"/>
  <c r="U14" i="10" s="1"/>
  <c r="U10" i="10"/>
  <c r="G10" i="10"/>
  <c r="G15" i="10" s="1"/>
  <c r="L14" i="10"/>
  <c r="D14" i="10"/>
  <c r="F10" i="10"/>
  <c r="S13" i="10"/>
  <c r="S14" i="10" s="1"/>
  <c r="S10" i="10"/>
  <c r="G14" i="10"/>
  <c r="P14" i="10"/>
  <c r="I13" i="10"/>
  <c r="I10" i="10"/>
  <c r="D10" i="10"/>
  <c r="N10" i="10"/>
  <c r="AA10" i="10"/>
  <c r="AA15" i="10" s="1"/>
  <c r="N13" i="10"/>
  <c r="H14" i="10"/>
  <c r="R15" i="10"/>
  <c r="AB10" i="10" l="1"/>
  <c r="L15" i="10"/>
  <c r="F15" i="10"/>
  <c r="X15" i="10"/>
  <c r="Z15" i="10"/>
  <c r="D15" i="10"/>
  <c r="E15" i="10"/>
  <c r="T15" i="10"/>
  <c r="K14" i="10"/>
  <c r="K15" i="10" s="1"/>
  <c r="I14" i="10"/>
  <c r="H15" i="10"/>
  <c r="U15" i="10"/>
  <c r="S15" i="10"/>
  <c r="M15" i="10"/>
  <c r="N14" i="10"/>
  <c r="N15" i="10" s="1"/>
  <c r="V15" i="10"/>
  <c r="AB14" i="10" l="1"/>
  <c r="I15" i="10"/>
  <c r="AB15" i="10" l="1"/>
  <c r="E13" i="9"/>
  <c r="O13" i="9"/>
  <c r="G13" i="9" l="1"/>
  <c r="H13" i="9"/>
  <c r="M13" i="9"/>
  <c r="M14" i="9" s="1"/>
  <c r="M10" i="9"/>
  <c r="N13" i="9"/>
  <c r="N14" i="9" s="1"/>
  <c r="P13" i="9"/>
  <c r="P14" i="9" s="1"/>
  <c r="X10" i="9"/>
  <c r="X13" i="9"/>
  <c r="X14" i="9" s="1"/>
  <c r="U13" i="9"/>
  <c r="U14" i="9" s="1"/>
  <c r="U10" i="9"/>
  <c r="O14" i="9"/>
  <c r="F13" i="9"/>
  <c r="F14" i="9" s="1"/>
  <c r="AA14" i="9"/>
  <c r="O10" i="9"/>
  <c r="P10" i="9"/>
  <c r="E14" i="9"/>
  <c r="H10" i="9"/>
  <c r="G10" i="9"/>
  <c r="E10" i="9"/>
  <c r="D13" i="9"/>
  <c r="D14" i="9" s="1"/>
  <c r="AA10" i="9"/>
  <c r="D10" i="9"/>
  <c r="O15" i="9" l="1"/>
  <c r="D15" i="9"/>
  <c r="AA15" i="9"/>
  <c r="P15" i="9"/>
  <c r="U15" i="9"/>
  <c r="S13" i="9"/>
  <c r="S14" i="9" s="1"/>
  <c r="S10" i="9"/>
  <c r="T13" i="9"/>
  <c r="T14" i="9" s="1"/>
  <c r="T10" i="9"/>
  <c r="N10" i="9"/>
  <c r="N15" i="9" s="1"/>
  <c r="L13" i="9"/>
  <c r="L14" i="9" s="1"/>
  <c r="L10" i="9"/>
  <c r="H14" i="9"/>
  <c r="H15" i="9" s="1"/>
  <c r="Q13" i="9"/>
  <c r="Q14" i="9" s="1"/>
  <c r="Q10" i="9"/>
  <c r="G14" i="9"/>
  <c r="I13" i="9"/>
  <c r="I14" i="9" s="1"/>
  <c r="I10" i="9"/>
  <c r="M15" i="9"/>
  <c r="Y13" i="9"/>
  <c r="Y14" i="9" s="1"/>
  <c r="Y10" i="9"/>
  <c r="W13" i="9"/>
  <c r="W14" i="9" s="1"/>
  <c r="W10" i="9"/>
  <c r="W15" i="9" s="1"/>
  <c r="X15" i="9"/>
  <c r="E15" i="9"/>
  <c r="K13" i="9"/>
  <c r="K14" i="9" s="1"/>
  <c r="K10" i="9"/>
  <c r="V13" i="9"/>
  <c r="V14" i="9" s="1"/>
  <c r="V10" i="9"/>
  <c r="R13" i="9"/>
  <c r="R14" i="9" s="1"/>
  <c r="R10" i="9"/>
  <c r="J13" i="9"/>
  <c r="J14" i="9" s="1"/>
  <c r="J10" i="9"/>
  <c r="F10" i="9"/>
  <c r="F15" i="9" s="1"/>
  <c r="Z13" i="9"/>
  <c r="Z14" i="9" s="1"/>
  <c r="Z10" i="9"/>
  <c r="AB14" i="9" l="1"/>
  <c r="AB10" i="9"/>
  <c r="I15" i="9"/>
  <c r="G15" i="9"/>
  <c r="R15" i="9"/>
  <c r="Z15" i="9"/>
  <c r="V15" i="9"/>
  <c r="Q15" i="9"/>
  <c r="T15" i="9"/>
  <c r="Y15" i="9"/>
  <c r="S15" i="9"/>
  <c r="K15" i="9"/>
  <c r="J15" i="9"/>
  <c r="L15" i="9"/>
  <c r="AB15" i="9" l="1"/>
  <c r="R10" i="8"/>
  <c r="Z13" i="8"/>
  <c r="Z14" i="8" s="1"/>
  <c r="Y13" i="8"/>
  <c r="R13" i="8"/>
  <c r="R14" i="8" s="1"/>
  <c r="J13" i="8"/>
  <c r="Q13" i="8" l="1"/>
  <c r="Q10" i="8"/>
  <c r="R15" i="8"/>
  <c r="I13" i="8"/>
  <c r="Z10" i="8"/>
  <c r="Z15" i="8" s="1"/>
  <c r="Q14" i="8"/>
  <c r="F13" i="8"/>
  <c r="E13" i="8"/>
  <c r="D13" i="8"/>
  <c r="F10" i="8"/>
  <c r="AA14" i="8"/>
  <c r="L13" i="8" l="1"/>
  <c r="T13" i="8"/>
  <c r="T14" i="8" s="1"/>
  <c r="T10" i="8"/>
  <c r="H13" i="8"/>
  <c r="J14" i="8"/>
  <c r="I10" i="8"/>
  <c r="K13" i="8"/>
  <c r="K14" i="8" s="1"/>
  <c r="K10" i="8"/>
  <c r="U13" i="8"/>
  <c r="U14" i="8" s="1"/>
  <c r="U10" i="8"/>
  <c r="D14" i="8"/>
  <c r="I14" i="8"/>
  <c r="Y14" i="8"/>
  <c r="X13" i="8"/>
  <c r="X14" i="8" s="1"/>
  <c r="X10" i="8"/>
  <c r="Y10" i="8"/>
  <c r="H10" i="8"/>
  <c r="S13" i="8"/>
  <c r="S14" i="8" s="1"/>
  <c r="S10" i="8"/>
  <c r="L14" i="8"/>
  <c r="P13" i="8"/>
  <c r="P14" i="8" s="1"/>
  <c r="P10" i="8"/>
  <c r="M13" i="8"/>
  <c r="M14" i="8" s="1"/>
  <c r="M10" i="8"/>
  <c r="J10" i="8"/>
  <c r="G13" i="8"/>
  <c r="G10" i="8"/>
  <c r="AA10" i="8"/>
  <c r="AA15" i="8" s="1"/>
  <c r="N13" i="8"/>
  <c r="N14" i="8" s="1"/>
  <c r="E14" i="8"/>
  <c r="Q15" i="8"/>
  <c r="W13" i="8"/>
  <c r="W14" i="8" s="1"/>
  <c r="W10" i="8"/>
  <c r="N10" i="8"/>
  <c r="D10" i="8"/>
  <c r="H14" i="8"/>
  <c r="L10" i="8"/>
  <c r="E10" i="8"/>
  <c r="O13" i="8"/>
  <c r="O14" i="8" s="1"/>
  <c r="O10" i="8"/>
  <c r="V13" i="8"/>
  <c r="V14" i="8" s="1"/>
  <c r="V10" i="8"/>
  <c r="F14" i="8"/>
  <c r="F15" i="8" s="1"/>
  <c r="AB10" i="8" l="1"/>
  <c r="Y15" i="8"/>
  <c r="H15" i="8"/>
  <c r="N15" i="8"/>
  <c r="L15" i="8"/>
  <c r="P15" i="8"/>
  <c r="G15" i="8"/>
  <c r="X15" i="8"/>
  <c r="U15" i="8"/>
  <c r="K15" i="8"/>
  <c r="T15" i="8"/>
  <c r="O15" i="8"/>
  <c r="E15" i="8"/>
  <c r="W15" i="8"/>
  <c r="J15" i="8"/>
  <c r="S15" i="8"/>
  <c r="M15" i="8"/>
  <c r="I15" i="8"/>
  <c r="V15" i="8"/>
  <c r="D15" i="8"/>
  <c r="G14" i="8"/>
  <c r="AB14" i="8" s="1"/>
  <c r="AB15" i="8" l="1"/>
  <c r="Y13" i="7" l="1"/>
  <c r="O13" i="7" l="1"/>
  <c r="H13" i="7"/>
  <c r="G13" i="7"/>
  <c r="G14" i="7" s="1"/>
  <c r="W10" i="7"/>
  <c r="W13" i="7"/>
  <c r="O14" i="7"/>
  <c r="AA14" i="7"/>
  <c r="F13" i="7"/>
  <c r="F14" i="7" s="1"/>
  <c r="E13" i="7"/>
  <c r="D13" i="7"/>
  <c r="AA10" i="7"/>
  <c r="F10" i="7"/>
  <c r="E10" i="7"/>
  <c r="D10" i="7"/>
  <c r="O10" i="7"/>
  <c r="O15" i="7" s="1"/>
  <c r="H14" i="7"/>
  <c r="E14" i="7"/>
  <c r="H10" i="7"/>
  <c r="D14" i="7"/>
  <c r="D15" i="7" l="1"/>
  <c r="H15" i="7"/>
  <c r="AA15" i="7"/>
  <c r="F15" i="7"/>
  <c r="S13" i="7"/>
  <c r="S14" i="7" s="1"/>
  <c r="S10" i="7"/>
  <c r="V13" i="7"/>
  <c r="V14" i="7" s="1"/>
  <c r="V10" i="7"/>
  <c r="Q10" i="7"/>
  <c r="Q13" i="7"/>
  <c r="Q14" i="7" s="1"/>
  <c r="M13" i="7"/>
  <c r="M14" i="7" s="1"/>
  <c r="M10" i="7"/>
  <c r="U13" i="7"/>
  <c r="U10" i="7"/>
  <c r="N13" i="7"/>
  <c r="N14" i="7" s="1"/>
  <c r="N10" i="7"/>
  <c r="P13" i="7"/>
  <c r="P14" i="7" s="1"/>
  <c r="P10" i="7"/>
  <c r="X13" i="7"/>
  <c r="X14" i="7" s="1"/>
  <c r="X10" i="7"/>
  <c r="L13" i="7"/>
  <c r="L14" i="7" s="1"/>
  <c r="L10" i="7"/>
  <c r="Z13" i="7"/>
  <c r="Z14" i="7" s="1"/>
  <c r="Z10" i="7"/>
  <c r="K13" i="7"/>
  <c r="K14" i="7" s="1"/>
  <c r="K10" i="7"/>
  <c r="J13" i="7"/>
  <c r="J14" i="7" s="1"/>
  <c r="J10" i="7"/>
  <c r="T13" i="7"/>
  <c r="T14" i="7" s="1"/>
  <c r="T10" i="7"/>
  <c r="E15" i="7"/>
  <c r="G10" i="7"/>
  <c r="G15" i="7" s="1"/>
  <c r="I10" i="7"/>
  <c r="Y14" i="7"/>
  <c r="W14" i="7"/>
  <c r="W15" i="7" s="1"/>
  <c r="R13" i="7"/>
  <c r="R14" i="7" s="1"/>
  <c r="R10" i="7"/>
  <c r="I13" i="7"/>
  <c r="I14" i="7" s="1"/>
  <c r="U14" i="7"/>
  <c r="Y10" i="7"/>
  <c r="AB14" i="7" l="1"/>
  <c r="Y15" i="7"/>
  <c r="AB10" i="7"/>
  <c r="I15" i="7"/>
  <c r="M15" i="7"/>
  <c r="Z15" i="7"/>
  <c r="T15" i="7"/>
  <c r="Q15" i="7"/>
  <c r="J15" i="7"/>
  <c r="U15" i="7"/>
  <c r="V15" i="7"/>
  <c r="X15" i="7"/>
  <c r="N15" i="7"/>
  <c r="L15" i="7"/>
  <c r="P15" i="7"/>
  <c r="R15" i="7"/>
  <c r="S15" i="7"/>
  <c r="K15" i="7"/>
  <c r="AB15" i="7" l="1"/>
  <c r="D13" i="6"/>
  <c r="W13" i="6"/>
  <c r="O10" i="6" l="1"/>
  <c r="O13" i="6"/>
  <c r="G13" i="6"/>
  <c r="L13" i="6"/>
  <c r="T13" i="6"/>
  <c r="T14" i="6" s="1"/>
  <c r="T10" i="6"/>
  <c r="F13" i="6"/>
  <c r="F14" i="6" s="1"/>
  <c r="E13" i="6"/>
  <c r="E14" i="6" s="1"/>
  <c r="F10" i="6"/>
  <c r="E10" i="6"/>
  <c r="L10" i="6"/>
  <c r="W10" i="6"/>
  <c r="O14" i="6"/>
  <c r="W14" i="6"/>
  <c r="L14" i="6"/>
  <c r="D14" i="6"/>
  <c r="AA14" i="6"/>
  <c r="D10" i="6"/>
  <c r="D15" i="6" l="1"/>
  <c r="L15" i="6"/>
  <c r="E15" i="6"/>
  <c r="F15" i="6"/>
  <c r="I13" i="6"/>
  <c r="I14" i="6" s="1"/>
  <c r="I10" i="6"/>
  <c r="S13" i="6"/>
  <c r="S14" i="6" s="1"/>
  <c r="S10" i="6"/>
  <c r="T15" i="6"/>
  <c r="Q13" i="6"/>
  <c r="Q10" i="6"/>
  <c r="AA10" i="6"/>
  <c r="AA15" i="6" s="1"/>
  <c r="Q14" i="6"/>
  <c r="G10" i="6"/>
  <c r="G15" i="6" s="1"/>
  <c r="J13" i="6"/>
  <c r="J14" i="6" s="1"/>
  <c r="J10" i="6"/>
  <c r="U13" i="6"/>
  <c r="U14" i="6" s="1"/>
  <c r="U10" i="6"/>
  <c r="Y13" i="6"/>
  <c r="Y14" i="6" s="1"/>
  <c r="Y10" i="6"/>
  <c r="R13" i="6"/>
  <c r="R14" i="6" s="1"/>
  <c r="R10" i="6"/>
  <c r="H13" i="6"/>
  <c r="H14" i="6" s="1"/>
  <c r="H10" i="6"/>
  <c r="W15" i="6"/>
  <c r="X13" i="6"/>
  <c r="X10" i="6"/>
  <c r="Z13" i="6"/>
  <c r="Z14" i="6" s="1"/>
  <c r="Z10" i="6"/>
  <c r="N13" i="6"/>
  <c r="N14" i="6" s="1"/>
  <c r="N10" i="6"/>
  <c r="M13" i="6"/>
  <c r="M14" i="6" s="1"/>
  <c r="M10" i="6"/>
  <c r="G14" i="6"/>
  <c r="X14" i="6"/>
  <c r="P13" i="6"/>
  <c r="P14" i="6" s="1"/>
  <c r="P10" i="6"/>
  <c r="K13" i="6"/>
  <c r="K14" i="6" s="1"/>
  <c r="K10" i="6"/>
  <c r="V13" i="6"/>
  <c r="V14" i="6" s="1"/>
  <c r="V10" i="6"/>
  <c r="O15" i="6"/>
  <c r="AB14" i="6" l="1"/>
  <c r="AB10" i="6"/>
  <c r="X15" i="6"/>
  <c r="V15" i="6"/>
  <c r="P15" i="6"/>
  <c r="I15" i="6"/>
  <c r="M15" i="6"/>
  <c r="H15" i="6"/>
  <c r="J15" i="6"/>
  <c r="Q15" i="6"/>
  <c r="S15" i="6"/>
  <c r="U15" i="6"/>
  <c r="K15" i="6"/>
  <c r="N15" i="6"/>
  <c r="R15" i="6"/>
  <c r="Z15" i="6"/>
  <c r="Y15" i="6"/>
  <c r="AB15" i="6" l="1"/>
  <c r="X13" i="5"/>
  <c r="H13" i="5"/>
  <c r="Q13" i="5" l="1"/>
  <c r="Q14" i="5" s="1"/>
  <c r="Q10" i="5"/>
  <c r="X10" i="5"/>
  <c r="AA14" i="5"/>
  <c r="F13" i="5"/>
  <c r="F14" i="5" s="1"/>
  <c r="E13" i="5"/>
  <c r="D13" i="5"/>
  <c r="AA10" i="5"/>
  <c r="AA15" i="5" s="1"/>
  <c r="X14" i="5"/>
  <c r="J13" i="5" l="1"/>
  <c r="R13" i="5"/>
  <c r="R10" i="5"/>
  <c r="Z13" i="5"/>
  <c r="Z14" i="5" s="1"/>
  <c r="Z10" i="5"/>
  <c r="K10" i="5"/>
  <c r="R14" i="5"/>
  <c r="K13" i="5"/>
  <c r="K14" i="5" s="1"/>
  <c r="U13" i="5"/>
  <c r="U10" i="5"/>
  <c r="H14" i="5"/>
  <c r="N10" i="5"/>
  <c r="Y13" i="5"/>
  <c r="Y14" i="5" s="1"/>
  <c r="T13" i="5"/>
  <c r="T14" i="5" s="1"/>
  <c r="T10" i="5"/>
  <c r="F10" i="5"/>
  <c r="F15" i="5" s="1"/>
  <c r="X15" i="5"/>
  <c r="S13" i="5"/>
  <c r="S14" i="5" s="1"/>
  <c r="S10" i="5"/>
  <c r="J14" i="5"/>
  <c r="G13" i="5"/>
  <c r="G10" i="5"/>
  <c r="N13" i="5"/>
  <c r="N14" i="5" s="1"/>
  <c r="D14" i="5"/>
  <c r="U14" i="5"/>
  <c r="Y10" i="5"/>
  <c r="H10" i="5"/>
  <c r="H15" i="5" s="1"/>
  <c r="E10" i="5"/>
  <c r="W13" i="5"/>
  <c r="W14" i="5" s="1"/>
  <c r="W10" i="5"/>
  <c r="V13" i="5"/>
  <c r="V14" i="5" s="1"/>
  <c r="V10" i="5"/>
  <c r="J10" i="5"/>
  <c r="Q15" i="5"/>
  <c r="M13" i="5"/>
  <c r="M14" i="5" s="1"/>
  <c r="M10" i="5"/>
  <c r="I13" i="5"/>
  <c r="I14" i="5" s="1"/>
  <c r="I10" i="5"/>
  <c r="L13" i="5"/>
  <c r="L10" i="5"/>
  <c r="E14" i="5"/>
  <c r="P13" i="5"/>
  <c r="P14" i="5" s="1"/>
  <c r="P10" i="5"/>
  <c r="D10" i="5"/>
  <c r="O13" i="5"/>
  <c r="O14" i="5" s="1"/>
  <c r="O10" i="5"/>
  <c r="D15" i="5" l="1"/>
  <c r="AB10" i="5"/>
  <c r="J15" i="5"/>
  <c r="Y15" i="5"/>
  <c r="N15" i="5"/>
  <c r="Z15" i="5"/>
  <c r="R15" i="5"/>
  <c r="O15" i="5"/>
  <c r="K15" i="5"/>
  <c r="P15" i="5"/>
  <c r="M15" i="5"/>
  <c r="V15" i="5"/>
  <c r="G14" i="5"/>
  <c r="AB14" i="5" s="1"/>
  <c r="W15" i="5"/>
  <c r="T15" i="5"/>
  <c r="U15" i="5"/>
  <c r="I15" i="5"/>
  <c r="E15" i="5"/>
  <c r="S15" i="5"/>
  <c r="L14" i="5"/>
  <c r="L15" i="5" s="1"/>
  <c r="G15" i="5" l="1"/>
  <c r="AB15" i="5" l="1"/>
  <c r="W10" i="4"/>
  <c r="O10" i="4"/>
  <c r="G13" i="4" l="1"/>
  <c r="V13" i="4"/>
  <c r="V14" i="4" s="1"/>
  <c r="V10" i="4"/>
  <c r="O13" i="4"/>
  <c r="O14" i="4" s="1"/>
  <c r="O15" i="4" s="1"/>
  <c r="W13" i="4"/>
  <c r="W14" i="4" s="1"/>
  <c r="W15" i="4" s="1"/>
  <c r="N13" i="4"/>
  <c r="N14" i="4" s="1"/>
  <c r="D14" i="4"/>
  <c r="AA14" i="4"/>
  <c r="D10" i="4"/>
  <c r="D13" i="4"/>
  <c r="N10" i="4"/>
  <c r="E13" i="4"/>
  <c r="G14" i="4"/>
  <c r="E14" i="4"/>
  <c r="F13" i="4"/>
  <c r="F14" i="4" s="1"/>
  <c r="N15" i="4" l="1"/>
  <c r="Y10" i="4"/>
  <c r="Y13" i="4"/>
  <c r="Y14" i="4" s="1"/>
  <c r="E10" i="4"/>
  <c r="E15" i="4" s="1"/>
  <c r="Z13" i="4"/>
  <c r="Z14" i="4" s="1"/>
  <c r="Z10" i="4"/>
  <c r="X13" i="4"/>
  <c r="X14" i="4" s="1"/>
  <c r="X10" i="4"/>
  <c r="R13" i="4"/>
  <c r="R14" i="4" s="1"/>
  <c r="R10" i="4"/>
  <c r="P13" i="4"/>
  <c r="P14" i="4" s="1"/>
  <c r="P10" i="4"/>
  <c r="V15" i="4"/>
  <c r="I13" i="4"/>
  <c r="I14" i="4" s="1"/>
  <c r="I10" i="4"/>
  <c r="G10" i="4"/>
  <c r="G15" i="4" s="1"/>
  <c r="T13" i="4"/>
  <c r="T10" i="4"/>
  <c r="J13" i="4"/>
  <c r="J14" i="4" s="1"/>
  <c r="J10" i="4"/>
  <c r="H13" i="4"/>
  <c r="H14" i="4" s="1"/>
  <c r="H10" i="4"/>
  <c r="Q10" i="4"/>
  <c r="Q13" i="4"/>
  <c r="Q14" i="4" s="1"/>
  <c r="D15" i="4"/>
  <c r="L13" i="4"/>
  <c r="L14" i="4" s="1"/>
  <c r="L10" i="4"/>
  <c r="AA10" i="4"/>
  <c r="AA15" i="4" s="1"/>
  <c r="T14" i="4"/>
  <c r="U14" i="4"/>
  <c r="S13" i="4"/>
  <c r="S14" i="4" s="1"/>
  <c r="S10" i="4"/>
  <c r="M13" i="4"/>
  <c r="M14" i="4" s="1"/>
  <c r="M10" i="4"/>
  <c r="U13" i="4"/>
  <c r="U10" i="4"/>
  <c r="F10" i="4"/>
  <c r="F15" i="4" s="1"/>
  <c r="K13" i="4"/>
  <c r="K14" i="4" s="1"/>
  <c r="K10" i="4"/>
  <c r="AB14" i="4" l="1"/>
  <c r="U15" i="4"/>
  <c r="AB10" i="4"/>
  <c r="T15" i="4"/>
  <c r="R15" i="4"/>
  <c r="P15" i="4"/>
  <c r="Y15" i="4"/>
  <c r="Q15" i="4"/>
  <c r="X15" i="4"/>
  <c r="S15" i="4"/>
  <c r="H15" i="4"/>
  <c r="I15" i="4"/>
  <c r="Z15" i="4"/>
  <c r="M15" i="4"/>
  <c r="K15" i="4"/>
  <c r="L15" i="4"/>
  <c r="J15" i="4"/>
  <c r="AB15" i="4" l="1"/>
  <c r="D13" i="3"/>
  <c r="E13" i="3"/>
  <c r="L13" i="3" l="1"/>
  <c r="D14" i="3"/>
  <c r="O13" i="3"/>
  <c r="E14" i="3"/>
  <c r="P10" i="3"/>
  <c r="H10" i="3"/>
  <c r="F10" i="3"/>
  <c r="X10" i="3"/>
  <c r="P13" i="3"/>
  <c r="P14" i="3" s="1"/>
  <c r="X13" i="3"/>
  <c r="X14" i="3" s="1"/>
  <c r="G13" i="3"/>
  <c r="G14" i="3" s="1"/>
  <c r="O10" i="3"/>
  <c r="H13" i="3"/>
  <c r="H14" i="3" s="1"/>
  <c r="AA14" i="3"/>
  <c r="T13" i="3"/>
  <c r="T10" i="3"/>
  <c r="F13" i="3"/>
  <c r="M10" i="3"/>
  <c r="M13" i="3"/>
  <c r="T14" i="3" l="1"/>
  <c r="T15" i="3" s="1"/>
  <c r="W10" i="3"/>
  <c r="W13" i="3"/>
  <c r="W14" i="3" s="1"/>
  <c r="F14" i="3"/>
  <c r="F15" i="3" s="1"/>
  <c r="AA10" i="3"/>
  <c r="AA15" i="3" s="1"/>
  <c r="L14" i="3"/>
  <c r="H15" i="3"/>
  <c r="S13" i="3"/>
  <c r="S14" i="3" s="1"/>
  <c r="S10" i="3"/>
  <c r="O14" i="3"/>
  <c r="O15" i="3" s="1"/>
  <c r="E10" i="3"/>
  <c r="E15" i="3" s="1"/>
  <c r="M14" i="3"/>
  <c r="M15" i="3" s="1"/>
  <c r="X15" i="3"/>
  <c r="Y13" i="3"/>
  <c r="Y14" i="3" s="1"/>
  <c r="Y10" i="3"/>
  <c r="N13" i="3"/>
  <c r="N14" i="3" s="1"/>
  <c r="N10" i="3"/>
  <c r="K13" i="3"/>
  <c r="K14" i="3" s="1"/>
  <c r="K10" i="3"/>
  <c r="L10" i="3"/>
  <c r="I13" i="3"/>
  <c r="I14" i="3" s="1"/>
  <c r="I10" i="3"/>
  <c r="V13" i="3"/>
  <c r="V10" i="3"/>
  <c r="P15" i="3"/>
  <c r="R13" i="3"/>
  <c r="R14" i="3" s="1"/>
  <c r="R10" i="3"/>
  <c r="Q13" i="3"/>
  <c r="Q10" i="3"/>
  <c r="D10" i="3"/>
  <c r="G10" i="3"/>
  <c r="G15" i="3" s="1"/>
  <c r="Z13" i="3"/>
  <c r="Z14" i="3" s="1"/>
  <c r="Z10" i="3"/>
  <c r="U13" i="3"/>
  <c r="U14" i="3" s="1"/>
  <c r="U10" i="3"/>
  <c r="J13" i="3"/>
  <c r="J14" i="3" s="1"/>
  <c r="J10" i="3"/>
  <c r="Q14" i="3"/>
  <c r="V14" i="3"/>
  <c r="D15" i="3" l="1"/>
  <c r="AB10" i="3"/>
  <c r="AB14" i="3"/>
  <c r="L15" i="3"/>
  <c r="W15" i="3"/>
  <c r="V15" i="3"/>
  <c r="N15" i="3"/>
  <c r="Z15" i="3"/>
  <c r="K15" i="3"/>
  <c r="R15" i="3"/>
  <c r="J15" i="3"/>
  <c r="Q15" i="3"/>
  <c r="Y15" i="3"/>
  <c r="I15" i="3"/>
  <c r="U15" i="3"/>
  <c r="S15" i="3"/>
  <c r="AB15" i="3" l="1"/>
  <c r="Y13" i="2" l="1"/>
  <c r="Q10" i="2"/>
  <c r="I13" i="2"/>
  <c r="Q13" i="2" l="1"/>
  <c r="Q14" i="2" s="1"/>
  <c r="Q15" i="2" s="1"/>
  <c r="F13" i="2"/>
  <c r="E13" i="2"/>
  <c r="D13" i="2"/>
  <c r="AA10" i="2"/>
  <c r="I14" i="2"/>
  <c r="AA14" i="2"/>
  <c r="V13" i="2" l="1"/>
  <c r="V10" i="2"/>
  <c r="Y14" i="2"/>
  <c r="N10" i="2"/>
  <c r="X13" i="2"/>
  <c r="X14" i="2" s="1"/>
  <c r="X10" i="2"/>
  <c r="L13" i="2"/>
  <c r="L14" i="2" s="1"/>
  <c r="V14" i="2"/>
  <c r="F10" i="2"/>
  <c r="I10" i="2"/>
  <c r="I15" i="2" s="1"/>
  <c r="G10" i="2"/>
  <c r="J13" i="2"/>
  <c r="J14" i="2" s="1"/>
  <c r="T13" i="2"/>
  <c r="T14" i="2" s="1"/>
  <c r="T10" i="2"/>
  <c r="P13" i="2"/>
  <c r="P14" i="2" s="1"/>
  <c r="P10" i="2"/>
  <c r="D14" i="2"/>
  <c r="Y10" i="2"/>
  <c r="R13" i="2"/>
  <c r="R10" i="2"/>
  <c r="J10" i="2"/>
  <c r="O13" i="2"/>
  <c r="O14" i="2" s="1"/>
  <c r="O10" i="2"/>
  <c r="Z13" i="2"/>
  <c r="Z10" i="2"/>
  <c r="M13" i="2"/>
  <c r="M14" i="2" s="1"/>
  <c r="M10" i="2"/>
  <c r="E14" i="2"/>
  <c r="D10" i="2"/>
  <c r="W13" i="2"/>
  <c r="W14" i="2" s="1"/>
  <c r="W10" i="2"/>
  <c r="K13" i="2"/>
  <c r="K14" i="2" s="1"/>
  <c r="K10" i="2"/>
  <c r="U13" i="2"/>
  <c r="U14" i="2" s="1"/>
  <c r="U10" i="2"/>
  <c r="U15" i="2" s="1"/>
  <c r="F14" i="2"/>
  <c r="L10" i="2"/>
  <c r="G13" i="2"/>
  <c r="S13" i="2"/>
  <c r="S14" i="2" s="1"/>
  <c r="S10" i="2"/>
  <c r="R14" i="2"/>
  <c r="E10" i="2"/>
  <c r="H13" i="2"/>
  <c r="H10" i="2"/>
  <c r="AA15" i="2"/>
  <c r="N13" i="2"/>
  <c r="N14" i="2" s="1"/>
  <c r="Z14" i="2"/>
  <c r="M15" i="2" l="1"/>
  <c r="AB10" i="2"/>
  <c r="Y15" i="2"/>
  <c r="L15" i="2"/>
  <c r="S15" i="2"/>
  <c r="J15" i="2"/>
  <c r="E15" i="2"/>
  <c r="N15" i="2"/>
  <c r="O15" i="2"/>
  <c r="P15" i="2"/>
  <c r="F15" i="2"/>
  <c r="H14" i="2"/>
  <c r="H15" i="2" s="1"/>
  <c r="T15" i="2"/>
  <c r="K15" i="2"/>
  <c r="R15" i="2"/>
  <c r="Z15" i="2"/>
  <c r="V15" i="2"/>
  <c r="W15" i="2"/>
  <c r="G14" i="2"/>
  <c r="G15" i="2" s="1"/>
  <c r="D15" i="2"/>
  <c r="X15" i="2"/>
  <c r="AB15" i="2" l="1"/>
  <c r="AB14" i="2"/>
  <c r="Q13" i="1" l="1"/>
  <c r="O13" i="1" l="1"/>
  <c r="O14" i="1" s="1"/>
  <c r="Y13" i="1"/>
  <c r="E13" i="1"/>
  <c r="Q10" i="1"/>
  <c r="O10" i="1"/>
  <c r="Q14" i="1"/>
  <c r="F13" i="1"/>
  <c r="D13" i="1"/>
  <c r="D14" i="1" s="1"/>
  <c r="F10" i="1"/>
  <c r="E10" i="1"/>
  <c r="AA14" i="1"/>
  <c r="D10" i="1"/>
  <c r="D15" i="1" l="1"/>
  <c r="O15" i="1"/>
  <c r="Q15" i="1"/>
  <c r="AA10" i="1"/>
  <c r="AA15" i="1" s="1"/>
  <c r="I14" i="1"/>
  <c r="G10" i="1"/>
  <c r="M13" i="1"/>
  <c r="M14" i="1" s="1"/>
  <c r="M10" i="1"/>
  <c r="Y14" i="1"/>
  <c r="I13" i="1"/>
  <c r="I10" i="1"/>
  <c r="H13" i="1"/>
  <c r="H14" i="1" s="1"/>
  <c r="H10" i="1"/>
  <c r="T13" i="1"/>
  <c r="T14" i="1" s="1"/>
  <c r="T10" i="1"/>
  <c r="E14" i="1"/>
  <c r="E15" i="1" s="1"/>
  <c r="R13" i="1"/>
  <c r="R14" i="1" s="1"/>
  <c r="R10" i="1"/>
  <c r="L13" i="1"/>
  <c r="L14" i="1" s="1"/>
  <c r="L10" i="1"/>
  <c r="Y10" i="1"/>
  <c r="Y15" i="1" s="1"/>
  <c r="P13" i="1"/>
  <c r="P14" i="1" s="1"/>
  <c r="P10" i="1"/>
  <c r="U13" i="1"/>
  <c r="U14" i="1" s="1"/>
  <c r="U10" i="1"/>
  <c r="F14" i="1"/>
  <c r="F15" i="1" s="1"/>
  <c r="X13" i="1"/>
  <c r="X14" i="1" s="1"/>
  <c r="X10" i="1"/>
  <c r="N13" i="1"/>
  <c r="N14" i="1" s="1"/>
  <c r="N10" i="1"/>
  <c r="W13" i="1"/>
  <c r="W14" i="1" s="1"/>
  <c r="W10" i="1"/>
  <c r="K13" i="1"/>
  <c r="K14" i="1" s="1"/>
  <c r="K10" i="1"/>
  <c r="V13" i="1"/>
  <c r="V14" i="1" s="1"/>
  <c r="V10" i="1"/>
  <c r="Z13" i="1"/>
  <c r="Z14" i="1" s="1"/>
  <c r="Z10" i="1"/>
  <c r="G13" i="1"/>
  <c r="G14" i="1"/>
  <c r="S13" i="1"/>
  <c r="S14" i="1" s="1"/>
  <c r="S10" i="1"/>
  <c r="S15" i="1" s="1"/>
  <c r="J13" i="1"/>
  <c r="J14" i="1" s="1"/>
  <c r="J10" i="1"/>
  <c r="R15" i="1" l="1"/>
  <c r="AB10" i="1"/>
  <c r="Z15" i="1"/>
  <c r="AB14" i="1"/>
  <c r="G15" i="1"/>
  <c r="I15" i="1"/>
  <c r="W15" i="1"/>
  <c r="V15" i="1"/>
  <c r="U15" i="1"/>
  <c r="N15" i="1"/>
  <c r="K15" i="1"/>
  <c r="P15" i="1"/>
  <c r="T15" i="1"/>
  <c r="X15" i="1"/>
  <c r="J15" i="1"/>
  <c r="H15" i="1"/>
  <c r="L15" i="1"/>
  <c r="M15" i="1"/>
  <c r="AB1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Dean S Mavar</author>
  </authors>
  <commentList>
    <comment ref="Y15" authorId="0" shapeId="0" xr:uid="{47A53C09-CC39-4CED-900C-1280636B6831}">
      <text>
        <r>
          <rPr>
            <b/>
            <sz val="14"/>
            <color indexed="81"/>
            <rFont val="Tahoma"/>
            <family val="2"/>
          </rPr>
          <t>Dean S Mavar:</t>
        </r>
        <r>
          <rPr>
            <sz val="14"/>
            <color indexed="81"/>
            <rFont val="Tahoma"/>
            <family val="2"/>
          </rPr>
          <t xml:space="preserve">
Why No Discount in Kim's Workbook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Dean S Mavar</author>
  </authors>
  <commentList>
    <comment ref="Y15" authorId="0" shapeId="0" xr:uid="{F59BADAD-23D8-42D2-90D7-0C4C9A36D8B8}">
      <text>
        <r>
          <rPr>
            <b/>
            <sz val="14"/>
            <color indexed="81"/>
            <rFont val="Tahoma"/>
            <family val="2"/>
          </rPr>
          <t>Dean S Mavar:</t>
        </r>
        <r>
          <rPr>
            <sz val="14"/>
            <color indexed="81"/>
            <rFont val="Tahoma"/>
            <family val="2"/>
          </rPr>
          <t xml:space="preserve">
Why No Discount in Kim's Workbook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Dean S Mavar</author>
  </authors>
  <commentList>
    <comment ref="Y15" authorId="0" shapeId="0" xr:uid="{FFD6CEF1-BB78-4688-9B2F-75F383D18047}">
      <text>
        <r>
          <rPr>
            <b/>
            <sz val="14"/>
            <color indexed="81"/>
            <rFont val="Tahoma"/>
            <family val="2"/>
          </rPr>
          <t>Dean S Mavar:</t>
        </r>
        <r>
          <rPr>
            <sz val="14"/>
            <color indexed="81"/>
            <rFont val="Tahoma"/>
            <family val="2"/>
          </rPr>
          <t xml:space="preserve">
Why No Discount in Kim's Workbook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Dean S Mavar</author>
  </authors>
  <commentList>
    <comment ref="Y15" authorId="0" shapeId="0" xr:uid="{396FFE7C-DFC0-4A53-8DCA-0AE903B0D414}">
      <text>
        <r>
          <rPr>
            <b/>
            <sz val="14"/>
            <color indexed="81"/>
            <rFont val="Tahoma"/>
            <family val="2"/>
          </rPr>
          <t>Dean S Mavar:</t>
        </r>
        <r>
          <rPr>
            <sz val="14"/>
            <color indexed="81"/>
            <rFont val="Tahoma"/>
            <family val="2"/>
          </rPr>
          <t xml:space="preserve">
Why No Discount in Kim's Workbook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Dean S Mavar</author>
  </authors>
  <commentList>
    <comment ref="Y15" authorId="0" shapeId="0" xr:uid="{17879CA5-B444-432B-A7D4-E60B2F40577A}">
      <text>
        <r>
          <rPr>
            <b/>
            <sz val="14"/>
            <color indexed="81"/>
            <rFont val="Tahoma"/>
            <family val="2"/>
          </rPr>
          <t>Dean S Mavar:</t>
        </r>
        <r>
          <rPr>
            <sz val="14"/>
            <color indexed="81"/>
            <rFont val="Tahoma"/>
            <family val="2"/>
          </rPr>
          <t xml:space="preserve">
Why No Discount in Kim's Workbook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Dean S Mavar</author>
  </authors>
  <commentList>
    <comment ref="Y15" authorId="0" shapeId="0" xr:uid="{006222A0-A1ED-4D56-8FE0-1BC1836EB031}">
      <text>
        <r>
          <rPr>
            <b/>
            <sz val="14"/>
            <color indexed="81"/>
            <rFont val="Tahoma"/>
            <family val="2"/>
          </rPr>
          <t>Dean S Mavar:</t>
        </r>
        <r>
          <rPr>
            <sz val="14"/>
            <color indexed="81"/>
            <rFont val="Tahoma"/>
            <family val="2"/>
          </rPr>
          <t xml:space="preserve">
Why No Discount in Kim's Workbook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Dean S Mavar</author>
  </authors>
  <commentList>
    <comment ref="Y15" authorId="0" shapeId="0" xr:uid="{56D7C47E-D1EC-4B5D-8C03-016481A24E3A}">
      <text>
        <r>
          <rPr>
            <b/>
            <sz val="14"/>
            <color indexed="81"/>
            <rFont val="Tahoma"/>
            <family val="2"/>
          </rPr>
          <t>Dean S Mavar:</t>
        </r>
        <r>
          <rPr>
            <sz val="14"/>
            <color indexed="81"/>
            <rFont val="Tahoma"/>
            <family val="2"/>
          </rPr>
          <t xml:space="preserve">
Why No Discount in Kim's Workbook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Dean S Mavar</author>
  </authors>
  <commentList>
    <comment ref="Y15" authorId="0" shapeId="0" xr:uid="{950ECDA3-F37A-44C1-845C-2E1538371A0D}">
      <text>
        <r>
          <rPr>
            <b/>
            <sz val="14"/>
            <color indexed="81"/>
            <rFont val="Tahoma"/>
            <family val="2"/>
          </rPr>
          <t>Dean S Mavar:</t>
        </r>
        <r>
          <rPr>
            <sz val="14"/>
            <color indexed="81"/>
            <rFont val="Tahoma"/>
            <family val="2"/>
          </rPr>
          <t xml:space="preserve">
Why No Discount in Kim's Workbook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Dean S Mavar</author>
  </authors>
  <commentList>
    <comment ref="Y15" authorId="0" shapeId="0" xr:uid="{4218027F-53BE-4667-9306-B6C134B4D913}">
      <text>
        <r>
          <rPr>
            <b/>
            <sz val="14"/>
            <color indexed="81"/>
            <rFont val="Tahoma"/>
            <family val="2"/>
          </rPr>
          <t>Dean S Mavar:</t>
        </r>
        <r>
          <rPr>
            <sz val="14"/>
            <color indexed="81"/>
            <rFont val="Tahoma"/>
            <family val="2"/>
          </rPr>
          <t xml:space="preserve">
Why No Discount in Kim's Workbook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Dean S Mavar</author>
  </authors>
  <commentList>
    <comment ref="Y15" authorId="0" shapeId="0" xr:uid="{ACE6068D-FB5E-4AC4-AB31-95965185DAF5}">
      <text>
        <r>
          <rPr>
            <b/>
            <sz val="14"/>
            <color indexed="81"/>
            <rFont val="Tahoma"/>
            <family val="2"/>
          </rPr>
          <t>Dean S Mavar:</t>
        </r>
        <r>
          <rPr>
            <sz val="14"/>
            <color indexed="81"/>
            <rFont val="Tahoma"/>
            <family val="2"/>
          </rPr>
          <t xml:space="preserve">
Why No Discount in Kim's Workbook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Dean S Mavar</author>
  </authors>
  <commentList>
    <comment ref="Y15" authorId="0" shapeId="0" xr:uid="{108BA36D-7C73-4EA7-AB44-5E354230E7CF}">
      <text>
        <r>
          <rPr>
            <b/>
            <sz val="14"/>
            <color indexed="81"/>
            <rFont val="Tahoma"/>
            <family val="2"/>
          </rPr>
          <t>Dean S Mavar:</t>
        </r>
        <r>
          <rPr>
            <sz val="14"/>
            <color indexed="81"/>
            <rFont val="Tahoma"/>
            <family val="2"/>
          </rPr>
          <t xml:space="preserve">
Why No Discount in Kim's Workbook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Dean S Mavar</author>
  </authors>
  <commentList>
    <comment ref="Y15" authorId="0" shapeId="0" xr:uid="{7FBE0BFF-6151-442A-9F6B-D6F032D5F534}">
      <text>
        <r>
          <rPr>
            <b/>
            <sz val="14"/>
            <color indexed="81"/>
            <rFont val="Tahoma"/>
            <family val="2"/>
          </rPr>
          <t>Dean S Mavar:</t>
        </r>
        <r>
          <rPr>
            <sz val="14"/>
            <color indexed="81"/>
            <rFont val="Tahoma"/>
            <family val="2"/>
          </rPr>
          <t xml:space="preserve">
Why No Discount in Kim's Workbook</t>
        </r>
      </text>
    </comment>
  </commentList>
</comments>
</file>

<file path=xl/sharedStrings.xml><?xml version="1.0" encoding="utf-8"?>
<sst xmlns="http://schemas.openxmlformats.org/spreadsheetml/2006/main" count="624" uniqueCount="63">
  <si>
    <t xml:space="preserve">Kentucky PBR Avoided Cost - Pipe </t>
  </si>
  <si>
    <t>Texas Gas</t>
  </si>
  <si>
    <t>TGP</t>
  </si>
  <si>
    <t>Trunkline</t>
  </si>
  <si>
    <t>ANR</t>
  </si>
  <si>
    <t>Contract</t>
  </si>
  <si>
    <t>#29759</t>
  </si>
  <si>
    <t>#29761</t>
  </si>
  <si>
    <t>#29765</t>
  </si>
  <si>
    <t>#31097</t>
  </si>
  <si>
    <t>#34380</t>
  </si>
  <si>
    <t>#32799</t>
  </si>
  <si>
    <t>#29760</t>
  </si>
  <si>
    <t>#29762</t>
  </si>
  <si>
    <t>#29763</t>
  </si>
  <si>
    <t>#35772</t>
  </si>
  <si>
    <t>#95033</t>
  </si>
  <si>
    <t>#104928</t>
  </si>
  <si>
    <t>#2546</t>
  </si>
  <si>
    <t>#2383</t>
  </si>
  <si>
    <t>#2384</t>
  </si>
  <si>
    <t>#300614/#300264</t>
  </si>
  <si>
    <t>#308768</t>
  </si>
  <si>
    <t>Delivered</t>
  </si>
  <si>
    <t>#14573</t>
  </si>
  <si>
    <t>#123707/#122803</t>
  </si>
  <si>
    <t>Delivered Service</t>
  </si>
  <si>
    <t>Benchmark</t>
  </si>
  <si>
    <t xml:space="preserve">Volume </t>
  </si>
  <si>
    <t>Invoice</t>
  </si>
  <si>
    <t>Total Monthly Savings/(Costs)</t>
  </si>
  <si>
    <t>June 2017</t>
  </si>
  <si>
    <t>July 2017</t>
  </si>
  <si>
    <t>August 2017</t>
  </si>
  <si>
    <t>September 2017</t>
  </si>
  <si>
    <t>October 2017</t>
  </si>
  <si>
    <t>November 2017</t>
  </si>
  <si>
    <t>December 2017</t>
  </si>
  <si>
    <t>#29761/36788</t>
  </si>
  <si>
    <t>January 2018</t>
  </si>
  <si>
    <t>February 2018</t>
  </si>
  <si>
    <t>March 2018</t>
  </si>
  <si>
    <t>April 2018</t>
  </si>
  <si>
    <t>May 2018</t>
  </si>
  <si>
    <t>Benchmark Demand Rate</t>
  </si>
  <si>
    <t>Total Demand Dollars</t>
  </si>
  <si>
    <t>Atmos Demand Rate</t>
  </si>
  <si>
    <t>Invoice Demand Dollars</t>
  </si>
  <si>
    <t>TGT Invoiced Transportation Commodity non-discounted</t>
  </si>
  <si>
    <t>TGP Invoiced Transportation Commodity non-discounted</t>
  </si>
  <si>
    <t>Trunkline Invoiced Transportation Commodity non-discounted</t>
  </si>
  <si>
    <t>ANR Invoiced Transportation Commodity non-discounted</t>
  </si>
  <si>
    <t>Transportation Demand Benchmark without discounts</t>
  </si>
  <si>
    <t>Transportation Commodity without discounts</t>
  </si>
  <si>
    <t xml:space="preserve">Total Benchmark Transport costs without discounts </t>
  </si>
  <si>
    <t>Invoiced Demand Costs</t>
  </si>
  <si>
    <t>Invoiced Transportation Commodity</t>
  </si>
  <si>
    <t>Total Invoiced Transporation costs</t>
  </si>
  <si>
    <t>Demand Savings</t>
  </si>
  <si>
    <t>Transportation Commodity Savings</t>
  </si>
  <si>
    <t>Total Transporation Discount</t>
  </si>
  <si>
    <t>Non-discounted Transportation Commodity costs:</t>
  </si>
  <si>
    <t>Total Transportation Commodity non-discounted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</si>
</sst>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00"/>
    <numFmt numFmtId="166" formatCode="_(&quot;$&quot;* #,##0.0000_);_(&quot;$&quot;* \(#,##0.0000\);_(&quot;$&quot;* &quot;-&quot;??_);_(@_)"/>
    <numFmt numFmtId="167" formatCode="_(&quot;$&quot;* #,##0_);_(&quot;$&quot;* \(#,##0\);_(&quot;$&quot;* &quot;-&quot;??_);_(@_)"/>
    <numFmt numFmtId="168" formatCode="&quot;$&quot;#,##0"/>
    <numFmt numFmtId="169" formatCode="&quot;$&quot;#,##0.00"/>
    <numFmt numFmtId="170" formatCode="_(* #,##0_);_(* \(#,##0\);_(* &quot;-&quot;???_);_(@_)"/>
    <numFmt numFmtId="171" formatCode="0.000000"/>
    <numFmt numFmtId="172" formatCode="0.00000"/>
    <numFmt numFmtId="173" formatCode="_(&quot;$&quot;* #,##0.00000_);_(&quot;$&quot;* \(#,##0.00000\);_(&quot;$&quot;* &quot;-&quot;??_);_(@_)"/>
    <numFmt numFmtId="174" formatCode="_(* #,##0.000000_);_(* \(#,##0.000000\);_(* &quot;-&quot;??_);_(@_)"/>
    <numFmt numFmtId="175" formatCode="_(&quot;$&quot;* #,##0.000_);_(&quot;$&quot;* \(#,##0.000\);_(&quot;$&quot;* &quot;-&quot;??_);_(@_)"/>
    <numFmt numFmtId="176" formatCode="_(&quot;$&quot;* #,##0.000000_);_(&quot;$&quot;* \(#,##0.000000\);_(&quot;$&quot;* &quot;-&quot;??_);_(@_)"/>
    <numFmt numFmtId="177" formatCode="0.0000%"/>
    <numFmt numFmtId="178" formatCode="0.000%"/>
    <numFmt numFmtId="179" formatCode="_(* #,##0.0000000_);_(* \(#,##0.00000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8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rgb="FF3F3F76"/>
      <name val="Calibri"/>
      <family val="2"/>
      <scheme val="minor"/>
    </font>
    <font>
      <sz val="16"/>
      <color theme="0"/>
      <name val="Calibri"/>
      <family val="2"/>
      <scheme val="minor"/>
    </font>
    <font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6"/>
      <color indexed="9"/>
      <name val="Calibri"/>
      <family val="2"/>
    </font>
    <font>
      <sz val="16"/>
      <color rgb="FF00B0F0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b/>
      <sz val="14"/>
      <color indexed="81"/>
      <name val="Tahoma"/>
      <family val="2"/>
    </font>
    <font>
      <sz val="14"/>
      <color indexed="81"/>
      <name val="Tahoma"/>
      <family val="2"/>
    </font>
    <font>
      <b/>
      <u/>
      <sz val="16"/>
      <color theme="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theme="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/>
        <bgColor theme="5" tint="0.79998168889431442"/>
      </patternFill>
    </fill>
    <fill>
      <patternFill patternType="solid">
        <fgColor theme="4"/>
        <bgColor theme="5" tint="0.79998168889431442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6" tint="0.39997558519241921"/>
      </left>
      <right/>
      <top style="thin">
        <color theme="6" tint="0.39997558519241921"/>
      </top>
      <bottom/>
      <diagonal/>
    </border>
    <border>
      <left/>
      <right/>
      <top style="thin">
        <color theme="6" tint="0.39997558519241921"/>
      </top>
      <bottom/>
      <diagonal/>
    </border>
    <border>
      <left style="thin">
        <color theme="6" tint="0.39994506668294322"/>
      </left>
      <right/>
      <top style="thin">
        <color theme="6" tint="0.39997558519241921"/>
      </top>
      <bottom style="thin">
        <color theme="6" tint="0.39997558519241921"/>
      </bottom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6" tint="0.39994506668294322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6" tint="0.39997558519241921"/>
      </left>
      <right style="thin">
        <color theme="6" tint="0.39994506668294322"/>
      </right>
      <top style="thin">
        <color theme="6" tint="0.39997558519241921"/>
      </top>
      <bottom/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7558519241921"/>
      </top>
      <bottom/>
      <diagonal/>
    </border>
    <border>
      <left style="thin">
        <color theme="6" tint="0.39994506668294322"/>
      </left>
      <right style="thin">
        <color theme="6" tint="0.39997558519241921"/>
      </right>
      <top style="thin">
        <color theme="6" tint="0.39997558519241921"/>
      </top>
      <bottom/>
      <diagonal/>
    </border>
    <border>
      <left style="thin">
        <color theme="6" tint="0.39994506668294322"/>
      </left>
      <right style="thin">
        <color theme="6" tint="0.39991454817346722"/>
      </right>
      <top style="thin">
        <color theme="6" tint="0.39997558519241921"/>
      </top>
      <bottom/>
      <diagonal/>
    </border>
    <border>
      <left style="thin">
        <color theme="6" tint="0.39994506668294322"/>
      </left>
      <right/>
      <top style="thin">
        <color theme="6" tint="0.39997558519241921"/>
      </top>
      <bottom/>
      <diagonal/>
    </border>
    <border>
      <left style="thin">
        <color theme="6" tint="0.39991454817346722"/>
      </left>
      <right/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4" tint="0.39991454817346722"/>
      </left>
      <right/>
      <top/>
      <bottom/>
      <diagonal/>
    </border>
    <border>
      <left style="thin">
        <color theme="4" tint="0.39991454817346722"/>
      </left>
      <right style="thin">
        <color theme="4" tint="0.39988402966399123"/>
      </right>
      <top style="thin">
        <color theme="4" tint="0.39997558519241921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7558519241921"/>
      </top>
      <bottom/>
      <diagonal/>
    </border>
    <border>
      <left style="thin">
        <color theme="5" tint="0.39997558519241921"/>
      </left>
      <right/>
      <top/>
      <bottom/>
      <diagonal/>
    </border>
    <border>
      <left style="thin">
        <color theme="5" tint="0.39997558519241921"/>
      </left>
      <right style="thin">
        <color theme="5" tint="0.39994506668294322"/>
      </right>
      <top style="thin">
        <color theme="5" tint="0.39997558519241921"/>
      </top>
      <bottom/>
      <diagonal/>
    </border>
    <border>
      <left style="thin">
        <color theme="5" tint="0.39994506668294322"/>
      </left>
      <right style="thin">
        <color theme="5" tint="0.39997558519241921"/>
      </right>
      <top style="thin">
        <color theme="5" tint="0.39997558519241921"/>
      </top>
      <bottom/>
      <diagonal/>
    </border>
    <border>
      <left style="thin">
        <color theme="5" tint="0.39997558519241921"/>
      </left>
      <right/>
      <top style="thin">
        <color theme="5" tint="0.39994506668294322"/>
      </top>
      <bottom style="thin">
        <color theme="5" tint="0.39997558519241921"/>
      </bottom>
      <diagonal/>
    </border>
    <border>
      <left/>
      <right/>
      <top style="thin">
        <color theme="5" tint="0.39994506668294322"/>
      </top>
      <bottom style="thin">
        <color theme="5" tint="0.39997558519241921"/>
      </bottom>
      <diagonal/>
    </border>
    <border>
      <left/>
      <right style="thin">
        <color theme="5" tint="0.39997558519241921"/>
      </right>
      <top style="thin">
        <color theme="5" tint="0.39994506668294322"/>
      </top>
      <bottom style="thin">
        <color theme="5" tint="0.39997558519241921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44" fontId="11" fillId="0" borderId="0" applyFont="0" applyFill="0" applyBorder="0" applyAlignment="0" applyProtection="0"/>
    <xf numFmtId="0" fontId="14" fillId="0" borderId="0"/>
  </cellStyleXfs>
  <cellXfs count="122">
    <xf numFmtId="0" fontId="0" fillId="0" borderId="0" xfId="0"/>
    <xf numFmtId="0" fontId="4" fillId="3" borderId="0" xfId="5" applyFont="1" applyBorder="1" applyAlignment="1">
      <alignment horizontal="centerContinuous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6" borderId="2" xfId="0" applyFont="1" applyFill="1" applyBorder="1"/>
    <xf numFmtId="0" fontId="6" fillId="6" borderId="3" xfId="0" applyFont="1" applyFill="1" applyBorder="1"/>
    <xf numFmtId="0" fontId="6" fillId="6" borderId="6" xfId="0" applyFont="1" applyFill="1" applyBorder="1" applyAlignment="1">
      <alignment horizontal="center"/>
    </xf>
    <xf numFmtId="164" fontId="6" fillId="0" borderId="0" xfId="0" applyNumberFormat="1" applyFont="1"/>
    <xf numFmtId="0" fontId="5" fillId="7" borderId="7" xfId="0" applyFont="1" applyFill="1" applyBorder="1"/>
    <xf numFmtId="164" fontId="5" fillId="7" borderId="8" xfId="1" applyNumberFormat="1" applyFont="1" applyFill="1" applyBorder="1" applyAlignment="1">
      <alignment horizontal="center"/>
    </xf>
    <xf numFmtId="164" fontId="5" fillId="7" borderId="9" xfId="1" applyNumberFormat="1" applyFont="1" applyFill="1" applyBorder="1" applyAlignment="1">
      <alignment horizontal="center"/>
    </xf>
    <xf numFmtId="164" fontId="5" fillId="7" borderId="10" xfId="1" applyNumberFormat="1" applyFont="1" applyFill="1" applyBorder="1" applyAlignment="1">
      <alignment horizontal="center"/>
    </xf>
    <xf numFmtId="164" fontId="5" fillId="7" borderId="11" xfId="1" applyNumberFormat="1" applyFont="1" applyFill="1" applyBorder="1" applyAlignment="1">
      <alignment horizontal="center"/>
    </xf>
    <xf numFmtId="164" fontId="5" fillId="7" borderId="3" xfId="1" applyNumberFormat="1" applyFont="1" applyFill="1" applyBorder="1" applyAlignment="1">
      <alignment horizontal="center"/>
    </xf>
    <xf numFmtId="164" fontId="5" fillId="0" borderId="0" xfId="1" applyNumberFormat="1" applyFont="1" applyFill="1" applyBorder="1" applyAlignment="1">
      <alignment horizontal="center"/>
    </xf>
    <xf numFmtId="0" fontId="6" fillId="0" borderId="0" xfId="0" applyFont="1" applyAlignment="1">
      <alignment horizontal="left" vertical="center"/>
    </xf>
    <xf numFmtId="164" fontId="7" fillId="0" borderId="0" xfId="4" applyNumberFormat="1" applyFont="1" applyFill="1" applyBorder="1"/>
    <xf numFmtId="165" fontId="7" fillId="0" borderId="0" xfId="4" applyNumberFormat="1" applyFont="1" applyFill="1" applyBorder="1"/>
    <xf numFmtId="0" fontId="8" fillId="0" borderId="0" xfId="5" applyFont="1" applyFill="1" applyBorder="1" applyAlignment="1">
      <alignment vertical="center"/>
    </xf>
    <xf numFmtId="165" fontId="9" fillId="0" borderId="0" xfId="3" applyNumberFormat="1" applyFont="1" applyFill="1" applyBorder="1"/>
    <xf numFmtId="14" fontId="5" fillId="0" borderId="0" xfId="1" applyNumberFormat="1" applyFont="1" applyFill="1" applyBorder="1"/>
    <xf numFmtId="164" fontId="5" fillId="0" borderId="0" xfId="1" applyNumberFormat="1" applyFont="1" applyFill="1" applyBorder="1"/>
    <xf numFmtId="14" fontId="5" fillId="0" borderId="0" xfId="0" applyNumberFormat="1" applyFont="1"/>
    <xf numFmtId="0" fontId="5" fillId="9" borderId="14" xfId="0" applyFont="1" applyFill="1" applyBorder="1"/>
    <xf numFmtId="166" fontId="5" fillId="10" borderId="15" xfId="1" applyNumberFormat="1" applyFont="1" applyFill="1" applyBorder="1" applyAlignment="1">
      <alignment horizontal="right"/>
    </xf>
    <xf numFmtId="0" fontId="8" fillId="0" borderId="0" xfId="6" applyFont="1" applyFill="1" applyBorder="1" applyAlignment="1">
      <alignment vertical="center"/>
    </xf>
    <xf numFmtId="0" fontId="5" fillId="0" borderId="14" xfId="0" applyFont="1" applyBorder="1"/>
    <xf numFmtId="164" fontId="5" fillId="0" borderId="15" xfId="1" applyNumberFormat="1" applyFont="1" applyBorder="1" applyAlignment="1">
      <alignment horizontal="right"/>
    </xf>
    <xf numFmtId="167" fontId="5" fillId="10" borderId="15" xfId="1" applyNumberFormat="1" applyFont="1" applyFill="1" applyBorder="1" applyAlignment="1">
      <alignment horizontal="right"/>
    </xf>
    <xf numFmtId="5" fontId="6" fillId="0" borderId="0" xfId="0" applyNumberFormat="1" applyFont="1" applyAlignment="1">
      <alignment horizontal="right"/>
    </xf>
    <xf numFmtId="164" fontId="5" fillId="0" borderId="0" xfId="1" applyNumberFormat="1" applyFont="1"/>
    <xf numFmtId="0" fontId="5" fillId="12" borderId="17" xfId="0" applyFont="1" applyFill="1" applyBorder="1"/>
    <xf numFmtId="168" fontId="5" fillId="0" borderId="0" xfId="0" applyNumberFormat="1" applyFont="1"/>
    <xf numFmtId="166" fontId="5" fillId="12" borderId="18" xfId="0" applyNumberFormat="1" applyFont="1" applyFill="1" applyBorder="1" applyAlignment="1">
      <alignment horizontal="right"/>
    </xf>
    <xf numFmtId="5" fontId="6" fillId="0" borderId="0" xfId="0" applyNumberFormat="1" applyFont="1" applyAlignment="1">
      <alignment horizontal="left"/>
    </xf>
    <xf numFmtId="43" fontId="5" fillId="0" borderId="0" xfId="1" applyFont="1" applyFill="1" applyBorder="1"/>
    <xf numFmtId="0" fontId="5" fillId="0" borderId="17" xfId="0" applyFont="1" applyBorder="1"/>
    <xf numFmtId="164" fontId="5" fillId="0" borderId="18" xfId="1" applyNumberFormat="1" applyFont="1" applyFill="1" applyBorder="1" applyAlignment="1">
      <alignment horizontal="right"/>
    </xf>
    <xf numFmtId="167" fontId="5" fillId="12" borderId="18" xfId="0" applyNumberFormat="1" applyFont="1" applyFill="1" applyBorder="1" applyAlignment="1">
      <alignment horizontal="right"/>
    </xf>
    <xf numFmtId="0" fontId="6" fillId="13" borderId="19" xfId="0" applyFont="1" applyFill="1" applyBorder="1"/>
    <xf numFmtId="0" fontId="6" fillId="13" borderId="20" xfId="0" applyFont="1" applyFill="1" applyBorder="1"/>
    <xf numFmtId="167" fontId="6" fillId="13" borderId="21" xfId="0" applyNumberFormat="1" applyFont="1" applyFill="1" applyBorder="1" applyAlignment="1">
      <alignment horizontal="right"/>
    </xf>
    <xf numFmtId="168" fontId="9" fillId="0" borderId="0" xfId="4" applyNumberFormat="1" applyFont="1" applyFill="1" applyBorder="1"/>
    <xf numFmtId="0" fontId="10" fillId="0" borderId="0" xfId="0" applyFont="1"/>
    <xf numFmtId="169" fontId="5" fillId="0" borderId="0" xfId="0" applyNumberFormat="1" applyFont="1"/>
    <xf numFmtId="167" fontId="5" fillId="0" borderId="0" xfId="0" applyNumberFormat="1" applyFont="1"/>
    <xf numFmtId="166" fontId="5" fillId="0" borderId="0" xfId="1" applyNumberFormat="1" applyFont="1" applyFill="1" applyBorder="1" applyAlignment="1">
      <alignment horizontal="right"/>
    </xf>
    <xf numFmtId="168" fontId="6" fillId="14" borderId="22" xfId="0" applyNumberFormat="1" applyFont="1" applyFill="1" applyBorder="1"/>
    <xf numFmtId="168" fontId="6" fillId="14" borderId="23" xfId="0" applyNumberFormat="1" applyFont="1" applyFill="1" applyBorder="1"/>
    <xf numFmtId="168" fontId="6" fillId="14" borderId="24" xfId="0" applyNumberFormat="1" applyFont="1" applyFill="1" applyBorder="1"/>
    <xf numFmtId="170" fontId="5" fillId="0" borderId="0" xfId="0" applyNumberFormat="1" applyFont="1"/>
    <xf numFmtId="165" fontId="12" fillId="0" borderId="0" xfId="8" applyNumberFormat="1" applyFont="1" applyFill="1" applyBorder="1"/>
    <xf numFmtId="165" fontId="5" fillId="0" borderId="0" xfId="3" applyNumberFormat="1" applyFont="1" applyFill="1" applyBorder="1" applyAlignment="1">
      <alignment horizontal="right"/>
    </xf>
    <xf numFmtId="168" fontId="5" fillId="0" borderId="0" xfId="3" applyNumberFormat="1" applyFont="1" applyFill="1" applyBorder="1" applyAlignment="1">
      <alignment horizontal="right"/>
    </xf>
    <xf numFmtId="168" fontId="5" fillId="0" borderId="0" xfId="1" applyNumberFormat="1" applyFont="1" applyFill="1" applyBorder="1" applyAlignment="1">
      <alignment horizontal="right"/>
    </xf>
    <xf numFmtId="43" fontId="10" fillId="0" borderId="0" xfId="1" applyFont="1" applyFill="1" applyBorder="1"/>
    <xf numFmtId="173" fontId="5" fillId="0" borderId="0" xfId="2" applyNumberFormat="1" applyFont="1" applyFill="1" applyBorder="1"/>
    <xf numFmtId="166" fontId="5" fillId="0" borderId="0" xfId="2" applyNumberFormat="1" applyFont="1" applyFill="1" applyBorder="1"/>
    <xf numFmtId="175" fontId="5" fillId="0" borderId="0" xfId="2" applyNumberFormat="1" applyFont="1" applyFill="1" applyBorder="1"/>
    <xf numFmtId="44" fontId="5" fillId="0" borderId="0" xfId="2" applyFont="1" applyFill="1" applyBorder="1"/>
    <xf numFmtId="176" fontId="5" fillId="0" borderId="0" xfId="2" applyNumberFormat="1" applyFont="1" applyFill="1" applyBorder="1"/>
    <xf numFmtId="10" fontId="5" fillId="0" borderId="0" xfId="3" applyNumberFormat="1" applyFont="1" applyFill="1" applyBorder="1"/>
    <xf numFmtId="177" fontId="5" fillId="0" borderId="0" xfId="3" applyNumberFormat="1" applyFont="1" applyFill="1" applyBorder="1"/>
    <xf numFmtId="9" fontId="5" fillId="0" borderId="0" xfId="3" applyFont="1" applyFill="1" applyBorder="1"/>
    <xf numFmtId="166" fontId="13" fillId="0" borderId="0" xfId="2" applyNumberFormat="1" applyFont="1" applyFill="1" applyBorder="1"/>
    <xf numFmtId="178" fontId="5" fillId="0" borderId="0" xfId="3" applyNumberFormat="1" applyFont="1" applyFill="1" applyBorder="1"/>
    <xf numFmtId="164" fontId="9" fillId="0" borderId="0" xfId="1" applyNumberFormat="1" applyFont="1" applyFill="1" applyBorder="1" applyAlignment="1"/>
    <xf numFmtId="165" fontId="5" fillId="0" borderId="0" xfId="2" applyNumberFormat="1" applyFont="1" applyFill="1" applyBorder="1"/>
    <xf numFmtId="169" fontId="5" fillId="0" borderId="0" xfId="2" applyNumberFormat="1" applyFont="1" applyFill="1" applyBorder="1"/>
    <xf numFmtId="0" fontId="6" fillId="0" borderId="0" xfId="7" applyFont="1" applyFill="1" applyBorder="1" applyAlignment="1">
      <alignment horizontal="center"/>
    </xf>
    <xf numFmtId="168" fontId="6" fillId="14" borderId="25" xfId="0" applyNumberFormat="1" applyFont="1" applyFill="1" applyBorder="1"/>
    <xf numFmtId="168" fontId="6" fillId="14" borderId="26" xfId="0" applyNumberFormat="1" applyFont="1" applyFill="1" applyBorder="1"/>
    <xf numFmtId="0" fontId="5" fillId="0" borderId="0" xfId="0" applyFont="1" applyFill="1" applyBorder="1"/>
    <xf numFmtId="5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/>
    <xf numFmtId="14" fontId="5" fillId="0" borderId="0" xfId="0" applyNumberFormat="1" applyFont="1" applyFill="1" applyBorder="1"/>
    <xf numFmtId="5" fontId="6" fillId="0" borderId="0" xfId="0" applyNumberFormat="1" applyFont="1" applyFill="1" applyBorder="1" applyAlignment="1">
      <alignment horizontal="left"/>
    </xf>
    <xf numFmtId="165" fontId="5" fillId="0" borderId="0" xfId="0" applyNumberFormat="1" applyFont="1" applyFill="1" applyBorder="1" applyAlignment="1">
      <alignment horizontal="right"/>
    </xf>
    <xf numFmtId="0" fontId="10" fillId="0" borderId="0" xfId="0" applyFont="1" applyFill="1" applyBorder="1"/>
    <xf numFmtId="169" fontId="5" fillId="0" borderId="0" xfId="0" applyNumberFormat="1" applyFont="1" applyFill="1" applyBorder="1"/>
    <xf numFmtId="3" fontId="5" fillId="0" borderId="0" xfId="0" applyNumberFormat="1" applyFont="1" applyFill="1" applyBorder="1"/>
    <xf numFmtId="168" fontId="5" fillId="0" borderId="0" xfId="0" applyNumberFormat="1" applyFont="1" applyFill="1" applyBorder="1"/>
    <xf numFmtId="0" fontId="5" fillId="0" borderId="0" xfId="0" applyFont="1" applyFill="1" applyBorder="1" applyAlignment="1">
      <alignment horizontal="center"/>
    </xf>
    <xf numFmtId="168" fontId="5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/>
    <xf numFmtId="165" fontId="5" fillId="0" borderId="0" xfId="1" applyNumberFormat="1" applyFont="1" applyFill="1" applyBorder="1"/>
    <xf numFmtId="171" fontId="10" fillId="0" borderId="0" xfId="0" applyNumberFormat="1" applyFont="1" applyFill="1" applyBorder="1"/>
    <xf numFmtId="172" fontId="10" fillId="0" borderId="0" xfId="0" applyNumberFormat="1" applyFont="1" applyFill="1" applyBorder="1"/>
    <xf numFmtId="43" fontId="5" fillId="0" borderId="0" xfId="0" applyNumberFormat="1" applyFont="1" applyFill="1" applyBorder="1"/>
    <xf numFmtId="174" fontId="5" fillId="0" borderId="0" xfId="0" applyNumberFormat="1" applyFont="1" applyFill="1" applyBorder="1"/>
    <xf numFmtId="0" fontId="9" fillId="0" borderId="0" xfId="0" applyFont="1" applyFill="1" applyBorder="1"/>
    <xf numFmtId="173" fontId="5" fillId="0" borderId="0" xfId="0" applyNumberFormat="1" applyFont="1" applyFill="1" applyBorder="1"/>
    <xf numFmtId="0" fontId="1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79" fontId="5" fillId="0" borderId="0" xfId="0" applyNumberFormat="1" applyFont="1" applyFill="1" applyBorder="1"/>
    <xf numFmtId="0" fontId="5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right"/>
    </xf>
    <xf numFmtId="9" fontId="5" fillId="0" borderId="0" xfId="0" applyNumberFormat="1" applyFont="1" applyFill="1" applyBorder="1"/>
    <xf numFmtId="0" fontId="15" fillId="0" borderId="0" xfId="9" applyFont="1" applyFill="1" applyBorder="1"/>
    <xf numFmtId="17" fontId="5" fillId="0" borderId="0" xfId="0" applyNumberFormat="1" applyFont="1" applyFill="1" applyBorder="1"/>
    <xf numFmtId="168" fontId="6" fillId="14" borderId="27" xfId="0" applyNumberFormat="1" applyFont="1" applyFill="1" applyBorder="1"/>
    <xf numFmtId="168" fontId="18" fillId="14" borderId="22" xfId="0" applyNumberFormat="1" applyFont="1" applyFill="1" applyBorder="1"/>
    <xf numFmtId="168" fontId="6" fillId="14" borderId="22" xfId="0" applyNumberFormat="1" applyFont="1" applyFill="1" applyBorder="1" applyAlignment="1">
      <alignment horizontal="left" indent="1"/>
    </xf>
    <xf numFmtId="0" fontId="6" fillId="0" borderId="0" xfId="0" applyFont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0" fontId="6" fillId="6" borderId="6" xfId="0" applyFont="1" applyFill="1" applyBorder="1" applyAlignment="1">
      <alignment horizontal="center"/>
    </xf>
    <xf numFmtId="164" fontId="5" fillId="7" borderId="12" xfId="1" applyNumberFormat="1" applyFont="1" applyFill="1" applyBorder="1" applyAlignment="1">
      <alignment horizontal="center"/>
    </xf>
    <xf numFmtId="164" fontId="5" fillId="7" borderId="6" xfId="1" applyNumberFormat="1" applyFont="1" applyFill="1" applyBorder="1" applyAlignment="1">
      <alignment horizontal="center"/>
    </xf>
    <xf numFmtId="164" fontId="5" fillId="7" borderId="4" xfId="1" applyNumberFormat="1" applyFont="1" applyFill="1" applyBorder="1" applyAlignment="1">
      <alignment horizontal="center"/>
    </xf>
    <xf numFmtId="0" fontId="6" fillId="8" borderId="13" xfId="0" applyFont="1" applyFill="1" applyBorder="1" applyAlignment="1">
      <alignment horizontal="center"/>
    </xf>
    <xf numFmtId="0" fontId="6" fillId="8" borderId="0" xfId="0" applyFont="1" applyFill="1" applyAlignment="1">
      <alignment horizontal="center"/>
    </xf>
    <xf numFmtId="0" fontId="6" fillId="11" borderId="16" xfId="0" applyFont="1" applyFill="1" applyBorder="1" applyAlignment="1">
      <alignment horizontal="center"/>
    </xf>
    <xf numFmtId="0" fontId="6" fillId="11" borderId="0" xfId="0" applyFont="1" applyFill="1" applyAlignment="1">
      <alignment horizontal="center"/>
    </xf>
    <xf numFmtId="0" fontId="4" fillId="3" borderId="0" xfId="5" applyFont="1" applyBorder="1" applyAlignment="1">
      <alignment horizontal="center"/>
    </xf>
    <xf numFmtId="164" fontId="5" fillId="0" borderId="0" xfId="1" applyNumberFormat="1" applyFont="1" applyFill="1" applyBorder="1" applyAlignment="1">
      <alignment horizontal="center"/>
    </xf>
    <xf numFmtId="0" fontId="6" fillId="0" borderId="0" xfId="7" applyFont="1" applyFill="1" applyBorder="1" applyAlignment="1">
      <alignment horizontal="center"/>
    </xf>
    <xf numFmtId="0" fontId="6" fillId="0" borderId="0" xfId="5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10">
    <cellStyle name="Accent1" xfId="5" builtinId="29"/>
    <cellStyle name="Accent2" xfId="6" builtinId="33"/>
    <cellStyle name="Accent3" xfId="7" builtinId="37"/>
    <cellStyle name="Comma" xfId="1" builtinId="3"/>
    <cellStyle name="Currency" xfId="2" builtinId="4"/>
    <cellStyle name="Currency 3" xfId="8" xr:uid="{9BDACBB0-3FC7-46E7-9C03-21E3A2BC2502}"/>
    <cellStyle name="Input" xfId="4" builtinId="20"/>
    <cellStyle name="Normal" xfId="0" builtinId="0"/>
    <cellStyle name="Normal 10" xfId="9" xr:uid="{408B8C70-DF15-46F7-9AD8-D920DD752D17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A8B87-B21F-414A-9F3E-72D440CD486E}">
  <sheetPr>
    <pageSetUpPr fitToPage="1"/>
  </sheetPr>
  <dimension ref="A2:BH36"/>
  <sheetViews>
    <sheetView showGridLines="0" tabSelected="1" zoomScale="60" zoomScaleNormal="60" workbookViewId="0">
      <selection activeCell="G44" sqref="G44"/>
    </sheetView>
  </sheetViews>
  <sheetFormatPr defaultColWidth="49.28515625" defaultRowHeight="21" x14ac:dyDescent="0.35"/>
  <cols>
    <col min="1" max="1" width="63.42578125" style="2" bestFit="1" customWidth="1"/>
    <col min="2" max="2" width="8.28515625" style="2" bestFit="1" customWidth="1"/>
    <col min="3" max="3" width="7.5703125" style="2" bestFit="1" customWidth="1"/>
    <col min="4" max="4" width="20.5703125" style="2" bestFit="1" customWidth="1"/>
    <col min="5" max="9" width="14.140625" style="2" bestFit="1" customWidth="1"/>
    <col min="10" max="12" width="16.140625" style="2" bestFit="1" customWidth="1"/>
    <col min="13" max="13" width="18.42578125" style="2" bestFit="1" customWidth="1"/>
    <col min="14" max="14" width="18.42578125" style="2" customWidth="1"/>
    <col min="15" max="17" width="16.140625" style="2" bestFit="1" customWidth="1"/>
    <col min="18" max="21" width="14.140625" style="2" bestFit="1" customWidth="1"/>
    <col min="22" max="22" width="28.28515625" style="2" bestFit="1" customWidth="1"/>
    <col min="23" max="23" width="16.140625" style="2" bestFit="1" customWidth="1"/>
    <col min="24" max="24" width="16.140625" style="2" customWidth="1"/>
    <col min="25" max="25" width="14.140625" style="2" bestFit="1" customWidth="1"/>
    <col min="26" max="26" width="28.28515625" style="2" bestFit="1" customWidth="1"/>
    <col min="27" max="27" width="26.5703125" style="2" bestFit="1" customWidth="1"/>
    <col min="28" max="28" width="18.42578125" style="2" bestFit="1" customWidth="1"/>
    <col min="29" max="29" width="11" style="2" bestFit="1" customWidth="1"/>
    <col min="30" max="30" width="43.5703125" style="2" bestFit="1" customWidth="1"/>
    <col min="31" max="41" width="11.42578125" style="2" bestFit="1" customWidth="1"/>
    <col min="42" max="42" width="12.85546875" style="2" bestFit="1" customWidth="1"/>
    <col min="43" max="44" width="10" style="2" bestFit="1" customWidth="1"/>
    <col min="45" max="45" width="6.7109375" style="2" bestFit="1" customWidth="1"/>
    <col min="46" max="46" width="10" style="2" bestFit="1" customWidth="1"/>
    <col min="47" max="47" width="6.7109375" style="2" bestFit="1" customWidth="1"/>
    <col min="48" max="48" width="24.28515625" style="2" bestFit="1" customWidth="1"/>
    <col min="49" max="49" width="12.85546875" style="2" bestFit="1" customWidth="1"/>
    <col min="50" max="50" width="12" style="2" bestFit="1" customWidth="1"/>
    <col min="51" max="51" width="24.28515625" style="2" bestFit="1" customWidth="1"/>
    <col min="52" max="52" width="23.42578125" style="2" bestFit="1" customWidth="1"/>
    <col min="53" max="53" width="9.28515625" style="2" bestFit="1" customWidth="1"/>
    <col min="54" max="16384" width="49.28515625" style="2"/>
  </cols>
  <sheetData>
    <row r="2" spans="1:60" ht="23.25" x14ac:dyDescent="0.3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60" ht="23.25" x14ac:dyDescent="0.35">
      <c r="A3" s="116" t="s">
        <v>31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</row>
    <row r="4" spans="1:60" x14ac:dyDescent="0.35"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105"/>
      <c r="AP4" s="105"/>
      <c r="AQ4" s="105"/>
      <c r="AR4" s="105"/>
      <c r="AS4" s="105"/>
      <c r="AT4" s="105"/>
      <c r="AU4" s="105"/>
      <c r="AV4" s="105"/>
      <c r="AW4" s="105"/>
      <c r="AX4" s="3"/>
      <c r="AY4" s="105"/>
      <c r="AZ4" s="105"/>
    </row>
    <row r="5" spans="1:60" x14ac:dyDescent="0.35">
      <c r="A5" s="4"/>
      <c r="B5" s="4"/>
      <c r="C5" s="5"/>
      <c r="D5" s="106" t="s">
        <v>1</v>
      </c>
      <c r="E5" s="107"/>
      <c r="F5" s="107"/>
      <c r="G5" s="107"/>
      <c r="H5" s="107"/>
      <c r="I5" s="107"/>
      <c r="J5" s="107"/>
      <c r="K5" s="107"/>
      <c r="L5" s="107"/>
      <c r="M5" s="107"/>
      <c r="N5" s="108"/>
      <c r="O5" s="106" t="s">
        <v>2</v>
      </c>
      <c r="P5" s="107"/>
      <c r="Q5" s="107"/>
      <c r="R5" s="107"/>
      <c r="S5" s="107"/>
      <c r="T5" s="107"/>
      <c r="U5" s="107"/>
      <c r="V5" s="107"/>
      <c r="W5" s="107"/>
      <c r="X5" s="108"/>
      <c r="Y5" s="6" t="s">
        <v>3</v>
      </c>
      <c r="Z5" s="106" t="s">
        <v>4</v>
      </c>
      <c r="AA5" s="108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</row>
    <row r="6" spans="1:60" x14ac:dyDescent="0.35">
      <c r="A6" s="8" t="s">
        <v>5</v>
      </c>
      <c r="D6" s="9" t="s">
        <v>6</v>
      </c>
      <c r="E6" s="10" t="s">
        <v>7</v>
      </c>
      <c r="F6" s="10" t="s">
        <v>8</v>
      </c>
      <c r="G6" s="10" t="s">
        <v>9</v>
      </c>
      <c r="H6" s="11" t="s">
        <v>10</v>
      </c>
      <c r="I6" s="11" t="s">
        <v>11</v>
      </c>
      <c r="J6" s="11" t="s">
        <v>12</v>
      </c>
      <c r="K6" s="11" t="s">
        <v>13</v>
      </c>
      <c r="L6" s="12" t="s">
        <v>14</v>
      </c>
      <c r="M6" s="11"/>
      <c r="N6" s="11" t="s">
        <v>15</v>
      </c>
      <c r="O6" s="11" t="s">
        <v>16</v>
      </c>
      <c r="P6" s="11" t="s">
        <v>17</v>
      </c>
      <c r="Q6" s="11" t="s">
        <v>18</v>
      </c>
      <c r="R6" s="109" t="s">
        <v>19</v>
      </c>
      <c r="S6" s="110"/>
      <c r="T6" s="111" t="s">
        <v>20</v>
      </c>
      <c r="U6" s="110"/>
      <c r="V6" s="13" t="s">
        <v>21</v>
      </c>
      <c r="W6" s="11" t="s">
        <v>22</v>
      </c>
      <c r="X6" s="11" t="s">
        <v>23</v>
      </c>
      <c r="Y6" s="11" t="s">
        <v>24</v>
      </c>
      <c r="Z6" s="11" t="s">
        <v>25</v>
      </c>
      <c r="AA6" s="12" t="s">
        <v>26</v>
      </c>
      <c r="AB6" s="14"/>
      <c r="AC6" s="15"/>
      <c r="AD6" s="16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6"/>
    </row>
    <row r="7" spans="1:60" x14ac:dyDescent="0.35">
      <c r="A7" s="112" t="s">
        <v>27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C7" s="18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6"/>
      <c r="AP7" s="20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C7" s="21"/>
      <c r="BD7" s="21"/>
      <c r="BH7" s="22"/>
    </row>
    <row r="8" spans="1:60" x14ac:dyDescent="0.35">
      <c r="A8" s="23" t="s">
        <v>44</v>
      </c>
      <c r="D8" s="24">
        <v>7.4820000000000002</v>
      </c>
      <c r="E8" s="24">
        <v>0</v>
      </c>
      <c r="F8" s="24">
        <v>0</v>
      </c>
      <c r="G8" s="24">
        <v>9.4260000000000002</v>
      </c>
      <c r="H8" s="24">
        <v>7.4820000000000002</v>
      </c>
      <c r="I8" s="24">
        <v>7.0019999999999998</v>
      </c>
      <c r="J8" s="24">
        <v>9.2640000000000011</v>
      </c>
      <c r="K8" s="24">
        <v>10.629</v>
      </c>
      <c r="L8" s="24">
        <v>12.57</v>
      </c>
      <c r="M8" s="24"/>
      <c r="N8" s="24">
        <v>9.8460000000000001</v>
      </c>
      <c r="O8" s="24">
        <v>15.5968</v>
      </c>
      <c r="P8" s="24">
        <v>10.9704</v>
      </c>
      <c r="Q8" s="24">
        <v>10.6623</v>
      </c>
      <c r="R8" s="24">
        <v>2.0500000000000001E-2</v>
      </c>
      <c r="S8" s="24">
        <v>1.4938</v>
      </c>
      <c r="T8" s="24">
        <v>2.07E-2</v>
      </c>
      <c r="U8" s="24">
        <v>2.0333999999999999</v>
      </c>
      <c r="V8" s="24">
        <v>10.6623</v>
      </c>
      <c r="W8" s="24">
        <v>10.661099999999999</v>
      </c>
      <c r="X8" s="24">
        <v>10.6623</v>
      </c>
      <c r="Y8" s="24">
        <v>8.4899999999999984</v>
      </c>
      <c r="Z8" s="24">
        <v>8.7620000000000005</v>
      </c>
      <c r="AA8" s="24">
        <v>8.7620000000000005</v>
      </c>
      <c r="AC8" s="25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6"/>
      <c r="AP8" s="20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C8" s="21"/>
      <c r="BD8" s="21"/>
      <c r="BG8" s="22"/>
      <c r="BH8" s="22"/>
    </row>
    <row r="9" spans="1:60" x14ac:dyDescent="0.35">
      <c r="A9" s="26" t="s">
        <v>28</v>
      </c>
      <c r="D9" s="27">
        <v>16500</v>
      </c>
      <c r="E9" s="27">
        <v>0</v>
      </c>
      <c r="F9" s="27">
        <v>0</v>
      </c>
      <c r="G9" s="27">
        <v>5000</v>
      </c>
      <c r="H9" s="27">
        <v>10000</v>
      </c>
      <c r="I9" s="27">
        <v>6328</v>
      </c>
      <c r="J9" s="27">
        <v>21802</v>
      </c>
      <c r="K9" s="27">
        <v>67865</v>
      </c>
      <c r="L9" s="27">
        <v>4625</v>
      </c>
      <c r="M9" s="27">
        <v>0</v>
      </c>
      <c r="N9" s="27">
        <v>100</v>
      </c>
      <c r="O9" s="27">
        <v>12000</v>
      </c>
      <c r="P9" s="27">
        <v>0</v>
      </c>
      <c r="Q9" s="27">
        <v>2000</v>
      </c>
      <c r="R9" s="27">
        <v>903859</v>
      </c>
      <c r="S9" s="27">
        <v>19784</v>
      </c>
      <c r="T9" s="27">
        <v>409679</v>
      </c>
      <c r="U9" s="27">
        <v>2914</v>
      </c>
      <c r="V9" s="27">
        <v>2500</v>
      </c>
      <c r="W9" s="27">
        <v>0</v>
      </c>
      <c r="X9" s="27">
        <v>0</v>
      </c>
      <c r="Y9" s="27">
        <v>1250</v>
      </c>
      <c r="Z9" s="27">
        <v>6000</v>
      </c>
      <c r="AA9" s="27">
        <v>7500</v>
      </c>
      <c r="AC9" s="25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6"/>
      <c r="AP9" s="20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17"/>
      <c r="BC9" s="17"/>
      <c r="BD9" s="17"/>
      <c r="BG9" s="22"/>
      <c r="BH9" s="22"/>
    </row>
    <row r="10" spans="1:60" x14ac:dyDescent="0.35">
      <c r="A10" s="23" t="s">
        <v>45</v>
      </c>
      <c r="D10" s="28">
        <f>D8*D9</f>
        <v>123453</v>
      </c>
      <c r="E10" s="28">
        <f>E8*E9</f>
        <v>0</v>
      </c>
      <c r="F10" s="28">
        <f>F8*F9</f>
        <v>0</v>
      </c>
      <c r="G10" s="28">
        <f>G9*G8</f>
        <v>47130</v>
      </c>
      <c r="H10" s="28">
        <f t="shared" ref="H10:K10" si="0">H9*H8</f>
        <v>74820</v>
      </c>
      <c r="I10" s="28">
        <f>I9*I8</f>
        <v>44308.655999999995</v>
      </c>
      <c r="J10" s="28">
        <f t="shared" si="0"/>
        <v>201973.72800000003</v>
      </c>
      <c r="K10" s="28">
        <f t="shared" si="0"/>
        <v>721337.08499999996</v>
      </c>
      <c r="L10" s="28">
        <f>L9*L8</f>
        <v>58136.25</v>
      </c>
      <c r="M10" s="28">
        <f>M9*M8</f>
        <v>0</v>
      </c>
      <c r="N10" s="28">
        <f>N9*N8</f>
        <v>984.6</v>
      </c>
      <c r="O10" s="28">
        <f t="shared" ref="O10:Y10" si="1">O9*O8</f>
        <v>187161.60000000001</v>
      </c>
      <c r="P10" s="28">
        <f t="shared" si="1"/>
        <v>0</v>
      </c>
      <c r="Q10" s="28">
        <f t="shared" si="1"/>
        <v>21324.6</v>
      </c>
      <c r="R10" s="28">
        <f t="shared" si="1"/>
        <v>18529.109500000002</v>
      </c>
      <c r="S10" s="28">
        <f t="shared" si="1"/>
        <v>29553.339199999999</v>
      </c>
      <c r="T10" s="28">
        <f t="shared" si="1"/>
        <v>8480.3552999999993</v>
      </c>
      <c r="U10" s="28">
        <f t="shared" si="1"/>
        <v>5925.3275999999996</v>
      </c>
      <c r="V10" s="28">
        <f t="shared" si="1"/>
        <v>26655.75</v>
      </c>
      <c r="W10" s="28">
        <f t="shared" si="1"/>
        <v>0</v>
      </c>
      <c r="X10" s="28">
        <f t="shared" si="1"/>
        <v>0</v>
      </c>
      <c r="Y10" s="28">
        <f t="shared" si="1"/>
        <v>10612.499999999998</v>
      </c>
      <c r="Z10" s="28">
        <f>Z9*Z8</f>
        <v>52572</v>
      </c>
      <c r="AA10" s="28">
        <f>AA9*AA8</f>
        <v>65715</v>
      </c>
      <c r="AB10" s="45">
        <f>SUM(D10:AA10)</f>
        <v>1698672.9006000003</v>
      </c>
      <c r="AC10" s="25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6"/>
      <c r="AP10" s="20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C10" s="21"/>
      <c r="BD10" s="21"/>
      <c r="BG10" s="22"/>
      <c r="BH10" s="22"/>
    </row>
    <row r="11" spans="1:60" x14ac:dyDescent="0.35">
      <c r="A11" s="114" t="s">
        <v>29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C11" s="25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16"/>
      <c r="AP11" s="20"/>
      <c r="AQ11" s="21"/>
      <c r="AR11" s="21"/>
      <c r="AS11" s="21"/>
      <c r="AT11" s="21"/>
      <c r="AU11" s="21"/>
      <c r="AV11" s="21"/>
      <c r="AW11" s="21"/>
      <c r="AX11" s="21"/>
      <c r="AY11" s="21"/>
      <c r="BA11" s="21"/>
      <c r="BB11" s="20"/>
      <c r="BC11" s="21"/>
      <c r="BD11" s="21"/>
      <c r="BE11" s="30"/>
      <c r="BG11" s="22"/>
      <c r="BH11" s="22"/>
    </row>
    <row r="12" spans="1:60" x14ac:dyDescent="0.35">
      <c r="A12" s="31" t="s">
        <v>46</v>
      </c>
      <c r="B12" s="32"/>
      <c r="C12" s="32"/>
      <c r="D12" s="33">
        <v>5.6820000000000004</v>
      </c>
      <c r="E12" s="33">
        <v>0</v>
      </c>
      <c r="F12" s="33">
        <v>0</v>
      </c>
      <c r="G12" s="33">
        <v>8.2259999999999991</v>
      </c>
      <c r="H12" s="33">
        <v>5.6820000000000004</v>
      </c>
      <c r="I12" s="33">
        <v>2.6999999999999997</v>
      </c>
      <c r="J12" s="33">
        <v>9.2640000000000011</v>
      </c>
      <c r="K12" s="33">
        <v>10.629</v>
      </c>
      <c r="L12" s="33">
        <v>12.57</v>
      </c>
      <c r="M12" s="33"/>
      <c r="N12" s="33">
        <v>4.2780000000000005</v>
      </c>
      <c r="O12" s="33">
        <v>8.2334999999999994</v>
      </c>
      <c r="P12" s="33">
        <v>8.2742000000000004</v>
      </c>
      <c r="Q12" s="33">
        <v>10.6623</v>
      </c>
      <c r="R12" s="33">
        <v>2.0500000000000001E-2</v>
      </c>
      <c r="S12" s="33">
        <v>1.4938</v>
      </c>
      <c r="T12" s="33">
        <v>2.07E-2</v>
      </c>
      <c r="U12" s="33">
        <v>2.0333999999999999</v>
      </c>
      <c r="V12" s="33">
        <v>4.1063000000000001</v>
      </c>
      <c r="W12" s="33">
        <v>10.661099999999999</v>
      </c>
      <c r="X12" s="33">
        <v>0</v>
      </c>
      <c r="Y12" s="33">
        <v>5.3249999999999993</v>
      </c>
      <c r="Z12" s="33">
        <v>1.825</v>
      </c>
      <c r="AA12" s="33">
        <v>0</v>
      </c>
      <c r="AC12" s="34"/>
      <c r="AL12" s="35"/>
      <c r="AM12" s="35"/>
      <c r="AO12" s="16"/>
      <c r="AP12" s="20"/>
      <c r="AQ12" s="21"/>
      <c r="AR12" s="21"/>
      <c r="AS12" s="21"/>
      <c r="AT12" s="21"/>
      <c r="AU12" s="21"/>
      <c r="AV12" s="21"/>
      <c r="AW12" s="21"/>
      <c r="AX12" s="21"/>
      <c r="AY12" s="21"/>
      <c r="BA12" s="21"/>
      <c r="BB12" s="20"/>
      <c r="BC12" s="21"/>
      <c r="BD12" s="21"/>
      <c r="BE12" s="30"/>
      <c r="BG12" s="22"/>
      <c r="BH12" s="22"/>
    </row>
    <row r="13" spans="1:60" x14ac:dyDescent="0.35">
      <c r="A13" s="36" t="s">
        <v>28</v>
      </c>
      <c r="B13" s="32"/>
      <c r="C13" s="32"/>
      <c r="D13" s="37">
        <f>D9</f>
        <v>16500</v>
      </c>
      <c r="E13" s="37">
        <f t="shared" ref="E13:Z13" si="2">E9</f>
        <v>0</v>
      </c>
      <c r="F13" s="37">
        <f t="shared" si="2"/>
        <v>0</v>
      </c>
      <c r="G13" s="37">
        <f>G9</f>
        <v>5000</v>
      </c>
      <c r="H13" s="37">
        <f t="shared" si="2"/>
        <v>10000</v>
      </c>
      <c r="I13" s="37">
        <f t="shared" si="2"/>
        <v>6328</v>
      </c>
      <c r="J13" s="37">
        <f t="shared" si="2"/>
        <v>21802</v>
      </c>
      <c r="K13" s="37">
        <f t="shared" si="2"/>
        <v>67865</v>
      </c>
      <c r="L13" s="37">
        <f t="shared" si="2"/>
        <v>4625</v>
      </c>
      <c r="M13" s="37">
        <f t="shared" si="2"/>
        <v>0</v>
      </c>
      <c r="N13" s="37">
        <f>N9</f>
        <v>100</v>
      </c>
      <c r="O13" s="37">
        <f t="shared" si="2"/>
        <v>12000</v>
      </c>
      <c r="P13" s="37">
        <f t="shared" si="2"/>
        <v>0</v>
      </c>
      <c r="Q13" s="37">
        <f t="shared" si="2"/>
        <v>2000</v>
      </c>
      <c r="R13" s="37">
        <f t="shared" si="2"/>
        <v>903859</v>
      </c>
      <c r="S13" s="37">
        <f t="shared" si="2"/>
        <v>19784</v>
      </c>
      <c r="T13" s="37">
        <f t="shared" si="2"/>
        <v>409679</v>
      </c>
      <c r="U13" s="37">
        <f t="shared" si="2"/>
        <v>2914</v>
      </c>
      <c r="V13" s="37">
        <f t="shared" si="2"/>
        <v>2500</v>
      </c>
      <c r="W13" s="37">
        <f t="shared" si="2"/>
        <v>0</v>
      </c>
      <c r="X13" s="37">
        <f t="shared" si="2"/>
        <v>0</v>
      </c>
      <c r="Y13" s="37">
        <f t="shared" si="2"/>
        <v>1250</v>
      </c>
      <c r="Z13" s="37">
        <f t="shared" si="2"/>
        <v>6000</v>
      </c>
      <c r="AA13" s="37">
        <v>0</v>
      </c>
      <c r="AC13" s="34"/>
      <c r="AL13" s="35"/>
      <c r="AM13" s="35"/>
      <c r="AO13" s="16"/>
      <c r="AP13" s="20"/>
      <c r="AQ13" s="21"/>
      <c r="AR13" s="21"/>
      <c r="AS13" s="21"/>
      <c r="AT13" s="21"/>
      <c r="AU13" s="21"/>
      <c r="AV13" s="21"/>
      <c r="AW13" s="21"/>
      <c r="AX13" s="21"/>
      <c r="AY13" s="21"/>
      <c r="BA13" s="21"/>
      <c r="BB13" s="20"/>
      <c r="BC13" s="21"/>
      <c r="BD13" s="21"/>
      <c r="BE13" s="30"/>
      <c r="BG13" s="22"/>
      <c r="BH13" s="22"/>
    </row>
    <row r="14" spans="1:60" x14ac:dyDescent="0.35">
      <c r="A14" s="31" t="s">
        <v>47</v>
      </c>
      <c r="B14" s="32"/>
      <c r="C14" s="32"/>
      <c r="D14" s="38">
        <f>D12*D13</f>
        <v>93753</v>
      </c>
      <c r="E14" s="38">
        <f t="shared" ref="E14:P14" si="3">E12*E13</f>
        <v>0</v>
      </c>
      <c r="F14" s="38">
        <f t="shared" si="3"/>
        <v>0</v>
      </c>
      <c r="G14" s="38">
        <f t="shared" si="3"/>
        <v>41129.999999999993</v>
      </c>
      <c r="H14" s="38">
        <f t="shared" si="3"/>
        <v>56820.000000000007</v>
      </c>
      <c r="I14" s="38">
        <f t="shared" si="3"/>
        <v>17085.599999999999</v>
      </c>
      <c r="J14" s="38">
        <f>J12*J13</f>
        <v>201973.72800000003</v>
      </c>
      <c r="K14" s="38">
        <f t="shared" si="3"/>
        <v>721337.08499999996</v>
      </c>
      <c r="L14" s="38">
        <f t="shared" si="3"/>
        <v>58136.25</v>
      </c>
      <c r="M14" s="38">
        <f>M12*M13</f>
        <v>0</v>
      </c>
      <c r="N14" s="38">
        <f>N12*N13</f>
        <v>427.80000000000007</v>
      </c>
      <c r="O14" s="38">
        <f t="shared" si="3"/>
        <v>98801.999999999985</v>
      </c>
      <c r="P14" s="38">
        <f t="shared" si="3"/>
        <v>0</v>
      </c>
      <c r="Q14" s="38">
        <f>Q12*Q13</f>
        <v>21324.6</v>
      </c>
      <c r="R14" s="38">
        <f t="shared" ref="R14:Y14" si="4">R12*R13</f>
        <v>18529.109500000002</v>
      </c>
      <c r="S14" s="38">
        <f t="shared" si="4"/>
        <v>29553.339199999999</v>
      </c>
      <c r="T14" s="38">
        <f t="shared" si="4"/>
        <v>8480.3552999999993</v>
      </c>
      <c r="U14" s="38">
        <f t="shared" si="4"/>
        <v>5925.3275999999996</v>
      </c>
      <c r="V14" s="38">
        <f t="shared" si="4"/>
        <v>10265.75</v>
      </c>
      <c r="W14" s="38">
        <f>W12*W13</f>
        <v>0</v>
      </c>
      <c r="X14" s="38">
        <f>X12*X13</f>
        <v>0</v>
      </c>
      <c r="Y14" s="38">
        <f t="shared" si="4"/>
        <v>6656.2499999999991</v>
      </c>
      <c r="Z14" s="38">
        <f>Z12*Z13</f>
        <v>10950</v>
      </c>
      <c r="AA14" s="38">
        <f>AA12*AA13</f>
        <v>0</v>
      </c>
      <c r="AB14" s="45">
        <f t="shared" ref="AB14:AB15" si="5">SUM(D14:AA14)</f>
        <v>1401150.1946</v>
      </c>
      <c r="AC14" s="34"/>
      <c r="AL14" s="35"/>
      <c r="AM14" s="35"/>
      <c r="AO14" s="16"/>
      <c r="AP14" s="20"/>
      <c r="AQ14" s="21"/>
      <c r="AR14" s="21"/>
      <c r="AS14" s="21"/>
      <c r="AT14" s="21"/>
      <c r="AU14" s="21"/>
      <c r="AV14" s="21"/>
      <c r="AW14" s="21"/>
      <c r="AX14" s="21"/>
      <c r="AY14" s="21"/>
      <c r="BB14" s="20"/>
      <c r="BC14" s="21"/>
      <c r="BD14" s="21"/>
      <c r="BE14" s="30"/>
      <c r="BG14" s="22"/>
      <c r="BH14" s="22"/>
    </row>
    <row r="15" spans="1:60" x14ac:dyDescent="0.35">
      <c r="A15" s="39" t="s">
        <v>30</v>
      </c>
      <c r="B15" s="40"/>
      <c r="C15" s="40"/>
      <c r="D15" s="41">
        <f>D10-D14</f>
        <v>29700</v>
      </c>
      <c r="E15" s="41">
        <f t="shared" ref="E15:Z15" si="6">E10-E14</f>
        <v>0</v>
      </c>
      <c r="F15" s="41">
        <f t="shared" si="6"/>
        <v>0</v>
      </c>
      <c r="G15" s="41">
        <f t="shared" si="6"/>
        <v>6000.0000000000073</v>
      </c>
      <c r="H15" s="41">
        <f t="shared" si="6"/>
        <v>17999.999999999993</v>
      </c>
      <c r="I15" s="41">
        <f t="shared" si="6"/>
        <v>27223.055999999997</v>
      </c>
      <c r="J15" s="41">
        <f t="shared" si="6"/>
        <v>0</v>
      </c>
      <c r="K15" s="41">
        <f t="shared" si="6"/>
        <v>0</v>
      </c>
      <c r="L15" s="41">
        <f t="shared" si="6"/>
        <v>0</v>
      </c>
      <c r="M15" s="41">
        <f>M10-M14</f>
        <v>0</v>
      </c>
      <c r="N15" s="41">
        <f>N10-N14</f>
        <v>556.79999999999995</v>
      </c>
      <c r="O15" s="41">
        <f>O10-O14</f>
        <v>88359.60000000002</v>
      </c>
      <c r="P15" s="41">
        <f t="shared" si="6"/>
        <v>0</v>
      </c>
      <c r="Q15" s="41">
        <f>Q10-Q14</f>
        <v>0</v>
      </c>
      <c r="R15" s="41">
        <f t="shared" si="6"/>
        <v>0</v>
      </c>
      <c r="S15" s="41">
        <f t="shared" si="6"/>
        <v>0</v>
      </c>
      <c r="T15" s="41">
        <f t="shared" si="6"/>
        <v>0</v>
      </c>
      <c r="U15" s="41">
        <f t="shared" si="6"/>
        <v>0</v>
      </c>
      <c r="V15" s="41">
        <f t="shared" si="6"/>
        <v>16390</v>
      </c>
      <c r="W15" s="41">
        <f>W10-W14</f>
        <v>0</v>
      </c>
      <c r="X15" s="41">
        <f>X10-X14</f>
        <v>0</v>
      </c>
      <c r="Y15" s="41">
        <f>Y10-Y14</f>
        <v>3956.2499999999991</v>
      </c>
      <c r="Z15" s="41">
        <f t="shared" si="6"/>
        <v>41622</v>
      </c>
      <c r="AA15" s="41">
        <f>AA10-AA14</f>
        <v>65715</v>
      </c>
      <c r="AB15" s="45">
        <f t="shared" si="5"/>
        <v>297522.70600000001</v>
      </c>
      <c r="AC15" s="25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16"/>
      <c r="AP15" s="20"/>
      <c r="AQ15" s="21"/>
      <c r="AR15" s="21"/>
      <c r="AS15" s="21"/>
      <c r="AT15" s="21"/>
      <c r="AU15" s="21"/>
      <c r="AV15" s="21"/>
      <c r="AW15" s="21"/>
      <c r="AX15" s="21"/>
      <c r="AY15" s="21"/>
      <c r="BB15" s="20"/>
      <c r="BC15" s="21"/>
      <c r="BD15" s="21"/>
      <c r="BE15" s="30"/>
      <c r="BG15" s="22"/>
      <c r="BH15" s="22"/>
    </row>
    <row r="16" spans="1:60" x14ac:dyDescent="0.35">
      <c r="A16" s="43"/>
      <c r="I16" s="44"/>
      <c r="J16" s="44"/>
      <c r="K16" s="44"/>
      <c r="M16" s="45"/>
      <c r="N16" s="45"/>
      <c r="O16" s="46"/>
      <c r="W16" s="45"/>
      <c r="X16" s="45"/>
      <c r="AC16" s="25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16"/>
      <c r="AP16" s="20"/>
      <c r="AQ16" s="21"/>
      <c r="AR16" s="21"/>
      <c r="AS16" s="21"/>
      <c r="AT16" s="21"/>
      <c r="AU16" s="21"/>
      <c r="AV16" s="21"/>
      <c r="AW16" s="21"/>
      <c r="AX16" s="21"/>
      <c r="AY16" s="21"/>
      <c r="BB16" s="20"/>
      <c r="BC16" s="21"/>
      <c r="BD16" s="21"/>
      <c r="BE16" s="30"/>
      <c r="BG16" s="22"/>
      <c r="BH16" s="22"/>
    </row>
    <row r="17" spans="1:60" x14ac:dyDescent="0.35">
      <c r="A17" s="103" t="s">
        <v>61</v>
      </c>
      <c r="B17" s="48"/>
      <c r="C17" s="48"/>
      <c r="D17" s="49"/>
      <c r="F17" s="50"/>
      <c r="G17" s="50"/>
      <c r="J17" s="44"/>
      <c r="K17" s="44"/>
      <c r="M17" s="45"/>
      <c r="N17" s="45"/>
      <c r="AC17" s="25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16"/>
      <c r="AP17" s="20"/>
      <c r="AQ17" s="21"/>
      <c r="AR17" s="21"/>
      <c r="AS17" s="21"/>
      <c r="AT17" s="21"/>
      <c r="AU17" s="21"/>
      <c r="AV17" s="21"/>
      <c r="AW17" s="21"/>
      <c r="AX17" s="21"/>
      <c r="AY17" s="21"/>
      <c r="BB17" s="20"/>
      <c r="BC17" s="21"/>
      <c r="BD17" s="21"/>
      <c r="BE17" s="30"/>
      <c r="BG17" s="22"/>
      <c r="BH17" s="22"/>
    </row>
    <row r="18" spans="1:60" x14ac:dyDescent="0.35">
      <c r="A18" s="47" t="s">
        <v>48</v>
      </c>
      <c r="B18" s="48"/>
      <c r="C18" s="48"/>
      <c r="D18" s="49">
        <v>32365.89</v>
      </c>
      <c r="F18" s="50"/>
      <c r="G18" s="50"/>
      <c r="H18" s="50"/>
      <c r="J18" s="44"/>
      <c r="K18" s="44"/>
      <c r="O18" s="46"/>
      <c r="AC18" s="25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16"/>
      <c r="AP18" s="20"/>
      <c r="AQ18" s="21"/>
      <c r="AR18" s="21"/>
      <c r="AS18" s="21"/>
      <c r="AT18" s="21"/>
      <c r="AU18" s="21"/>
      <c r="AV18" s="21"/>
      <c r="AW18" s="21"/>
      <c r="AX18" s="21"/>
      <c r="AY18" s="21"/>
      <c r="BB18" s="20"/>
      <c r="BC18" s="21"/>
      <c r="BD18" s="21"/>
      <c r="BE18" s="30"/>
      <c r="BG18" s="22"/>
      <c r="BH18" s="22"/>
    </row>
    <row r="19" spans="1:60" x14ac:dyDescent="0.35">
      <c r="A19" s="47" t="s">
        <v>49</v>
      </c>
      <c r="B19" s="48"/>
      <c r="C19" s="48"/>
      <c r="D19" s="49">
        <v>10947.6</v>
      </c>
      <c r="F19" s="50"/>
      <c r="G19" s="50"/>
      <c r="J19" s="44"/>
      <c r="K19" s="44"/>
      <c r="O19" s="46"/>
      <c r="AC19" s="25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16"/>
      <c r="AP19" s="20"/>
      <c r="AQ19" s="21"/>
      <c r="AR19" s="21"/>
      <c r="AS19" s="21"/>
      <c r="AT19" s="21"/>
      <c r="AU19" s="21"/>
      <c r="AV19" s="21"/>
      <c r="AW19" s="21"/>
      <c r="AX19" s="21"/>
      <c r="AY19" s="21"/>
      <c r="BB19" s="20"/>
      <c r="BC19" s="21"/>
      <c r="BD19" s="21"/>
      <c r="BE19" s="30"/>
      <c r="BG19" s="22"/>
      <c r="BH19" s="22"/>
    </row>
    <row r="20" spans="1:60" x14ac:dyDescent="0.35">
      <c r="A20" s="47" t="s">
        <v>50</v>
      </c>
      <c r="B20" s="48"/>
      <c r="C20" s="48"/>
      <c r="D20" s="49">
        <v>429</v>
      </c>
      <c r="F20" s="50"/>
      <c r="G20" s="50"/>
      <c r="J20" s="44"/>
      <c r="K20" s="44"/>
      <c r="O20" s="46"/>
      <c r="AC20" s="25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16"/>
      <c r="AP20" s="20"/>
      <c r="AQ20" s="21"/>
      <c r="AR20" s="21"/>
      <c r="AS20" s="21"/>
      <c r="AT20" s="21"/>
      <c r="AU20" s="21"/>
      <c r="AV20" s="21"/>
      <c r="AW20" s="21"/>
      <c r="AX20" s="21"/>
      <c r="AY20" s="21"/>
      <c r="BB20" s="20"/>
      <c r="BC20" s="21"/>
      <c r="BD20" s="21"/>
      <c r="BE20" s="30"/>
      <c r="BG20" s="22"/>
      <c r="BH20" s="22"/>
    </row>
    <row r="21" spans="1:60" x14ac:dyDescent="0.35">
      <c r="A21" s="47" t="s">
        <v>51</v>
      </c>
      <c r="B21" s="48"/>
      <c r="C21" s="48"/>
      <c r="D21" s="49">
        <v>1056.95</v>
      </c>
      <c r="F21" s="50"/>
      <c r="G21" s="50"/>
      <c r="J21" s="44"/>
      <c r="K21" s="44"/>
      <c r="O21" s="46"/>
      <c r="AC21" s="25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16"/>
      <c r="AP21" s="20"/>
      <c r="AQ21" s="21"/>
      <c r="AR21" s="21"/>
      <c r="AS21" s="21"/>
      <c r="AT21" s="21"/>
      <c r="AU21" s="21"/>
      <c r="AV21" s="21"/>
      <c r="AW21" s="21"/>
      <c r="AX21" s="21"/>
      <c r="AY21" s="21"/>
      <c r="BB21" s="20"/>
      <c r="BC21" s="21"/>
      <c r="BD21" s="21"/>
      <c r="BE21" s="30"/>
      <c r="BG21" s="22"/>
      <c r="BH21" s="22"/>
    </row>
    <row r="22" spans="1:60" ht="21.75" thickBot="1" x14ac:dyDescent="0.4">
      <c r="A22" s="104" t="s">
        <v>62</v>
      </c>
      <c r="B22" s="48"/>
      <c r="C22" s="48"/>
      <c r="D22" s="102">
        <f>SUM(D18:D21)</f>
        <v>44799.439999999995</v>
      </c>
      <c r="G22" s="32"/>
      <c r="H22" s="44"/>
      <c r="J22" s="32"/>
      <c r="K22" s="44"/>
      <c r="AC22" s="25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16"/>
      <c r="AP22" s="20"/>
      <c r="AQ22" s="21"/>
      <c r="AR22" s="21"/>
      <c r="AS22" s="21"/>
      <c r="AT22" s="21"/>
      <c r="AU22" s="21"/>
      <c r="AV22" s="21"/>
      <c r="AW22" s="21"/>
      <c r="AX22" s="21"/>
      <c r="AY22" s="21"/>
      <c r="BB22" s="20"/>
      <c r="BC22" s="21"/>
      <c r="BD22" s="21"/>
      <c r="BE22" s="30"/>
      <c r="BG22" s="22"/>
      <c r="BH22" s="22"/>
    </row>
    <row r="23" spans="1:60" ht="21.75" thickTop="1" x14ac:dyDescent="0.35"/>
    <row r="25" spans="1:60" x14ac:dyDescent="0.35">
      <c r="A25" s="47" t="s">
        <v>52</v>
      </c>
      <c r="B25" s="48"/>
      <c r="C25" s="48"/>
      <c r="D25" s="49">
        <f>+AB10</f>
        <v>1698672.9006000003</v>
      </c>
    </row>
    <row r="26" spans="1:60" x14ac:dyDescent="0.35">
      <c r="A26" s="47" t="s">
        <v>53</v>
      </c>
      <c r="B26" s="48"/>
      <c r="C26" s="48"/>
      <c r="D26" s="49">
        <f>+D22</f>
        <v>44799.439999999995</v>
      </c>
    </row>
    <row r="27" spans="1:60" ht="21.75" thickBot="1" x14ac:dyDescent="0.4">
      <c r="A27" s="47" t="s">
        <v>54</v>
      </c>
      <c r="B27" s="48"/>
      <c r="C27" s="48"/>
      <c r="D27" s="102">
        <f>+D25+D26</f>
        <v>1743472.3406000002</v>
      </c>
    </row>
    <row r="28" spans="1:60" ht="21.75" thickTop="1" x14ac:dyDescent="0.35"/>
    <row r="29" spans="1:60" x14ac:dyDescent="0.35">
      <c r="A29" s="47" t="s">
        <v>55</v>
      </c>
      <c r="B29" s="48"/>
      <c r="C29" s="48"/>
      <c r="D29" s="49">
        <f>+AB14</f>
        <v>1401150.1946</v>
      </c>
    </row>
    <row r="30" spans="1:60" x14ac:dyDescent="0.35">
      <c r="A30" s="47" t="s">
        <v>56</v>
      </c>
      <c r="B30" s="48"/>
      <c r="C30" s="48"/>
      <c r="D30" s="49">
        <f>SUM(D18:D21)</f>
        <v>44799.439999999995</v>
      </c>
    </row>
    <row r="31" spans="1:60" ht="21.75" thickBot="1" x14ac:dyDescent="0.4">
      <c r="A31" s="47" t="s">
        <v>57</v>
      </c>
      <c r="B31" s="48"/>
      <c r="C31" s="48"/>
      <c r="D31" s="102">
        <f>+D29+D30</f>
        <v>1445949.6346</v>
      </c>
    </row>
    <row r="32" spans="1:60" ht="21.75" thickTop="1" x14ac:dyDescent="0.35"/>
    <row r="33" spans="1:4" x14ac:dyDescent="0.35">
      <c r="A33" s="47" t="s">
        <v>58</v>
      </c>
      <c r="B33" s="48"/>
      <c r="C33" s="48"/>
      <c r="D33" s="49">
        <f>+D25-D29</f>
        <v>297522.70600000024</v>
      </c>
    </row>
    <row r="34" spans="1:4" x14ac:dyDescent="0.35">
      <c r="A34" s="47" t="s">
        <v>59</v>
      </c>
      <c r="B34" s="48"/>
      <c r="C34" s="48"/>
      <c r="D34" s="49">
        <f>+D26-D30</f>
        <v>0</v>
      </c>
    </row>
    <row r="35" spans="1:4" ht="21.75" thickBot="1" x14ac:dyDescent="0.4">
      <c r="A35" s="47" t="s">
        <v>60</v>
      </c>
      <c r="B35" s="48"/>
      <c r="C35" s="48"/>
      <c r="D35" s="102">
        <f>+D27-D31</f>
        <v>297522.70600000024</v>
      </c>
    </row>
    <row r="36" spans="1:4" ht="21.75" thickTop="1" x14ac:dyDescent="0.35"/>
  </sheetData>
  <mergeCells count="10">
    <mergeCell ref="R6:S6"/>
    <mergeCell ref="T6:U6"/>
    <mergeCell ref="A7:AA7"/>
    <mergeCell ref="A11:AA11"/>
    <mergeCell ref="A3:AA3"/>
    <mergeCell ref="AO4:AW4"/>
    <mergeCell ref="AY4:AZ4"/>
    <mergeCell ref="D5:N5"/>
    <mergeCell ref="O5:X5"/>
    <mergeCell ref="Z5:AA5"/>
  </mergeCells>
  <pageMargins left="0.7" right="0.7" top="0.75" bottom="0.75" header="0.3" footer="0.3"/>
  <pageSetup scale="56" orientation="landscape" r:id="rId1"/>
  <headerFooter>
    <oddHeader>&amp;C&amp;"-,Bold"&amp;18PBR Schedule-4&amp;R&amp;8CASE NO. 2020-00289
ATTACHMENT 1
TO STAFF POST-HEARING DR NO. 1-04</oddHead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B82A9-CB54-4343-9925-397F4A30FA66}">
  <sheetPr>
    <pageSetUpPr fitToPage="1"/>
  </sheetPr>
  <dimension ref="A2:BH36"/>
  <sheetViews>
    <sheetView showGridLines="0" zoomScale="60" zoomScaleNormal="60" workbookViewId="0">
      <selection activeCell="G44" sqref="G44"/>
    </sheetView>
  </sheetViews>
  <sheetFormatPr defaultColWidth="49.28515625" defaultRowHeight="21" x14ac:dyDescent="0.35"/>
  <cols>
    <col min="1" max="1" width="63.42578125" style="2" bestFit="1" customWidth="1"/>
    <col min="2" max="2" width="8.28515625" style="2" bestFit="1" customWidth="1"/>
    <col min="3" max="3" width="7.5703125" style="2" bestFit="1" customWidth="1"/>
    <col min="4" max="4" width="16.5703125" style="2" bestFit="1" customWidth="1"/>
    <col min="5" max="5" width="21" style="2" customWidth="1"/>
    <col min="6" max="9" width="14.140625" style="2" bestFit="1" customWidth="1"/>
    <col min="10" max="12" width="16.140625" style="2" bestFit="1" customWidth="1"/>
    <col min="13" max="13" width="18.42578125" style="2" bestFit="1" customWidth="1"/>
    <col min="14" max="14" width="18.42578125" style="2" customWidth="1"/>
    <col min="15" max="17" width="16.140625" style="2" bestFit="1" customWidth="1"/>
    <col min="18" max="21" width="14.140625" style="2" bestFit="1" customWidth="1"/>
    <col min="22" max="22" width="28.28515625" style="2" bestFit="1" customWidth="1"/>
    <col min="23" max="23" width="16.140625" style="2" bestFit="1" customWidth="1"/>
    <col min="24" max="24" width="16.140625" style="2" customWidth="1"/>
    <col min="25" max="25" width="14.140625" style="2" bestFit="1" customWidth="1"/>
    <col min="26" max="26" width="28.28515625" style="2" bestFit="1" customWidth="1"/>
    <col min="27" max="27" width="26.5703125" style="2" bestFit="1" customWidth="1"/>
    <col min="28" max="28" width="18.42578125" style="2" bestFit="1" customWidth="1"/>
    <col min="29" max="29" width="11" style="2" bestFit="1" customWidth="1"/>
    <col min="30" max="30" width="43.5703125" style="2" bestFit="1" customWidth="1"/>
    <col min="31" max="41" width="11.42578125" style="2" bestFit="1" customWidth="1"/>
    <col min="42" max="42" width="12.85546875" style="2" bestFit="1" customWidth="1"/>
    <col min="43" max="44" width="10" style="2" bestFit="1" customWidth="1"/>
    <col min="45" max="45" width="6.7109375" style="2" bestFit="1" customWidth="1"/>
    <col min="46" max="46" width="10" style="2" bestFit="1" customWidth="1"/>
    <col min="47" max="47" width="6.7109375" style="2" bestFit="1" customWidth="1"/>
    <col min="48" max="48" width="24.28515625" style="2" bestFit="1" customWidth="1"/>
    <col min="49" max="49" width="12.85546875" style="2" bestFit="1" customWidth="1"/>
    <col min="50" max="50" width="12" style="2" bestFit="1" customWidth="1"/>
    <col min="51" max="51" width="24.28515625" style="2" bestFit="1" customWidth="1"/>
    <col min="52" max="52" width="23.42578125" style="2" bestFit="1" customWidth="1"/>
    <col min="53" max="53" width="9.28515625" style="2" bestFit="1" customWidth="1"/>
    <col min="54" max="16384" width="49.28515625" style="2"/>
  </cols>
  <sheetData>
    <row r="2" spans="1:60" ht="23.25" x14ac:dyDescent="0.3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60" ht="23.25" x14ac:dyDescent="0.35">
      <c r="A3" s="116" t="s">
        <v>41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</row>
    <row r="4" spans="1:60" x14ac:dyDescent="0.35"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105"/>
      <c r="AP4" s="105"/>
      <c r="AQ4" s="105"/>
      <c r="AR4" s="105"/>
      <c r="AS4" s="105"/>
      <c r="AT4" s="105"/>
      <c r="AU4" s="105"/>
      <c r="AV4" s="105"/>
      <c r="AW4" s="105"/>
      <c r="AX4" s="3"/>
      <c r="AY4" s="105"/>
      <c r="AZ4" s="105"/>
    </row>
    <row r="5" spans="1:60" x14ac:dyDescent="0.35">
      <c r="A5" s="4"/>
      <c r="B5" s="4"/>
      <c r="C5" s="5"/>
      <c r="D5" s="106" t="s">
        <v>1</v>
      </c>
      <c r="E5" s="107"/>
      <c r="F5" s="107"/>
      <c r="G5" s="107"/>
      <c r="H5" s="107"/>
      <c r="I5" s="107"/>
      <c r="J5" s="107"/>
      <c r="K5" s="107"/>
      <c r="L5" s="107"/>
      <c r="M5" s="107"/>
      <c r="N5" s="108"/>
      <c r="O5" s="106" t="s">
        <v>2</v>
      </c>
      <c r="P5" s="107"/>
      <c r="Q5" s="107"/>
      <c r="R5" s="107"/>
      <c r="S5" s="107"/>
      <c r="T5" s="107"/>
      <c r="U5" s="107"/>
      <c r="V5" s="107"/>
      <c r="W5" s="107"/>
      <c r="X5" s="108"/>
      <c r="Y5" s="6" t="s">
        <v>3</v>
      </c>
      <c r="Z5" s="106" t="s">
        <v>4</v>
      </c>
      <c r="AA5" s="108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</row>
    <row r="6" spans="1:60" x14ac:dyDescent="0.35">
      <c r="A6" s="8" t="s">
        <v>5</v>
      </c>
      <c r="D6" s="9" t="s">
        <v>6</v>
      </c>
      <c r="E6" s="10" t="s">
        <v>38</v>
      </c>
      <c r="F6" s="10" t="s">
        <v>8</v>
      </c>
      <c r="G6" s="10" t="s">
        <v>9</v>
      </c>
      <c r="H6" s="11" t="s">
        <v>10</v>
      </c>
      <c r="I6" s="11" t="s">
        <v>11</v>
      </c>
      <c r="J6" s="11" t="s">
        <v>12</v>
      </c>
      <c r="K6" s="11" t="s">
        <v>13</v>
      </c>
      <c r="L6" s="12" t="s">
        <v>14</v>
      </c>
      <c r="M6" s="11"/>
      <c r="N6" s="11" t="s">
        <v>15</v>
      </c>
      <c r="O6" s="11" t="s">
        <v>16</v>
      </c>
      <c r="P6" s="11" t="s">
        <v>17</v>
      </c>
      <c r="Q6" s="11" t="s">
        <v>18</v>
      </c>
      <c r="R6" s="109" t="s">
        <v>19</v>
      </c>
      <c r="S6" s="110"/>
      <c r="T6" s="111" t="s">
        <v>20</v>
      </c>
      <c r="U6" s="110"/>
      <c r="V6" s="13" t="s">
        <v>21</v>
      </c>
      <c r="W6" s="11" t="s">
        <v>22</v>
      </c>
      <c r="X6" s="11" t="s">
        <v>23</v>
      </c>
      <c r="Y6" s="11" t="s">
        <v>24</v>
      </c>
      <c r="Z6" s="11" t="s">
        <v>25</v>
      </c>
      <c r="AA6" s="12" t="s">
        <v>26</v>
      </c>
      <c r="AB6" s="14"/>
      <c r="AC6" s="15"/>
      <c r="AD6" s="16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6"/>
    </row>
    <row r="7" spans="1:60" x14ac:dyDescent="0.35">
      <c r="A7" s="112" t="s">
        <v>27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C7" s="18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6"/>
      <c r="AP7" s="20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C7" s="21"/>
      <c r="BD7" s="21"/>
      <c r="BH7" s="22"/>
    </row>
    <row r="8" spans="1:60" x14ac:dyDescent="0.35">
      <c r="A8" s="23" t="s">
        <v>44</v>
      </c>
      <c r="D8" s="24">
        <v>7.7314000000000007</v>
      </c>
      <c r="E8" s="24">
        <v>0</v>
      </c>
      <c r="F8" s="24">
        <v>0</v>
      </c>
      <c r="G8" s="24">
        <v>9.7401999999999997</v>
      </c>
      <c r="H8" s="24">
        <v>7.7314000000000007</v>
      </c>
      <c r="I8" s="24">
        <v>7.2354000000000003</v>
      </c>
      <c r="J8" s="24">
        <v>9.5728000000000009</v>
      </c>
      <c r="K8" s="24">
        <v>10.9833</v>
      </c>
      <c r="L8" s="24">
        <v>12.988999999999999</v>
      </c>
      <c r="M8" s="24"/>
      <c r="N8" s="24">
        <v>10.174199999999999</v>
      </c>
      <c r="O8" s="24">
        <v>15.5974</v>
      </c>
      <c r="P8" s="24">
        <v>10.9704</v>
      </c>
      <c r="Q8" s="24">
        <v>10.6629</v>
      </c>
      <c r="R8" s="24">
        <v>2.0500000000000001E-2</v>
      </c>
      <c r="S8" s="24">
        <v>1.4938</v>
      </c>
      <c r="T8" s="24">
        <v>2.07E-2</v>
      </c>
      <c r="U8" s="24">
        <v>2.0333999999999999</v>
      </c>
      <c r="V8" s="24">
        <v>10.662899999999999</v>
      </c>
      <c r="W8" s="24">
        <v>10.661099999999999</v>
      </c>
      <c r="X8" s="24">
        <v>10.6629</v>
      </c>
      <c r="Y8" s="24">
        <v>8.7729999999999997</v>
      </c>
      <c r="Z8" s="24">
        <v>8.7620000000000005</v>
      </c>
      <c r="AA8" s="24">
        <v>8.7620000000000005</v>
      </c>
      <c r="AC8" s="25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6"/>
      <c r="AP8" s="20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C8" s="21"/>
      <c r="BD8" s="21"/>
      <c r="BG8" s="22"/>
      <c r="BH8" s="22"/>
    </row>
    <row r="9" spans="1:60" x14ac:dyDescent="0.35">
      <c r="A9" s="26" t="s">
        <v>28</v>
      </c>
      <c r="D9" s="27">
        <v>16500</v>
      </c>
      <c r="E9" s="27">
        <v>0</v>
      </c>
      <c r="F9" s="27">
        <v>0</v>
      </c>
      <c r="G9" s="27">
        <v>5000</v>
      </c>
      <c r="H9" s="27">
        <v>10000</v>
      </c>
      <c r="I9" s="27">
        <v>6328</v>
      </c>
      <c r="J9" s="27">
        <v>44500</v>
      </c>
      <c r="K9" s="27">
        <v>82000</v>
      </c>
      <c r="L9" s="27">
        <v>13500</v>
      </c>
      <c r="M9" s="27">
        <v>0</v>
      </c>
      <c r="N9" s="27">
        <v>5000</v>
      </c>
      <c r="O9" s="27">
        <v>12000</v>
      </c>
      <c r="P9" s="27">
        <v>0</v>
      </c>
      <c r="Q9" s="27">
        <v>23000</v>
      </c>
      <c r="R9" s="27">
        <v>903859</v>
      </c>
      <c r="S9" s="27">
        <v>19784</v>
      </c>
      <c r="T9" s="27">
        <v>409679</v>
      </c>
      <c r="U9" s="27">
        <v>2914</v>
      </c>
      <c r="V9" s="27">
        <v>2500</v>
      </c>
      <c r="W9" s="27">
        <v>0</v>
      </c>
      <c r="X9" s="27">
        <v>2000</v>
      </c>
      <c r="Y9" s="27">
        <v>6000</v>
      </c>
      <c r="Z9" s="27">
        <v>6000</v>
      </c>
      <c r="AA9" s="27">
        <v>0</v>
      </c>
      <c r="AC9" s="25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6"/>
      <c r="AP9" s="20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17"/>
      <c r="BC9" s="17"/>
      <c r="BD9" s="17"/>
      <c r="BG9" s="22"/>
      <c r="BH9" s="22"/>
    </row>
    <row r="10" spans="1:60" x14ac:dyDescent="0.35">
      <c r="A10" s="23" t="s">
        <v>45</v>
      </c>
      <c r="D10" s="28">
        <f>D8*D9</f>
        <v>127568.1</v>
      </c>
      <c r="E10" s="28">
        <f>E8*E9</f>
        <v>0</v>
      </c>
      <c r="F10" s="28">
        <f>F8*F9</f>
        <v>0</v>
      </c>
      <c r="G10" s="28">
        <f>G9*G8</f>
        <v>48701</v>
      </c>
      <c r="H10" s="28">
        <f t="shared" ref="H10:K10" si="0">H9*H8</f>
        <v>77314</v>
      </c>
      <c r="I10" s="28">
        <f>I9*I8</f>
        <v>45785.611199999999</v>
      </c>
      <c r="J10" s="28">
        <f t="shared" si="0"/>
        <v>425989.60000000003</v>
      </c>
      <c r="K10" s="28">
        <f t="shared" si="0"/>
        <v>900630.6</v>
      </c>
      <c r="L10" s="28">
        <f>L9*L8</f>
        <v>175351.5</v>
      </c>
      <c r="M10" s="28">
        <f>M9*M8</f>
        <v>0</v>
      </c>
      <c r="N10" s="28">
        <f>N9*N8</f>
        <v>50870.999999999993</v>
      </c>
      <c r="O10" s="28">
        <f t="shared" ref="O10:Y10" si="1">O9*O8</f>
        <v>187168.80000000002</v>
      </c>
      <c r="P10" s="28">
        <f t="shared" si="1"/>
        <v>0</v>
      </c>
      <c r="Q10" s="28">
        <f t="shared" si="1"/>
        <v>245246.7</v>
      </c>
      <c r="R10" s="28">
        <f t="shared" si="1"/>
        <v>18529.109500000002</v>
      </c>
      <c r="S10" s="28">
        <f t="shared" si="1"/>
        <v>29553.339199999999</v>
      </c>
      <c r="T10" s="28">
        <f t="shared" si="1"/>
        <v>8480.3552999999993</v>
      </c>
      <c r="U10" s="28">
        <f t="shared" si="1"/>
        <v>5925.3275999999996</v>
      </c>
      <c r="V10" s="28">
        <f t="shared" si="1"/>
        <v>26657.249999999996</v>
      </c>
      <c r="W10" s="28">
        <f t="shared" si="1"/>
        <v>0</v>
      </c>
      <c r="X10" s="28">
        <f t="shared" si="1"/>
        <v>21325.8</v>
      </c>
      <c r="Y10" s="28">
        <f t="shared" si="1"/>
        <v>52638</v>
      </c>
      <c r="Z10" s="28">
        <f>Z9*Z8</f>
        <v>52572</v>
      </c>
      <c r="AA10" s="28">
        <f>AA9*AA8</f>
        <v>0</v>
      </c>
      <c r="AB10" s="45">
        <f>SUM(D10:AA10)</f>
        <v>2500308.0927999993</v>
      </c>
      <c r="AC10" s="25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6"/>
      <c r="AP10" s="20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C10" s="21"/>
      <c r="BD10" s="21"/>
      <c r="BG10" s="22"/>
      <c r="BH10" s="22"/>
    </row>
    <row r="11" spans="1:60" x14ac:dyDescent="0.35">
      <c r="A11" s="114" t="s">
        <v>29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C11" s="25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16"/>
      <c r="AP11" s="20"/>
      <c r="AQ11" s="21"/>
      <c r="AR11" s="21"/>
      <c r="AS11" s="21"/>
      <c r="AT11" s="21"/>
      <c r="AU11" s="21"/>
      <c r="AV11" s="21"/>
      <c r="AW11" s="21"/>
      <c r="AX11" s="21"/>
      <c r="AY11" s="21"/>
      <c r="BA11" s="21"/>
      <c r="BB11" s="20"/>
      <c r="BC11" s="21"/>
      <c r="BD11" s="21"/>
      <c r="BE11" s="30"/>
      <c r="BG11" s="22"/>
      <c r="BH11" s="22"/>
    </row>
    <row r="12" spans="1:60" x14ac:dyDescent="0.35">
      <c r="A12" s="31" t="s">
        <v>46</v>
      </c>
      <c r="B12" s="32"/>
      <c r="C12" s="32"/>
      <c r="D12" s="33">
        <v>5.8714000000000004</v>
      </c>
      <c r="E12" s="33">
        <v>0</v>
      </c>
      <c r="F12" s="33">
        <v>0</v>
      </c>
      <c r="G12" s="33">
        <v>8.5001999999999995</v>
      </c>
      <c r="H12" s="33">
        <v>5.8714000000000004</v>
      </c>
      <c r="I12" s="33">
        <v>2.79</v>
      </c>
      <c r="J12" s="33">
        <v>9.5728000000000009</v>
      </c>
      <c r="K12" s="33">
        <v>10.9833</v>
      </c>
      <c r="L12" s="33">
        <v>12.988999999999999</v>
      </c>
      <c r="M12" s="33"/>
      <c r="N12" s="33">
        <v>10.174199999999999</v>
      </c>
      <c r="O12" s="33">
        <v>8.2340999999999998</v>
      </c>
      <c r="P12" s="33">
        <v>8.2742000000000004</v>
      </c>
      <c r="Q12" s="33">
        <v>10.6629</v>
      </c>
      <c r="R12" s="33">
        <v>2.0500000000000001E-2</v>
      </c>
      <c r="S12" s="33">
        <v>1.4938</v>
      </c>
      <c r="T12" s="33">
        <v>2.07E-2</v>
      </c>
      <c r="U12" s="33">
        <v>2.0333999999999999</v>
      </c>
      <c r="V12" s="33">
        <v>4.1063000000000001</v>
      </c>
      <c r="W12" s="33">
        <v>10.661099999999999</v>
      </c>
      <c r="X12" s="33">
        <v>1.55</v>
      </c>
      <c r="Y12" s="33">
        <v>5.5024999999999995</v>
      </c>
      <c r="Z12" s="33">
        <v>1.825</v>
      </c>
      <c r="AA12" s="33">
        <v>0</v>
      </c>
      <c r="AC12" s="34"/>
      <c r="AL12" s="35"/>
      <c r="AM12" s="35"/>
      <c r="AO12" s="16"/>
      <c r="AP12" s="20"/>
      <c r="AQ12" s="21"/>
      <c r="AR12" s="21"/>
      <c r="AS12" s="21"/>
      <c r="AT12" s="21"/>
      <c r="AU12" s="21"/>
      <c r="AV12" s="21"/>
      <c r="AW12" s="21"/>
      <c r="AX12" s="21"/>
      <c r="AY12" s="21"/>
      <c r="BA12" s="21"/>
      <c r="BB12" s="20"/>
      <c r="BC12" s="21"/>
      <c r="BD12" s="21"/>
      <c r="BE12" s="30"/>
      <c r="BG12" s="22"/>
      <c r="BH12" s="22"/>
    </row>
    <row r="13" spans="1:60" x14ac:dyDescent="0.35">
      <c r="A13" s="36" t="s">
        <v>28</v>
      </c>
      <c r="B13" s="32"/>
      <c r="C13" s="32"/>
      <c r="D13" s="37">
        <f>D9</f>
        <v>16500</v>
      </c>
      <c r="E13" s="37">
        <f t="shared" ref="E13:Z13" si="2">E9</f>
        <v>0</v>
      </c>
      <c r="F13" s="37">
        <f t="shared" si="2"/>
        <v>0</v>
      </c>
      <c r="G13" s="37">
        <f>G9</f>
        <v>5000</v>
      </c>
      <c r="H13" s="37">
        <f t="shared" si="2"/>
        <v>10000</v>
      </c>
      <c r="I13" s="37">
        <f t="shared" si="2"/>
        <v>6328</v>
      </c>
      <c r="J13" s="37">
        <f t="shared" si="2"/>
        <v>44500</v>
      </c>
      <c r="K13" s="37">
        <f t="shared" si="2"/>
        <v>82000</v>
      </c>
      <c r="L13" s="37">
        <f t="shared" si="2"/>
        <v>13500</v>
      </c>
      <c r="M13" s="37">
        <f t="shared" si="2"/>
        <v>0</v>
      </c>
      <c r="N13" s="37">
        <f>N9</f>
        <v>5000</v>
      </c>
      <c r="O13" s="37">
        <f t="shared" si="2"/>
        <v>12000</v>
      </c>
      <c r="P13" s="37">
        <f t="shared" si="2"/>
        <v>0</v>
      </c>
      <c r="Q13" s="37">
        <f t="shared" si="2"/>
        <v>23000</v>
      </c>
      <c r="R13" s="37">
        <f t="shared" si="2"/>
        <v>903859</v>
      </c>
      <c r="S13" s="37">
        <f t="shared" si="2"/>
        <v>19784</v>
      </c>
      <c r="T13" s="37">
        <f t="shared" si="2"/>
        <v>409679</v>
      </c>
      <c r="U13" s="37">
        <f t="shared" si="2"/>
        <v>2914</v>
      </c>
      <c r="V13" s="37">
        <f t="shared" si="2"/>
        <v>2500</v>
      </c>
      <c r="W13" s="37">
        <f t="shared" si="2"/>
        <v>0</v>
      </c>
      <c r="X13" s="37">
        <f t="shared" si="2"/>
        <v>2000</v>
      </c>
      <c r="Y13" s="37">
        <f t="shared" si="2"/>
        <v>6000</v>
      </c>
      <c r="Z13" s="37">
        <f t="shared" si="2"/>
        <v>6000</v>
      </c>
      <c r="AA13" s="37">
        <v>0</v>
      </c>
      <c r="AC13" s="34"/>
      <c r="AL13" s="35"/>
      <c r="AM13" s="35"/>
      <c r="AO13" s="16"/>
      <c r="AP13" s="20"/>
      <c r="AQ13" s="21"/>
      <c r="AR13" s="21"/>
      <c r="AS13" s="21"/>
      <c r="AT13" s="21"/>
      <c r="AU13" s="21"/>
      <c r="AV13" s="21"/>
      <c r="AW13" s="21"/>
      <c r="AX13" s="21"/>
      <c r="AY13" s="21"/>
      <c r="BA13" s="21"/>
      <c r="BB13" s="20"/>
      <c r="BC13" s="21"/>
      <c r="BD13" s="21"/>
      <c r="BE13" s="30"/>
      <c r="BG13" s="22"/>
      <c r="BH13" s="22"/>
    </row>
    <row r="14" spans="1:60" x14ac:dyDescent="0.35">
      <c r="A14" s="31" t="s">
        <v>47</v>
      </c>
      <c r="B14" s="32"/>
      <c r="C14" s="32"/>
      <c r="D14" s="38">
        <f>D12*D13</f>
        <v>96878.1</v>
      </c>
      <c r="E14" s="38">
        <f t="shared" ref="E14:P14" si="3">E12*E13</f>
        <v>0</v>
      </c>
      <c r="F14" s="38">
        <f t="shared" si="3"/>
        <v>0</v>
      </c>
      <c r="G14" s="38">
        <f t="shared" si="3"/>
        <v>42501</v>
      </c>
      <c r="H14" s="38">
        <f t="shared" si="3"/>
        <v>58714.000000000007</v>
      </c>
      <c r="I14" s="38">
        <f t="shared" si="3"/>
        <v>17655.12</v>
      </c>
      <c r="J14" s="38">
        <f>J12*J13</f>
        <v>425989.60000000003</v>
      </c>
      <c r="K14" s="38">
        <f t="shared" si="3"/>
        <v>900630.6</v>
      </c>
      <c r="L14" s="38">
        <f t="shared" si="3"/>
        <v>175351.5</v>
      </c>
      <c r="M14" s="38">
        <f>M12*M13</f>
        <v>0</v>
      </c>
      <c r="N14" s="38">
        <f>N12*N13</f>
        <v>50870.999999999993</v>
      </c>
      <c r="O14" s="38">
        <f t="shared" si="3"/>
        <v>98809.2</v>
      </c>
      <c r="P14" s="38">
        <f t="shared" si="3"/>
        <v>0</v>
      </c>
      <c r="Q14" s="38">
        <f>Q12*Q13</f>
        <v>245246.7</v>
      </c>
      <c r="R14" s="38">
        <f t="shared" ref="R14:Y14" si="4">R12*R13</f>
        <v>18529.109500000002</v>
      </c>
      <c r="S14" s="38">
        <f t="shared" si="4"/>
        <v>29553.339199999999</v>
      </c>
      <c r="T14" s="38">
        <f t="shared" si="4"/>
        <v>8480.3552999999993</v>
      </c>
      <c r="U14" s="38">
        <f t="shared" si="4"/>
        <v>5925.3275999999996</v>
      </c>
      <c r="V14" s="38">
        <f t="shared" si="4"/>
        <v>10265.75</v>
      </c>
      <c r="W14" s="38">
        <f>W12*W13</f>
        <v>0</v>
      </c>
      <c r="X14" s="38">
        <f>X12*X13</f>
        <v>3100</v>
      </c>
      <c r="Y14" s="38">
        <f t="shared" si="4"/>
        <v>33015</v>
      </c>
      <c r="Z14" s="38">
        <f>Z12*Z13</f>
        <v>10950</v>
      </c>
      <c r="AA14" s="38">
        <f>AA12*AA13</f>
        <v>0</v>
      </c>
      <c r="AB14" s="45">
        <f t="shared" ref="AB14:AB15" si="5">SUM(D14:AA14)</f>
        <v>2232465.7015999993</v>
      </c>
      <c r="AC14" s="34"/>
      <c r="AL14" s="35"/>
      <c r="AM14" s="35"/>
      <c r="AO14" s="16"/>
      <c r="AP14" s="20"/>
      <c r="AQ14" s="21"/>
      <c r="AR14" s="21"/>
      <c r="AS14" s="21"/>
      <c r="AT14" s="21"/>
      <c r="AU14" s="21"/>
      <c r="AV14" s="21"/>
      <c r="AW14" s="21"/>
      <c r="AX14" s="21"/>
      <c r="AY14" s="21"/>
      <c r="BB14" s="20"/>
      <c r="BC14" s="21"/>
      <c r="BD14" s="21"/>
      <c r="BE14" s="30"/>
      <c r="BG14" s="22"/>
      <c r="BH14" s="22"/>
    </row>
    <row r="15" spans="1:60" x14ac:dyDescent="0.35">
      <c r="A15" s="39" t="s">
        <v>30</v>
      </c>
      <c r="B15" s="40"/>
      <c r="C15" s="40"/>
      <c r="D15" s="41">
        <f>D10-D14</f>
        <v>30690</v>
      </c>
      <c r="E15" s="41">
        <f t="shared" ref="E15:Z15" si="6">E10-E14</f>
        <v>0</v>
      </c>
      <c r="F15" s="41">
        <f t="shared" si="6"/>
        <v>0</v>
      </c>
      <c r="G15" s="41">
        <f t="shared" si="6"/>
        <v>6200</v>
      </c>
      <c r="H15" s="41">
        <f t="shared" si="6"/>
        <v>18599.999999999993</v>
      </c>
      <c r="I15" s="41">
        <f t="shared" si="6"/>
        <v>28130.4912</v>
      </c>
      <c r="J15" s="41">
        <f t="shared" si="6"/>
        <v>0</v>
      </c>
      <c r="K15" s="41">
        <f t="shared" si="6"/>
        <v>0</v>
      </c>
      <c r="L15" s="41">
        <f t="shared" si="6"/>
        <v>0</v>
      </c>
      <c r="M15" s="41">
        <f>M10-M14</f>
        <v>0</v>
      </c>
      <c r="N15" s="41">
        <f>N10-N14</f>
        <v>0</v>
      </c>
      <c r="O15" s="41">
        <f>O10-O14</f>
        <v>88359.60000000002</v>
      </c>
      <c r="P15" s="41">
        <f t="shared" si="6"/>
        <v>0</v>
      </c>
      <c r="Q15" s="41">
        <f>Q10-Q14</f>
        <v>0</v>
      </c>
      <c r="R15" s="41">
        <f t="shared" si="6"/>
        <v>0</v>
      </c>
      <c r="S15" s="41">
        <f t="shared" si="6"/>
        <v>0</v>
      </c>
      <c r="T15" s="41">
        <f t="shared" si="6"/>
        <v>0</v>
      </c>
      <c r="U15" s="41">
        <f t="shared" si="6"/>
        <v>0</v>
      </c>
      <c r="V15" s="41">
        <f t="shared" si="6"/>
        <v>16391.499999999996</v>
      </c>
      <c r="W15" s="41">
        <f>W10-W14</f>
        <v>0</v>
      </c>
      <c r="X15" s="41">
        <f>X10-X14</f>
        <v>18225.8</v>
      </c>
      <c r="Y15" s="41">
        <f>Y10-Y14</f>
        <v>19623</v>
      </c>
      <c r="Z15" s="41">
        <f t="shared" si="6"/>
        <v>41622</v>
      </c>
      <c r="AA15" s="41">
        <f>AA10-AA14</f>
        <v>0</v>
      </c>
      <c r="AB15" s="45">
        <f t="shared" si="5"/>
        <v>267842.39120000001</v>
      </c>
      <c r="AC15" s="25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16"/>
      <c r="AP15" s="20"/>
      <c r="AQ15" s="21"/>
      <c r="AR15" s="21"/>
      <c r="AS15" s="21"/>
      <c r="AT15" s="21"/>
      <c r="AU15" s="21"/>
      <c r="AV15" s="21"/>
      <c r="AW15" s="21"/>
      <c r="AX15" s="21"/>
      <c r="AY15" s="21"/>
      <c r="BB15" s="20"/>
      <c r="BC15" s="21"/>
      <c r="BD15" s="21"/>
      <c r="BE15" s="30"/>
      <c r="BG15" s="22"/>
      <c r="BH15" s="22"/>
    </row>
    <row r="16" spans="1:60" x14ac:dyDescent="0.35">
      <c r="A16" s="43"/>
      <c r="I16" s="44"/>
      <c r="J16" s="44"/>
      <c r="K16" s="44"/>
      <c r="M16" s="45"/>
      <c r="N16" s="45"/>
      <c r="O16" s="46"/>
      <c r="W16" s="45"/>
      <c r="X16" s="45"/>
      <c r="AC16" s="25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16"/>
      <c r="AP16" s="20"/>
      <c r="AQ16" s="21"/>
      <c r="AR16" s="21"/>
      <c r="AS16" s="21"/>
      <c r="AT16" s="21"/>
      <c r="AU16" s="21"/>
      <c r="AV16" s="21"/>
      <c r="AW16" s="21"/>
      <c r="AX16" s="21"/>
      <c r="AY16" s="21"/>
      <c r="BB16" s="20"/>
      <c r="BC16" s="21"/>
      <c r="BD16" s="21"/>
      <c r="BE16" s="30"/>
      <c r="BG16" s="22"/>
      <c r="BH16" s="22"/>
    </row>
    <row r="17" spans="1:60" x14ac:dyDescent="0.35">
      <c r="A17" s="103" t="s">
        <v>61</v>
      </c>
      <c r="B17" s="48"/>
      <c r="C17" s="48"/>
      <c r="D17" s="49"/>
      <c r="F17" s="50"/>
      <c r="G17" s="50"/>
      <c r="J17" s="44"/>
      <c r="K17" s="44"/>
      <c r="M17" s="45"/>
      <c r="N17" s="45"/>
      <c r="AC17" s="25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16"/>
      <c r="AP17" s="20"/>
      <c r="AQ17" s="21"/>
      <c r="AR17" s="21"/>
      <c r="AS17" s="21"/>
      <c r="AT17" s="21"/>
      <c r="AU17" s="21"/>
      <c r="AV17" s="21"/>
      <c r="AW17" s="21"/>
      <c r="AX17" s="21"/>
      <c r="AY17" s="21"/>
      <c r="BB17" s="20"/>
      <c r="BC17" s="21"/>
      <c r="BD17" s="21"/>
      <c r="BE17" s="30"/>
      <c r="BG17" s="22"/>
      <c r="BH17" s="22"/>
    </row>
    <row r="18" spans="1:60" x14ac:dyDescent="0.35">
      <c r="A18" s="47" t="s">
        <v>48</v>
      </c>
      <c r="B18" s="48"/>
      <c r="C18" s="48"/>
      <c r="D18" s="49">
        <v>40623.35</v>
      </c>
      <c r="F18" s="50"/>
      <c r="G18" s="50"/>
      <c r="H18" s="50"/>
      <c r="J18" s="44"/>
      <c r="K18" s="44"/>
      <c r="O18" s="46"/>
      <c r="AC18" s="25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16"/>
      <c r="AP18" s="20"/>
      <c r="AQ18" s="21"/>
      <c r="AR18" s="21"/>
      <c r="AS18" s="21"/>
      <c r="AT18" s="21"/>
      <c r="AU18" s="21"/>
      <c r="AV18" s="21"/>
      <c r="AW18" s="21"/>
      <c r="AX18" s="21"/>
      <c r="AY18" s="21"/>
      <c r="BB18" s="20"/>
      <c r="BC18" s="21"/>
      <c r="BD18" s="21"/>
      <c r="BE18" s="30"/>
      <c r="BG18" s="22"/>
      <c r="BH18" s="22"/>
    </row>
    <row r="19" spans="1:60" x14ac:dyDescent="0.35">
      <c r="A19" s="47" t="s">
        <v>49</v>
      </c>
      <c r="B19" s="48"/>
      <c r="C19" s="48"/>
      <c r="D19" s="49">
        <v>14519.079999999998</v>
      </c>
      <c r="F19" s="50"/>
      <c r="G19" s="50"/>
      <c r="J19" s="44"/>
      <c r="K19" s="44"/>
      <c r="O19" s="46"/>
      <c r="AC19" s="25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16"/>
      <c r="AP19" s="20"/>
      <c r="AQ19" s="21"/>
      <c r="AR19" s="21"/>
      <c r="AS19" s="21"/>
      <c r="AT19" s="21"/>
      <c r="AU19" s="21"/>
      <c r="AV19" s="21"/>
      <c r="AW19" s="21"/>
      <c r="AX19" s="21"/>
      <c r="AY19" s="21"/>
      <c r="BB19" s="20"/>
      <c r="BC19" s="21"/>
      <c r="BD19" s="21"/>
      <c r="BE19" s="30"/>
      <c r="BG19" s="22"/>
      <c r="BH19" s="22"/>
    </row>
    <row r="20" spans="1:60" x14ac:dyDescent="0.35">
      <c r="A20" s="47" t="s">
        <v>50</v>
      </c>
      <c r="B20" s="48"/>
      <c r="C20" s="48"/>
      <c r="D20" s="49">
        <v>1251.25</v>
      </c>
      <c r="F20" s="50"/>
      <c r="G20" s="50"/>
      <c r="J20" s="44"/>
      <c r="K20" s="44"/>
      <c r="O20" s="46"/>
      <c r="AC20" s="25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16"/>
      <c r="AP20" s="20"/>
      <c r="AQ20" s="21"/>
      <c r="AR20" s="21"/>
      <c r="AS20" s="21"/>
      <c r="AT20" s="21"/>
      <c r="AU20" s="21"/>
      <c r="AV20" s="21"/>
      <c r="AW20" s="21"/>
      <c r="AX20" s="21"/>
      <c r="AY20" s="21"/>
      <c r="BB20" s="20"/>
      <c r="BC20" s="21"/>
      <c r="BD20" s="21"/>
      <c r="BE20" s="30"/>
      <c r="BG20" s="22"/>
      <c r="BH20" s="22"/>
    </row>
    <row r="21" spans="1:60" x14ac:dyDescent="0.35">
      <c r="A21" s="47" t="s">
        <v>51</v>
      </c>
      <c r="B21" s="48"/>
      <c r="C21" s="48"/>
      <c r="D21" s="49">
        <v>0</v>
      </c>
      <c r="F21" s="50"/>
      <c r="G21" s="50"/>
      <c r="J21" s="44"/>
      <c r="K21" s="44"/>
      <c r="O21" s="46"/>
      <c r="AC21" s="25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16"/>
      <c r="AP21" s="20"/>
      <c r="AQ21" s="21"/>
      <c r="AR21" s="21"/>
      <c r="AS21" s="21"/>
      <c r="AT21" s="21"/>
      <c r="AU21" s="21"/>
      <c r="AV21" s="21"/>
      <c r="AW21" s="21"/>
      <c r="AX21" s="21"/>
      <c r="AY21" s="21"/>
      <c r="BB21" s="20"/>
      <c r="BC21" s="21"/>
      <c r="BD21" s="21"/>
      <c r="BE21" s="30"/>
      <c r="BG21" s="22"/>
      <c r="BH21" s="22"/>
    </row>
    <row r="22" spans="1:60" ht="21.75" thickBot="1" x14ac:dyDescent="0.4">
      <c r="A22" s="104" t="s">
        <v>62</v>
      </c>
      <c r="B22" s="48"/>
      <c r="C22" s="48"/>
      <c r="D22" s="102">
        <f>SUM(D18:D21)</f>
        <v>56393.679999999993</v>
      </c>
      <c r="G22" s="32"/>
      <c r="H22" s="44"/>
      <c r="J22" s="32"/>
      <c r="K22" s="44"/>
      <c r="AC22" s="25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16"/>
      <c r="AP22" s="20"/>
      <c r="AQ22" s="21"/>
      <c r="AR22" s="21"/>
      <c r="AS22" s="21"/>
      <c r="AT22" s="21"/>
      <c r="AU22" s="21"/>
      <c r="AV22" s="21"/>
      <c r="AW22" s="21"/>
      <c r="AX22" s="21"/>
      <c r="AY22" s="21"/>
      <c r="BB22" s="20"/>
      <c r="BC22" s="21"/>
      <c r="BD22" s="21"/>
      <c r="BE22" s="30"/>
      <c r="BG22" s="22"/>
      <c r="BH22" s="22"/>
    </row>
    <row r="23" spans="1:60" ht="21.75" thickTop="1" x14ac:dyDescent="0.35"/>
    <row r="25" spans="1:60" x14ac:dyDescent="0.35">
      <c r="A25" s="47" t="s">
        <v>52</v>
      </c>
      <c r="B25" s="48"/>
      <c r="C25" s="48"/>
      <c r="D25" s="49">
        <f>+AB10</f>
        <v>2500308.0927999993</v>
      </c>
    </row>
    <row r="26" spans="1:60" x14ac:dyDescent="0.35">
      <c r="A26" s="47" t="s">
        <v>53</v>
      </c>
      <c r="B26" s="48"/>
      <c r="C26" s="48"/>
      <c r="D26" s="49">
        <f>+D22</f>
        <v>56393.679999999993</v>
      </c>
    </row>
    <row r="27" spans="1:60" ht="21.75" thickBot="1" x14ac:dyDescent="0.4">
      <c r="A27" s="47" t="s">
        <v>54</v>
      </c>
      <c r="B27" s="48"/>
      <c r="C27" s="48"/>
      <c r="D27" s="102">
        <f>+D25+D26</f>
        <v>2556701.7727999995</v>
      </c>
    </row>
    <row r="28" spans="1:60" ht="21.75" thickTop="1" x14ac:dyDescent="0.35"/>
    <row r="29" spans="1:60" x14ac:dyDescent="0.35">
      <c r="A29" s="47" t="s">
        <v>55</v>
      </c>
      <c r="B29" s="48"/>
      <c r="C29" s="48"/>
      <c r="D29" s="49">
        <f>+AB14</f>
        <v>2232465.7015999993</v>
      </c>
    </row>
    <row r="30" spans="1:60" x14ac:dyDescent="0.35">
      <c r="A30" s="47" t="s">
        <v>56</v>
      </c>
      <c r="B30" s="48"/>
      <c r="C30" s="48"/>
      <c r="D30" s="49">
        <f>SUM(D18:D21)</f>
        <v>56393.679999999993</v>
      </c>
    </row>
    <row r="31" spans="1:60" ht="21.75" thickBot="1" x14ac:dyDescent="0.4">
      <c r="A31" s="47" t="s">
        <v>57</v>
      </c>
      <c r="B31" s="48"/>
      <c r="C31" s="48"/>
      <c r="D31" s="102">
        <f>+D29+D30</f>
        <v>2288859.3815999995</v>
      </c>
    </row>
    <row r="32" spans="1:60" ht="21.75" thickTop="1" x14ac:dyDescent="0.35"/>
    <row r="33" spans="1:4" x14ac:dyDescent="0.35">
      <c r="A33" s="47" t="s">
        <v>58</v>
      </c>
      <c r="B33" s="48"/>
      <c r="C33" s="48"/>
      <c r="D33" s="49">
        <f>+D25-D29</f>
        <v>267842.39119999995</v>
      </c>
    </row>
    <row r="34" spans="1:4" x14ac:dyDescent="0.35">
      <c r="A34" s="47" t="s">
        <v>59</v>
      </c>
      <c r="B34" s="48"/>
      <c r="C34" s="48"/>
      <c r="D34" s="49">
        <f>+D26-D30</f>
        <v>0</v>
      </c>
    </row>
    <row r="35" spans="1:4" ht="21.75" thickBot="1" x14ac:dyDescent="0.4">
      <c r="A35" s="47" t="s">
        <v>60</v>
      </c>
      <c r="B35" s="48"/>
      <c r="C35" s="48"/>
      <c r="D35" s="102">
        <f>+D27-D31</f>
        <v>267842.39119999995</v>
      </c>
    </row>
    <row r="36" spans="1:4" ht="21.75" thickTop="1" x14ac:dyDescent="0.35"/>
  </sheetData>
  <mergeCells count="10">
    <mergeCell ref="R6:S6"/>
    <mergeCell ref="T6:U6"/>
    <mergeCell ref="A7:AA7"/>
    <mergeCell ref="A11:AA11"/>
    <mergeCell ref="A3:AA3"/>
    <mergeCell ref="AO4:AW4"/>
    <mergeCell ref="AY4:AZ4"/>
    <mergeCell ref="D5:N5"/>
    <mergeCell ref="O5:X5"/>
    <mergeCell ref="Z5:AA5"/>
  </mergeCells>
  <pageMargins left="0.7" right="0.7" top="0.75" bottom="0.75" header="0.3" footer="0.3"/>
  <pageSetup scale="55" orientation="landscape" r:id="rId1"/>
  <headerFooter>
    <oddHeader>&amp;C&amp;"-,Bold"&amp;18PBR Schedule-4&amp;R&amp;8CASE NO. 2020-00289
ATTACHMENT 1
TO STAFF POST-HEARING DR NO. 1-04</oddHead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A13B4-08EF-434B-8495-B2C515BA46B3}">
  <sheetPr>
    <pageSetUpPr fitToPage="1"/>
  </sheetPr>
  <dimension ref="A2:BH36"/>
  <sheetViews>
    <sheetView showGridLines="0" zoomScale="60" zoomScaleNormal="60" workbookViewId="0">
      <selection activeCell="G44" sqref="G44"/>
    </sheetView>
  </sheetViews>
  <sheetFormatPr defaultColWidth="49.28515625" defaultRowHeight="21" x14ac:dyDescent="0.35"/>
  <cols>
    <col min="1" max="1" width="63.42578125" style="2" bestFit="1" customWidth="1"/>
    <col min="2" max="2" width="8.28515625" style="2" bestFit="1" customWidth="1"/>
    <col min="3" max="3" width="7.5703125" style="2" bestFit="1" customWidth="1"/>
    <col min="4" max="4" width="16.5703125" style="2" bestFit="1" customWidth="1"/>
    <col min="5" max="5" width="21" style="2" customWidth="1"/>
    <col min="6" max="9" width="14.140625" style="2" bestFit="1" customWidth="1"/>
    <col min="10" max="12" width="16.140625" style="2" bestFit="1" customWidth="1"/>
    <col min="13" max="13" width="18.42578125" style="2" bestFit="1" customWidth="1"/>
    <col min="14" max="14" width="18.42578125" style="2" customWidth="1"/>
    <col min="15" max="17" width="16.140625" style="2" bestFit="1" customWidth="1"/>
    <col min="18" max="21" width="14.140625" style="2" bestFit="1" customWidth="1"/>
    <col min="22" max="22" width="28.28515625" style="2" bestFit="1" customWidth="1"/>
    <col min="23" max="23" width="16.140625" style="2" bestFit="1" customWidth="1"/>
    <col min="24" max="24" width="16.140625" style="2" customWidth="1"/>
    <col min="25" max="25" width="14.140625" style="2" bestFit="1" customWidth="1"/>
    <col min="26" max="26" width="28.28515625" style="2" bestFit="1" customWidth="1"/>
    <col min="27" max="27" width="26.5703125" style="2" bestFit="1" customWidth="1"/>
    <col min="28" max="28" width="18.42578125" style="2" bestFit="1" customWidth="1"/>
    <col min="29" max="29" width="11" style="2" bestFit="1" customWidth="1"/>
    <col min="30" max="30" width="43.5703125" style="2" bestFit="1" customWidth="1"/>
    <col min="31" max="41" width="11.42578125" style="2" bestFit="1" customWidth="1"/>
    <col min="42" max="42" width="12.85546875" style="2" bestFit="1" customWidth="1"/>
    <col min="43" max="44" width="10" style="2" bestFit="1" customWidth="1"/>
    <col min="45" max="45" width="6.7109375" style="2" bestFit="1" customWidth="1"/>
    <col min="46" max="46" width="10" style="2" bestFit="1" customWidth="1"/>
    <col min="47" max="47" width="6.7109375" style="2" bestFit="1" customWidth="1"/>
    <col min="48" max="48" width="24.28515625" style="2" bestFit="1" customWidth="1"/>
    <col min="49" max="49" width="12.85546875" style="2" bestFit="1" customWidth="1"/>
    <col min="50" max="50" width="12" style="2" bestFit="1" customWidth="1"/>
    <col min="51" max="51" width="24.28515625" style="2" bestFit="1" customWidth="1"/>
    <col min="52" max="52" width="23.42578125" style="2" bestFit="1" customWidth="1"/>
    <col min="53" max="53" width="9.28515625" style="2" bestFit="1" customWidth="1"/>
    <col min="54" max="16384" width="49.28515625" style="2"/>
  </cols>
  <sheetData>
    <row r="2" spans="1:60" ht="23.25" x14ac:dyDescent="0.3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60" ht="23.25" x14ac:dyDescent="0.35">
      <c r="A3" s="116" t="s">
        <v>42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</row>
    <row r="4" spans="1:60" x14ac:dyDescent="0.35"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105"/>
      <c r="AP4" s="105"/>
      <c r="AQ4" s="105"/>
      <c r="AR4" s="105"/>
      <c r="AS4" s="105"/>
      <c r="AT4" s="105"/>
      <c r="AU4" s="105"/>
      <c r="AV4" s="105"/>
      <c r="AW4" s="105"/>
      <c r="AX4" s="3"/>
      <c r="AY4" s="105"/>
      <c r="AZ4" s="105"/>
    </row>
    <row r="5" spans="1:60" x14ac:dyDescent="0.35">
      <c r="A5" s="4"/>
      <c r="B5" s="4"/>
      <c r="C5" s="5"/>
      <c r="D5" s="106" t="s">
        <v>1</v>
      </c>
      <c r="E5" s="107"/>
      <c r="F5" s="107"/>
      <c r="G5" s="107"/>
      <c r="H5" s="107"/>
      <c r="I5" s="107"/>
      <c r="J5" s="107"/>
      <c r="K5" s="107"/>
      <c r="L5" s="107"/>
      <c r="M5" s="107"/>
      <c r="N5" s="108"/>
      <c r="O5" s="106" t="s">
        <v>2</v>
      </c>
      <c r="P5" s="107"/>
      <c r="Q5" s="107"/>
      <c r="R5" s="107"/>
      <c r="S5" s="107"/>
      <c r="T5" s="107"/>
      <c r="U5" s="107"/>
      <c r="V5" s="107"/>
      <c r="W5" s="107"/>
      <c r="X5" s="108"/>
      <c r="Y5" s="6" t="s">
        <v>3</v>
      </c>
      <c r="Z5" s="106" t="s">
        <v>4</v>
      </c>
      <c r="AA5" s="108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</row>
    <row r="6" spans="1:60" x14ac:dyDescent="0.35">
      <c r="A6" s="8" t="s">
        <v>5</v>
      </c>
      <c r="D6" s="9" t="s">
        <v>6</v>
      </c>
      <c r="E6" s="10" t="s">
        <v>38</v>
      </c>
      <c r="F6" s="10" t="s">
        <v>8</v>
      </c>
      <c r="G6" s="10" t="s">
        <v>9</v>
      </c>
      <c r="H6" s="11" t="s">
        <v>10</v>
      </c>
      <c r="I6" s="11" t="s">
        <v>11</v>
      </c>
      <c r="J6" s="11" t="s">
        <v>12</v>
      </c>
      <c r="K6" s="11" t="s">
        <v>13</v>
      </c>
      <c r="L6" s="12" t="s">
        <v>14</v>
      </c>
      <c r="M6" s="11"/>
      <c r="N6" s="11" t="s">
        <v>15</v>
      </c>
      <c r="O6" s="11" t="s">
        <v>16</v>
      </c>
      <c r="P6" s="11" t="s">
        <v>17</v>
      </c>
      <c r="Q6" s="11" t="s">
        <v>18</v>
      </c>
      <c r="R6" s="109" t="s">
        <v>19</v>
      </c>
      <c r="S6" s="110"/>
      <c r="T6" s="111" t="s">
        <v>20</v>
      </c>
      <c r="U6" s="110"/>
      <c r="V6" s="13" t="s">
        <v>21</v>
      </c>
      <c r="W6" s="11" t="s">
        <v>22</v>
      </c>
      <c r="X6" s="11" t="s">
        <v>23</v>
      </c>
      <c r="Y6" s="11" t="s">
        <v>24</v>
      </c>
      <c r="Z6" s="11" t="s">
        <v>25</v>
      </c>
      <c r="AA6" s="12" t="s">
        <v>26</v>
      </c>
      <c r="AB6" s="14"/>
      <c r="AC6" s="15"/>
      <c r="AD6" s="16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6"/>
    </row>
    <row r="7" spans="1:60" x14ac:dyDescent="0.35">
      <c r="A7" s="112" t="s">
        <v>27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C7" s="18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6"/>
      <c r="AP7" s="20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C7" s="21"/>
      <c r="BD7" s="21"/>
      <c r="BH7" s="22"/>
    </row>
    <row r="8" spans="1:60" x14ac:dyDescent="0.35">
      <c r="A8" s="23" t="s">
        <v>44</v>
      </c>
      <c r="D8" s="24">
        <v>7.4820000000000002</v>
      </c>
      <c r="E8" s="24">
        <v>0</v>
      </c>
      <c r="F8" s="24">
        <v>0</v>
      </c>
      <c r="G8" s="24">
        <v>9.4260000000000002</v>
      </c>
      <c r="H8" s="24">
        <v>7.4820000000000002</v>
      </c>
      <c r="I8" s="24">
        <v>7.0019999999999998</v>
      </c>
      <c r="J8" s="24">
        <v>9.2640000000000011</v>
      </c>
      <c r="K8" s="24">
        <v>10.629</v>
      </c>
      <c r="L8" s="24">
        <v>12.57</v>
      </c>
      <c r="M8" s="24"/>
      <c r="N8" s="24">
        <v>9.8460000000000001</v>
      </c>
      <c r="O8" s="24">
        <v>15.5974</v>
      </c>
      <c r="P8" s="24">
        <v>10.9704</v>
      </c>
      <c r="Q8" s="24">
        <v>10.6629</v>
      </c>
      <c r="R8" s="24">
        <v>2.0500000000000001E-2</v>
      </c>
      <c r="S8" s="24">
        <v>1.4938</v>
      </c>
      <c r="T8" s="24">
        <v>2.07E-2</v>
      </c>
      <c r="U8" s="24">
        <v>2.0333999999999999</v>
      </c>
      <c r="V8" s="24">
        <v>10.662899999999999</v>
      </c>
      <c r="W8" s="24">
        <v>10.661099999999999</v>
      </c>
      <c r="X8" s="24">
        <v>10.6629</v>
      </c>
      <c r="Y8" s="24">
        <v>8.4899999999999984</v>
      </c>
      <c r="Z8" s="24">
        <v>8.7620000000000005</v>
      </c>
      <c r="AA8" s="24">
        <v>8.7620000000000005</v>
      </c>
      <c r="AC8" s="25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6"/>
      <c r="AP8" s="20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C8" s="21"/>
      <c r="BD8" s="21"/>
      <c r="BG8" s="22"/>
      <c r="BH8" s="22"/>
    </row>
    <row r="9" spans="1:60" x14ac:dyDescent="0.35">
      <c r="A9" s="26" t="s">
        <v>28</v>
      </c>
      <c r="D9" s="27">
        <v>16500</v>
      </c>
      <c r="E9" s="27">
        <v>0</v>
      </c>
      <c r="F9" s="27">
        <v>0</v>
      </c>
      <c r="G9" s="27">
        <v>5000</v>
      </c>
      <c r="H9" s="27">
        <v>10000</v>
      </c>
      <c r="I9" s="27">
        <v>6328</v>
      </c>
      <c r="J9" s="27">
        <v>35568</v>
      </c>
      <c r="K9" s="27">
        <v>81799</v>
      </c>
      <c r="L9" s="27">
        <v>8838</v>
      </c>
      <c r="M9" s="27">
        <v>0</v>
      </c>
      <c r="N9" s="27">
        <v>100</v>
      </c>
      <c r="O9" s="27">
        <v>12000</v>
      </c>
      <c r="P9" s="27">
        <v>0</v>
      </c>
      <c r="Q9" s="27">
        <v>12000</v>
      </c>
      <c r="R9" s="27">
        <v>903859</v>
      </c>
      <c r="S9" s="27">
        <v>19784</v>
      </c>
      <c r="T9" s="27">
        <v>409679</v>
      </c>
      <c r="U9" s="27">
        <v>2914</v>
      </c>
      <c r="V9" s="27">
        <v>2500</v>
      </c>
      <c r="W9" s="27">
        <v>0</v>
      </c>
      <c r="X9" s="27">
        <v>0</v>
      </c>
      <c r="Y9" s="27">
        <v>1250</v>
      </c>
      <c r="Z9" s="27">
        <v>6000</v>
      </c>
      <c r="AA9" s="27">
        <v>7500</v>
      </c>
      <c r="AC9" s="25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6"/>
      <c r="AP9" s="20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17"/>
      <c r="BC9" s="17"/>
      <c r="BD9" s="17"/>
      <c r="BG9" s="22"/>
      <c r="BH9" s="22"/>
    </row>
    <row r="10" spans="1:60" x14ac:dyDescent="0.35">
      <c r="A10" s="23" t="s">
        <v>45</v>
      </c>
      <c r="D10" s="28">
        <f>D8*D9</f>
        <v>123453</v>
      </c>
      <c r="E10" s="28">
        <f>E8*E9</f>
        <v>0</v>
      </c>
      <c r="F10" s="28">
        <f>F8*F9</f>
        <v>0</v>
      </c>
      <c r="G10" s="28">
        <f>G9*G8</f>
        <v>47130</v>
      </c>
      <c r="H10" s="28">
        <f t="shared" ref="H10:K10" si="0">H9*H8</f>
        <v>74820</v>
      </c>
      <c r="I10" s="28">
        <f>I9*I8</f>
        <v>44308.655999999995</v>
      </c>
      <c r="J10" s="28">
        <f t="shared" si="0"/>
        <v>329501.95200000005</v>
      </c>
      <c r="K10" s="28">
        <f t="shared" si="0"/>
        <v>869441.571</v>
      </c>
      <c r="L10" s="28">
        <f>L9*L8</f>
        <v>111093.66</v>
      </c>
      <c r="M10" s="28">
        <f>M9*M8</f>
        <v>0</v>
      </c>
      <c r="N10" s="28">
        <f>N9*N8</f>
        <v>984.6</v>
      </c>
      <c r="O10" s="28">
        <f t="shared" ref="O10:Y10" si="1">O9*O8</f>
        <v>187168.80000000002</v>
      </c>
      <c r="P10" s="28">
        <f t="shared" si="1"/>
        <v>0</v>
      </c>
      <c r="Q10" s="28">
        <f t="shared" si="1"/>
        <v>127954.8</v>
      </c>
      <c r="R10" s="28">
        <f t="shared" si="1"/>
        <v>18529.109500000002</v>
      </c>
      <c r="S10" s="28">
        <f t="shared" si="1"/>
        <v>29553.339199999999</v>
      </c>
      <c r="T10" s="28">
        <f t="shared" si="1"/>
        <v>8480.3552999999993</v>
      </c>
      <c r="U10" s="28">
        <f t="shared" si="1"/>
        <v>5925.3275999999996</v>
      </c>
      <c r="V10" s="28">
        <f t="shared" si="1"/>
        <v>26657.249999999996</v>
      </c>
      <c r="W10" s="28">
        <f t="shared" si="1"/>
        <v>0</v>
      </c>
      <c r="X10" s="28">
        <f t="shared" si="1"/>
        <v>0</v>
      </c>
      <c r="Y10" s="28">
        <f t="shared" si="1"/>
        <v>10612.499999999998</v>
      </c>
      <c r="Z10" s="28">
        <f>Z9*Z8</f>
        <v>52572</v>
      </c>
      <c r="AA10" s="28">
        <f>AA9*AA8</f>
        <v>65715</v>
      </c>
      <c r="AB10" s="45">
        <f>SUM(D10:AA10)</f>
        <v>2133901.9205999998</v>
      </c>
      <c r="AC10" s="25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6"/>
      <c r="AP10" s="20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C10" s="21"/>
      <c r="BD10" s="21"/>
      <c r="BG10" s="22"/>
      <c r="BH10" s="22"/>
    </row>
    <row r="11" spans="1:60" x14ac:dyDescent="0.35">
      <c r="A11" s="114" t="s">
        <v>29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C11" s="25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16"/>
      <c r="AP11" s="20"/>
      <c r="AQ11" s="21"/>
      <c r="AR11" s="21"/>
      <c r="AS11" s="21"/>
      <c r="AT11" s="21"/>
      <c r="AU11" s="21"/>
      <c r="AV11" s="21"/>
      <c r="AW11" s="21"/>
      <c r="AX11" s="21"/>
      <c r="AY11" s="21"/>
      <c r="BA11" s="21"/>
      <c r="BB11" s="20"/>
      <c r="BC11" s="21"/>
      <c r="BD11" s="21"/>
      <c r="BE11" s="30"/>
      <c r="BG11" s="22"/>
      <c r="BH11" s="22"/>
    </row>
    <row r="12" spans="1:60" x14ac:dyDescent="0.35">
      <c r="A12" s="31" t="s">
        <v>46</v>
      </c>
      <c r="B12" s="32"/>
      <c r="C12" s="32"/>
      <c r="D12" s="33">
        <v>5.6820000000000004</v>
      </c>
      <c r="E12" s="33">
        <v>0</v>
      </c>
      <c r="F12" s="33">
        <v>0</v>
      </c>
      <c r="G12" s="33">
        <v>8.2259999999999991</v>
      </c>
      <c r="H12" s="33">
        <v>5.6820000000000004</v>
      </c>
      <c r="I12" s="33">
        <v>2.85</v>
      </c>
      <c r="J12" s="33">
        <v>9.2640000000000011</v>
      </c>
      <c r="K12" s="33">
        <v>10.629</v>
      </c>
      <c r="L12" s="33">
        <v>12.57</v>
      </c>
      <c r="M12" s="33"/>
      <c r="N12" s="33">
        <v>4.2780000000000005</v>
      </c>
      <c r="O12" s="33">
        <v>8.2340999999999998</v>
      </c>
      <c r="P12" s="33">
        <v>8.2742000000000004</v>
      </c>
      <c r="Q12" s="33">
        <v>10.6629</v>
      </c>
      <c r="R12" s="33">
        <v>2.0500000000000001E-2</v>
      </c>
      <c r="S12" s="33">
        <v>1.4938</v>
      </c>
      <c r="T12" s="33">
        <v>2.07E-2</v>
      </c>
      <c r="U12" s="33">
        <v>2.0333999999999999</v>
      </c>
      <c r="V12" s="33">
        <v>4.1063000000000001</v>
      </c>
      <c r="W12" s="33">
        <v>10.661099999999999</v>
      </c>
      <c r="X12" s="33">
        <v>0</v>
      </c>
      <c r="Y12" s="33">
        <v>5.3249999999999993</v>
      </c>
      <c r="Z12" s="33">
        <v>1.825</v>
      </c>
      <c r="AA12" s="33">
        <v>0</v>
      </c>
      <c r="AC12" s="34"/>
      <c r="AL12" s="35"/>
      <c r="AM12" s="35"/>
      <c r="AO12" s="16"/>
      <c r="AP12" s="20"/>
      <c r="AQ12" s="21"/>
      <c r="AR12" s="21"/>
      <c r="AS12" s="21"/>
      <c r="AT12" s="21"/>
      <c r="AU12" s="21"/>
      <c r="AV12" s="21"/>
      <c r="AW12" s="21"/>
      <c r="AX12" s="21"/>
      <c r="AY12" s="21"/>
      <c r="BA12" s="21"/>
      <c r="BB12" s="20"/>
      <c r="BC12" s="21"/>
      <c r="BD12" s="21"/>
      <c r="BE12" s="30"/>
      <c r="BG12" s="22"/>
      <c r="BH12" s="22"/>
    </row>
    <row r="13" spans="1:60" x14ac:dyDescent="0.35">
      <c r="A13" s="36" t="s">
        <v>28</v>
      </c>
      <c r="B13" s="32"/>
      <c r="C13" s="32"/>
      <c r="D13" s="37">
        <f>D9</f>
        <v>16500</v>
      </c>
      <c r="E13" s="37">
        <f t="shared" ref="E13:Z13" si="2">E9</f>
        <v>0</v>
      </c>
      <c r="F13" s="37">
        <f t="shared" si="2"/>
        <v>0</v>
      </c>
      <c r="G13" s="37">
        <f>G9</f>
        <v>5000</v>
      </c>
      <c r="H13" s="37">
        <f t="shared" si="2"/>
        <v>10000</v>
      </c>
      <c r="I13" s="37">
        <f t="shared" si="2"/>
        <v>6328</v>
      </c>
      <c r="J13" s="37">
        <f t="shared" si="2"/>
        <v>35568</v>
      </c>
      <c r="K13" s="37">
        <f t="shared" si="2"/>
        <v>81799</v>
      </c>
      <c r="L13" s="37">
        <f t="shared" si="2"/>
        <v>8838</v>
      </c>
      <c r="M13" s="37">
        <f t="shared" si="2"/>
        <v>0</v>
      </c>
      <c r="N13" s="37">
        <f>N9</f>
        <v>100</v>
      </c>
      <c r="O13" s="37">
        <f t="shared" si="2"/>
        <v>12000</v>
      </c>
      <c r="P13" s="37">
        <f t="shared" si="2"/>
        <v>0</v>
      </c>
      <c r="Q13" s="37">
        <f t="shared" si="2"/>
        <v>12000</v>
      </c>
      <c r="R13" s="37">
        <f t="shared" si="2"/>
        <v>903859</v>
      </c>
      <c r="S13" s="37">
        <f t="shared" si="2"/>
        <v>19784</v>
      </c>
      <c r="T13" s="37">
        <f t="shared" si="2"/>
        <v>409679</v>
      </c>
      <c r="U13" s="37">
        <f t="shared" si="2"/>
        <v>2914</v>
      </c>
      <c r="V13" s="37">
        <f t="shared" si="2"/>
        <v>2500</v>
      </c>
      <c r="W13" s="37">
        <f t="shared" si="2"/>
        <v>0</v>
      </c>
      <c r="X13" s="37">
        <f t="shared" si="2"/>
        <v>0</v>
      </c>
      <c r="Y13" s="37">
        <f t="shared" si="2"/>
        <v>1250</v>
      </c>
      <c r="Z13" s="37">
        <f t="shared" si="2"/>
        <v>6000</v>
      </c>
      <c r="AA13" s="37">
        <v>0</v>
      </c>
      <c r="AC13" s="34"/>
      <c r="AL13" s="35"/>
      <c r="AM13" s="35"/>
      <c r="AO13" s="16"/>
      <c r="AP13" s="20"/>
      <c r="AQ13" s="21"/>
      <c r="AR13" s="21"/>
      <c r="AS13" s="21"/>
      <c r="AT13" s="21"/>
      <c r="AU13" s="21"/>
      <c r="AV13" s="21"/>
      <c r="AW13" s="21"/>
      <c r="AX13" s="21"/>
      <c r="AY13" s="21"/>
      <c r="BA13" s="21"/>
      <c r="BB13" s="20"/>
      <c r="BC13" s="21"/>
      <c r="BD13" s="21"/>
      <c r="BE13" s="30"/>
      <c r="BG13" s="22"/>
      <c r="BH13" s="22"/>
    </row>
    <row r="14" spans="1:60" x14ac:dyDescent="0.35">
      <c r="A14" s="31" t="s">
        <v>47</v>
      </c>
      <c r="B14" s="32"/>
      <c r="C14" s="32"/>
      <c r="D14" s="38">
        <f>D12*D13</f>
        <v>93753</v>
      </c>
      <c r="E14" s="38">
        <f t="shared" ref="E14:P14" si="3">E12*E13</f>
        <v>0</v>
      </c>
      <c r="F14" s="38">
        <f t="shared" si="3"/>
        <v>0</v>
      </c>
      <c r="G14" s="38">
        <f t="shared" si="3"/>
        <v>41129.999999999993</v>
      </c>
      <c r="H14" s="38">
        <f t="shared" si="3"/>
        <v>56820.000000000007</v>
      </c>
      <c r="I14" s="38">
        <f t="shared" si="3"/>
        <v>18034.8</v>
      </c>
      <c r="J14" s="38">
        <f>J12*J13</f>
        <v>329501.95200000005</v>
      </c>
      <c r="K14" s="38">
        <f t="shared" si="3"/>
        <v>869441.571</v>
      </c>
      <c r="L14" s="38">
        <f t="shared" si="3"/>
        <v>111093.66</v>
      </c>
      <c r="M14" s="38">
        <f>M12*M13</f>
        <v>0</v>
      </c>
      <c r="N14" s="38">
        <f>N12*N13</f>
        <v>427.80000000000007</v>
      </c>
      <c r="O14" s="38">
        <f t="shared" si="3"/>
        <v>98809.2</v>
      </c>
      <c r="P14" s="38">
        <f t="shared" si="3"/>
        <v>0</v>
      </c>
      <c r="Q14" s="38">
        <f>Q12*Q13</f>
        <v>127954.8</v>
      </c>
      <c r="R14" s="38">
        <f t="shared" ref="R14:Y14" si="4">R12*R13</f>
        <v>18529.109500000002</v>
      </c>
      <c r="S14" s="38">
        <f t="shared" si="4"/>
        <v>29553.339199999999</v>
      </c>
      <c r="T14" s="38">
        <f t="shared" si="4"/>
        <v>8480.3552999999993</v>
      </c>
      <c r="U14" s="38">
        <f t="shared" si="4"/>
        <v>5925.3275999999996</v>
      </c>
      <c r="V14" s="38">
        <f t="shared" si="4"/>
        <v>10265.75</v>
      </c>
      <c r="W14" s="38">
        <f>W12*W13</f>
        <v>0</v>
      </c>
      <c r="X14" s="38">
        <f>X12*X13</f>
        <v>0</v>
      </c>
      <c r="Y14" s="38">
        <f t="shared" si="4"/>
        <v>6656.2499999999991</v>
      </c>
      <c r="Z14" s="38">
        <f>Z12*Z13</f>
        <v>10950</v>
      </c>
      <c r="AA14" s="38">
        <f>AA12*AA13</f>
        <v>0</v>
      </c>
      <c r="AB14" s="45">
        <f t="shared" ref="AB14:AB15" si="5">SUM(D14:AA14)</f>
        <v>1837326.9146</v>
      </c>
      <c r="AC14" s="34"/>
      <c r="AL14" s="35"/>
      <c r="AM14" s="35"/>
      <c r="AO14" s="16"/>
      <c r="AP14" s="20"/>
      <c r="AQ14" s="21"/>
      <c r="AR14" s="21"/>
      <c r="AS14" s="21"/>
      <c r="AT14" s="21"/>
      <c r="AU14" s="21"/>
      <c r="AV14" s="21"/>
      <c r="AW14" s="21"/>
      <c r="AX14" s="21"/>
      <c r="AY14" s="21"/>
      <c r="BB14" s="20"/>
      <c r="BC14" s="21"/>
      <c r="BD14" s="21"/>
      <c r="BE14" s="30"/>
      <c r="BG14" s="22"/>
      <c r="BH14" s="22"/>
    </row>
    <row r="15" spans="1:60" x14ac:dyDescent="0.35">
      <c r="A15" s="39" t="s">
        <v>30</v>
      </c>
      <c r="B15" s="40"/>
      <c r="C15" s="40"/>
      <c r="D15" s="41">
        <f>D10-D14</f>
        <v>29700</v>
      </c>
      <c r="E15" s="41">
        <f t="shared" ref="E15:Z15" si="6">E10-E14</f>
        <v>0</v>
      </c>
      <c r="F15" s="41">
        <f t="shared" si="6"/>
        <v>0</v>
      </c>
      <c r="G15" s="41">
        <f t="shared" si="6"/>
        <v>6000.0000000000073</v>
      </c>
      <c r="H15" s="41">
        <f t="shared" si="6"/>
        <v>17999.999999999993</v>
      </c>
      <c r="I15" s="41">
        <f t="shared" si="6"/>
        <v>26273.855999999996</v>
      </c>
      <c r="J15" s="41">
        <f t="shared" si="6"/>
        <v>0</v>
      </c>
      <c r="K15" s="41">
        <f t="shared" si="6"/>
        <v>0</v>
      </c>
      <c r="L15" s="41">
        <f t="shared" si="6"/>
        <v>0</v>
      </c>
      <c r="M15" s="41">
        <f>M10-M14</f>
        <v>0</v>
      </c>
      <c r="N15" s="41">
        <f>N10-N14</f>
        <v>556.79999999999995</v>
      </c>
      <c r="O15" s="41">
        <f>O10-O14</f>
        <v>88359.60000000002</v>
      </c>
      <c r="P15" s="41">
        <f t="shared" si="6"/>
        <v>0</v>
      </c>
      <c r="Q15" s="41">
        <f>Q10-Q14</f>
        <v>0</v>
      </c>
      <c r="R15" s="41">
        <f t="shared" si="6"/>
        <v>0</v>
      </c>
      <c r="S15" s="41">
        <f t="shared" si="6"/>
        <v>0</v>
      </c>
      <c r="T15" s="41">
        <f t="shared" si="6"/>
        <v>0</v>
      </c>
      <c r="U15" s="41">
        <f t="shared" si="6"/>
        <v>0</v>
      </c>
      <c r="V15" s="41">
        <f t="shared" si="6"/>
        <v>16391.499999999996</v>
      </c>
      <c r="W15" s="41">
        <f>W10-W14</f>
        <v>0</v>
      </c>
      <c r="X15" s="41">
        <f>X10-X14</f>
        <v>0</v>
      </c>
      <c r="Y15" s="41">
        <f>Y10-Y14</f>
        <v>3956.2499999999991</v>
      </c>
      <c r="Z15" s="41">
        <f t="shared" si="6"/>
        <v>41622</v>
      </c>
      <c r="AA15" s="41">
        <f>AA10-AA14</f>
        <v>65715</v>
      </c>
      <c r="AB15" s="45">
        <f t="shared" si="5"/>
        <v>296575.00600000005</v>
      </c>
      <c r="AC15" s="25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16"/>
      <c r="AP15" s="20"/>
      <c r="AQ15" s="21"/>
      <c r="AR15" s="21"/>
      <c r="AS15" s="21"/>
      <c r="AT15" s="21"/>
      <c r="AU15" s="21"/>
      <c r="AV15" s="21"/>
      <c r="AW15" s="21"/>
      <c r="AX15" s="21"/>
      <c r="AY15" s="21"/>
      <c r="BB15" s="20"/>
      <c r="BC15" s="21"/>
      <c r="BD15" s="21"/>
      <c r="BE15" s="30"/>
      <c r="BG15" s="22"/>
      <c r="BH15" s="22"/>
    </row>
    <row r="16" spans="1:60" x14ac:dyDescent="0.35">
      <c r="A16" s="43"/>
      <c r="I16" s="44"/>
      <c r="J16" s="44"/>
      <c r="K16" s="44"/>
      <c r="M16" s="45"/>
      <c r="N16" s="45"/>
      <c r="O16" s="46"/>
      <c r="W16" s="45"/>
      <c r="X16" s="45"/>
      <c r="AC16" s="25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16"/>
      <c r="AP16" s="20"/>
      <c r="AQ16" s="21"/>
      <c r="AR16" s="21"/>
      <c r="AS16" s="21"/>
      <c r="AT16" s="21"/>
      <c r="AU16" s="21"/>
      <c r="AV16" s="21"/>
      <c r="AW16" s="21"/>
      <c r="AX16" s="21"/>
      <c r="AY16" s="21"/>
      <c r="BB16" s="20"/>
      <c r="BC16" s="21"/>
      <c r="BD16" s="21"/>
      <c r="BE16" s="30"/>
      <c r="BG16" s="22"/>
      <c r="BH16" s="22"/>
    </row>
    <row r="17" spans="1:60" x14ac:dyDescent="0.35">
      <c r="A17" s="103" t="s">
        <v>61</v>
      </c>
      <c r="B17" s="48"/>
      <c r="C17" s="48"/>
      <c r="D17" s="49"/>
      <c r="F17" s="50"/>
      <c r="G17" s="50"/>
      <c r="J17" s="44"/>
      <c r="K17" s="44"/>
      <c r="M17" s="45"/>
      <c r="N17" s="45"/>
      <c r="AC17" s="25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16"/>
      <c r="AP17" s="20"/>
      <c r="AQ17" s="21"/>
      <c r="AR17" s="21"/>
      <c r="AS17" s="21"/>
      <c r="AT17" s="21"/>
      <c r="AU17" s="21"/>
      <c r="AV17" s="21"/>
      <c r="AW17" s="21"/>
      <c r="AX17" s="21"/>
      <c r="AY17" s="21"/>
      <c r="BB17" s="20"/>
      <c r="BC17" s="21"/>
      <c r="BD17" s="21"/>
      <c r="BE17" s="30"/>
      <c r="BG17" s="22"/>
      <c r="BH17" s="22"/>
    </row>
    <row r="18" spans="1:60" x14ac:dyDescent="0.35">
      <c r="A18" s="47" t="s">
        <v>48</v>
      </c>
      <c r="B18" s="48"/>
      <c r="C18" s="48"/>
      <c r="D18" s="49">
        <v>74266.37000000001</v>
      </c>
      <c r="F18" s="50"/>
      <c r="G18" s="50"/>
      <c r="H18" s="50"/>
      <c r="J18" s="44"/>
      <c r="K18" s="44"/>
      <c r="O18" s="46"/>
      <c r="AC18" s="25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16"/>
      <c r="AP18" s="20"/>
      <c r="AQ18" s="21"/>
      <c r="AR18" s="21"/>
      <c r="AS18" s="21"/>
      <c r="AT18" s="21"/>
      <c r="AU18" s="21"/>
      <c r="AV18" s="21"/>
      <c r="AW18" s="21"/>
      <c r="AX18" s="21"/>
      <c r="AY18" s="21"/>
      <c r="BB18" s="20"/>
      <c r="BC18" s="21"/>
      <c r="BD18" s="21"/>
      <c r="BE18" s="30"/>
      <c r="BG18" s="22"/>
      <c r="BH18" s="22"/>
    </row>
    <row r="19" spans="1:60" x14ac:dyDescent="0.35">
      <c r="A19" s="47" t="s">
        <v>49</v>
      </c>
      <c r="B19" s="48"/>
      <c r="C19" s="48"/>
      <c r="D19" s="49">
        <v>15712.44</v>
      </c>
      <c r="F19" s="50"/>
      <c r="G19" s="50"/>
      <c r="J19" s="44"/>
      <c r="K19" s="44"/>
      <c r="O19" s="46"/>
      <c r="AC19" s="25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16"/>
      <c r="AP19" s="20"/>
      <c r="AQ19" s="21"/>
      <c r="AR19" s="21"/>
      <c r="AS19" s="21"/>
      <c r="AT19" s="21"/>
      <c r="AU19" s="21"/>
      <c r="AV19" s="21"/>
      <c r="AW19" s="21"/>
      <c r="AX19" s="21"/>
      <c r="AY19" s="21"/>
      <c r="BB19" s="20"/>
      <c r="BC19" s="21"/>
      <c r="BD19" s="21"/>
      <c r="BE19" s="30"/>
      <c r="BG19" s="22"/>
      <c r="BH19" s="22"/>
    </row>
    <row r="20" spans="1:60" x14ac:dyDescent="0.35">
      <c r="A20" s="47" t="s">
        <v>50</v>
      </c>
      <c r="B20" s="48"/>
      <c r="C20" s="48"/>
      <c r="D20" s="49">
        <v>429</v>
      </c>
      <c r="F20" s="50"/>
      <c r="G20" s="50"/>
      <c r="J20" s="44"/>
      <c r="K20" s="44"/>
      <c r="O20" s="46"/>
      <c r="AC20" s="25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16"/>
      <c r="AP20" s="20"/>
      <c r="AQ20" s="21"/>
      <c r="AR20" s="21"/>
      <c r="AS20" s="21"/>
      <c r="AT20" s="21"/>
      <c r="AU20" s="21"/>
      <c r="AV20" s="21"/>
      <c r="AW20" s="21"/>
      <c r="AX20" s="21"/>
      <c r="AY20" s="21"/>
      <c r="BB20" s="20"/>
      <c r="BC20" s="21"/>
      <c r="BD20" s="21"/>
      <c r="BE20" s="30"/>
      <c r="BG20" s="22"/>
      <c r="BH20" s="22"/>
    </row>
    <row r="21" spans="1:60" x14ac:dyDescent="0.35">
      <c r="A21" s="47" t="s">
        <v>51</v>
      </c>
      <c r="B21" s="48"/>
      <c r="C21" s="48"/>
      <c r="D21" s="49">
        <v>1416.27</v>
      </c>
      <c r="F21" s="50"/>
      <c r="G21" s="50"/>
      <c r="J21" s="44"/>
      <c r="K21" s="44"/>
      <c r="O21" s="46"/>
      <c r="AC21" s="25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16"/>
      <c r="AP21" s="20"/>
      <c r="AQ21" s="21"/>
      <c r="AR21" s="21"/>
      <c r="AS21" s="21"/>
      <c r="AT21" s="21"/>
      <c r="AU21" s="21"/>
      <c r="AV21" s="21"/>
      <c r="AW21" s="21"/>
      <c r="AX21" s="21"/>
      <c r="AY21" s="21"/>
      <c r="BB21" s="20"/>
      <c r="BC21" s="21"/>
      <c r="BD21" s="21"/>
      <c r="BE21" s="30"/>
      <c r="BG21" s="22"/>
      <c r="BH21" s="22"/>
    </row>
    <row r="22" spans="1:60" ht="21.75" thickBot="1" x14ac:dyDescent="0.4">
      <c r="A22" s="104" t="s">
        <v>62</v>
      </c>
      <c r="B22" s="48"/>
      <c r="C22" s="48"/>
      <c r="D22" s="102">
        <f>SUM(D18:D21)</f>
        <v>91824.080000000016</v>
      </c>
      <c r="G22" s="32"/>
      <c r="H22" s="44"/>
      <c r="J22" s="32"/>
      <c r="K22" s="44"/>
      <c r="AC22" s="25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16"/>
      <c r="AP22" s="20"/>
      <c r="AQ22" s="21"/>
      <c r="AR22" s="21"/>
      <c r="AS22" s="21"/>
      <c r="AT22" s="21"/>
      <c r="AU22" s="21"/>
      <c r="AV22" s="21"/>
      <c r="AW22" s="21"/>
      <c r="AX22" s="21"/>
      <c r="AY22" s="21"/>
      <c r="BB22" s="20"/>
      <c r="BC22" s="21"/>
      <c r="BD22" s="21"/>
      <c r="BE22" s="30"/>
      <c r="BG22" s="22"/>
      <c r="BH22" s="22"/>
    </row>
    <row r="23" spans="1:60" ht="21.75" thickTop="1" x14ac:dyDescent="0.35"/>
    <row r="25" spans="1:60" x14ac:dyDescent="0.35">
      <c r="A25" s="47" t="s">
        <v>52</v>
      </c>
      <c r="B25" s="48"/>
      <c r="C25" s="48"/>
      <c r="D25" s="49">
        <f>+AB10</f>
        <v>2133901.9205999998</v>
      </c>
    </row>
    <row r="26" spans="1:60" x14ac:dyDescent="0.35">
      <c r="A26" s="47" t="s">
        <v>53</v>
      </c>
      <c r="B26" s="48"/>
      <c r="C26" s="48"/>
      <c r="D26" s="49">
        <f>+D22</f>
        <v>91824.080000000016</v>
      </c>
    </row>
    <row r="27" spans="1:60" ht="21.75" thickBot="1" x14ac:dyDescent="0.4">
      <c r="A27" s="47" t="s">
        <v>54</v>
      </c>
      <c r="B27" s="48"/>
      <c r="C27" s="48"/>
      <c r="D27" s="102">
        <f>+D25+D26</f>
        <v>2225726.0005999999</v>
      </c>
    </row>
    <row r="28" spans="1:60" ht="21.75" thickTop="1" x14ac:dyDescent="0.35"/>
    <row r="29" spans="1:60" x14ac:dyDescent="0.35">
      <c r="A29" s="47" t="s">
        <v>55</v>
      </c>
      <c r="B29" s="48"/>
      <c r="C29" s="48"/>
      <c r="D29" s="49">
        <f>+AB14</f>
        <v>1837326.9146</v>
      </c>
    </row>
    <row r="30" spans="1:60" x14ac:dyDescent="0.35">
      <c r="A30" s="47" t="s">
        <v>56</v>
      </c>
      <c r="B30" s="48"/>
      <c r="C30" s="48"/>
      <c r="D30" s="49">
        <f>SUM(D18:D21)</f>
        <v>91824.080000000016</v>
      </c>
    </row>
    <row r="31" spans="1:60" ht="21.75" thickBot="1" x14ac:dyDescent="0.4">
      <c r="A31" s="47" t="s">
        <v>57</v>
      </c>
      <c r="B31" s="48"/>
      <c r="C31" s="48"/>
      <c r="D31" s="102">
        <f>+D29+D30</f>
        <v>1929150.9946000001</v>
      </c>
    </row>
    <row r="32" spans="1:60" ht="21.75" thickTop="1" x14ac:dyDescent="0.35"/>
    <row r="33" spans="1:4" x14ac:dyDescent="0.35">
      <c r="A33" s="47" t="s">
        <v>58</v>
      </c>
      <c r="B33" s="48"/>
      <c r="C33" s="48"/>
      <c r="D33" s="49">
        <f>+D25-D29</f>
        <v>296575.00599999982</v>
      </c>
    </row>
    <row r="34" spans="1:4" x14ac:dyDescent="0.35">
      <c r="A34" s="47" t="s">
        <v>59</v>
      </c>
      <c r="B34" s="48"/>
      <c r="C34" s="48"/>
      <c r="D34" s="49">
        <f>+D26-D30</f>
        <v>0</v>
      </c>
    </row>
    <row r="35" spans="1:4" ht="21.75" thickBot="1" x14ac:dyDescent="0.4">
      <c r="A35" s="47" t="s">
        <v>60</v>
      </c>
      <c r="B35" s="48"/>
      <c r="C35" s="48"/>
      <c r="D35" s="102">
        <f>+D27-D31</f>
        <v>296575.00599999982</v>
      </c>
    </row>
    <row r="36" spans="1:4" ht="21.75" thickTop="1" x14ac:dyDescent="0.35"/>
  </sheetData>
  <mergeCells count="10">
    <mergeCell ref="R6:S6"/>
    <mergeCell ref="T6:U6"/>
    <mergeCell ref="A7:AA7"/>
    <mergeCell ref="A11:AA11"/>
    <mergeCell ref="A3:AA3"/>
    <mergeCell ref="AO4:AW4"/>
    <mergeCell ref="AY4:AZ4"/>
    <mergeCell ref="D5:N5"/>
    <mergeCell ref="O5:X5"/>
    <mergeCell ref="Z5:AA5"/>
  </mergeCells>
  <pageMargins left="0.7" right="0.7" top="0.75" bottom="0.75" header="0.3" footer="0.3"/>
  <pageSetup scale="55" orientation="landscape" r:id="rId1"/>
  <headerFooter>
    <oddHeader>&amp;C&amp;"-,Bold"&amp;18PBR Schedule-4&amp;R&amp;8CASE NO. 2020-00289
ATTACHMENT 1
TO STAFF POST-HEARING DR NO. 1-04</oddHead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59447-99B6-487A-A3C1-65DAEB050443}">
  <sheetPr>
    <pageSetUpPr fitToPage="1"/>
  </sheetPr>
  <dimension ref="A2:BH36"/>
  <sheetViews>
    <sheetView showGridLines="0" zoomScale="60" zoomScaleNormal="60" workbookViewId="0">
      <selection activeCell="G44" sqref="G44"/>
    </sheetView>
  </sheetViews>
  <sheetFormatPr defaultColWidth="49.28515625" defaultRowHeight="21" x14ac:dyDescent="0.35"/>
  <cols>
    <col min="1" max="1" width="63.42578125" style="2" bestFit="1" customWidth="1"/>
    <col min="2" max="2" width="8.28515625" style="2" bestFit="1" customWidth="1"/>
    <col min="3" max="3" width="7.5703125" style="2" bestFit="1" customWidth="1"/>
    <col min="4" max="4" width="16.5703125" style="2" bestFit="1" customWidth="1"/>
    <col min="5" max="5" width="21" style="2" customWidth="1"/>
    <col min="6" max="9" width="14.140625" style="2" bestFit="1" customWidth="1"/>
    <col min="10" max="12" width="16.140625" style="2" bestFit="1" customWidth="1"/>
    <col min="13" max="13" width="18.42578125" style="2" bestFit="1" customWidth="1"/>
    <col min="14" max="14" width="18.42578125" style="2" customWidth="1"/>
    <col min="15" max="17" width="16.140625" style="2" bestFit="1" customWidth="1"/>
    <col min="18" max="21" width="14.140625" style="2" bestFit="1" customWidth="1"/>
    <col min="22" max="22" width="28.28515625" style="2" bestFit="1" customWidth="1"/>
    <col min="23" max="23" width="16.140625" style="2" bestFit="1" customWidth="1"/>
    <col min="24" max="24" width="16.140625" style="2" customWidth="1"/>
    <col min="25" max="25" width="14.140625" style="2" bestFit="1" customWidth="1"/>
    <col min="26" max="26" width="28.28515625" style="2" bestFit="1" customWidth="1"/>
    <col min="27" max="27" width="26.5703125" style="2" bestFit="1" customWidth="1"/>
    <col min="28" max="28" width="18.42578125" style="2" bestFit="1" customWidth="1"/>
    <col min="29" max="29" width="11" style="2" bestFit="1" customWidth="1"/>
    <col min="30" max="30" width="43.5703125" style="2" bestFit="1" customWidth="1"/>
    <col min="31" max="41" width="11.42578125" style="2" bestFit="1" customWidth="1"/>
    <col min="42" max="42" width="12.85546875" style="2" bestFit="1" customWidth="1"/>
    <col min="43" max="44" width="10" style="2" bestFit="1" customWidth="1"/>
    <col min="45" max="45" width="6.7109375" style="2" bestFit="1" customWidth="1"/>
    <col min="46" max="46" width="10" style="2" bestFit="1" customWidth="1"/>
    <col min="47" max="47" width="6.7109375" style="2" bestFit="1" customWidth="1"/>
    <col min="48" max="48" width="24.28515625" style="2" bestFit="1" customWidth="1"/>
    <col min="49" max="49" width="12.85546875" style="2" bestFit="1" customWidth="1"/>
    <col min="50" max="50" width="12" style="2" bestFit="1" customWidth="1"/>
    <col min="51" max="51" width="24.28515625" style="2" bestFit="1" customWidth="1"/>
    <col min="52" max="52" width="23.42578125" style="2" bestFit="1" customWidth="1"/>
    <col min="53" max="53" width="9.28515625" style="2" bestFit="1" customWidth="1"/>
    <col min="54" max="16384" width="49.28515625" style="2"/>
  </cols>
  <sheetData>
    <row r="2" spans="1:60" ht="23.25" x14ac:dyDescent="0.3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60" ht="23.25" x14ac:dyDescent="0.35">
      <c r="A3" s="116" t="s">
        <v>43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</row>
    <row r="4" spans="1:60" x14ac:dyDescent="0.35"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105"/>
      <c r="AP4" s="105"/>
      <c r="AQ4" s="105"/>
      <c r="AR4" s="105"/>
      <c r="AS4" s="105"/>
      <c r="AT4" s="105"/>
      <c r="AU4" s="105"/>
      <c r="AV4" s="105"/>
      <c r="AW4" s="105"/>
      <c r="AX4" s="3"/>
      <c r="AY4" s="105"/>
      <c r="AZ4" s="105"/>
    </row>
    <row r="5" spans="1:60" x14ac:dyDescent="0.35">
      <c r="A5" s="4"/>
      <c r="B5" s="4"/>
      <c r="C5" s="5"/>
      <c r="D5" s="106" t="s">
        <v>1</v>
      </c>
      <c r="E5" s="107"/>
      <c r="F5" s="107"/>
      <c r="G5" s="107"/>
      <c r="H5" s="107"/>
      <c r="I5" s="107"/>
      <c r="J5" s="107"/>
      <c r="K5" s="107"/>
      <c r="L5" s="107"/>
      <c r="M5" s="107"/>
      <c r="N5" s="108"/>
      <c r="O5" s="106" t="s">
        <v>2</v>
      </c>
      <c r="P5" s="107"/>
      <c r="Q5" s="107"/>
      <c r="R5" s="107"/>
      <c r="S5" s="107"/>
      <c r="T5" s="107"/>
      <c r="U5" s="107"/>
      <c r="V5" s="107"/>
      <c r="W5" s="107"/>
      <c r="X5" s="108"/>
      <c r="Y5" s="6" t="s">
        <v>3</v>
      </c>
      <c r="Z5" s="106" t="s">
        <v>4</v>
      </c>
      <c r="AA5" s="108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</row>
    <row r="6" spans="1:60" x14ac:dyDescent="0.35">
      <c r="A6" s="8" t="s">
        <v>5</v>
      </c>
      <c r="D6" s="9" t="s">
        <v>6</v>
      </c>
      <c r="E6" s="10" t="s">
        <v>38</v>
      </c>
      <c r="F6" s="10" t="s">
        <v>8</v>
      </c>
      <c r="G6" s="10" t="s">
        <v>9</v>
      </c>
      <c r="H6" s="11" t="s">
        <v>10</v>
      </c>
      <c r="I6" s="11" t="s">
        <v>11</v>
      </c>
      <c r="J6" s="11" t="s">
        <v>12</v>
      </c>
      <c r="K6" s="11" t="s">
        <v>13</v>
      </c>
      <c r="L6" s="12" t="s">
        <v>14</v>
      </c>
      <c r="M6" s="11"/>
      <c r="N6" s="11" t="s">
        <v>15</v>
      </c>
      <c r="O6" s="11" t="s">
        <v>16</v>
      </c>
      <c r="P6" s="11" t="s">
        <v>17</v>
      </c>
      <c r="Q6" s="11" t="s">
        <v>18</v>
      </c>
      <c r="R6" s="109" t="s">
        <v>19</v>
      </c>
      <c r="S6" s="110"/>
      <c r="T6" s="111" t="s">
        <v>20</v>
      </c>
      <c r="U6" s="110"/>
      <c r="V6" s="13" t="s">
        <v>21</v>
      </c>
      <c r="W6" s="11" t="s">
        <v>22</v>
      </c>
      <c r="X6" s="11" t="s">
        <v>23</v>
      </c>
      <c r="Y6" s="11" t="s">
        <v>24</v>
      </c>
      <c r="Z6" s="11" t="s">
        <v>25</v>
      </c>
      <c r="AA6" s="12" t="s">
        <v>26</v>
      </c>
      <c r="AB6" s="14"/>
      <c r="AC6" s="15"/>
      <c r="AD6" s="16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6"/>
    </row>
    <row r="7" spans="1:60" x14ac:dyDescent="0.35">
      <c r="A7" s="112" t="s">
        <v>27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C7" s="18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6"/>
      <c r="AP7" s="20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C7" s="21"/>
      <c r="BD7" s="21"/>
      <c r="BH7" s="22"/>
    </row>
    <row r="8" spans="1:60" x14ac:dyDescent="0.35">
      <c r="A8" s="23" t="s">
        <v>44</v>
      </c>
      <c r="D8" s="24">
        <v>7.7314000000000007</v>
      </c>
      <c r="E8" s="24">
        <v>0</v>
      </c>
      <c r="F8" s="24">
        <v>3.6610999999999998</v>
      </c>
      <c r="G8" s="24">
        <v>9.7401999999999997</v>
      </c>
      <c r="H8" s="24">
        <v>7.7314000000000007</v>
      </c>
      <c r="I8" s="24">
        <v>7.2354000000000003</v>
      </c>
      <c r="J8" s="24">
        <v>9.5728000000000009</v>
      </c>
      <c r="K8" s="24">
        <v>10.9833</v>
      </c>
      <c r="L8" s="24">
        <v>12.988999999999999</v>
      </c>
      <c r="M8" s="24"/>
      <c r="N8" s="24">
        <v>10.174199999999999</v>
      </c>
      <c r="O8" s="24">
        <v>15.5974</v>
      </c>
      <c r="P8" s="24">
        <v>10.9704</v>
      </c>
      <c r="Q8" s="24">
        <v>10.6629</v>
      </c>
      <c r="R8" s="24">
        <v>2.0500000000000001E-2</v>
      </c>
      <c r="S8" s="24">
        <v>1.4938</v>
      </c>
      <c r="T8" s="24">
        <v>2.07E-2</v>
      </c>
      <c r="U8" s="24">
        <v>2.0333999999999999</v>
      </c>
      <c r="V8" s="24">
        <v>10.662899999999999</v>
      </c>
      <c r="W8" s="24">
        <v>10.661099999999999</v>
      </c>
      <c r="X8" s="24">
        <v>10.6629</v>
      </c>
      <c r="Y8" s="24">
        <v>8.7729999999999997</v>
      </c>
      <c r="Z8" s="24">
        <v>8.7620000000000005</v>
      </c>
      <c r="AA8" s="24">
        <v>8.7620000000000005</v>
      </c>
      <c r="AC8" s="25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6"/>
      <c r="AP8" s="20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C8" s="21"/>
      <c r="BD8" s="21"/>
      <c r="BG8" s="22"/>
      <c r="BH8" s="22"/>
    </row>
    <row r="9" spans="1:60" x14ac:dyDescent="0.35">
      <c r="A9" s="26" t="s">
        <v>28</v>
      </c>
      <c r="D9" s="27">
        <v>16500</v>
      </c>
      <c r="E9" s="27">
        <v>0</v>
      </c>
      <c r="F9" s="27">
        <v>0</v>
      </c>
      <c r="G9" s="27">
        <v>5000</v>
      </c>
      <c r="H9" s="27">
        <v>10000</v>
      </c>
      <c r="I9" s="27">
        <v>6328</v>
      </c>
      <c r="J9" s="27">
        <v>21802</v>
      </c>
      <c r="K9" s="27">
        <v>67865</v>
      </c>
      <c r="L9" s="27">
        <v>4625</v>
      </c>
      <c r="M9" s="27">
        <v>0</v>
      </c>
      <c r="N9" s="27">
        <v>100</v>
      </c>
      <c r="O9" s="27">
        <v>12000</v>
      </c>
      <c r="P9" s="27">
        <v>0</v>
      </c>
      <c r="Q9" s="27">
        <v>3000</v>
      </c>
      <c r="R9" s="27">
        <v>903859</v>
      </c>
      <c r="S9" s="27">
        <v>19784</v>
      </c>
      <c r="T9" s="27">
        <v>409679</v>
      </c>
      <c r="U9" s="27">
        <v>2914</v>
      </c>
      <c r="V9" s="27">
        <v>2500</v>
      </c>
      <c r="W9" s="27">
        <v>0</v>
      </c>
      <c r="X9" s="27">
        <v>0</v>
      </c>
      <c r="Y9" s="27">
        <v>1250</v>
      </c>
      <c r="Z9" s="27">
        <v>6000</v>
      </c>
      <c r="AA9" s="27">
        <v>7500</v>
      </c>
      <c r="AC9" s="25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6"/>
      <c r="AP9" s="20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17"/>
      <c r="BC9" s="17"/>
      <c r="BD9" s="17"/>
      <c r="BG9" s="22"/>
      <c r="BH9" s="22"/>
    </row>
    <row r="10" spans="1:60" x14ac:dyDescent="0.35">
      <c r="A10" s="23" t="s">
        <v>45</v>
      </c>
      <c r="D10" s="28">
        <f>D8*D9</f>
        <v>127568.1</v>
      </c>
      <c r="E10" s="28">
        <f>E8*E9</f>
        <v>0</v>
      </c>
      <c r="F10" s="28">
        <f>F8*F9</f>
        <v>0</v>
      </c>
      <c r="G10" s="28">
        <f>G9*G8</f>
        <v>48701</v>
      </c>
      <c r="H10" s="28">
        <f t="shared" ref="H10:K10" si="0">H9*H8</f>
        <v>77314</v>
      </c>
      <c r="I10" s="28">
        <f>I9*I8</f>
        <v>45785.611199999999</v>
      </c>
      <c r="J10" s="28">
        <f t="shared" si="0"/>
        <v>208706.18560000003</v>
      </c>
      <c r="K10" s="28">
        <f t="shared" si="0"/>
        <v>745381.65449999995</v>
      </c>
      <c r="L10" s="28">
        <f>L9*L8</f>
        <v>60074.124999999993</v>
      </c>
      <c r="M10" s="28">
        <f>M9*M8</f>
        <v>0</v>
      </c>
      <c r="N10" s="28">
        <f>N9*N8</f>
        <v>1017.4199999999998</v>
      </c>
      <c r="O10" s="28">
        <f t="shared" ref="O10:Y10" si="1">O9*O8</f>
        <v>187168.80000000002</v>
      </c>
      <c r="P10" s="28">
        <f t="shared" si="1"/>
        <v>0</v>
      </c>
      <c r="Q10" s="28">
        <f t="shared" si="1"/>
        <v>31988.7</v>
      </c>
      <c r="R10" s="28">
        <f t="shared" si="1"/>
        <v>18529.109500000002</v>
      </c>
      <c r="S10" s="28">
        <f t="shared" si="1"/>
        <v>29553.339199999999</v>
      </c>
      <c r="T10" s="28">
        <f t="shared" si="1"/>
        <v>8480.3552999999993</v>
      </c>
      <c r="U10" s="28">
        <f t="shared" si="1"/>
        <v>5925.3275999999996</v>
      </c>
      <c r="V10" s="28">
        <f t="shared" si="1"/>
        <v>26657.249999999996</v>
      </c>
      <c r="W10" s="28">
        <f t="shared" si="1"/>
        <v>0</v>
      </c>
      <c r="X10" s="28">
        <f t="shared" si="1"/>
        <v>0</v>
      </c>
      <c r="Y10" s="28">
        <f t="shared" si="1"/>
        <v>10966.25</v>
      </c>
      <c r="Z10" s="28">
        <f>Z9*Z8</f>
        <v>52572</v>
      </c>
      <c r="AA10" s="28">
        <f>AA9*AA8</f>
        <v>65715</v>
      </c>
      <c r="AB10" s="45">
        <f>SUM(D10:AA10)</f>
        <v>1752104.2278999998</v>
      </c>
      <c r="AC10" s="25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6"/>
      <c r="AP10" s="20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C10" s="21"/>
      <c r="BD10" s="21"/>
      <c r="BG10" s="22"/>
      <c r="BH10" s="22"/>
    </row>
    <row r="11" spans="1:60" x14ac:dyDescent="0.35">
      <c r="A11" s="114" t="s">
        <v>29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C11" s="25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16"/>
      <c r="AP11" s="20"/>
      <c r="AQ11" s="21"/>
      <c r="AR11" s="21"/>
      <c r="AS11" s="21"/>
      <c r="AT11" s="21"/>
      <c r="AU11" s="21"/>
      <c r="AV11" s="21"/>
      <c r="AW11" s="21"/>
      <c r="AX11" s="21"/>
      <c r="AY11" s="21"/>
      <c r="BA11" s="21"/>
      <c r="BB11" s="20"/>
      <c r="BC11" s="21"/>
      <c r="BD11" s="21"/>
      <c r="BE11" s="30"/>
      <c r="BG11" s="22"/>
      <c r="BH11" s="22"/>
    </row>
    <row r="12" spans="1:60" x14ac:dyDescent="0.35">
      <c r="A12" s="31" t="s">
        <v>46</v>
      </c>
      <c r="B12" s="32"/>
      <c r="C12" s="32"/>
      <c r="D12" s="33">
        <v>5.8714000000000004</v>
      </c>
      <c r="E12" s="33">
        <v>0</v>
      </c>
      <c r="F12" s="33">
        <v>3.6610999999999998</v>
      </c>
      <c r="G12" s="33">
        <v>8.5001999999999995</v>
      </c>
      <c r="H12" s="33">
        <v>5.8714000000000004</v>
      </c>
      <c r="I12" s="33">
        <v>2.9449999999999998</v>
      </c>
      <c r="J12" s="33">
        <v>9.5728000000000009</v>
      </c>
      <c r="K12" s="33">
        <v>10.9833</v>
      </c>
      <c r="L12" s="33">
        <v>12.988999999999999</v>
      </c>
      <c r="M12" s="33"/>
      <c r="N12" s="33">
        <v>4.4206000000000003</v>
      </c>
      <c r="O12" s="33">
        <v>8.2340999999999998</v>
      </c>
      <c r="P12" s="33">
        <v>8.2742000000000004</v>
      </c>
      <c r="Q12" s="33">
        <v>10.6629</v>
      </c>
      <c r="R12" s="33">
        <v>2.0500000000000001E-2</v>
      </c>
      <c r="S12" s="33">
        <v>1.4938</v>
      </c>
      <c r="T12" s="33">
        <v>2.07E-2</v>
      </c>
      <c r="U12" s="33">
        <v>2.0333999999999999</v>
      </c>
      <c r="V12" s="33">
        <v>4.1063000000000001</v>
      </c>
      <c r="W12" s="33">
        <v>10.661099999999999</v>
      </c>
      <c r="X12" s="33">
        <v>0</v>
      </c>
      <c r="Y12" s="33">
        <v>5.5024999999999995</v>
      </c>
      <c r="Z12" s="33">
        <v>1.825</v>
      </c>
      <c r="AA12" s="33">
        <v>0</v>
      </c>
      <c r="AC12" s="34"/>
      <c r="AL12" s="35"/>
      <c r="AM12" s="35"/>
      <c r="AO12" s="16"/>
      <c r="AP12" s="20"/>
      <c r="AQ12" s="21"/>
      <c r="AR12" s="21"/>
      <c r="AS12" s="21"/>
      <c r="AT12" s="21"/>
      <c r="AU12" s="21"/>
      <c r="AV12" s="21"/>
      <c r="AW12" s="21"/>
      <c r="AX12" s="21"/>
      <c r="AY12" s="21"/>
      <c r="BA12" s="21"/>
      <c r="BB12" s="20"/>
      <c r="BC12" s="21"/>
      <c r="BD12" s="21"/>
      <c r="BE12" s="30"/>
      <c r="BG12" s="22"/>
      <c r="BH12" s="22"/>
    </row>
    <row r="13" spans="1:60" x14ac:dyDescent="0.35">
      <c r="A13" s="36" t="s">
        <v>28</v>
      </c>
      <c r="B13" s="32"/>
      <c r="C13" s="32"/>
      <c r="D13" s="37">
        <f>D9</f>
        <v>16500</v>
      </c>
      <c r="E13" s="37">
        <f t="shared" ref="E13:Z13" si="2">E9</f>
        <v>0</v>
      </c>
      <c r="F13" s="37">
        <f t="shared" si="2"/>
        <v>0</v>
      </c>
      <c r="G13" s="37">
        <f>G9</f>
        <v>5000</v>
      </c>
      <c r="H13" s="37">
        <f t="shared" si="2"/>
        <v>10000</v>
      </c>
      <c r="I13" s="37">
        <f t="shared" si="2"/>
        <v>6328</v>
      </c>
      <c r="J13" s="37">
        <f t="shared" si="2"/>
        <v>21802</v>
      </c>
      <c r="K13" s="37">
        <f t="shared" si="2"/>
        <v>67865</v>
      </c>
      <c r="L13" s="37">
        <f t="shared" si="2"/>
        <v>4625</v>
      </c>
      <c r="M13" s="37">
        <f t="shared" si="2"/>
        <v>0</v>
      </c>
      <c r="N13" s="37">
        <f>N9</f>
        <v>100</v>
      </c>
      <c r="O13" s="37">
        <f t="shared" si="2"/>
        <v>12000</v>
      </c>
      <c r="P13" s="37">
        <f t="shared" si="2"/>
        <v>0</v>
      </c>
      <c r="Q13" s="37">
        <f t="shared" si="2"/>
        <v>3000</v>
      </c>
      <c r="R13" s="37">
        <f t="shared" si="2"/>
        <v>903859</v>
      </c>
      <c r="S13" s="37">
        <f t="shared" si="2"/>
        <v>19784</v>
      </c>
      <c r="T13" s="37">
        <f t="shared" si="2"/>
        <v>409679</v>
      </c>
      <c r="U13" s="37">
        <f t="shared" si="2"/>
        <v>2914</v>
      </c>
      <c r="V13" s="37">
        <f t="shared" si="2"/>
        <v>2500</v>
      </c>
      <c r="W13" s="37">
        <f t="shared" si="2"/>
        <v>0</v>
      </c>
      <c r="X13" s="37">
        <f t="shared" si="2"/>
        <v>0</v>
      </c>
      <c r="Y13" s="37">
        <f t="shared" si="2"/>
        <v>1250</v>
      </c>
      <c r="Z13" s="37">
        <f t="shared" si="2"/>
        <v>6000</v>
      </c>
      <c r="AA13" s="37">
        <v>0</v>
      </c>
      <c r="AC13" s="34"/>
      <c r="AL13" s="35"/>
      <c r="AM13" s="35"/>
      <c r="AO13" s="16"/>
      <c r="AP13" s="20"/>
      <c r="AQ13" s="21"/>
      <c r="AR13" s="21"/>
      <c r="AS13" s="21"/>
      <c r="AT13" s="21"/>
      <c r="AU13" s="21"/>
      <c r="AV13" s="21"/>
      <c r="AW13" s="21"/>
      <c r="AX13" s="21"/>
      <c r="AY13" s="21"/>
      <c r="BA13" s="21"/>
      <c r="BB13" s="20"/>
      <c r="BC13" s="21"/>
      <c r="BD13" s="21"/>
      <c r="BE13" s="30"/>
      <c r="BG13" s="22"/>
      <c r="BH13" s="22"/>
    </row>
    <row r="14" spans="1:60" x14ac:dyDescent="0.35">
      <c r="A14" s="31" t="s">
        <v>47</v>
      </c>
      <c r="B14" s="32"/>
      <c r="C14" s="32"/>
      <c r="D14" s="38">
        <f>D12*D13</f>
        <v>96878.1</v>
      </c>
      <c r="E14" s="38">
        <f t="shared" ref="E14:P14" si="3">E12*E13</f>
        <v>0</v>
      </c>
      <c r="F14" s="38">
        <f t="shared" si="3"/>
        <v>0</v>
      </c>
      <c r="G14" s="38">
        <f t="shared" si="3"/>
        <v>42501</v>
      </c>
      <c r="H14" s="38">
        <f t="shared" si="3"/>
        <v>58714.000000000007</v>
      </c>
      <c r="I14" s="38">
        <f t="shared" si="3"/>
        <v>18635.96</v>
      </c>
      <c r="J14" s="38">
        <f>J12*J13</f>
        <v>208706.18560000003</v>
      </c>
      <c r="K14" s="38">
        <f t="shared" si="3"/>
        <v>745381.65449999995</v>
      </c>
      <c r="L14" s="38">
        <f t="shared" si="3"/>
        <v>60074.124999999993</v>
      </c>
      <c r="M14" s="38">
        <f>M12*M13</f>
        <v>0</v>
      </c>
      <c r="N14" s="38">
        <f>N12*N13</f>
        <v>442.06000000000006</v>
      </c>
      <c r="O14" s="38">
        <f t="shared" si="3"/>
        <v>98809.2</v>
      </c>
      <c r="P14" s="38">
        <f t="shared" si="3"/>
        <v>0</v>
      </c>
      <c r="Q14" s="38">
        <f>Q12*Q13</f>
        <v>31988.7</v>
      </c>
      <c r="R14" s="38">
        <f t="shared" ref="R14:Y14" si="4">R12*R13</f>
        <v>18529.109500000002</v>
      </c>
      <c r="S14" s="38">
        <f t="shared" si="4"/>
        <v>29553.339199999999</v>
      </c>
      <c r="T14" s="38">
        <f t="shared" si="4"/>
        <v>8480.3552999999993</v>
      </c>
      <c r="U14" s="38">
        <f t="shared" si="4"/>
        <v>5925.3275999999996</v>
      </c>
      <c r="V14" s="38">
        <f t="shared" si="4"/>
        <v>10265.75</v>
      </c>
      <c r="W14" s="38">
        <f>W12*W13</f>
        <v>0</v>
      </c>
      <c r="X14" s="38">
        <f>X12*X13</f>
        <v>0</v>
      </c>
      <c r="Y14" s="38">
        <f t="shared" si="4"/>
        <v>6878.1249999999991</v>
      </c>
      <c r="Z14" s="38">
        <f>Z12*Z13</f>
        <v>10950</v>
      </c>
      <c r="AA14" s="38">
        <f>AA12*AA13</f>
        <v>0</v>
      </c>
      <c r="AB14" s="45">
        <f t="shared" ref="AB14:AB15" si="5">SUM(D14:AA14)</f>
        <v>1452712.9916999999</v>
      </c>
      <c r="AC14" s="34"/>
      <c r="AL14" s="35"/>
      <c r="AM14" s="35"/>
      <c r="AO14" s="16"/>
      <c r="AP14" s="20"/>
      <c r="AQ14" s="21"/>
      <c r="AR14" s="21"/>
      <c r="AS14" s="21"/>
      <c r="AT14" s="21"/>
      <c r="AU14" s="21"/>
      <c r="AV14" s="21"/>
      <c r="AW14" s="21"/>
      <c r="AX14" s="21"/>
      <c r="AY14" s="21"/>
      <c r="BB14" s="20"/>
      <c r="BC14" s="21"/>
      <c r="BD14" s="21"/>
      <c r="BE14" s="30"/>
      <c r="BG14" s="22"/>
      <c r="BH14" s="22"/>
    </row>
    <row r="15" spans="1:60" x14ac:dyDescent="0.35">
      <c r="A15" s="39" t="s">
        <v>30</v>
      </c>
      <c r="B15" s="40"/>
      <c r="C15" s="40"/>
      <c r="D15" s="41">
        <f>D10-D14</f>
        <v>30690</v>
      </c>
      <c r="E15" s="41">
        <f t="shared" ref="E15:Z15" si="6">E10-E14</f>
        <v>0</v>
      </c>
      <c r="F15" s="41">
        <f t="shared" si="6"/>
        <v>0</v>
      </c>
      <c r="G15" s="41">
        <f t="shared" si="6"/>
        <v>6200</v>
      </c>
      <c r="H15" s="41">
        <f t="shared" si="6"/>
        <v>18599.999999999993</v>
      </c>
      <c r="I15" s="41">
        <f t="shared" si="6"/>
        <v>27149.6512</v>
      </c>
      <c r="J15" s="41">
        <f t="shared" si="6"/>
        <v>0</v>
      </c>
      <c r="K15" s="41">
        <f t="shared" si="6"/>
        <v>0</v>
      </c>
      <c r="L15" s="41">
        <f t="shared" si="6"/>
        <v>0</v>
      </c>
      <c r="M15" s="41">
        <f>M10-M14</f>
        <v>0</v>
      </c>
      <c r="N15" s="41">
        <f>N10-N14</f>
        <v>575.35999999999979</v>
      </c>
      <c r="O15" s="41">
        <f>O10-O14</f>
        <v>88359.60000000002</v>
      </c>
      <c r="P15" s="41">
        <f t="shared" si="6"/>
        <v>0</v>
      </c>
      <c r="Q15" s="41">
        <f>Q10-Q14</f>
        <v>0</v>
      </c>
      <c r="R15" s="41">
        <f t="shared" si="6"/>
        <v>0</v>
      </c>
      <c r="S15" s="41">
        <f t="shared" si="6"/>
        <v>0</v>
      </c>
      <c r="T15" s="41">
        <f t="shared" si="6"/>
        <v>0</v>
      </c>
      <c r="U15" s="41">
        <f t="shared" si="6"/>
        <v>0</v>
      </c>
      <c r="V15" s="41">
        <f t="shared" si="6"/>
        <v>16391.499999999996</v>
      </c>
      <c r="W15" s="41">
        <f>W10-W14</f>
        <v>0</v>
      </c>
      <c r="X15" s="41">
        <f>X10-X14</f>
        <v>0</v>
      </c>
      <c r="Y15" s="41">
        <f>Y10-Y14</f>
        <v>4088.1250000000009</v>
      </c>
      <c r="Z15" s="41">
        <f t="shared" si="6"/>
        <v>41622</v>
      </c>
      <c r="AA15" s="41">
        <f>AA10-AA14</f>
        <v>65715</v>
      </c>
      <c r="AB15" s="45">
        <f t="shared" si="5"/>
        <v>299391.23620000004</v>
      </c>
      <c r="AC15" s="25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16"/>
      <c r="AP15" s="20"/>
      <c r="AQ15" s="21"/>
      <c r="AR15" s="21"/>
      <c r="AS15" s="21"/>
      <c r="AT15" s="21"/>
      <c r="AU15" s="21"/>
      <c r="AV15" s="21"/>
      <c r="AW15" s="21"/>
      <c r="AX15" s="21"/>
      <c r="AY15" s="21"/>
      <c r="BB15" s="20"/>
      <c r="BC15" s="21"/>
      <c r="BD15" s="21"/>
      <c r="BE15" s="30"/>
      <c r="BG15" s="22"/>
      <c r="BH15" s="22"/>
    </row>
    <row r="16" spans="1:60" x14ac:dyDescent="0.35">
      <c r="A16" s="43"/>
      <c r="I16" s="44"/>
      <c r="J16" s="44"/>
      <c r="K16" s="44"/>
      <c r="M16" s="45"/>
      <c r="N16" s="45"/>
      <c r="O16" s="46"/>
      <c r="W16" s="45"/>
      <c r="X16" s="45"/>
      <c r="AC16" s="25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16"/>
      <c r="AP16" s="20"/>
      <c r="AQ16" s="21"/>
      <c r="AR16" s="21"/>
      <c r="AS16" s="21"/>
      <c r="AT16" s="21"/>
      <c r="AU16" s="21"/>
      <c r="AV16" s="21"/>
      <c r="AW16" s="21"/>
      <c r="AX16" s="21"/>
      <c r="AY16" s="21"/>
      <c r="BB16" s="20"/>
      <c r="BC16" s="21"/>
      <c r="BD16" s="21"/>
      <c r="BE16" s="30"/>
      <c r="BG16" s="22"/>
      <c r="BH16" s="22"/>
    </row>
    <row r="17" spans="1:60" x14ac:dyDescent="0.35">
      <c r="A17" s="103" t="s">
        <v>61</v>
      </c>
      <c r="B17" s="48"/>
      <c r="C17" s="48"/>
      <c r="D17" s="49"/>
      <c r="F17" s="50"/>
      <c r="G17" s="50"/>
      <c r="J17" s="44"/>
      <c r="K17" s="44"/>
      <c r="M17" s="45"/>
      <c r="N17" s="45"/>
      <c r="AC17" s="25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16"/>
      <c r="AP17" s="20"/>
      <c r="AQ17" s="21"/>
      <c r="AR17" s="21"/>
      <c r="AS17" s="21"/>
      <c r="AT17" s="21"/>
      <c r="AU17" s="21"/>
      <c r="AV17" s="21"/>
      <c r="AW17" s="21"/>
      <c r="AX17" s="21"/>
      <c r="AY17" s="21"/>
      <c r="BB17" s="20"/>
      <c r="BC17" s="21"/>
      <c r="BD17" s="21"/>
      <c r="BE17" s="30"/>
      <c r="BG17" s="22"/>
      <c r="BH17" s="22"/>
    </row>
    <row r="18" spans="1:60" x14ac:dyDescent="0.35">
      <c r="A18" s="47" t="s">
        <v>48</v>
      </c>
      <c r="B18" s="48"/>
      <c r="C18" s="48"/>
      <c r="D18" s="49">
        <v>36040.590000000004</v>
      </c>
      <c r="F18" s="50"/>
      <c r="G18" s="50"/>
      <c r="H18" s="50"/>
      <c r="J18" s="44"/>
      <c r="K18" s="44"/>
      <c r="O18" s="46"/>
      <c r="AC18" s="25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16"/>
      <c r="AP18" s="20"/>
      <c r="AQ18" s="21"/>
      <c r="AR18" s="21"/>
      <c r="AS18" s="21"/>
      <c r="AT18" s="21"/>
      <c r="AU18" s="21"/>
      <c r="AV18" s="21"/>
      <c r="AW18" s="21"/>
      <c r="AX18" s="21"/>
      <c r="AY18" s="21"/>
      <c r="BB18" s="20"/>
      <c r="BC18" s="21"/>
      <c r="BD18" s="21"/>
      <c r="BE18" s="30"/>
      <c r="BG18" s="22"/>
      <c r="BH18" s="22"/>
    </row>
    <row r="19" spans="1:60" x14ac:dyDescent="0.35">
      <c r="A19" s="47" t="s">
        <v>49</v>
      </c>
      <c r="B19" s="48"/>
      <c r="C19" s="48"/>
      <c r="D19" s="49">
        <v>11016.57</v>
      </c>
      <c r="F19" s="50"/>
      <c r="G19" s="50"/>
      <c r="J19" s="44"/>
      <c r="K19" s="44"/>
      <c r="O19" s="46"/>
      <c r="AC19" s="25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16"/>
      <c r="AP19" s="20"/>
      <c r="AQ19" s="21"/>
      <c r="AR19" s="21"/>
      <c r="AS19" s="21"/>
      <c r="AT19" s="21"/>
      <c r="AU19" s="21"/>
      <c r="AV19" s="21"/>
      <c r="AW19" s="21"/>
      <c r="AX19" s="21"/>
      <c r="AY19" s="21"/>
      <c r="BB19" s="20"/>
      <c r="BC19" s="21"/>
      <c r="BD19" s="21"/>
      <c r="BE19" s="30"/>
      <c r="BG19" s="22"/>
      <c r="BH19" s="22"/>
    </row>
    <row r="20" spans="1:60" x14ac:dyDescent="0.35">
      <c r="A20" s="47" t="s">
        <v>50</v>
      </c>
      <c r="B20" s="48"/>
      <c r="C20" s="48"/>
      <c r="D20" s="49">
        <v>443</v>
      </c>
      <c r="F20" s="50"/>
      <c r="G20" s="50"/>
      <c r="J20" s="44"/>
      <c r="K20" s="44"/>
      <c r="O20" s="46"/>
      <c r="AC20" s="25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16"/>
      <c r="AP20" s="20"/>
      <c r="AQ20" s="21"/>
      <c r="AR20" s="21"/>
      <c r="AS20" s="21"/>
      <c r="AT20" s="21"/>
      <c r="AU20" s="21"/>
      <c r="AV20" s="21"/>
      <c r="AW20" s="21"/>
      <c r="AX20" s="21"/>
      <c r="AY20" s="21"/>
      <c r="BB20" s="20"/>
      <c r="BC20" s="21"/>
      <c r="BD20" s="21"/>
      <c r="BE20" s="30"/>
      <c r="BG20" s="22"/>
      <c r="BH20" s="22"/>
    </row>
    <row r="21" spans="1:60" x14ac:dyDescent="0.35">
      <c r="A21" s="47" t="s">
        <v>51</v>
      </c>
      <c r="B21" s="48"/>
      <c r="C21" s="48"/>
      <c r="D21" s="49">
        <v>2582.6000000000004</v>
      </c>
      <c r="F21" s="50"/>
      <c r="G21" s="50"/>
      <c r="J21" s="44"/>
      <c r="K21" s="44"/>
      <c r="O21" s="46"/>
      <c r="AC21" s="25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16"/>
      <c r="AP21" s="20"/>
      <c r="AQ21" s="21"/>
      <c r="AR21" s="21"/>
      <c r="AS21" s="21"/>
      <c r="AT21" s="21"/>
      <c r="AU21" s="21"/>
      <c r="AV21" s="21"/>
      <c r="AW21" s="21"/>
      <c r="AX21" s="21"/>
      <c r="AY21" s="21"/>
      <c r="BB21" s="20"/>
      <c r="BC21" s="21"/>
      <c r="BD21" s="21"/>
      <c r="BE21" s="30"/>
      <c r="BG21" s="22"/>
      <c r="BH21" s="22"/>
    </row>
    <row r="22" spans="1:60" ht="21.75" thickBot="1" x14ac:dyDescent="0.4">
      <c r="A22" s="104" t="s">
        <v>62</v>
      </c>
      <c r="B22" s="48"/>
      <c r="C22" s="48"/>
      <c r="D22" s="102">
        <f>SUM(D18:D21)</f>
        <v>50082.76</v>
      </c>
      <c r="G22" s="32"/>
      <c r="H22" s="44"/>
      <c r="J22" s="32"/>
      <c r="K22" s="44"/>
      <c r="AC22" s="25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16"/>
      <c r="AP22" s="20"/>
      <c r="AQ22" s="21"/>
      <c r="AR22" s="21"/>
      <c r="AS22" s="21"/>
      <c r="AT22" s="21"/>
      <c r="AU22" s="21"/>
      <c r="AV22" s="21"/>
      <c r="AW22" s="21"/>
      <c r="AX22" s="21"/>
      <c r="AY22" s="21"/>
      <c r="BB22" s="20"/>
      <c r="BC22" s="21"/>
      <c r="BD22" s="21"/>
      <c r="BE22" s="30"/>
      <c r="BG22" s="22"/>
      <c r="BH22" s="22"/>
    </row>
    <row r="23" spans="1:60" ht="21.75" thickTop="1" x14ac:dyDescent="0.35"/>
    <row r="25" spans="1:60" x14ac:dyDescent="0.35">
      <c r="A25" s="47" t="s">
        <v>52</v>
      </c>
      <c r="B25" s="48"/>
      <c r="C25" s="48"/>
      <c r="D25" s="49">
        <f>+AB10</f>
        <v>1752104.2278999998</v>
      </c>
    </row>
    <row r="26" spans="1:60" x14ac:dyDescent="0.35">
      <c r="A26" s="47" t="s">
        <v>53</v>
      </c>
      <c r="B26" s="48"/>
      <c r="C26" s="48"/>
      <c r="D26" s="49">
        <f>+D22</f>
        <v>50082.76</v>
      </c>
    </row>
    <row r="27" spans="1:60" ht="21.75" thickBot="1" x14ac:dyDescent="0.4">
      <c r="A27" s="47" t="s">
        <v>54</v>
      </c>
      <c r="B27" s="48"/>
      <c r="C27" s="48"/>
      <c r="D27" s="102">
        <f>+D25+D26</f>
        <v>1802186.9878999998</v>
      </c>
    </row>
    <row r="28" spans="1:60" ht="21.75" thickTop="1" x14ac:dyDescent="0.35"/>
    <row r="29" spans="1:60" x14ac:dyDescent="0.35">
      <c r="A29" s="47" t="s">
        <v>55</v>
      </c>
      <c r="B29" s="48"/>
      <c r="C29" s="48"/>
      <c r="D29" s="49">
        <f>+AB14</f>
        <v>1452712.9916999999</v>
      </c>
    </row>
    <row r="30" spans="1:60" x14ac:dyDescent="0.35">
      <c r="A30" s="47" t="s">
        <v>56</v>
      </c>
      <c r="B30" s="48"/>
      <c r="C30" s="48"/>
      <c r="D30" s="49">
        <f>SUM(D18:D21)</f>
        <v>50082.76</v>
      </c>
    </row>
    <row r="31" spans="1:60" ht="21.75" thickBot="1" x14ac:dyDescent="0.4">
      <c r="A31" s="47" t="s">
        <v>57</v>
      </c>
      <c r="B31" s="48"/>
      <c r="C31" s="48"/>
      <c r="D31" s="102">
        <f>+D29+D30</f>
        <v>1502795.7516999999</v>
      </c>
    </row>
    <row r="32" spans="1:60" ht="21.75" thickTop="1" x14ac:dyDescent="0.35"/>
    <row r="33" spans="1:4" x14ac:dyDescent="0.35">
      <c r="A33" s="47" t="s">
        <v>58</v>
      </c>
      <c r="B33" s="48"/>
      <c r="C33" s="48"/>
      <c r="D33" s="49">
        <f>+D25-D29</f>
        <v>299391.23619999993</v>
      </c>
    </row>
    <row r="34" spans="1:4" x14ac:dyDescent="0.35">
      <c r="A34" s="47" t="s">
        <v>59</v>
      </c>
      <c r="B34" s="48"/>
      <c r="C34" s="48"/>
      <c r="D34" s="49">
        <f>+D26-D30</f>
        <v>0</v>
      </c>
    </row>
    <row r="35" spans="1:4" ht="21.75" thickBot="1" x14ac:dyDescent="0.4">
      <c r="A35" s="47" t="s">
        <v>60</v>
      </c>
      <c r="B35" s="48"/>
      <c r="C35" s="48"/>
      <c r="D35" s="102">
        <f>+D27-D31</f>
        <v>299391.23619999993</v>
      </c>
    </row>
    <row r="36" spans="1:4" ht="21.75" thickTop="1" x14ac:dyDescent="0.35"/>
  </sheetData>
  <mergeCells count="10">
    <mergeCell ref="R6:S6"/>
    <mergeCell ref="T6:U6"/>
    <mergeCell ref="A7:AA7"/>
    <mergeCell ref="A11:AA11"/>
    <mergeCell ref="A3:AA3"/>
    <mergeCell ref="AO4:AW4"/>
    <mergeCell ref="AY4:AZ4"/>
    <mergeCell ref="D5:N5"/>
    <mergeCell ref="O5:X5"/>
    <mergeCell ref="Z5:AA5"/>
  </mergeCells>
  <pageMargins left="0.7" right="0.7" top="0.75" bottom="0.75" header="0.3" footer="0.3"/>
  <pageSetup scale="55" orientation="landscape" r:id="rId1"/>
  <headerFooter>
    <oddHeader>&amp;C&amp;"-,Bold"&amp;18PBR Schedule-4&amp;R&amp;8CASE NO. 2020-00289
ATTACHMENT 1
TO STAFF POST-HEARING DR NO. 1-04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47BA6-72C0-46B5-B4DF-600C61AC3648}">
  <sheetPr>
    <pageSetUpPr fitToPage="1"/>
  </sheetPr>
  <dimension ref="A1:BH353"/>
  <sheetViews>
    <sheetView showGridLines="0" zoomScale="60" zoomScaleNormal="60" workbookViewId="0">
      <selection activeCell="G44" sqref="G44"/>
    </sheetView>
  </sheetViews>
  <sheetFormatPr defaultColWidth="49.28515625" defaultRowHeight="21" x14ac:dyDescent="0.35"/>
  <cols>
    <col min="1" max="1" width="63.42578125" style="72" bestFit="1" customWidth="1"/>
    <col min="2" max="2" width="8.28515625" style="72" bestFit="1" customWidth="1"/>
    <col min="3" max="3" width="7.5703125" style="72" bestFit="1" customWidth="1"/>
    <col min="4" max="4" width="16.5703125" style="72" bestFit="1" customWidth="1"/>
    <col min="5" max="9" width="14.140625" style="72" bestFit="1" customWidth="1"/>
    <col min="10" max="12" width="16.140625" style="72" bestFit="1" customWidth="1"/>
    <col min="13" max="13" width="18.42578125" style="72" bestFit="1" customWidth="1"/>
    <col min="14" max="14" width="18.42578125" style="72" customWidth="1"/>
    <col min="15" max="17" width="16.140625" style="72" bestFit="1" customWidth="1"/>
    <col min="18" max="21" width="14.140625" style="72" bestFit="1" customWidth="1"/>
    <col min="22" max="22" width="28.28515625" style="72" bestFit="1" customWidth="1"/>
    <col min="23" max="23" width="16.140625" style="72" bestFit="1" customWidth="1"/>
    <col min="24" max="24" width="16.140625" style="72" customWidth="1"/>
    <col min="25" max="25" width="14.140625" style="72" bestFit="1" customWidth="1"/>
    <col min="26" max="26" width="28.28515625" style="72" bestFit="1" customWidth="1"/>
    <col min="27" max="27" width="26.5703125" style="72" bestFit="1" customWidth="1"/>
    <col min="28" max="28" width="18.42578125" style="72" bestFit="1" customWidth="1"/>
    <col min="29" max="29" width="11" style="72" bestFit="1" customWidth="1"/>
    <col min="30" max="30" width="43.5703125" style="72" bestFit="1" customWidth="1"/>
    <col min="31" max="41" width="11.42578125" style="72" bestFit="1" customWidth="1"/>
    <col min="42" max="42" width="12.85546875" style="72" bestFit="1" customWidth="1"/>
    <col min="43" max="44" width="10" style="72" bestFit="1" customWidth="1"/>
    <col min="45" max="45" width="6.7109375" style="72" bestFit="1" customWidth="1"/>
    <col min="46" max="46" width="10" style="72" bestFit="1" customWidth="1"/>
    <col min="47" max="47" width="6.7109375" style="72" bestFit="1" customWidth="1"/>
    <col min="48" max="48" width="24.28515625" style="72" bestFit="1" customWidth="1"/>
    <col min="49" max="49" width="12.85546875" style="72" bestFit="1" customWidth="1"/>
    <col min="50" max="50" width="12" style="72" bestFit="1" customWidth="1"/>
    <col min="51" max="51" width="24.28515625" style="72" bestFit="1" customWidth="1"/>
    <col min="52" max="52" width="23.42578125" style="72" bestFit="1" customWidth="1"/>
    <col min="53" max="53" width="9.28515625" style="72" bestFit="1" customWidth="1"/>
    <col min="54" max="16384" width="49.28515625" style="72"/>
  </cols>
  <sheetData>
    <row r="1" spans="1:60" s="2" customFormat="1" x14ac:dyDescent="0.35"/>
    <row r="2" spans="1:60" s="2" customFormat="1" ht="23.25" x14ac:dyDescent="0.3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60" s="2" customFormat="1" ht="23.25" x14ac:dyDescent="0.35">
      <c r="A3" s="116" t="s">
        <v>32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</row>
    <row r="4" spans="1:60" s="2" customFormat="1" x14ac:dyDescent="0.35"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105"/>
      <c r="AP4" s="105"/>
      <c r="AQ4" s="105"/>
      <c r="AR4" s="105"/>
      <c r="AS4" s="105"/>
      <c r="AT4" s="105"/>
      <c r="AU4" s="105"/>
      <c r="AV4" s="105"/>
      <c r="AW4" s="105"/>
      <c r="AX4" s="3"/>
      <c r="AY4" s="105"/>
      <c r="AZ4" s="105"/>
    </row>
    <row r="5" spans="1:60" s="2" customFormat="1" x14ac:dyDescent="0.35">
      <c r="A5" s="4"/>
      <c r="B5" s="4"/>
      <c r="C5" s="5"/>
      <c r="D5" s="106" t="s">
        <v>1</v>
      </c>
      <c r="E5" s="107"/>
      <c r="F5" s="107"/>
      <c r="G5" s="107"/>
      <c r="H5" s="107"/>
      <c r="I5" s="107"/>
      <c r="J5" s="107"/>
      <c r="K5" s="107"/>
      <c r="L5" s="107"/>
      <c r="M5" s="107"/>
      <c r="N5" s="108"/>
      <c r="O5" s="106" t="s">
        <v>2</v>
      </c>
      <c r="P5" s="107"/>
      <c r="Q5" s="107"/>
      <c r="R5" s="107"/>
      <c r="S5" s="107"/>
      <c r="T5" s="107"/>
      <c r="U5" s="107"/>
      <c r="V5" s="107"/>
      <c r="W5" s="107"/>
      <c r="X5" s="108"/>
      <c r="Y5" s="6" t="s">
        <v>3</v>
      </c>
      <c r="Z5" s="106" t="s">
        <v>4</v>
      </c>
      <c r="AA5" s="108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</row>
    <row r="6" spans="1:60" s="2" customFormat="1" x14ac:dyDescent="0.35">
      <c r="A6" s="8" t="s">
        <v>5</v>
      </c>
      <c r="D6" s="9" t="s">
        <v>6</v>
      </c>
      <c r="E6" s="10" t="s">
        <v>7</v>
      </c>
      <c r="F6" s="10" t="s">
        <v>8</v>
      </c>
      <c r="G6" s="10" t="s">
        <v>9</v>
      </c>
      <c r="H6" s="11" t="s">
        <v>10</v>
      </c>
      <c r="I6" s="11" t="s">
        <v>11</v>
      </c>
      <c r="J6" s="11" t="s">
        <v>12</v>
      </c>
      <c r="K6" s="11" t="s">
        <v>13</v>
      </c>
      <c r="L6" s="12" t="s">
        <v>14</v>
      </c>
      <c r="M6" s="11"/>
      <c r="N6" s="11" t="s">
        <v>15</v>
      </c>
      <c r="O6" s="11" t="s">
        <v>16</v>
      </c>
      <c r="P6" s="11" t="s">
        <v>17</v>
      </c>
      <c r="Q6" s="11" t="s">
        <v>18</v>
      </c>
      <c r="R6" s="109" t="s">
        <v>19</v>
      </c>
      <c r="S6" s="110"/>
      <c r="T6" s="111" t="s">
        <v>20</v>
      </c>
      <c r="U6" s="110"/>
      <c r="V6" s="13" t="s">
        <v>21</v>
      </c>
      <c r="W6" s="11" t="s">
        <v>22</v>
      </c>
      <c r="X6" s="11" t="s">
        <v>23</v>
      </c>
      <c r="Y6" s="11" t="s">
        <v>24</v>
      </c>
      <c r="Z6" s="11" t="s">
        <v>25</v>
      </c>
      <c r="AA6" s="12" t="s">
        <v>26</v>
      </c>
      <c r="AB6" s="14"/>
      <c r="AC6" s="15"/>
      <c r="AD6" s="16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6"/>
    </row>
    <row r="7" spans="1:60" s="2" customFormat="1" x14ac:dyDescent="0.35">
      <c r="A7" s="112" t="s">
        <v>27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C7" s="18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6"/>
      <c r="AP7" s="20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C7" s="21"/>
      <c r="BD7" s="21"/>
      <c r="BH7" s="22"/>
    </row>
    <row r="8" spans="1:60" s="2" customFormat="1" x14ac:dyDescent="0.35">
      <c r="A8" s="23" t="s">
        <v>44</v>
      </c>
      <c r="D8" s="24">
        <v>7.7314000000000007</v>
      </c>
      <c r="E8" s="24">
        <v>0</v>
      </c>
      <c r="F8" s="24">
        <v>0</v>
      </c>
      <c r="G8" s="24">
        <v>9.7401999999999997</v>
      </c>
      <c r="H8" s="24">
        <v>7.7314000000000007</v>
      </c>
      <c r="I8" s="24">
        <v>7.2354000000000003</v>
      </c>
      <c r="J8" s="24">
        <v>9.5728000000000009</v>
      </c>
      <c r="K8" s="24">
        <v>10.9833</v>
      </c>
      <c r="L8" s="24">
        <v>12.988999999999999</v>
      </c>
      <c r="M8" s="24"/>
      <c r="N8" s="24">
        <v>10.174199999999999</v>
      </c>
      <c r="O8" s="24">
        <v>15.5968</v>
      </c>
      <c r="P8" s="24">
        <v>10.9704</v>
      </c>
      <c r="Q8" s="24">
        <v>10.6623</v>
      </c>
      <c r="R8" s="24">
        <v>2.0500000000000001E-2</v>
      </c>
      <c r="S8" s="24">
        <v>1.4938</v>
      </c>
      <c r="T8" s="24">
        <v>2.07E-2</v>
      </c>
      <c r="U8" s="24">
        <v>2.0333999999999999</v>
      </c>
      <c r="V8" s="24">
        <v>10.6623</v>
      </c>
      <c r="W8" s="24">
        <v>10.661099999999999</v>
      </c>
      <c r="X8" s="24">
        <v>10.6623</v>
      </c>
      <c r="Y8" s="24">
        <v>8.7729999999999997</v>
      </c>
      <c r="Z8" s="24">
        <v>8.7620000000000005</v>
      </c>
      <c r="AA8" s="24">
        <v>8.7620000000000005</v>
      </c>
      <c r="AC8" s="25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6"/>
      <c r="AP8" s="20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C8" s="21"/>
      <c r="BD8" s="21"/>
      <c r="BG8" s="22"/>
      <c r="BH8" s="22"/>
    </row>
    <row r="9" spans="1:60" s="2" customFormat="1" x14ac:dyDescent="0.35">
      <c r="A9" s="26" t="s">
        <v>28</v>
      </c>
      <c r="D9" s="27">
        <v>16500</v>
      </c>
      <c r="E9" s="27">
        <v>0</v>
      </c>
      <c r="F9" s="27">
        <v>0</v>
      </c>
      <c r="G9" s="27">
        <v>5000</v>
      </c>
      <c r="H9" s="27">
        <v>10000</v>
      </c>
      <c r="I9" s="27">
        <v>6328</v>
      </c>
      <c r="J9" s="27">
        <v>21802</v>
      </c>
      <c r="K9" s="27">
        <v>67865</v>
      </c>
      <c r="L9" s="27">
        <v>4625</v>
      </c>
      <c r="M9" s="27">
        <v>0</v>
      </c>
      <c r="N9" s="27">
        <v>100</v>
      </c>
      <c r="O9" s="27">
        <v>12000</v>
      </c>
      <c r="P9" s="27">
        <v>0</v>
      </c>
      <c r="Q9" s="27">
        <v>2000</v>
      </c>
      <c r="R9" s="27">
        <v>903859</v>
      </c>
      <c r="S9" s="27">
        <v>19784</v>
      </c>
      <c r="T9" s="27">
        <v>409679</v>
      </c>
      <c r="U9" s="27">
        <v>2914</v>
      </c>
      <c r="V9" s="27">
        <v>2500</v>
      </c>
      <c r="W9" s="27">
        <v>0</v>
      </c>
      <c r="X9" s="27">
        <v>0</v>
      </c>
      <c r="Y9" s="27">
        <v>1250</v>
      </c>
      <c r="Z9" s="27">
        <v>6000</v>
      </c>
      <c r="AA9" s="27">
        <v>7500</v>
      </c>
      <c r="AC9" s="25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6"/>
      <c r="AP9" s="20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17"/>
      <c r="BC9" s="17"/>
      <c r="BD9" s="17"/>
      <c r="BG9" s="22"/>
      <c r="BH9" s="22"/>
    </row>
    <row r="10" spans="1:60" s="2" customFormat="1" x14ac:dyDescent="0.35">
      <c r="A10" s="23" t="s">
        <v>45</v>
      </c>
      <c r="D10" s="28">
        <f>D8*D9</f>
        <v>127568.1</v>
      </c>
      <c r="E10" s="28">
        <f>E8*E9</f>
        <v>0</v>
      </c>
      <c r="F10" s="28">
        <f>F8*F9</f>
        <v>0</v>
      </c>
      <c r="G10" s="28">
        <f>G9*G8</f>
        <v>48701</v>
      </c>
      <c r="H10" s="28">
        <f t="shared" ref="H10:K10" si="0">H9*H8</f>
        <v>77314</v>
      </c>
      <c r="I10" s="28">
        <f>I9*I8</f>
        <v>45785.611199999999</v>
      </c>
      <c r="J10" s="28">
        <f t="shared" si="0"/>
        <v>208706.18560000003</v>
      </c>
      <c r="K10" s="28">
        <f t="shared" si="0"/>
        <v>745381.65449999995</v>
      </c>
      <c r="L10" s="28">
        <f>L9*L8</f>
        <v>60074.124999999993</v>
      </c>
      <c r="M10" s="28">
        <f>M9*M8</f>
        <v>0</v>
      </c>
      <c r="N10" s="28">
        <f>N9*N8</f>
        <v>1017.4199999999998</v>
      </c>
      <c r="O10" s="28">
        <f t="shared" ref="O10:Y10" si="1">O9*O8</f>
        <v>187161.60000000001</v>
      </c>
      <c r="P10" s="28">
        <f t="shared" si="1"/>
        <v>0</v>
      </c>
      <c r="Q10" s="28">
        <f t="shared" si="1"/>
        <v>21324.6</v>
      </c>
      <c r="R10" s="28">
        <f t="shared" si="1"/>
        <v>18529.109500000002</v>
      </c>
      <c r="S10" s="28">
        <f t="shared" si="1"/>
        <v>29553.339199999999</v>
      </c>
      <c r="T10" s="28">
        <f t="shared" si="1"/>
        <v>8480.3552999999993</v>
      </c>
      <c r="U10" s="28">
        <f t="shared" si="1"/>
        <v>5925.3275999999996</v>
      </c>
      <c r="V10" s="28">
        <f t="shared" si="1"/>
        <v>26655.75</v>
      </c>
      <c r="W10" s="28">
        <f t="shared" si="1"/>
        <v>0</v>
      </c>
      <c r="X10" s="28">
        <f t="shared" si="1"/>
        <v>0</v>
      </c>
      <c r="Y10" s="28">
        <f t="shared" si="1"/>
        <v>10966.25</v>
      </c>
      <c r="Z10" s="28">
        <f>Z9*Z8</f>
        <v>52572</v>
      </c>
      <c r="AA10" s="28">
        <f>AA9*AA8</f>
        <v>65715</v>
      </c>
      <c r="AB10" s="45">
        <f>SUM(D10:AA10)</f>
        <v>1741431.4279</v>
      </c>
      <c r="AC10" s="25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6"/>
      <c r="AP10" s="20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C10" s="21"/>
      <c r="BD10" s="21"/>
      <c r="BG10" s="22"/>
      <c r="BH10" s="22"/>
    </row>
    <row r="11" spans="1:60" s="2" customFormat="1" x14ac:dyDescent="0.35">
      <c r="A11" s="114" t="s">
        <v>29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C11" s="25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16"/>
      <c r="AP11" s="20"/>
      <c r="AQ11" s="21"/>
      <c r="AR11" s="21"/>
      <c r="AS11" s="21"/>
      <c r="AT11" s="21"/>
      <c r="AU11" s="21"/>
      <c r="AV11" s="21"/>
      <c r="AW11" s="21"/>
      <c r="AX11" s="21"/>
      <c r="AY11" s="21"/>
      <c r="BA11" s="21"/>
      <c r="BB11" s="20"/>
      <c r="BC11" s="21"/>
      <c r="BD11" s="21"/>
      <c r="BE11" s="30"/>
      <c r="BG11" s="22"/>
      <c r="BH11" s="22"/>
    </row>
    <row r="12" spans="1:60" s="2" customFormat="1" x14ac:dyDescent="0.35">
      <c r="A12" s="31" t="s">
        <v>46</v>
      </c>
      <c r="B12" s="32"/>
      <c r="C12" s="32"/>
      <c r="D12" s="33">
        <v>5.8714000000000004</v>
      </c>
      <c r="E12" s="33">
        <v>0</v>
      </c>
      <c r="F12" s="33">
        <v>0</v>
      </c>
      <c r="G12" s="33">
        <v>8.5001999999999995</v>
      </c>
      <c r="H12" s="33">
        <v>5.8714000000000004</v>
      </c>
      <c r="I12" s="33">
        <v>2.79</v>
      </c>
      <c r="J12" s="33">
        <v>9.5728000000000009</v>
      </c>
      <c r="K12" s="33">
        <v>10.9833</v>
      </c>
      <c r="L12" s="33">
        <v>12.988999999999999</v>
      </c>
      <c r="M12" s="33"/>
      <c r="N12" s="33">
        <v>4.4206000000000003</v>
      </c>
      <c r="O12" s="33">
        <v>8.2334999999999994</v>
      </c>
      <c r="P12" s="33">
        <v>8.2742000000000004</v>
      </c>
      <c r="Q12" s="33">
        <v>10.6623</v>
      </c>
      <c r="R12" s="33">
        <v>2.0500000000000001E-2</v>
      </c>
      <c r="S12" s="33">
        <v>1.4938</v>
      </c>
      <c r="T12" s="33">
        <v>2.07E-2</v>
      </c>
      <c r="U12" s="33">
        <v>2.0333999999999999</v>
      </c>
      <c r="V12" s="33">
        <v>4.1063000000000001</v>
      </c>
      <c r="W12" s="33">
        <v>10.661099999999999</v>
      </c>
      <c r="X12" s="33">
        <v>0</v>
      </c>
      <c r="Y12" s="33">
        <v>5.5024999999999995</v>
      </c>
      <c r="Z12" s="33">
        <v>1.825</v>
      </c>
      <c r="AA12" s="33">
        <v>0</v>
      </c>
      <c r="AC12" s="34"/>
      <c r="AL12" s="35"/>
      <c r="AM12" s="35"/>
      <c r="AO12" s="16"/>
      <c r="AP12" s="20"/>
      <c r="AQ12" s="21"/>
      <c r="AR12" s="21"/>
      <c r="AS12" s="21"/>
      <c r="AT12" s="21"/>
      <c r="AU12" s="21"/>
      <c r="AV12" s="21"/>
      <c r="AW12" s="21"/>
      <c r="AX12" s="21"/>
      <c r="AY12" s="21"/>
      <c r="BA12" s="21"/>
      <c r="BB12" s="20"/>
      <c r="BC12" s="21"/>
      <c r="BD12" s="21"/>
      <c r="BE12" s="30"/>
      <c r="BG12" s="22"/>
      <c r="BH12" s="22"/>
    </row>
    <row r="13" spans="1:60" s="2" customFormat="1" x14ac:dyDescent="0.35">
      <c r="A13" s="36" t="s">
        <v>28</v>
      </c>
      <c r="B13" s="32"/>
      <c r="C13" s="32"/>
      <c r="D13" s="37">
        <f>D9</f>
        <v>16500</v>
      </c>
      <c r="E13" s="37">
        <f t="shared" ref="E13:Z13" si="2">E9</f>
        <v>0</v>
      </c>
      <c r="F13" s="37">
        <f t="shared" si="2"/>
        <v>0</v>
      </c>
      <c r="G13" s="37">
        <f>G9</f>
        <v>5000</v>
      </c>
      <c r="H13" s="37">
        <f t="shared" si="2"/>
        <v>10000</v>
      </c>
      <c r="I13" s="37">
        <f t="shared" si="2"/>
        <v>6328</v>
      </c>
      <c r="J13" s="37">
        <f t="shared" si="2"/>
        <v>21802</v>
      </c>
      <c r="K13" s="37">
        <f t="shared" si="2"/>
        <v>67865</v>
      </c>
      <c r="L13" s="37">
        <f t="shared" si="2"/>
        <v>4625</v>
      </c>
      <c r="M13" s="37">
        <f t="shared" si="2"/>
        <v>0</v>
      </c>
      <c r="N13" s="37">
        <f>N9</f>
        <v>100</v>
      </c>
      <c r="O13" s="37">
        <f t="shared" si="2"/>
        <v>12000</v>
      </c>
      <c r="P13" s="37">
        <f t="shared" si="2"/>
        <v>0</v>
      </c>
      <c r="Q13" s="37">
        <f t="shared" si="2"/>
        <v>2000</v>
      </c>
      <c r="R13" s="37">
        <f t="shared" si="2"/>
        <v>903859</v>
      </c>
      <c r="S13" s="37">
        <f t="shared" si="2"/>
        <v>19784</v>
      </c>
      <c r="T13" s="37">
        <f t="shared" si="2"/>
        <v>409679</v>
      </c>
      <c r="U13" s="37">
        <f t="shared" si="2"/>
        <v>2914</v>
      </c>
      <c r="V13" s="37">
        <f t="shared" si="2"/>
        <v>2500</v>
      </c>
      <c r="W13" s="37">
        <f t="shared" si="2"/>
        <v>0</v>
      </c>
      <c r="X13" s="37">
        <f t="shared" si="2"/>
        <v>0</v>
      </c>
      <c r="Y13" s="37">
        <f t="shared" si="2"/>
        <v>1250</v>
      </c>
      <c r="Z13" s="37">
        <f t="shared" si="2"/>
        <v>6000</v>
      </c>
      <c r="AA13" s="37">
        <v>0</v>
      </c>
      <c r="AC13" s="34"/>
      <c r="AL13" s="35"/>
      <c r="AM13" s="35"/>
      <c r="AO13" s="16"/>
      <c r="AP13" s="20"/>
      <c r="AQ13" s="21"/>
      <c r="AR13" s="21"/>
      <c r="AS13" s="21"/>
      <c r="AT13" s="21"/>
      <c r="AU13" s="21"/>
      <c r="AV13" s="21"/>
      <c r="AW13" s="21"/>
      <c r="AX13" s="21"/>
      <c r="AY13" s="21"/>
      <c r="BA13" s="21"/>
      <c r="BB13" s="20"/>
      <c r="BC13" s="21"/>
      <c r="BD13" s="21"/>
      <c r="BE13" s="30"/>
      <c r="BG13" s="22"/>
      <c r="BH13" s="22"/>
    </row>
    <row r="14" spans="1:60" s="2" customFormat="1" x14ac:dyDescent="0.35">
      <c r="A14" s="31" t="s">
        <v>47</v>
      </c>
      <c r="B14" s="32"/>
      <c r="C14" s="32"/>
      <c r="D14" s="38">
        <f>D12*D13</f>
        <v>96878.1</v>
      </c>
      <c r="E14" s="38">
        <f t="shared" ref="E14:P14" si="3">E12*E13</f>
        <v>0</v>
      </c>
      <c r="F14" s="38">
        <f t="shared" si="3"/>
        <v>0</v>
      </c>
      <c r="G14" s="38">
        <f t="shared" si="3"/>
        <v>42501</v>
      </c>
      <c r="H14" s="38">
        <f t="shared" si="3"/>
        <v>58714.000000000007</v>
      </c>
      <c r="I14" s="38">
        <f t="shared" si="3"/>
        <v>17655.12</v>
      </c>
      <c r="J14" s="38">
        <f>J12*J13</f>
        <v>208706.18560000003</v>
      </c>
      <c r="K14" s="38">
        <f t="shared" si="3"/>
        <v>745381.65449999995</v>
      </c>
      <c r="L14" s="38">
        <f t="shared" si="3"/>
        <v>60074.124999999993</v>
      </c>
      <c r="M14" s="38">
        <f>M12*M13</f>
        <v>0</v>
      </c>
      <c r="N14" s="38">
        <f>N12*N13</f>
        <v>442.06000000000006</v>
      </c>
      <c r="O14" s="38">
        <f t="shared" si="3"/>
        <v>98801.999999999985</v>
      </c>
      <c r="P14" s="38">
        <f t="shared" si="3"/>
        <v>0</v>
      </c>
      <c r="Q14" s="38">
        <f>Q12*Q13</f>
        <v>21324.6</v>
      </c>
      <c r="R14" s="38">
        <f t="shared" ref="R14:Y14" si="4">R12*R13</f>
        <v>18529.109500000002</v>
      </c>
      <c r="S14" s="38">
        <f t="shared" si="4"/>
        <v>29553.339199999999</v>
      </c>
      <c r="T14" s="38">
        <f t="shared" si="4"/>
        <v>8480.3552999999993</v>
      </c>
      <c r="U14" s="38">
        <f t="shared" si="4"/>
        <v>5925.3275999999996</v>
      </c>
      <c r="V14" s="38">
        <f t="shared" si="4"/>
        <v>10265.75</v>
      </c>
      <c r="W14" s="38">
        <f>W12*W13</f>
        <v>0</v>
      </c>
      <c r="X14" s="38">
        <f>X12*X13</f>
        <v>0</v>
      </c>
      <c r="Y14" s="38">
        <f t="shared" si="4"/>
        <v>6878.1249999999991</v>
      </c>
      <c r="Z14" s="38">
        <f>Z12*Z13</f>
        <v>10950</v>
      </c>
      <c r="AA14" s="38">
        <f>AA12*AA13</f>
        <v>0</v>
      </c>
      <c r="AB14" s="45">
        <f t="shared" ref="AB14:AB15" si="5">SUM(D14:AA14)</f>
        <v>1441060.8517</v>
      </c>
      <c r="AC14" s="34"/>
      <c r="AL14" s="35"/>
      <c r="AM14" s="35"/>
      <c r="AO14" s="16"/>
      <c r="AP14" s="20"/>
      <c r="AQ14" s="21"/>
      <c r="AR14" s="21"/>
      <c r="AS14" s="21"/>
      <c r="AT14" s="21"/>
      <c r="AU14" s="21"/>
      <c r="AV14" s="21"/>
      <c r="AW14" s="21"/>
      <c r="AX14" s="21"/>
      <c r="AY14" s="21"/>
      <c r="BB14" s="20"/>
      <c r="BC14" s="21"/>
      <c r="BD14" s="21"/>
      <c r="BE14" s="30"/>
      <c r="BG14" s="22"/>
      <c r="BH14" s="22"/>
    </row>
    <row r="15" spans="1:60" s="2" customFormat="1" x14ac:dyDescent="0.35">
      <c r="A15" s="39" t="s">
        <v>30</v>
      </c>
      <c r="B15" s="40"/>
      <c r="C15" s="40"/>
      <c r="D15" s="41">
        <f>D10-D14</f>
        <v>30690</v>
      </c>
      <c r="E15" s="41">
        <f t="shared" ref="E15:Z15" si="6">E10-E14</f>
        <v>0</v>
      </c>
      <c r="F15" s="41">
        <f t="shared" si="6"/>
        <v>0</v>
      </c>
      <c r="G15" s="41">
        <f t="shared" si="6"/>
        <v>6200</v>
      </c>
      <c r="H15" s="41">
        <f t="shared" si="6"/>
        <v>18599.999999999993</v>
      </c>
      <c r="I15" s="41">
        <f t="shared" si="6"/>
        <v>28130.4912</v>
      </c>
      <c r="J15" s="41">
        <f t="shared" si="6"/>
        <v>0</v>
      </c>
      <c r="K15" s="41">
        <f t="shared" si="6"/>
        <v>0</v>
      </c>
      <c r="L15" s="41">
        <f t="shared" si="6"/>
        <v>0</v>
      </c>
      <c r="M15" s="41">
        <f>M10-M14</f>
        <v>0</v>
      </c>
      <c r="N15" s="41">
        <f>N10-N14</f>
        <v>575.35999999999979</v>
      </c>
      <c r="O15" s="41">
        <f>O10-O14</f>
        <v>88359.60000000002</v>
      </c>
      <c r="P15" s="41">
        <f t="shared" si="6"/>
        <v>0</v>
      </c>
      <c r="Q15" s="41">
        <f>Q10-Q14</f>
        <v>0</v>
      </c>
      <c r="R15" s="41">
        <f t="shared" si="6"/>
        <v>0</v>
      </c>
      <c r="S15" s="41">
        <f t="shared" si="6"/>
        <v>0</v>
      </c>
      <c r="T15" s="41">
        <f t="shared" si="6"/>
        <v>0</v>
      </c>
      <c r="U15" s="41">
        <f t="shared" si="6"/>
        <v>0</v>
      </c>
      <c r="V15" s="41">
        <f t="shared" si="6"/>
        <v>16390</v>
      </c>
      <c r="W15" s="41">
        <f>W10-W14</f>
        <v>0</v>
      </c>
      <c r="X15" s="41">
        <f>X10-X14</f>
        <v>0</v>
      </c>
      <c r="Y15" s="41">
        <f>Y10-Y14</f>
        <v>4088.1250000000009</v>
      </c>
      <c r="Z15" s="41">
        <f t="shared" si="6"/>
        <v>41622</v>
      </c>
      <c r="AA15" s="41">
        <f>AA10-AA14</f>
        <v>65715</v>
      </c>
      <c r="AB15" s="45">
        <f t="shared" si="5"/>
        <v>300370.57620000001</v>
      </c>
      <c r="AC15" s="25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16"/>
      <c r="AP15" s="20"/>
      <c r="AQ15" s="21"/>
      <c r="AR15" s="21"/>
      <c r="AS15" s="21"/>
      <c r="AT15" s="21"/>
      <c r="AU15" s="21"/>
      <c r="AV15" s="21"/>
      <c r="AW15" s="21"/>
      <c r="AX15" s="21"/>
      <c r="AY15" s="21"/>
      <c r="BB15" s="20"/>
      <c r="BC15" s="21"/>
      <c r="BD15" s="21"/>
      <c r="BE15" s="30"/>
      <c r="BG15" s="22"/>
      <c r="BH15" s="22"/>
    </row>
    <row r="16" spans="1:60" s="2" customFormat="1" x14ac:dyDescent="0.35">
      <c r="A16" s="43"/>
      <c r="I16" s="44"/>
      <c r="J16" s="44"/>
      <c r="K16" s="44"/>
      <c r="M16" s="45"/>
      <c r="N16" s="45"/>
      <c r="O16" s="46"/>
      <c r="W16" s="45"/>
      <c r="X16" s="45"/>
      <c r="AC16" s="25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16"/>
      <c r="AP16" s="20"/>
      <c r="AQ16" s="21"/>
      <c r="AR16" s="21"/>
      <c r="AS16" s="21"/>
      <c r="AT16" s="21"/>
      <c r="AU16" s="21"/>
      <c r="AV16" s="21"/>
      <c r="AW16" s="21"/>
      <c r="AX16" s="21"/>
      <c r="AY16" s="21"/>
      <c r="BB16" s="20"/>
      <c r="BC16" s="21"/>
      <c r="BD16" s="21"/>
      <c r="BE16" s="30"/>
      <c r="BG16" s="22"/>
      <c r="BH16" s="22"/>
    </row>
    <row r="17" spans="1:60" s="2" customFormat="1" x14ac:dyDescent="0.35">
      <c r="A17" s="103" t="s">
        <v>61</v>
      </c>
      <c r="B17" s="48"/>
      <c r="C17" s="48"/>
      <c r="D17" s="49"/>
      <c r="F17" s="50"/>
      <c r="G17" s="50"/>
      <c r="J17" s="44"/>
      <c r="K17" s="44"/>
      <c r="M17" s="45"/>
      <c r="N17" s="45"/>
      <c r="AC17" s="25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16"/>
      <c r="AP17" s="20"/>
      <c r="AQ17" s="21"/>
      <c r="AR17" s="21"/>
      <c r="AS17" s="21"/>
      <c r="AT17" s="21"/>
      <c r="AU17" s="21"/>
      <c r="AV17" s="21"/>
      <c r="AW17" s="21"/>
      <c r="AX17" s="21"/>
      <c r="AY17" s="21"/>
      <c r="BB17" s="20"/>
      <c r="BC17" s="21"/>
      <c r="BD17" s="21"/>
      <c r="BE17" s="30"/>
      <c r="BG17" s="22"/>
      <c r="BH17" s="22"/>
    </row>
    <row r="18" spans="1:60" s="2" customFormat="1" x14ac:dyDescent="0.35">
      <c r="A18" s="70" t="s">
        <v>48</v>
      </c>
      <c r="B18" s="71"/>
      <c r="C18" s="71"/>
      <c r="D18" s="49">
        <v>26761.159999999996</v>
      </c>
      <c r="F18" s="50"/>
      <c r="G18" s="50"/>
      <c r="H18" s="50"/>
      <c r="J18" s="44"/>
      <c r="K18" s="44"/>
      <c r="O18" s="46"/>
      <c r="AC18" s="25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16"/>
      <c r="AP18" s="20"/>
      <c r="AQ18" s="21"/>
      <c r="AR18" s="21"/>
      <c r="AS18" s="21"/>
      <c r="AT18" s="21"/>
      <c r="AU18" s="21"/>
      <c r="AV18" s="21"/>
      <c r="AW18" s="21"/>
      <c r="AX18" s="21"/>
      <c r="AY18" s="21"/>
      <c r="BB18" s="20"/>
      <c r="BC18" s="21"/>
      <c r="BD18" s="21"/>
      <c r="BE18" s="30"/>
      <c r="BG18" s="22"/>
      <c r="BH18" s="22"/>
    </row>
    <row r="19" spans="1:60" s="2" customFormat="1" x14ac:dyDescent="0.35">
      <c r="A19" s="70" t="s">
        <v>49</v>
      </c>
      <c r="B19" s="71"/>
      <c r="C19" s="71"/>
      <c r="D19" s="49">
        <v>8613.3000000000011</v>
      </c>
      <c r="F19" s="50"/>
      <c r="G19" s="50"/>
      <c r="J19" s="44"/>
      <c r="K19" s="44"/>
      <c r="O19" s="46"/>
      <c r="AC19" s="25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16"/>
      <c r="AP19" s="20"/>
      <c r="AQ19" s="21"/>
      <c r="AR19" s="21"/>
      <c r="AS19" s="21"/>
      <c r="AT19" s="21"/>
      <c r="AU19" s="21"/>
      <c r="AV19" s="21"/>
      <c r="AW19" s="21"/>
      <c r="AX19" s="21"/>
      <c r="AY19" s="21"/>
      <c r="BB19" s="20"/>
      <c r="BC19" s="21"/>
      <c r="BD19" s="21"/>
      <c r="BE19" s="30"/>
      <c r="BG19" s="22"/>
      <c r="BH19" s="22"/>
    </row>
    <row r="20" spans="1:60" s="2" customFormat="1" x14ac:dyDescent="0.35">
      <c r="A20" s="70" t="s">
        <v>50</v>
      </c>
      <c r="B20" s="71"/>
      <c r="C20" s="71"/>
      <c r="D20" s="49">
        <v>443.3</v>
      </c>
      <c r="F20" s="50"/>
      <c r="G20" s="50"/>
      <c r="J20" s="44"/>
      <c r="K20" s="44"/>
      <c r="O20" s="46"/>
      <c r="AC20" s="25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16"/>
      <c r="AP20" s="20"/>
      <c r="AQ20" s="21"/>
      <c r="AR20" s="21"/>
      <c r="AS20" s="21"/>
      <c r="AT20" s="21"/>
      <c r="AU20" s="21"/>
      <c r="AV20" s="21"/>
      <c r="AW20" s="21"/>
      <c r="AX20" s="21"/>
      <c r="AY20" s="21"/>
      <c r="BB20" s="20"/>
      <c r="BC20" s="21"/>
      <c r="BD20" s="21"/>
      <c r="BE20" s="30"/>
      <c r="BG20" s="22"/>
      <c r="BH20" s="22"/>
    </row>
    <row r="21" spans="1:60" s="2" customFormat="1" x14ac:dyDescent="0.35">
      <c r="A21" s="70" t="s">
        <v>51</v>
      </c>
      <c r="B21" s="71"/>
      <c r="C21" s="71"/>
      <c r="D21" s="49">
        <v>1056.6199999999999</v>
      </c>
      <c r="F21" s="50"/>
      <c r="G21" s="50"/>
      <c r="J21" s="44"/>
      <c r="K21" s="44"/>
      <c r="O21" s="46"/>
      <c r="AC21" s="25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16"/>
      <c r="AP21" s="20"/>
      <c r="AQ21" s="21"/>
      <c r="AR21" s="21"/>
      <c r="AS21" s="21"/>
      <c r="AT21" s="21"/>
      <c r="AU21" s="21"/>
      <c r="AV21" s="21"/>
      <c r="AW21" s="21"/>
      <c r="AX21" s="21"/>
      <c r="AY21" s="21"/>
      <c r="BB21" s="20"/>
      <c r="BC21" s="21"/>
      <c r="BD21" s="21"/>
      <c r="BE21" s="30"/>
      <c r="BG21" s="22"/>
      <c r="BH21" s="22"/>
    </row>
    <row r="22" spans="1:60" s="2" customFormat="1" ht="21.75" thickBot="1" x14ac:dyDescent="0.4">
      <c r="A22" s="104" t="s">
        <v>62</v>
      </c>
      <c r="B22" s="71"/>
      <c r="C22" s="71"/>
      <c r="D22" s="102">
        <f>SUM(D18:D21)</f>
        <v>36874.380000000005</v>
      </c>
      <c r="G22" s="32"/>
      <c r="H22" s="44"/>
      <c r="J22" s="32"/>
      <c r="K22" s="44"/>
      <c r="AC22" s="25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16"/>
      <c r="AP22" s="20"/>
      <c r="AQ22" s="21"/>
      <c r="AR22" s="21"/>
      <c r="AS22" s="21"/>
      <c r="AT22" s="21"/>
      <c r="AU22" s="21"/>
      <c r="AV22" s="21"/>
      <c r="AW22" s="21"/>
      <c r="AX22" s="21"/>
      <c r="AY22" s="21"/>
      <c r="BB22" s="20"/>
      <c r="BC22" s="21"/>
      <c r="BD22" s="21"/>
      <c r="BE22" s="30"/>
      <c r="BG22" s="22"/>
      <c r="BH22" s="22"/>
    </row>
    <row r="23" spans="1:60" ht="21.75" thickTop="1" x14ac:dyDescent="0.35"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17"/>
      <c r="S23" s="117"/>
      <c r="T23" s="117"/>
      <c r="U23" s="117"/>
      <c r="V23" s="14"/>
      <c r="W23" s="14"/>
      <c r="X23" s="14"/>
      <c r="Y23" s="14"/>
      <c r="Z23" s="14"/>
      <c r="AA23" s="14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4"/>
      <c r="AP23" s="20"/>
      <c r="AQ23" s="21"/>
      <c r="AR23" s="21"/>
      <c r="AS23" s="21"/>
      <c r="AT23" s="21"/>
      <c r="AU23" s="21"/>
      <c r="AV23" s="21"/>
      <c r="AW23" s="21"/>
      <c r="AX23" s="21"/>
      <c r="AY23" s="21"/>
      <c r="BB23" s="20"/>
      <c r="BC23" s="21"/>
      <c r="BD23" s="21"/>
      <c r="BE23" s="21"/>
      <c r="BG23" s="75"/>
      <c r="BH23" s="75"/>
    </row>
    <row r="24" spans="1:60" x14ac:dyDescent="0.35">
      <c r="A24" s="118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C24" s="76"/>
      <c r="AO24" s="74"/>
      <c r="AX24" s="21"/>
      <c r="AY24" s="21"/>
      <c r="BB24" s="20"/>
      <c r="BC24" s="21"/>
      <c r="BD24" s="21"/>
      <c r="BE24" s="21"/>
      <c r="BG24" s="75"/>
      <c r="BH24" s="75"/>
    </row>
    <row r="25" spans="1:60" x14ac:dyDescent="0.35">
      <c r="A25" s="47" t="s">
        <v>52</v>
      </c>
      <c r="B25" s="48"/>
      <c r="C25" s="48"/>
      <c r="D25" s="49">
        <f>+AB10</f>
        <v>1741431.4279</v>
      </c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21"/>
      <c r="AD25" s="51"/>
      <c r="AJ25" s="51"/>
      <c r="AK25" s="77"/>
      <c r="AL25" s="77"/>
      <c r="AM25" s="77"/>
      <c r="AR25" s="74"/>
      <c r="AS25" s="74"/>
      <c r="AT25" s="74"/>
      <c r="AX25" s="21"/>
      <c r="AY25" s="21"/>
      <c r="AZ25" s="21"/>
      <c r="BB25" s="20"/>
      <c r="BC25" s="21"/>
      <c r="BD25" s="21"/>
      <c r="BE25" s="21"/>
      <c r="BG25" s="75"/>
      <c r="BH25" s="75"/>
    </row>
    <row r="26" spans="1:60" x14ac:dyDescent="0.35">
      <c r="A26" s="47" t="s">
        <v>53</v>
      </c>
      <c r="B26" s="48"/>
      <c r="C26" s="48"/>
      <c r="D26" s="49">
        <f>+D22</f>
        <v>36874.380000000005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79"/>
      <c r="BC26" s="21"/>
      <c r="BD26" s="21"/>
      <c r="BE26" s="21"/>
      <c r="BG26" s="75"/>
      <c r="BH26" s="75"/>
    </row>
    <row r="27" spans="1:60" ht="21.75" thickBot="1" x14ac:dyDescent="0.4">
      <c r="A27" s="47" t="s">
        <v>54</v>
      </c>
      <c r="B27" s="48"/>
      <c r="C27" s="48"/>
      <c r="D27" s="102">
        <f>+D25+D26</f>
        <v>1778305.8078999999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BC27" s="21"/>
      <c r="BD27" s="21"/>
      <c r="BE27" s="21"/>
      <c r="BG27" s="75"/>
      <c r="BH27" s="75"/>
    </row>
    <row r="28" spans="1:60" ht="21.75" thickTop="1" x14ac:dyDescent="0.35">
      <c r="A28" s="2"/>
      <c r="B28" s="2"/>
      <c r="C28" s="2"/>
      <c r="D28" s="2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BC28" s="21"/>
      <c r="BD28" s="21"/>
      <c r="BE28" s="21"/>
      <c r="BG28" s="75"/>
      <c r="BH28" s="75"/>
    </row>
    <row r="29" spans="1:60" x14ac:dyDescent="0.35">
      <c r="A29" s="47" t="s">
        <v>55</v>
      </c>
      <c r="B29" s="48"/>
      <c r="C29" s="48"/>
      <c r="D29" s="49">
        <f>+AB14</f>
        <v>1441060.8517</v>
      </c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BC29" s="21"/>
      <c r="BD29" s="21"/>
      <c r="BE29" s="21"/>
      <c r="BG29" s="75"/>
      <c r="BH29" s="75"/>
    </row>
    <row r="30" spans="1:60" x14ac:dyDescent="0.35">
      <c r="A30" s="47" t="s">
        <v>56</v>
      </c>
      <c r="B30" s="48"/>
      <c r="C30" s="48"/>
      <c r="D30" s="49">
        <f>SUM(D18:D21)</f>
        <v>36874.380000000005</v>
      </c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BC30" s="21"/>
      <c r="BD30" s="21"/>
      <c r="BE30" s="21"/>
      <c r="BG30" s="75"/>
      <c r="BH30" s="75"/>
    </row>
    <row r="31" spans="1:60" ht="21.75" thickBot="1" x14ac:dyDescent="0.4">
      <c r="A31" s="47" t="s">
        <v>57</v>
      </c>
      <c r="B31" s="48"/>
      <c r="C31" s="48"/>
      <c r="D31" s="102">
        <f>+D29+D30</f>
        <v>1477935.2316999999</v>
      </c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59"/>
      <c r="BC31" s="21"/>
      <c r="BD31" s="21"/>
      <c r="BE31" s="21"/>
      <c r="BG31" s="75"/>
    </row>
    <row r="32" spans="1:60" ht="21.75" thickTop="1" x14ac:dyDescent="0.35">
      <c r="A32" s="2"/>
      <c r="B32" s="2"/>
      <c r="C32" s="2"/>
      <c r="D32" s="2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59"/>
      <c r="BC32" s="20"/>
      <c r="BD32" s="21"/>
      <c r="BE32" s="21"/>
      <c r="BF32" s="21"/>
      <c r="BH32" s="75"/>
    </row>
    <row r="33" spans="1:60" x14ac:dyDescent="0.35">
      <c r="A33" s="47" t="s">
        <v>58</v>
      </c>
      <c r="B33" s="48"/>
      <c r="C33" s="48"/>
      <c r="D33" s="49">
        <f>+D25-D29</f>
        <v>300370.57620000001</v>
      </c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67"/>
      <c r="AC33" s="74"/>
      <c r="AF33" s="52"/>
      <c r="AG33" s="77"/>
      <c r="AI33" s="52"/>
      <c r="AJ33" s="77"/>
      <c r="AN33" s="75"/>
      <c r="AQ33" s="21"/>
      <c r="AR33" s="20"/>
      <c r="AS33" s="21"/>
      <c r="AT33" s="21"/>
      <c r="AU33" s="21"/>
      <c r="AV33" s="21"/>
      <c r="AX33" s="80"/>
      <c r="BC33" s="20"/>
      <c r="BD33" s="21"/>
      <c r="BE33" s="21"/>
      <c r="BF33" s="21"/>
      <c r="BH33" s="75"/>
    </row>
    <row r="34" spans="1:60" x14ac:dyDescent="0.35">
      <c r="A34" s="47" t="s">
        <v>59</v>
      </c>
      <c r="B34" s="48"/>
      <c r="C34" s="48"/>
      <c r="D34" s="49">
        <f>+D26-D30</f>
        <v>0</v>
      </c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59"/>
      <c r="AC34" s="74"/>
      <c r="AD34" s="79"/>
      <c r="AF34" s="53"/>
      <c r="AG34" s="54"/>
      <c r="AI34" s="53"/>
      <c r="AJ34" s="54"/>
      <c r="AK34" s="81"/>
      <c r="AN34" s="75"/>
      <c r="AQ34" s="21"/>
      <c r="AR34" s="20"/>
      <c r="AS34" s="21"/>
      <c r="AT34" s="21"/>
      <c r="AU34" s="21"/>
      <c r="AV34" s="21"/>
      <c r="AW34" s="82"/>
      <c r="AX34" s="82"/>
      <c r="AY34" s="82"/>
      <c r="AZ34" s="82"/>
      <c r="BC34" s="21"/>
      <c r="BD34" s="21"/>
      <c r="BE34" s="21"/>
      <c r="BF34" s="21"/>
    </row>
    <row r="35" spans="1:60" ht="21.75" thickBot="1" x14ac:dyDescent="0.4">
      <c r="A35" s="47" t="s">
        <v>60</v>
      </c>
      <c r="B35" s="48"/>
      <c r="C35" s="48"/>
      <c r="D35" s="102">
        <f>+D27-D31</f>
        <v>300370.57620000001</v>
      </c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C35" s="74"/>
      <c r="AF35" s="53"/>
      <c r="AG35" s="83"/>
      <c r="AI35" s="52"/>
      <c r="AJ35" s="77"/>
      <c r="AN35" s="75"/>
      <c r="AQ35" s="21"/>
      <c r="AR35" s="20"/>
      <c r="AS35" s="21"/>
      <c r="AT35" s="21"/>
      <c r="AU35" s="21"/>
      <c r="AV35" s="21"/>
      <c r="AW35" s="84"/>
      <c r="AX35" s="85"/>
      <c r="AY35" s="85"/>
      <c r="AZ35" s="85"/>
      <c r="BC35" s="21"/>
      <c r="BD35" s="21"/>
      <c r="BE35" s="21"/>
      <c r="BF35" s="21"/>
    </row>
    <row r="36" spans="1:60" ht="21.75" thickTop="1" x14ac:dyDescent="0.35"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C36" s="74"/>
      <c r="AN36" s="75"/>
      <c r="AQ36" s="21"/>
      <c r="AR36" s="20"/>
      <c r="AS36" s="21"/>
      <c r="AT36" s="21"/>
      <c r="AU36" s="21"/>
      <c r="AV36" s="21"/>
      <c r="AW36" s="82"/>
      <c r="AX36" s="85"/>
      <c r="AY36" s="85"/>
      <c r="AZ36" s="85"/>
      <c r="BC36" s="21"/>
      <c r="BD36" s="21"/>
      <c r="BE36" s="21"/>
      <c r="BF36" s="21"/>
    </row>
    <row r="37" spans="1:60" x14ac:dyDescent="0.35">
      <c r="A37" s="78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C37" s="74"/>
      <c r="AN37" s="75"/>
      <c r="AQ37" s="21"/>
      <c r="AR37" s="20"/>
      <c r="AS37" s="21"/>
      <c r="AT37" s="21"/>
      <c r="AU37" s="21"/>
      <c r="AV37" s="21"/>
      <c r="AW37" s="82"/>
      <c r="AX37" s="85"/>
      <c r="AY37" s="85"/>
      <c r="AZ37" s="85"/>
      <c r="BC37" s="21"/>
      <c r="BD37" s="21"/>
      <c r="BE37" s="21"/>
      <c r="BF37" s="21"/>
    </row>
    <row r="38" spans="1:60" x14ac:dyDescent="0.35">
      <c r="A38" s="78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C38" s="74"/>
      <c r="AN38" s="75"/>
      <c r="AQ38" s="21"/>
      <c r="AR38" s="20"/>
      <c r="AS38" s="21"/>
      <c r="AT38" s="21"/>
      <c r="AU38" s="21"/>
      <c r="AV38" s="21"/>
      <c r="AW38" s="82"/>
      <c r="AX38" s="85"/>
      <c r="AY38" s="85"/>
      <c r="AZ38" s="85"/>
      <c r="BC38" s="21"/>
      <c r="BD38" s="21"/>
      <c r="BE38" s="21"/>
      <c r="BF38" s="21"/>
    </row>
    <row r="39" spans="1:60" x14ac:dyDescent="0.35">
      <c r="A39" s="78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C39" s="74"/>
      <c r="AN39" s="75"/>
      <c r="AQ39" s="21"/>
      <c r="AR39" s="20"/>
      <c r="AS39" s="21"/>
      <c r="AT39" s="21"/>
      <c r="AU39" s="21"/>
      <c r="AV39" s="21"/>
      <c r="AW39" s="82"/>
      <c r="AX39" s="85"/>
      <c r="AY39" s="85"/>
      <c r="AZ39" s="85"/>
      <c r="BC39" s="21"/>
      <c r="BD39" s="21"/>
      <c r="BE39" s="21"/>
      <c r="BF39" s="21"/>
    </row>
    <row r="40" spans="1:60" x14ac:dyDescent="0.35">
      <c r="A40" s="78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C40" s="74"/>
      <c r="AN40" s="75"/>
      <c r="AQ40" s="21"/>
      <c r="AR40" s="20"/>
      <c r="AS40" s="21"/>
      <c r="AT40" s="21"/>
      <c r="AU40" s="21"/>
      <c r="AV40" s="21"/>
      <c r="AW40" s="82"/>
      <c r="AX40" s="85"/>
      <c r="AY40" s="85"/>
      <c r="AZ40" s="85"/>
      <c r="BC40" s="21"/>
      <c r="BD40" s="21"/>
      <c r="BE40" s="21"/>
      <c r="BF40" s="21"/>
    </row>
    <row r="41" spans="1:60" x14ac:dyDescent="0.35">
      <c r="A41" s="78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C41" s="74"/>
      <c r="AN41" s="75"/>
      <c r="AQ41" s="21"/>
      <c r="AR41" s="20"/>
      <c r="AS41" s="21"/>
      <c r="AT41" s="21"/>
      <c r="AU41" s="21"/>
      <c r="AV41" s="21"/>
      <c r="AW41" s="82"/>
      <c r="AX41" s="85"/>
      <c r="AY41" s="85"/>
      <c r="AZ41" s="85"/>
      <c r="BC41" s="21"/>
      <c r="BD41" s="21"/>
      <c r="BE41" s="21"/>
      <c r="BF41" s="21"/>
    </row>
    <row r="42" spans="1:60" x14ac:dyDescent="0.35">
      <c r="A42" s="78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C42" s="74"/>
      <c r="AN42" s="75"/>
      <c r="AQ42" s="21"/>
      <c r="AR42" s="20"/>
      <c r="AS42" s="21"/>
      <c r="AT42" s="21"/>
      <c r="AU42" s="21"/>
      <c r="AV42" s="21"/>
      <c r="AW42" s="82"/>
      <c r="AX42" s="85"/>
      <c r="AY42" s="85"/>
      <c r="AZ42" s="85"/>
      <c r="BC42" s="21"/>
      <c r="BD42" s="21"/>
      <c r="BE42" s="21"/>
      <c r="BF42" s="21"/>
    </row>
    <row r="43" spans="1:60" x14ac:dyDescent="0.35">
      <c r="A43" s="78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C43" s="74"/>
      <c r="AN43" s="75"/>
      <c r="AQ43" s="21"/>
      <c r="AR43" s="20"/>
      <c r="AS43" s="21"/>
      <c r="AT43" s="21"/>
      <c r="AU43" s="21"/>
      <c r="AV43" s="21"/>
      <c r="AW43" s="82"/>
      <c r="AX43" s="85"/>
      <c r="AY43" s="85"/>
      <c r="AZ43" s="85"/>
      <c r="BC43" s="21"/>
      <c r="BD43" s="21"/>
      <c r="BE43" s="21"/>
      <c r="BF43" s="21"/>
    </row>
    <row r="44" spans="1:60" x14ac:dyDescent="0.35">
      <c r="A44" s="78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C44" s="74"/>
      <c r="AN44" s="75"/>
      <c r="AQ44" s="21"/>
      <c r="AR44" s="20"/>
      <c r="AS44" s="21"/>
      <c r="AT44" s="21"/>
      <c r="AU44" s="21"/>
      <c r="AV44" s="21"/>
      <c r="AW44" s="82"/>
      <c r="AX44" s="85"/>
      <c r="AY44" s="85"/>
      <c r="AZ44" s="85"/>
      <c r="BC44" s="21"/>
      <c r="BD44" s="21"/>
      <c r="BE44" s="21"/>
      <c r="BF44" s="21"/>
    </row>
    <row r="45" spans="1:60" x14ac:dyDescent="0.35">
      <c r="A45" s="78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C45" s="74"/>
      <c r="AN45" s="75"/>
      <c r="AQ45" s="21"/>
      <c r="AR45" s="20"/>
      <c r="AS45" s="21"/>
      <c r="AT45" s="21"/>
      <c r="AU45" s="21"/>
      <c r="AV45" s="21"/>
      <c r="AW45" s="82"/>
      <c r="AX45" s="85"/>
      <c r="AY45" s="85"/>
      <c r="AZ45" s="85"/>
      <c r="BC45" s="21"/>
      <c r="BD45" s="21"/>
      <c r="BE45" s="21"/>
      <c r="BF45" s="21"/>
    </row>
    <row r="46" spans="1:60" x14ac:dyDescent="0.35">
      <c r="A46" s="78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C46" s="74"/>
      <c r="AN46" s="75"/>
      <c r="AQ46" s="21"/>
      <c r="AR46" s="20"/>
      <c r="AS46" s="21"/>
      <c r="AT46" s="21"/>
      <c r="AU46" s="21"/>
      <c r="AV46" s="21"/>
      <c r="AW46" s="82"/>
      <c r="AX46" s="85"/>
      <c r="AY46" s="85"/>
      <c r="AZ46" s="85"/>
      <c r="BC46" s="21"/>
      <c r="BD46" s="21"/>
      <c r="BE46" s="21"/>
      <c r="BF46" s="21"/>
    </row>
    <row r="47" spans="1:60" x14ac:dyDescent="0.35">
      <c r="A47" s="78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C47" s="74"/>
      <c r="AN47" s="75"/>
      <c r="AQ47" s="21"/>
      <c r="AR47" s="20"/>
      <c r="AS47" s="21"/>
      <c r="AT47" s="21"/>
      <c r="AU47" s="21"/>
      <c r="AV47" s="21"/>
      <c r="AW47" s="82"/>
      <c r="AX47" s="85"/>
      <c r="AY47" s="85"/>
      <c r="AZ47" s="85"/>
      <c r="BC47" s="21"/>
      <c r="BD47" s="21"/>
      <c r="BE47" s="21"/>
      <c r="BF47" s="21"/>
    </row>
    <row r="48" spans="1:60" x14ac:dyDescent="0.35">
      <c r="A48" s="78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C48" s="74"/>
      <c r="AN48" s="75"/>
      <c r="AQ48" s="21"/>
      <c r="AR48" s="20"/>
      <c r="AS48" s="21"/>
      <c r="AT48" s="21"/>
      <c r="AU48" s="21"/>
      <c r="AV48" s="21"/>
      <c r="AW48" s="82"/>
      <c r="AX48" s="85"/>
      <c r="AY48" s="85"/>
      <c r="AZ48" s="85"/>
      <c r="BC48" s="21"/>
      <c r="BD48" s="21"/>
      <c r="BE48" s="21"/>
      <c r="BF48" s="21"/>
    </row>
    <row r="49" spans="1:28" x14ac:dyDescent="0.35">
      <c r="A49" s="78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78"/>
    </row>
    <row r="50" spans="1:28" x14ac:dyDescent="0.35">
      <c r="A50" s="78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78"/>
    </row>
    <row r="51" spans="1:28" x14ac:dyDescent="0.35">
      <c r="A51" s="78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78"/>
    </row>
    <row r="52" spans="1:28" x14ac:dyDescent="0.35">
      <c r="A52" s="78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78"/>
    </row>
    <row r="53" spans="1:28" x14ac:dyDescent="0.35">
      <c r="A53" s="78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78"/>
    </row>
    <row r="54" spans="1:28" x14ac:dyDescent="0.35">
      <c r="A54" s="78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78"/>
    </row>
    <row r="55" spans="1:28" x14ac:dyDescent="0.35">
      <c r="A55" s="78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78"/>
    </row>
    <row r="56" spans="1:28" x14ac:dyDescent="0.35">
      <c r="A56" s="78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78"/>
    </row>
    <row r="57" spans="1:28" x14ac:dyDescent="0.35">
      <c r="A57" s="78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78"/>
    </row>
    <row r="58" spans="1:28" x14ac:dyDescent="0.35">
      <c r="A58" s="78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78"/>
    </row>
    <row r="59" spans="1:28" x14ac:dyDescent="0.35">
      <c r="A59" s="78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78"/>
    </row>
    <row r="60" spans="1:28" x14ac:dyDescent="0.35">
      <c r="A60" s="78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78"/>
    </row>
    <row r="61" spans="1:28" x14ac:dyDescent="0.35">
      <c r="A61" s="78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78"/>
    </row>
    <row r="62" spans="1:28" x14ac:dyDescent="0.35">
      <c r="A62" s="78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78"/>
    </row>
    <row r="63" spans="1:28" x14ac:dyDescent="0.35">
      <c r="A63" s="78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78"/>
    </row>
    <row r="64" spans="1:28" x14ac:dyDescent="0.35">
      <c r="A64" s="78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78"/>
    </row>
    <row r="65" spans="1:28" x14ac:dyDescent="0.35">
      <c r="A65" s="78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78"/>
    </row>
    <row r="66" spans="1:28" x14ac:dyDescent="0.35">
      <c r="A66" s="78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78"/>
    </row>
    <row r="67" spans="1:28" x14ac:dyDescent="0.35">
      <c r="A67" s="78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78"/>
    </row>
    <row r="68" spans="1:28" x14ac:dyDescent="0.35">
      <c r="A68" s="78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78"/>
    </row>
    <row r="69" spans="1:28" x14ac:dyDescent="0.35">
      <c r="A69" s="78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78"/>
    </row>
    <row r="70" spans="1:28" x14ac:dyDescent="0.35">
      <c r="A70" s="78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78"/>
    </row>
    <row r="71" spans="1:28" x14ac:dyDescent="0.35">
      <c r="A71" s="78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78"/>
    </row>
    <row r="72" spans="1:28" x14ac:dyDescent="0.35">
      <c r="A72" s="78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78"/>
    </row>
    <row r="73" spans="1:28" x14ac:dyDescent="0.35">
      <c r="A73" s="78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78"/>
    </row>
    <row r="74" spans="1:28" x14ac:dyDescent="0.35">
      <c r="A74" s="78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78"/>
    </row>
    <row r="75" spans="1:28" x14ac:dyDescent="0.35">
      <c r="A75" s="78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78"/>
    </row>
    <row r="76" spans="1:28" x14ac:dyDescent="0.35">
      <c r="A76" s="78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78"/>
    </row>
    <row r="77" spans="1:28" x14ac:dyDescent="0.35">
      <c r="A77" s="78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78"/>
    </row>
    <row r="78" spans="1:28" x14ac:dyDescent="0.35">
      <c r="A78" s="78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78"/>
    </row>
    <row r="79" spans="1:28" x14ac:dyDescent="0.35">
      <c r="A79" s="78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78"/>
    </row>
    <row r="80" spans="1:28" x14ac:dyDescent="0.35">
      <c r="A80" s="78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78"/>
    </row>
    <row r="81" spans="1:28" x14ac:dyDescent="0.35">
      <c r="A81" s="78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78"/>
    </row>
    <row r="82" spans="1:28" x14ac:dyDescent="0.35">
      <c r="A82" s="78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78"/>
    </row>
    <row r="83" spans="1:28" x14ac:dyDescent="0.35">
      <c r="A83" s="78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78"/>
    </row>
    <row r="84" spans="1:28" x14ac:dyDescent="0.35">
      <c r="A84" s="78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78"/>
    </row>
    <row r="85" spans="1:28" x14ac:dyDescent="0.35">
      <c r="A85" s="78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78"/>
    </row>
    <row r="86" spans="1:28" x14ac:dyDescent="0.35">
      <c r="A86" s="78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78"/>
    </row>
    <row r="87" spans="1:28" x14ac:dyDescent="0.35">
      <c r="A87" s="78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78"/>
    </row>
    <row r="88" spans="1:28" x14ac:dyDescent="0.35">
      <c r="A88" s="78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78"/>
    </row>
    <row r="89" spans="1:28" x14ac:dyDescent="0.35">
      <c r="A89" s="78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78"/>
    </row>
    <row r="90" spans="1:28" x14ac:dyDescent="0.35">
      <c r="A90" s="78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78"/>
    </row>
    <row r="91" spans="1:28" x14ac:dyDescent="0.35">
      <c r="A91" s="78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78"/>
    </row>
    <row r="92" spans="1:28" x14ac:dyDescent="0.35">
      <c r="A92" s="78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78"/>
    </row>
    <row r="93" spans="1:28" x14ac:dyDescent="0.35">
      <c r="A93" s="78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78"/>
    </row>
    <row r="94" spans="1:28" x14ac:dyDescent="0.35">
      <c r="A94" s="78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78"/>
    </row>
    <row r="95" spans="1:28" x14ac:dyDescent="0.35">
      <c r="A95" s="78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78"/>
    </row>
    <row r="96" spans="1:28" x14ac:dyDescent="0.35">
      <c r="A96" s="78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78"/>
    </row>
    <row r="97" spans="1:58" x14ac:dyDescent="0.35">
      <c r="A97" s="78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78"/>
    </row>
    <row r="98" spans="1:58" x14ac:dyDescent="0.35">
      <c r="A98" s="78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78"/>
    </row>
    <row r="99" spans="1:58" x14ac:dyDescent="0.35">
      <c r="A99" s="78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78"/>
    </row>
    <row r="100" spans="1:58" x14ac:dyDescent="0.35">
      <c r="A100" s="78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78"/>
    </row>
    <row r="101" spans="1:58" x14ac:dyDescent="0.35">
      <c r="A101" s="78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78"/>
    </row>
    <row r="102" spans="1:58" x14ac:dyDescent="0.35">
      <c r="A102" s="78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78"/>
    </row>
    <row r="103" spans="1:58" x14ac:dyDescent="0.35">
      <c r="A103" s="78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78"/>
    </row>
    <row r="104" spans="1:58" x14ac:dyDescent="0.35">
      <c r="A104" s="78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78"/>
    </row>
    <row r="105" spans="1:58" x14ac:dyDescent="0.35">
      <c r="A105" s="78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78"/>
    </row>
    <row r="106" spans="1:58" x14ac:dyDescent="0.35">
      <c r="A106" s="78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78"/>
    </row>
    <row r="107" spans="1:58" x14ac:dyDescent="0.35">
      <c r="A107" s="78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78"/>
    </row>
    <row r="108" spans="1:58" x14ac:dyDescent="0.35">
      <c r="A108" s="78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78"/>
    </row>
    <row r="109" spans="1:58" x14ac:dyDescent="0.35">
      <c r="A109" s="78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C109" s="74"/>
      <c r="AN109" s="75"/>
      <c r="AQ109" s="21"/>
      <c r="AR109" s="20"/>
      <c r="AS109" s="21"/>
      <c r="AT109" s="21"/>
      <c r="AU109" s="21"/>
      <c r="AV109" s="21"/>
      <c r="AW109" s="82"/>
      <c r="AX109" s="85"/>
      <c r="AY109" s="85"/>
      <c r="AZ109" s="85"/>
      <c r="BC109" s="21"/>
      <c r="BD109" s="21"/>
      <c r="BE109" s="21"/>
      <c r="BF109" s="21"/>
    </row>
    <row r="110" spans="1:58" x14ac:dyDescent="0.35">
      <c r="AN110" s="75"/>
      <c r="AQ110" s="21"/>
      <c r="AR110" s="20"/>
      <c r="AS110" s="21"/>
      <c r="AT110" s="21"/>
      <c r="AU110" s="21"/>
      <c r="AV110" s="21"/>
      <c r="AW110" s="21"/>
      <c r="AX110" s="21"/>
      <c r="AY110" s="21"/>
      <c r="AZ110" s="21"/>
      <c r="BC110" s="21"/>
      <c r="BD110" s="21"/>
      <c r="BE110" s="21"/>
      <c r="BF110" s="21"/>
    </row>
    <row r="111" spans="1:58" x14ac:dyDescent="0.35">
      <c r="A111" s="119"/>
      <c r="B111" s="119"/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  <c r="Y111" s="119"/>
      <c r="Z111" s="119"/>
      <c r="AA111" s="119"/>
      <c r="AB111" s="74"/>
      <c r="AC111" s="80"/>
      <c r="AD111" s="21"/>
      <c r="AG111" s="21"/>
      <c r="AN111" s="75"/>
      <c r="AQ111" s="75"/>
      <c r="AR111" s="20"/>
      <c r="AS111" s="21"/>
      <c r="AT111" s="21"/>
      <c r="AU111" s="21"/>
      <c r="BB111" s="21"/>
      <c r="BC111" s="21"/>
      <c r="BD111" s="21"/>
      <c r="BE111" s="21"/>
      <c r="BF111" s="21"/>
    </row>
    <row r="112" spans="1:58" x14ac:dyDescent="0.35">
      <c r="A112" s="78"/>
      <c r="D112" s="86"/>
      <c r="E112" s="86"/>
      <c r="F112" s="86"/>
      <c r="G112" s="86"/>
      <c r="H112" s="86"/>
      <c r="I112" s="86"/>
      <c r="J112" s="86"/>
      <c r="K112" s="86"/>
      <c r="L112" s="86"/>
      <c r="M112" s="87"/>
      <c r="N112" s="87"/>
      <c r="O112" s="86"/>
      <c r="P112" s="86"/>
      <c r="Q112" s="86"/>
      <c r="R112" s="86"/>
      <c r="S112" s="86"/>
      <c r="T112" s="86"/>
      <c r="U112" s="86"/>
      <c r="V112" s="86"/>
      <c r="W112" s="86"/>
      <c r="X112" s="86"/>
      <c r="Y112" s="86"/>
      <c r="Z112" s="86"/>
      <c r="AA112" s="86"/>
      <c r="AB112" s="74"/>
    </row>
    <row r="113" spans="1:52" x14ac:dyDescent="0.35">
      <c r="A113" s="78"/>
      <c r="D113" s="86"/>
      <c r="E113" s="86"/>
      <c r="F113" s="86"/>
      <c r="G113" s="86"/>
      <c r="H113" s="86"/>
      <c r="I113" s="86"/>
      <c r="J113" s="86"/>
      <c r="K113" s="86"/>
      <c r="L113" s="86"/>
      <c r="M113" s="87"/>
      <c r="N113" s="87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6"/>
      <c r="Z113" s="86"/>
      <c r="AA113" s="86"/>
      <c r="AB113" s="74"/>
    </row>
    <row r="114" spans="1:52" x14ac:dyDescent="0.35">
      <c r="A114" s="78"/>
      <c r="D114" s="86"/>
      <c r="E114" s="86"/>
      <c r="F114" s="86"/>
      <c r="G114" s="86"/>
      <c r="H114" s="86"/>
      <c r="I114" s="86"/>
      <c r="J114" s="86"/>
      <c r="K114" s="86"/>
      <c r="L114" s="86"/>
      <c r="M114" s="87"/>
      <c r="N114" s="87"/>
      <c r="O114" s="86"/>
      <c r="P114" s="86"/>
      <c r="Q114" s="86"/>
      <c r="R114" s="86"/>
      <c r="S114" s="86"/>
      <c r="T114" s="86"/>
      <c r="U114" s="86"/>
      <c r="V114" s="86"/>
      <c r="W114" s="86"/>
      <c r="X114" s="86"/>
      <c r="Y114" s="86"/>
      <c r="Z114" s="86"/>
      <c r="AA114" s="86"/>
      <c r="AB114" s="74"/>
    </row>
    <row r="115" spans="1:52" x14ac:dyDescent="0.35">
      <c r="A115" s="78"/>
      <c r="D115" s="86"/>
      <c r="E115" s="86"/>
      <c r="F115" s="86"/>
      <c r="G115" s="86"/>
      <c r="H115" s="86"/>
      <c r="I115" s="86"/>
      <c r="J115" s="86"/>
      <c r="K115" s="86"/>
      <c r="L115" s="86"/>
      <c r="M115" s="87"/>
      <c r="N115" s="87"/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86"/>
      <c r="AA115" s="86"/>
      <c r="AB115" s="74"/>
    </row>
    <row r="116" spans="1:52" x14ac:dyDescent="0.35">
      <c r="A116" s="78"/>
      <c r="D116" s="86"/>
      <c r="E116" s="86"/>
      <c r="F116" s="86"/>
      <c r="G116" s="86"/>
      <c r="H116" s="86"/>
      <c r="I116" s="86"/>
      <c r="J116" s="86"/>
      <c r="K116" s="86"/>
      <c r="L116" s="86"/>
      <c r="M116" s="87"/>
      <c r="N116" s="87"/>
      <c r="O116" s="86"/>
      <c r="P116" s="86"/>
      <c r="Q116" s="86"/>
      <c r="R116" s="86"/>
      <c r="S116" s="86"/>
      <c r="T116" s="86"/>
      <c r="U116" s="86"/>
      <c r="V116" s="86"/>
      <c r="W116" s="86"/>
      <c r="X116" s="86"/>
      <c r="Y116" s="86"/>
      <c r="Z116" s="86"/>
      <c r="AA116" s="86"/>
      <c r="AB116" s="74"/>
    </row>
    <row r="117" spans="1:52" x14ac:dyDescent="0.35">
      <c r="A117" s="78"/>
      <c r="D117" s="86"/>
      <c r="E117" s="86"/>
      <c r="F117" s="86"/>
      <c r="G117" s="86"/>
      <c r="H117" s="86"/>
      <c r="I117" s="86"/>
      <c r="J117" s="86"/>
      <c r="K117" s="86"/>
      <c r="L117" s="86"/>
      <c r="M117" s="87"/>
      <c r="N117" s="87"/>
      <c r="O117" s="86"/>
      <c r="P117" s="86"/>
      <c r="Q117" s="86"/>
      <c r="R117" s="86"/>
      <c r="S117" s="86"/>
      <c r="T117" s="86"/>
      <c r="U117" s="86"/>
      <c r="V117" s="86"/>
      <c r="W117" s="86"/>
      <c r="X117" s="86"/>
      <c r="Y117" s="86"/>
      <c r="Z117" s="86"/>
      <c r="AA117" s="86"/>
      <c r="AB117" s="74"/>
    </row>
    <row r="118" spans="1:52" x14ac:dyDescent="0.35">
      <c r="A118" s="78"/>
      <c r="D118" s="86"/>
      <c r="E118" s="86"/>
      <c r="F118" s="86"/>
      <c r="G118" s="86"/>
      <c r="H118" s="86"/>
      <c r="I118" s="86"/>
      <c r="J118" s="86"/>
      <c r="K118" s="86"/>
      <c r="L118" s="86"/>
      <c r="M118" s="87"/>
      <c r="N118" s="87"/>
      <c r="O118" s="86"/>
      <c r="P118" s="86"/>
      <c r="Q118" s="86"/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74"/>
    </row>
    <row r="119" spans="1:52" x14ac:dyDescent="0.35">
      <c r="A119" s="78"/>
      <c r="D119" s="86"/>
      <c r="E119" s="86"/>
      <c r="F119" s="86"/>
      <c r="G119" s="86"/>
      <c r="H119" s="86"/>
      <c r="I119" s="86"/>
      <c r="J119" s="86"/>
      <c r="K119" s="86"/>
      <c r="L119" s="86"/>
      <c r="M119" s="87"/>
      <c r="N119" s="87"/>
      <c r="O119" s="86"/>
      <c r="P119" s="86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74"/>
      <c r="AC119" s="78"/>
      <c r="AD119" s="86"/>
      <c r="AE119" s="86"/>
      <c r="AF119" s="86"/>
      <c r="AG119" s="86"/>
      <c r="AH119" s="86"/>
      <c r="AI119" s="86"/>
      <c r="AJ119" s="86"/>
      <c r="AK119" s="86"/>
      <c r="AL119" s="86"/>
      <c r="AM119" s="86"/>
      <c r="AN119" s="86"/>
      <c r="AO119" s="86"/>
      <c r="AP119" s="86"/>
      <c r="AQ119" s="86"/>
      <c r="AR119" s="20"/>
      <c r="AS119" s="21"/>
      <c r="AT119" s="21"/>
      <c r="AU119" s="21"/>
      <c r="AV119" s="86"/>
      <c r="AW119" s="86"/>
      <c r="AX119" s="86"/>
      <c r="AY119" s="86"/>
      <c r="AZ119" s="86"/>
    </row>
    <row r="120" spans="1:52" x14ac:dyDescent="0.35">
      <c r="A120" s="78"/>
      <c r="D120" s="86"/>
      <c r="E120" s="86"/>
      <c r="F120" s="86"/>
      <c r="G120" s="86"/>
      <c r="H120" s="86"/>
      <c r="I120" s="86"/>
      <c r="J120" s="86"/>
      <c r="K120" s="86"/>
      <c r="L120" s="86"/>
      <c r="M120" s="87"/>
      <c r="N120" s="87"/>
      <c r="O120" s="86"/>
      <c r="P120" s="86"/>
      <c r="Q120" s="86"/>
      <c r="R120" s="86"/>
      <c r="S120" s="86"/>
      <c r="T120" s="86"/>
      <c r="U120" s="86"/>
      <c r="V120" s="86"/>
      <c r="W120" s="86"/>
      <c r="X120" s="86"/>
      <c r="Y120" s="86"/>
      <c r="Z120" s="86"/>
      <c r="AA120" s="86"/>
      <c r="AB120" s="74"/>
      <c r="AC120" s="78"/>
      <c r="AD120" s="86"/>
      <c r="AE120" s="86"/>
      <c r="AF120" s="86"/>
      <c r="AG120" s="86"/>
      <c r="AH120" s="86"/>
      <c r="AI120" s="86"/>
      <c r="AJ120" s="86"/>
      <c r="AK120" s="86"/>
      <c r="AL120" s="86"/>
      <c r="AM120" s="86"/>
      <c r="AN120" s="86"/>
      <c r="AO120" s="86"/>
      <c r="AP120" s="86"/>
      <c r="AQ120" s="86"/>
      <c r="AR120" s="86"/>
      <c r="AS120" s="74"/>
      <c r="AT120" s="74"/>
      <c r="AU120" s="21"/>
      <c r="AV120" s="86"/>
      <c r="AW120" s="86"/>
      <c r="AX120" s="86"/>
      <c r="AY120" s="86"/>
      <c r="AZ120" s="86"/>
    </row>
    <row r="121" spans="1:52" x14ac:dyDescent="0.35">
      <c r="A121" s="78"/>
      <c r="D121" s="86"/>
      <c r="E121" s="86"/>
      <c r="F121" s="86"/>
      <c r="G121" s="86"/>
      <c r="H121" s="86"/>
      <c r="I121" s="86"/>
      <c r="J121" s="86"/>
      <c r="K121" s="86"/>
      <c r="L121" s="86"/>
      <c r="M121" s="87"/>
      <c r="N121" s="87"/>
      <c r="O121" s="86"/>
      <c r="P121" s="86"/>
      <c r="Q121" s="86"/>
      <c r="R121" s="86"/>
      <c r="S121" s="86"/>
      <c r="T121" s="86"/>
      <c r="U121" s="86"/>
      <c r="V121" s="86"/>
      <c r="W121" s="86"/>
      <c r="X121" s="86"/>
      <c r="Y121" s="86"/>
      <c r="Z121" s="86"/>
      <c r="AA121" s="86"/>
      <c r="AB121" s="74"/>
      <c r="AC121" s="78"/>
      <c r="AD121" s="86"/>
      <c r="AE121" s="86"/>
      <c r="AF121" s="86"/>
      <c r="AG121" s="86"/>
      <c r="AH121" s="86"/>
      <c r="AI121" s="86"/>
      <c r="AJ121" s="86"/>
      <c r="AK121" s="86"/>
      <c r="AL121" s="86"/>
      <c r="AM121" s="86"/>
      <c r="AN121" s="86"/>
      <c r="AO121" s="86"/>
      <c r="AP121" s="86"/>
      <c r="AQ121" s="86"/>
      <c r="AR121" s="86"/>
      <c r="AS121" s="86"/>
      <c r="AT121" s="21"/>
      <c r="AU121" s="21"/>
      <c r="AV121" s="86"/>
      <c r="AW121" s="86"/>
      <c r="AX121" s="86"/>
      <c r="AY121" s="86"/>
      <c r="AZ121" s="86"/>
    </row>
    <row r="122" spans="1:52" x14ac:dyDescent="0.35">
      <c r="A122" s="78"/>
      <c r="D122" s="86"/>
      <c r="E122" s="86"/>
      <c r="F122" s="86"/>
      <c r="G122" s="86"/>
      <c r="H122" s="86"/>
      <c r="I122" s="86"/>
      <c r="J122" s="86"/>
      <c r="K122" s="86"/>
      <c r="L122" s="86"/>
      <c r="M122" s="87"/>
      <c r="N122" s="87"/>
      <c r="O122" s="86"/>
      <c r="P122" s="86"/>
      <c r="Q122" s="86"/>
      <c r="R122" s="86"/>
      <c r="S122" s="86"/>
      <c r="T122" s="86"/>
      <c r="U122" s="86"/>
      <c r="V122" s="86"/>
      <c r="W122" s="86"/>
      <c r="X122" s="86"/>
      <c r="Y122" s="86"/>
      <c r="Z122" s="86"/>
      <c r="AA122" s="86"/>
      <c r="AB122" s="21"/>
      <c r="AC122" s="78"/>
      <c r="AD122" s="86"/>
      <c r="AE122" s="86"/>
      <c r="AF122" s="86"/>
      <c r="AG122" s="86"/>
      <c r="AH122" s="86"/>
      <c r="AI122" s="86"/>
      <c r="AJ122" s="86"/>
      <c r="AK122" s="86"/>
      <c r="AL122" s="86"/>
      <c r="AM122" s="86"/>
      <c r="AN122" s="86"/>
      <c r="AO122" s="86"/>
      <c r="AP122" s="86"/>
      <c r="AQ122" s="86"/>
      <c r="AR122" s="86"/>
      <c r="AS122" s="86"/>
      <c r="AT122" s="86"/>
      <c r="AU122" s="35"/>
      <c r="AV122" s="86"/>
      <c r="AW122" s="86"/>
      <c r="AX122" s="86"/>
      <c r="AY122" s="86"/>
      <c r="AZ122" s="86"/>
    </row>
    <row r="123" spans="1:52" x14ac:dyDescent="0.35">
      <c r="A123" s="78"/>
      <c r="D123" s="86"/>
      <c r="E123" s="86"/>
      <c r="F123" s="86"/>
      <c r="G123" s="86"/>
      <c r="H123" s="86"/>
      <c r="I123" s="86"/>
      <c r="J123" s="86"/>
      <c r="K123" s="86"/>
      <c r="L123" s="86"/>
      <c r="M123" s="87"/>
      <c r="N123" s="87"/>
      <c r="O123" s="86"/>
      <c r="P123" s="86"/>
      <c r="Q123" s="86"/>
      <c r="R123" s="86"/>
      <c r="S123" s="86"/>
      <c r="T123" s="86"/>
      <c r="U123" s="86"/>
      <c r="V123" s="86"/>
      <c r="W123" s="86"/>
      <c r="X123" s="86"/>
      <c r="Y123" s="86"/>
      <c r="Z123" s="86"/>
      <c r="AA123" s="86"/>
      <c r="AB123" s="21"/>
      <c r="AC123" s="78"/>
      <c r="AD123" s="86"/>
      <c r="AE123" s="86"/>
      <c r="AF123" s="86"/>
      <c r="AG123" s="86"/>
      <c r="AH123" s="86"/>
      <c r="AI123" s="86"/>
      <c r="AJ123" s="86"/>
      <c r="AK123" s="86"/>
      <c r="AL123" s="86"/>
      <c r="AM123" s="86"/>
      <c r="AN123" s="86"/>
      <c r="AO123" s="86"/>
      <c r="AP123" s="86"/>
      <c r="AQ123" s="86"/>
      <c r="AR123" s="86"/>
      <c r="AS123" s="86"/>
      <c r="AT123" s="86"/>
      <c r="AU123" s="35"/>
      <c r="AV123" s="86"/>
      <c r="AW123" s="86"/>
      <c r="AX123" s="86"/>
      <c r="AY123" s="86"/>
      <c r="AZ123" s="86"/>
    </row>
    <row r="124" spans="1:52" x14ac:dyDescent="0.35">
      <c r="A124" s="78"/>
      <c r="D124" s="86"/>
      <c r="E124" s="86"/>
      <c r="F124" s="86"/>
      <c r="G124" s="86"/>
      <c r="H124" s="86"/>
      <c r="I124" s="86"/>
      <c r="J124" s="86"/>
      <c r="K124" s="86"/>
      <c r="L124" s="86"/>
      <c r="M124" s="87"/>
      <c r="N124" s="87"/>
      <c r="O124" s="86"/>
      <c r="P124" s="86"/>
      <c r="Q124" s="86"/>
      <c r="R124" s="86"/>
      <c r="S124" s="86"/>
      <c r="T124" s="86"/>
      <c r="U124" s="86"/>
      <c r="V124" s="86"/>
      <c r="W124" s="86"/>
      <c r="X124" s="86"/>
      <c r="Y124" s="86"/>
      <c r="Z124" s="86"/>
      <c r="AA124" s="86"/>
      <c r="AB124" s="21"/>
      <c r="AC124" s="78"/>
      <c r="AD124" s="86"/>
      <c r="AE124" s="86"/>
      <c r="AF124" s="86"/>
      <c r="AG124" s="86"/>
      <c r="AH124" s="86"/>
      <c r="AI124" s="86"/>
      <c r="AJ124" s="86"/>
      <c r="AK124" s="86"/>
      <c r="AL124" s="86"/>
      <c r="AM124" s="86"/>
      <c r="AN124" s="86"/>
      <c r="AO124" s="86"/>
      <c r="AP124" s="86"/>
      <c r="AQ124" s="86"/>
      <c r="AR124" s="86"/>
      <c r="AS124" s="86"/>
      <c r="AT124" s="86"/>
      <c r="AU124" s="35"/>
      <c r="AV124" s="86"/>
      <c r="AW124" s="86"/>
      <c r="AX124" s="86"/>
      <c r="AY124" s="86"/>
      <c r="AZ124" s="86"/>
    </row>
    <row r="125" spans="1:52" x14ac:dyDescent="0.35">
      <c r="A125" s="78"/>
      <c r="D125" s="86"/>
      <c r="E125" s="86"/>
      <c r="F125" s="86"/>
      <c r="G125" s="86"/>
      <c r="H125" s="86"/>
      <c r="I125" s="86"/>
      <c r="J125" s="86"/>
      <c r="K125" s="86"/>
      <c r="L125" s="86"/>
      <c r="M125" s="87"/>
      <c r="N125" s="87"/>
      <c r="O125" s="86"/>
      <c r="P125" s="86"/>
      <c r="Q125" s="86"/>
      <c r="R125" s="86"/>
      <c r="S125" s="86"/>
      <c r="T125" s="86"/>
      <c r="U125" s="86"/>
      <c r="V125" s="86"/>
      <c r="W125" s="86"/>
      <c r="X125" s="86"/>
      <c r="Y125" s="86"/>
      <c r="Z125" s="86"/>
      <c r="AA125" s="86"/>
      <c r="AB125" s="21"/>
      <c r="AC125" s="78"/>
      <c r="AD125" s="86"/>
      <c r="AE125" s="86"/>
      <c r="AF125" s="86"/>
      <c r="AG125" s="86"/>
      <c r="AH125" s="86"/>
      <c r="AI125" s="86"/>
      <c r="AJ125" s="86"/>
      <c r="AK125" s="86"/>
      <c r="AL125" s="86"/>
      <c r="AM125" s="86"/>
      <c r="AN125" s="86"/>
      <c r="AO125" s="86"/>
      <c r="AP125" s="86"/>
      <c r="AQ125" s="86"/>
      <c r="AR125" s="86"/>
      <c r="AS125" s="86"/>
      <c r="AT125" s="86"/>
      <c r="AU125" s="35"/>
      <c r="AV125" s="86"/>
      <c r="AW125" s="86"/>
      <c r="AX125" s="86"/>
      <c r="AY125" s="86"/>
      <c r="AZ125" s="86"/>
    </row>
    <row r="126" spans="1:52" x14ac:dyDescent="0.35">
      <c r="A126" s="78"/>
      <c r="D126" s="86"/>
      <c r="E126" s="86"/>
      <c r="F126" s="86"/>
      <c r="G126" s="86"/>
      <c r="H126" s="86"/>
      <c r="I126" s="86"/>
      <c r="J126" s="86"/>
      <c r="K126" s="86"/>
      <c r="L126" s="86"/>
      <c r="M126" s="87"/>
      <c r="N126" s="87"/>
      <c r="O126" s="86"/>
      <c r="P126" s="86"/>
      <c r="Q126" s="86"/>
      <c r="R126" s="86"/>
      <c r="S126" s="86"/>
      <c r="T126" s="86"/>
      <c r="U126" s="86"/>
      <c r="V126" s="86"/>
      <c r="W126" s="86"/>
      <c r="X126" s="86"/>
      <c r="Y126" s="86"/>
      <c r="Z126" s="86"/>
      <c r="AA126" s="86"/>
      <c r="AB126" s="21"/>
      <c r="AC126" s="78"/>
      <c r="AD126" s="86"/>
      <c r="AE126" s="86"/>
      <c r="AF126" s="86"/>
      <c r="AG126" s="86"/>
      <c r="AH126" s="86"/>
      <c r="AI126" s="86"/>
      <c r="AJ126" s="86"/>
      <c r="AK126" s="86"/>
      <c r="AL126" s="86"/>
      <c r="AM126" s="86"/>
      <c r="AN126" s="86"/>
      <c r="AO126" s="86"/>
      <c r="AP126" s="86"/>
      <c r="AQ126" s="86"/>
      <c r="AR126" s="86"/>
      <c r="AS126" s="86"/>
      <c r="AT126" s="86"/>
      <c r="AU126" s="35"/>
      <c r="AV126" s="86"/>
      <c r="AW126" s="86"/>
      <c r="AX126" s="86"/>
      <c r="AY126" s="86"/>
      <c r="AZ126" s="86"/>
    </row>
    <row r="127" spans="1:52" x14ac:dyDescent="0.35">
      <c r="A127" s="78"/>
      <c r="D127" s="86"/>
      <c r="E127" s="86"/>
      <c r="F127" s="86"/>
      <c r="G127" s="86"/>
      <c r="H127" s="86"/>
      <c r="I127" s="86"/>
      <c r="J127" s="86"/>
      <c r="K127" s="86"/>
      <c r="L127" s="86"/>
      <c r="M127" s="87"/>
      <c r="N127" s="87"/>
      <c r="O127" s="86"/>
      <c r="P127" s="86"/>
      <c r="Q127" s="86"/>
      <c r="R127" s="86"/>
      <c r="S127" s="86"/>
      <c r="T127" s="86"/>
      <c r="U127" s="86"/>
      <c r="V127" s="86"/>
      <c r="W127" s="86"/>
      <c r="X127" s="86"/>
      <c r="Y127" s="86"/>
      <c r="Z127" s="86"/>
      <c r="AA127" s="86"/>
      <c r="AB127" s="21"/>
      <c r="AC127" s="78"/>
      <c r="AD127" s="86"/>
      <c r="AE127" s="86"/>
      <c r="AF127" s="86"/>
      <c r="AG127" s="86"/>
      <c r="AH127" s="86"/>
      <c r="AI127" s="86"/>
      <c r="AJ127" s="86"/>
      <c r="AK127" s="86"/>
      <c r="AL127" s="86"/>
      <c r="AM127" s="86"/>
      <c r="AN127" s="86"/>
      <c r="AO127" s="86"/>
      <c r="AP127" s="86"/>
      <c r="AQ127" s="86"/>
      <c r="AR127" s="86"/>
      <c r="AS127" s="86"/>
      <c r="AT127" s="86"/>
      <c r="AU127" s="35"/>
      <c r="AV127" s="86"/>
      <c r="AW127" s="86"/>
      <c r="AX127" s="86"/>
      <c r="AY127" s="86"/>
      <c r="AZ127" s="86"/>
    </row>
    <row r="128" spans="1:52" x14ac:dyDescent="0.35">
      <c r="A128" s="78"/>
      <c r="D128" s="86"/>
      <c r="E128" s="86"/>
      <c r="F128" s="86"/>
      <c r="G128" s="86"/>
      <c r="H128" s="86"/>
      <c r="I128" s="86"/>
      <c r="J128" s="86"/>
      <c r="K128" s="86"/>
      <c r="L128" s="86"/>
      <c r="M128" s="87"/>
      <c r="N128" s="87"/>
      <c r="O128" s="86"/>
      <c r="P128" s="86"/>
      <c r="Q128" s="86"/>
      <c r="R128" s="86"/>
      <c r="S128" s="86"/>
      <c r="T128" s="86"/>
      <c r="U128" s="86"/>
      <c r="V128" s="86"/>
      <c r="W128" s="86"/>
      <c r="X128" s="86"/>
      <c r="Y128" s="86"/>
      <c r="Z128" s="86"/>
      <c r="AA128" s="86"/>
      <c r="AB128" s="21"/>
      <c r="AC128" s="78"/>
      <c r="AD128" s="86"/>
      <c r="AE128" s="86"/>
      <c r="AF128" s="86"/>
      <c r="AG128" s="86"/>
      <c r="AH128" s="86"/>
      <c r="AI128" s="86"/>
      <c r="AJ128" s="86"/>
      <c r="AK128" s="86"/>
      <c r="AL128" s="86"/>
      <c r="AM128" s="86"/>
      <c r="AN128" s="86"/>
      <c r="AO128" s="86"/>
      <c r="AP128" s="86"/>
      <c r="AQ128" s="86"/>
      <c r="AR128" s="86"/>
      <c r="AS128" s="86"/>
      <c r="AT128" s="86"/>
      <c r="AU128" s="35"/>
      <c r="AV128" s="86"/>
      <c r="AW128" s="86"/>
      <c r="AX128" s="86"/>
      <c r="AY128" s="86"/>
      <c r="AZ128" s="86"/>
    </row>
    <row r="129" spans="1:52" x14ac:dyDescent="0.35">
      <c r="A129" s="78"/>
      <c r="D129" s="86"/>
      <c r="E129" s="86"/>
      <c r="F129" s="86"/>
      <c r="G129" s="86"/>
      <c r="H129" s="86"/>
      <c r="I129" s="86"/>
      <c r="J129" s="86"/>
      <c r="K129" s="86"/>
      <c r="L129" s="86"/>
      <c r="M129" s="87"/>
      <c r="N129" s="87"/>
      <c r="O129" s="86"/>
      <c r="P129" s="86"/>
      <c r="Q129" s="86"/>
      <c r="R129" s="86"/>
      <c r="S129" s="86"/>
      <c r="T129" s="86"/>
      <c r="U129" s="86"/>
      <c r="V129" s="86"/>
      <c r="W129" s="86"/>
      <c r="X129" s="86"/>
      <c r="Y129" s="86"/>
      <c r="Z129" s="86"/>
      <c r="AA129" s="86"/>
      <c r="AB129" s="21"/>
      <c r="AC129" s="78"/>
      <c r="AD129" s="86"/>
      <c r="AE129" s="86"/>
      <c r="AF129" s="86"/>
      <c r="AG129" s="86"/>
      <c r="AH129" s="86"/>
      <c r="AI129" s="86"/>
      <c r="AJ129" s="86"/>
      <c r="AK129" s="86"/>
      <c r="AL129" s="86"/>
      <c r="AM129" s="86"/>
      <c r="AN129" s="86"/>
      <c r="AO129" s="86"/>
      <c r="AP129" s="86"/>
      <c r="AQ129" s="86"/>
      <c r="AR129" s="86"/>
      <c r="AS129" s="86"/>
      <c r="AT129" s="86"/>
      <c r="AU129" s="35"/>
      <c r="AV129" s="86"/>
      <c r="AW129" s="86"/>
      <c r="AX129" s="86"/>
      <c r="AY129" s="86"/>
      <c r="AZ129" s="86"/>
    </row>
    <row r="130" spans="1:52" x14ac:dyDescent="0.35">
      <c r="A130" s="78"/>
      <c r="D130" s="86"/>
      <c r="E130" s="86"/>
      <c r="F130" s="86"/>
      <c r="G130" s="86"/>
      <c r="H130" s="86"/>
      <c r="I130" s="86"/>
      <c r="J130" s="86"/>
      <c r="K130" s="86"/>
      <c r="L130" s="86"/>
      <c r="M130" s="87"/>
      <c r="N130" s="87"/>
      <c r="O130" s="86"/>
      <c r="P130" s="86"/>
      <c r="Q130" s="86"/>
      <c r="R130" s="86"/>
      <c r="S130" s="86"/>
      <c r="T130" s="86"/>
      <c r="U130" s="86"/>
      <c r="V130" s="86"/>
      <c r="W130" s="86"/>
      <c r="X130" s="86"/>
      <c r="Y130" s="86"/>
      <c r="Z130" s="86"/>
      <c r="AA130" s="86"/>
      <c r="AB130" s="21"/>
      <c r="AC130" s="78"/>
      <c r="AD130" s="86"/>
      <c r="AE130" s="86"/>
      <c r="AF130" s="86"/>
      <c r="AG130" s="86"/>
      <c r="AH130" s="86"/>
      <c r="AI130" s="86"/>
      <c r="AJ130" s="86"/>
      <c r="AK130" s="86"/>
      <c r="AL130" s="86"/>
      <c r="AM130" s="86"/>
      <c r="AN130" s="86"/>
      <c r="AO130" s="86"/>
      <c r="AP130" s="86"/>
      <c r="AQ130" s="86"/>
      <c r="AR130" s="86"/>
      <c r="AS130" s="86"/>
      <c r="AT130" s="86"/>
      <c r="AU130" s="35"/>
      <c r="AV130" s="86"/>
      <c r="AW130" s="86"/>
      <c r="AX130" s="86"/>
      <c r="AY130" s="86"/>
      <c r="AZ130" s="86"/>
    </row>
    <row r="131" spans="1:52" x14ac:dyDescent="0.35">
      <c r="A131" s="78"/>
      <c r="D131" s="86"/>
      <c r="E131" s="86"/>
      <c r="F131" s="86"/>
      <c r="G131" s="86"/>
      <c r="H131" s="86"/>
      <c r="I131" s="86"/>
      <c r="J131" s="86"/>
      <c r="K131" s="86"/>
      <c r="L131" s="86"/>
      <c r="M131" s="87"/>
      <c r="N131" s="87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21"/>
      <c r="AC131" s="78"/>
      <c r="AD131" s="86"/>
      <c r="AE131" s="86"/>
      <c r="AF131" s="86"/>
      <c r="AG131" s="86"/>
      <c r="AH131" s="86"/>
      <c r="AI131" s="86"/>
      <c r="AJ131" s="86"/>
      <c r="AK131" s="86"/>
      <c r="AL131" s="86"/>
      <c r="AM131" s="86"/>
      <c r="AN131" s="86"/>
      <c r="AO131" s="86"/>
      <c r="AP131" s="86"/>
      <c r="AQ131" s="86"/>
      <c r="AR131" s="86"/>
      <c r="AS131" s="86"/>
      <c r="AT131" s="86"/>
      <c r="AU131" s="35"/>
      <c r="AV131" s="86"/>
      <c r="AW131" s="86"/>
      <c r="AX131" s="86"/>
      <c r="AY131" s="86"/>
      <c r="AZ131" s="86"/>
    </row>
    <row r="132" spans="1:52" x14ac:dyDescent="0.35">
      <c r="A132" s="78"/>
      <c r="D132" s="86"/>
      <c r="E132" s="86"/>
      <c r="F132" s="86"/>
      <c r="G132" s="86"/>
      <c r="H132" s="86"/>
      <c r="I132" s="86"/>
      <c r="J132" s="86"/>
      <c r="K132" s="86"/>
      <c r="L132" s="86"/>
      <c r="M132" s="87"/>
      <c r="N132" s="87"/>
      <c r="O132" s="86"/>
      <c r="P132" s="86"/>
      <c r="Q132" s="86"/>
      <c r="R132" s="86"/>
      <c r="S132" s="86"/>
      <c r="T132" s="86"/>
      <c r="U132" s="86"/>
      <c r="V132" s="86"/>
      <c r="W132" s="86"/>
      <c r="X132" s="86"/>
      <c r="Y132" s="86"/>
      <c r="Z132" s="86"/>
      <c r="AA132" s="86"/>
      <c r="AB132" s="21"/>
      <c r="AC132" s="78"/>
      <c r="AD132" s="86"/>
      <c r="AE132" s="86"/>
      <c r="AF132" s="86"/>
      <c r="AG132" s="86"/>
      <c r="AH132" s="86"/>
      <c r="AI132" s="86"/>
      <c r="AJ132" s="86"/>
      <c r="AK132" s="86"/>
      <c r="AL132" s="86"/>
      <c r="AM132" s="86"/>
      <c r="AN132" s="86"/>
      <c r="AO132" s="86"/>
      <c r="AP132" s="86"/>
      <c r="AQ132" s="86"/>
      <c r="AR132" s="86"/>
      <c r="AS132" s="86"/>
      <c r="AT132" s="86"/>
      <c r="AU132" s="35"/>
      <c r="AV132" s="86"/>
      <c r="AW132" s="86"/>
      <c r="AX132" s="86"/>
      <c r="AY132" s="86"/>
      <c r="AZ132" s="86"/>
    </row>
    <row r="133" spans="1:52" x14ac:dyDescent="0.35">
      <c r="A133" s="78"/>
      <c r="D133" s="86"/>
      <c r="E133" s="86"/>
      <c r="F133" s="86"/>
      <c r="G133" s="86"/>
      <c r="H133" s="86"/>
      <c r="I133" s="86"/>
      <c r="J133" s="86"/>
      <c r="K133" s="86"/>
      <c r="L133" s="86"/>
      <c r="M133" s="87"/>
      <c r="N133" s="87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  <c r="AB133" s="21"/>
      <c r="AC133" s="78"/>
      <c r="AD133" s="86"/>
      <c r="AE133" s="86"/>
      <c r="AF133" s="86"/>
      <c r="AG133" s="86"/>
      <c r="AH133" s="86"/>
      <c r="AI133" s="86"/>
      <c r="AJ133" s="86"/>
      <c r="AK133" s="86"/>
      <c r="AL133" s="86"/>
      <c r="AM133" s="86"/>
      <c r="AN133" s="86"/>
      <c r="AO133" s="86"/>
      <c r="AP133" s="86"/>
      <c r="AQ133" s="86"/>
      <c r="AR133" s="86"/>
      <c r="AS133" s="86"/>
      <c r="AT133" s="86"/>
      <c r="AU133" s="35"/>
      <c r="AV133" s="86"/>
      <c r="AW133" s="86"/>
      <c r="AX133" s="86"/>
      <c r="AY133" s="86"/>
      <c r="AZ133" s="86"/>
    </row>
    <row r="134" spans="1:52" x14ac:dyDescent="0.35">
      <c r="A134" s="78"/>
      <c r="D134" s="86"/>
      <c r="E134" s="86"/>
      <c r="F134" s="86"/>
      <c r="G134" s="86"/>
      <c r="H134" s="86"/>
      <c r="I134" s="86"/>
      <c r="J134" s="86"/>
      <c r="K134" s="86"/>
      <c r="L134" s="86"/>
      <c r="M134" s="87"/>
      <c r="N134" s="87"/>
      <c r="O134" s="86"/>
      <c r="P134" s="86"/>
      <c r="Q134" s="86"/>
      <c r="R134" s="86"/>
      <c r="S134" s="86"/>
      <c r="T134" s="86"/>
      <c r="U134" s="86"/>
      <c r="V134" s="86"/>
      <c r="W134" s="86"/>
      <c r="X134" s="86"/>
      <c r="Y134" s="86"/>
      <c r="Z134" s="86"/>
      <c r="AA134" s="86"/>
      <c r="AB134" s="21"/>
      <c r="AC134" s="78"/>
      <c r="AD134" s="86"/>
      <c r="AE134" s="86"/>
      <c r="AF134" s="86"/>
      <c r="AG134" s="86"/>
      <c r="AH134" s="86"/>
      <c r="AI134" s="86"/>
      <c r="AJ134" s="86"/>
      <c r="AK134" s="86"/>
      <c r="AL134" s="86"/>
      <c r="AM134" s="86"/>
      <c r="AN134" s="86"/>
      <c r="AO134" s="86"/>
      <c r="AP134" s="86"/>
      <c r="AQ134" s="86"/>
      <c r="AR134" s="86"/>
      <c r="AS134" s="86"/>
      <c r="AT134" s="86"/>
      <c r="AU134" s="35"/>
      <c r="AV134" s="86"/>
      <c r="AW134" s="86"/>
      <c r="AX134" s="86"/>
      <c r="AY134" s="86"/>
      <c r="AZ134" s="86"/>
    </row>
    <row r="135" spans="1:52" x14ac:dyDescent="0.35">
      <c r="A135" s="78"/>
      <c r="D135" s="86"/>
      <c r="E135" s="86"/>
      <c r="F135" s="86"/>
      <c r="G135" s="86"/>
      <c r="H135" s="86"/>
      <c r="I135" s="86"/>
      <c r="J135" s="86"/>
      <c r="K135" s="86"/>
      <c r="L135" s="86"/>
      <c r="M135" s="87"/>
      <c r="N135" s="87"/>
      <c r="O135" s="86"/>
      <c r="P135" s="86"/>
      <c r="Q135" s="86"/>
      <c r="R135" s="86"/>
      <c r="S135" s="86"/>
      <c r="T135" s="86"/>
      <c r="U135" s="86"/>
      <c r="V135" s="86"/>
      <c r="W135" s="86"/>
      <c r="X135" s="86"/>
      <c r="Y135" s="86"/>
      <c r="Z135" s="86"/>
      <c r="AA135" s="86"/>
      <c r="AB135" s="21"/>
      <c r="AC135" s="78"/>
      <c r="AD135" s="86"/>
      <c r="AE135" s="86"/>
      <c r="AF135" s="86"/>
      <c r="AG135" s="86"/>
      <c r="AH135" s="86"/>
      <c r="AI135" s="86"/>
      <c r="AJ135" s="86"/>
      <c r="AK135" s="86"/>
      <c r="AL135" s="86"/>
      <c r="AM135" s="86"/>
      <c r="AN135" s="86"/>
      <c r="AO135" s="86"/>
      <c r="AP135" s="86"/>
      <c r="AQ135" s="86"/>
      <c r="AR135" s="86"/>
      <c r="AS135" s="86"/>
      <c r="AT135" s="86"/>
      <c r="AU135" s="35"/>
      <c r="AV135" s="86"/>
      <c r="AW135" s="86"/>
      <c r="AX135" s="86"/>
      <c r="AY135" s="86"/>
      <c r="AZ135" s="86"/>
    </row>
    <row r="136" spans="1:52" x14ac:dyDescent="0.35">
      <c r="A136" s="78"/>
      <c r="D136" s="86"/>
      <c r="E136" s="86"/>
      <c r="F136" s="86"/>
      <c r="G136" s="86"/>
      <c r="H136" s="86"/>
      <c r="I136" s="86"/>
      <c r="J136" s="86"/>
      <c r="K136" s="86"/>
      <c r="L136" s="86"/>
      <c r="M136" s="87"/>
      <c r="N136" s="87"/>
      <c r="O136" s="86"/>
      <c r="P136" s="86"/>
      <c r="Q136" s="86"/>
      <c r="R136" s="86"/>
      <c r="S136" s="86"/>
      <c r="T136" s="86"/>
      <c r="U136" s="86"/>
      <c r="V136" s="86"/>
      <c r="W136" s="86"/>
      <c r="X136" s="86"/>
      <c r="Y136" s="86"/>
      <c r="Z136" s="86"/>
      <c r="AA136" s="86"/>
      <c r="AB136" s="21"/>
      <c r="AC136" s="78"/>
      <c r="AD136" s="86"/>
      <c r="AE136" s="86"/>
      <c r="AF136" s="86"/>
      <c r="AG136" s="86"/>
      <c r="AH136" s="86"/>
      <c r="AI136" s="86"/>
      <c r="AJ136" s="86"/>
      <c r="AK136" s="86"/>
      <c r="AL136" s="86"/>
      <c r="AM136" s="86"/>
      <c r="AN136" s="86"/>
      <c r="AO136" s="86"/>
      <c r="AP136" s="86"/>
      <c r="AQ136" s="86"/>
      <c r="AR136" s="86"/>
      <c r="AS136" s="86"/>
      <c r="AT136" s="86"/>
      <c r="AU136" s="35"/>
      <c r="AV136" s="86"/>
      <c r="AW136" s="86"/>
      <c r="AX136" s="86"/>
      <c r="AY136" s="86"/>
      <c r="AZ136" s="86"/>
    </row>
    <row r="137" spans="1:52" x14ac:dyDescent="0.35">
      <c r="A137" s="78"/>
      <c r="D137" s="86"/>
      <c r="E137" s="86"/>
      <c r="F137" s="86"/>
      <c r="G137" s="86"/>
      <c r="H137" s="86"/>
      <c r="I137" s="86"/>
      <c r="J137" s="86"/>
      <c r="K137" s="86"/>
      <c r="L137" s="86"/>
      <c r="M137" s="87"/>
      <c r="N137" s="87"/>
      <c r="O137" s="86"/>
      <c r="P137" s="86"/>
      <c r="Q137" s="86"/>
      <c r="R137" s="86"/>
      <c r="S137" s="86"/>
      <c r="T137" s="86"/>
      <c r="U137" s="86"/>
      <c r="V137" s="86"/>
      <c r="W137" s="86"/>
      <c r="X137" s="86"/>
      <c r="Y137" s="86"/>
      <c r="Z137" s="86"/>
      <c r="AA137" s="86"/>
      <c r="AC137" s="78"/>
      <c r="AD137" s="86"/>
      <c r="AE137" s="86"/>
      <c r="AF137" s="86"/>
      <c r="AG137" s="86"/>
      <c r="AH137" s="86"/>
      <c r="AI137" s="86"/>
      <c r="AJ137" s="86"/>
      <c r="AK137" s="86"/>
      <c r="AL137" s="86"/>
      <c r="AM137" s="86"/>
      <c r="AN137" s="86"/>
      <c r="AO137" s="86"/>
      <c r="AP137" s="86"/>
      <c r="AQ137" s="86"/>
      <c r="AR137" s="86"/>
      <c r="AS137" s="86"/>
      <c r="AT137" s="86"/>
      <c r="AU137" s="35"/>
      <c r="AV137" s="86"/>
      <c r="AW137" s="86"/>
      <c r="AX137" s="86"/>
      <c r="AY137" s="86"/>
      <c r="AZ137" s="86"/>
    </row>
    <row r="138" spans="1:52" x14ac:dyDescent="0.35">
      <c r="A138" s="78"/>
      <c r="D138" s="86"/>
      <c r="E138" s="86"/>
      <c r="F138" s="86"/>
      <c r="G138" s="86"/>
      <c r="H138" s="86"/>
      <c r="I138" s="86"/>
      <c r="J138" s="86"/>
      <c r="K138" s="86"/>
      <c r="L138" s="86"/>
      <c r="M138" s="87"/>
      <c r="N138" s="87"/>
      <c r="O138" s="86"/>
      <c r="P138" s="86"/>
      <c r="Q138" s="86"/>
      <c r="R138" s="86"/>
      <c r="S138" s="86"/>
      <c r="T138" s="86"/>
      <c r="U138" s="86"/>
      <c r="V138" s="86"/>
      <c r="W138" s="86"/>
      <c r="X138" s="86"/>
      <c r="Y138" s="86"/>
      <c r="Z138" s="86"/>
      <c r="AA138" s="86"/>
      <c r="AC138" s="78"/>
      <c r="AD138" s="86"/>
      <c r="AE138" s="86"/>
      <c r="AF138" s="86"/>
      <c r="AG138" s="86"/>
      <c r="AH138" s="86"/>
      <c r="AI138" s="86"/>
      <c r="AJ138" s="86"/>
      <c r="AK138" s="86"/>
      <c r="AL138" s="86"/>
      <c r="AM138" s="86"/>
      <c r="AN138" s="86"/>
      <c r="AO138" s="86"/>
      <c r="AP138" s="86"/>
      <c r="AQ138" s="86"/>
      <c r="AR138" s="86"/>
      <c r="AS138" s="86"/>
      <c r="AT138" s="86"/>
      <c r="AU138" s="86"/>
      <c r="AV138" s="86"/>
      <c r="AW138" s="86"/>
      <c r="AX138" s="86"/>
      <c r="AY138" s="86"/>
      <c r="AZ138" s="86"/>
    </row>
    <row r="139" spans="1:52" x14ac:dyDescent="0.35">
      <c r="A139" s="78"/>
      <c r="D139" s="86"/>
      <c r="E139" s="86"/>
      <c r="F139" s="86"/>
      <c r="G139" s="86"/>
      <c r="H139" s="86"/>
      <c r="I139" s="86"/>
      <c r="J139" s="86"/>
      <c r="K139" s="86"/>
      <c r="L139" s="86"/>
      <c r="M139" s="87"/>
      <c r="N139" s="87"/>
      <c r="O139" s="86"/>
      <c r="P139" s="86"/>
      <c r="Q139" s="86"/>
      <c r="R139" s="86"/>
      <c r="S139" s="86"/>
      <c r="T139" s="86"/>
      <c r="U139" s="86"/>
      <c r="V139" s="86"/>
      <c r="W139" s="86"/>
      <c r="X139" s="86"/>
      <c r="Y139" s="86"/>
      <c r="Z139" s="86"/>
      <c r="AA139" s="86"/>
      <c r="AB139" s="55"/>
      <c r="AC139" s="78"/>
      <c r="AD139" s="86"/>
      <c r="AE139" s="86"/>
      <c r="AF139" s="86"/>
      <c r="AG139" s="86"/>
      <c r="AH139" s="86"/>
      <c r="AI139" s="86"/>
      <c r="AJ139" s="86"/>
      <c r="AK139" s="86"/>
      <c r="AL139" s="86"/>
      <c r="AM139" s="86"/>
      <c r="AN139" s="86"/>
      <c r="AO139" s="86"/>
      <c r="AP139" s="86"/>
      <c r="AQ139" s="86"/>
      <c r="AR139" s="86"/>
      <c r="AS139" s="86"/>
      <c r="AT139" s="86"/>
      <c r="AU139" s="86"/>
      <c r="AV139" s="86"/>
      <c r="AW139" s="86"/>
      <c r="AX139" s="86"/>
      <c r="AY139" s="86"/>
      <c r="AZ139" s="86"/>
    </row>
    <row r="140" spans="1:52" x14ac:dyDescent="0.35">
      <c r="A140" s="78"/>
      <c r="D140" s="86"/>
      <c r="E140" s="86"/>
      <c r="F140" s="86"/>
      <c r="G140" s="86"/>
      <c r="H140" s="86"/>
      <c r="I140" s="86"/>
      <c r="J140" s="86"/>
      <c r="K140" s="86"/>
      <c r="L140" s="86"/>
      <c r="M140" s="87"/>
      <c r="N140" s="87"/>
      <c r="O140" s="86"/>
      <c r="P140" s="86"/>
      <c r="Q140" s="86"/>
      <c r="R140" s="86"/>
      <c r="S140" s="86"/>
      <c r="T140" s="86"/>
      <c r="U140" s="86"/>
      <c r="V140" s="86"/>
      <c r="W140" s="86"/>
      <c r="X140" s="86"/>
      <c r="Y140" s="86"/>
      <c r="Z140" s="86"/>
      <c r="AA140" s="86"/>
      <c r="AB140" s="55"/>
      <c r="AC140" s="78"/>
      <c r="AD140" s="86"/>
      <c r="AE140" s="86"/>
      <c r="AF140" s="86"/>
      <c r="AG140" s="86"/>
      <c r="AH140" s="86"/>
      <c r="AI140" s="86"/>
      <c r="AJ140" s="86"/>
      <c r="AK140" s="86"/>
      <c r="AL140" s="86"/>
      <c r="AM140" s="86"/>
      <c r="AN140" s="86"/>
      <c r="AO140" s="86"/>
      <c r="AP140" s="86"/>
      <c r="AQ140" s="86"/>
      <c r="AR140" s="86"/>
      <c r="AS140" s="86"/>
      <c r="AT140" s="86"/>
      <c r="AU140" s="86"/>
      <c r="AV140" s="86"/>
      <c r="AW140" s="86"/>
      <c r="AX140" s="86"/>
      <c r="AY140" s="86"/>
      <c r="AZ140" s="86"/>
    </row>
    <row r="141" spans="1:52" x14ac:dyDescent="0.35">
      <c r="A141" s="78"/>
      <c r="D141" s="86"/>
      <c r="E141" s="86"/>
      <c r="F141" s="86"/>
      <c r="G141" s="86"/>
      <c r="H141" s="86"/>
      <c r="I141" s="86"/>
      <c r="J141" s="86"/>
      <c r="K141" s="86"/>
      <c r="L141" s="86"/>
      <c r="M141" s="87"/>
      <c r="N141" s="87"/>
      <c r="O141" s="86"/>
      <c r="P141" s="86"/>
      <c r="Q141" s="86"/>
      <c r="R141" s="86"/>
      <c r="S141" s="86"/>
      <c r="T141" s="86"/>
      <c r="U141" s="86"/>
      <c r="V141" s="86"/>
      <c r="W141" s="86"/>
      <c r="X141" s="86"/>
      <c r="Y141" s="86"/>
      <c r="Z141" s="86"/>
      <c r="AA141" s="86"/>
      <c r="AB141" s="55"/>
      <c r="AC141" s="88"/>
      <c r="AD141" s="86"/>
      <c r="AE141" s="86"/>
      <c r="AF141" s="86"/>
      <c r="AG141" s="86"/>
      <c r="AH141" s="86"/>
      <c r="AI141" s="86"/>
      <c r="AJ141" s="86"/>
      <c r="AK141" s="86"/>
      <c r="AL141" s="86"/>
      <c r="AM141" s="86"/>
      <c r="AN141" s="86"/>
      <c r="AO141" s="86"/>
      <c r="AP141" s="86"/>
      <c r="AQ141" s="86"/>
      <c r="AR141" s="86"/>
      <c r="AS141" s="86"/>
      <c r="AT141" s="86"/>
      <c r="AU141" s="86"/>
      <c r="AV141" s="86"/>
      <c r="AW141" s="86"/>
      <c r="AX141" s="86"/>
      <c r="AY141" s="86"/>
      <c r="AZ141" s="86"/>
    </row>
    <row r="142" spans="1:52" x14ac:dyDescent="0.35">
      <c r="A142" s="78"/>
      <c r="D142" s="86"/>
      <c r="E142" s="86"/>
      <c r="F142" s="86"/>
      <c r="G142" s="86"/>
      <c r="H142" s="86"/>
      <c r="I142" s="86"/>
      <c r="J142" s="86"/>
      <c r="K142" s="86"/>
      <c r="L142" s="86"/>
      <c r="M142" s="87"/>
      <c r="N142" s="87"/>
      <c r="O142" s="86"/>
      <c r="P142" s="86"/>
      <c r="Q142" s="86"/>
      <c r="R142" s="86"/>
      <c r="S142" s="86"/>
      <c r="T142" s="86"/>
      <c r="U142" s="86"/>
      <c r="V142" s="86"/>
      <c r="W142" s="86"/>
      <c r="X142" s="86"/>
      <c r="Y142" s="86"/>
      <c r="Z142" s="86"/>
      <c r="AA142" s="86"/>
      <c r="AB142" s="55"/>
      <c r="AC142" s="89"/>
      <c r="AO142" s="86"/>
      <c r="AP142" s="86"/>
      <c r="AQ142" s="86"/>
      <c r="AR142" s="86"/>
      <c r="AS142" s="86"/>
      <c r="AT142" s="86"/>
      <c r="AU142" s="86"/>
      <c r="AV142" s="86"/>
      <c r="AW142" s="86"/>
      <c r="AX142" s="86"/>
      <c r="AY142" s="86"/>
      <c r="AZ142" s="86"/>
    </row>
    <row r="143" spans="1:52" x14ac:dyDescent="0.35">
      <c r="A143" s="78"/>
      <c r="D143" s="86"/>
      <c r="E143" s="86"/>
      <c r="F143" s="86"/>
      <c r="G143" s="86"/>
      <c r="H143" s="86"/>
      <c r="I143" s="86"/>
      <c r="J143" s="86"/>
      <c r="K143" s="86"/>
      <c r="L143" s="86"/>
      <c r="M143" s="87"/>
      <c r="N143" s="87"/>
      <c r="O143" s="86"/>
      <c r="P143" s="86"/>
      <c r="Q143" s="86"/>
      <c r="R143" s="86"/>
      <c r="S143" s="86"/>
      <c r="T143" s="86"/>
      <c r="U143" s="86"/>
      <c r="V143" s="86"/>
      <c r="W143" s="86"/>
      <c r="X143" s="86"/>
      <c r="Y143" s="86"/>
      <c r="Z143" s="86"/>
      <c r="AA143" s="86"/>
      <c r="AB143" s="55"/>
      <c r="AC143" s="89"/>
      <c r="AO143" s="86"/>
      <c r="AP143" s="86"/>
      <c r="AQ143" s="86"/>
      <c r="AR143" s="86"/>
      <c r="AS143" s="86"/>
      <c r="AT143" s="86"/>
      <c r="AU143" s="86"/>
      <c r="AV143" s="86"/>
      <c r="AW143" s="86"/>
      <c r="AX143" s="86"/>
      <c r="AY143" s="86"/>
      <c r="AZ143" s="86"/>
    </row>
    <row r="144" spans="1:52" x14ac:dyDescent="0.35">
      <c r="A144" s="78"/>
      <c r="D144" s="86"/>
      <c r="E144" s="86"/>
      <c r="F144" s="86"/>
      <c r="G144" s="86"/>
      <c r="H144" s="86"/>
      <c r="I144" s="86"/>
      <c r="J144" s="86"/>
      <c r="K144" s="86"/>
      <c r="L144" s="86"/>
      <c r="M144" s="87"/>
      <c r="N144" s="87"/>
      <c r="O144" s="86"/>
      <c r="P144" s="86"/>
      <c r="Q144" s="86"/>
      <c r="R144" s="86"/>
      <c r="S144" s="86"/>
      <c r="T144" s="86"/>
      <c r="U144" s="86"/>
      <c r="V144" s="86"/>
      <c r="W144" s="86"/>
      <c r="X144" s="86"/>
      <c r="Y144" s="86"/>
      <c r="Z144" s="86"/>
      <c r="AA144" s="86"/>
      <c r="AB144" s="55"/>
    </row>
    <row r="145" spans="1:48" x14ac:dyDescent="0.35">
      <c r="A145" s="78"/>
      <c r="D145" s="86"/>
      <c r="E145" s="86"/>
      <c r="F145" s="86"/>
      <c r="G145" s="86"/>
      <c r="H145" s="86"/>
      <c r="I145" s="86"/>
      <c r="J145" s="86"/>
      <c r="K145" s="86"/>
      <c r="L145" s="86"/>
      <c r="M145" s="87"/>
      <c r="N145" s="87"/>
      <c r="O145" s="86"/>
      <c r="P145" s="86"/>
      <c r="Q145" s="86"/>
      <c r="R145" s="86"/>
      <c r="S145" s="86"/>
      <c r="T145" s="86"/>
      <c r="U145" s="86"/>
      <c r="V145" s="86"/>
      <c r="W145" s="86"/>
      <c r="X145" s="86"/>
      <c r="Y145" s="86"/>
      <c r="Z145" s="86"/>
      <c r="AA145" s="86"/>
      <c r="AB145" s="55"/>
    </row>
    <row r="146" spans="1:48" x14ac:dyDescent="0.35">
      <c r="A146" s="78"/>
      <c r="D146" s="86"/>
      <c r="E146" s="86"/>
      <c r="F146" s="86"/>
      <c r="G146" s="86"/>
      <c r="H146" s="86"/>
      <c r="I146" s="86"/>
      <c r="J146" s="86"/>
      <c r="K146" s="86"/>
      <c r="L146" s="86"/>
      <c r="M146" s="87"/>
      <c r="N146" s="87"/>
      <c r="O146" s="86"/>
      <c r="P146" s="86"/>
      <c r="Q146" s="86"/>
      <c r="R146" s="86"/>
      <c r="S146" s="86"/>
      <c r="T146" s="86"/>
      <c r="U146" s="86"/>
      <c r="V146" s="86"/>
      <c r="W146" s="86"/>
      <c r="X146" s="86"/>
      <c r="Y146" s="86"/>
      <c r="Z146" s="86"/>
      <c r="AA146" s="86"/>
      <c r="AB146" s="55"/>
      <c r="AD146" s="86"/>
      <c r="AE146" s="86"/>
      <c r="AF146" s="86"/>
      <c r="AG146" s="86"/>
      <c r="AH146" s="86"/>
      <c r="AI146" s="86"/>
      <c r="AJ146" s="86"/>
      <c r="AK146" s="86"/>
      <c r="AL146" s="86"/>
      <c r="AM146" s="86"/>
      <c r="AN146" s="86"/>
    </row>
    <row r="147" spans="1:48" x14ac:dyDescent="0.35">
      <c r="A147" s="78"/>
      <c r="D147" s="86"/>
      <c r="E147" s="86"/>
      <c r="F147" s="86"/>
      <c r="G147" s="86"/>
      <c r="H147" s="86"/>
      <c r="I147" s="86"/>
      <c r="J147" s="86"/>
      <c r="K147" s="86"/>
      <c r="L147" s="86"/>
      <c r="M147" s="87"/>
      <c r="N147" s="87"/>
      <c r="O147" s="86"/>
      <c r="P147" s="86"/>
      <c r="Q147" s="86"/>
      <c r="R147" s="86"/>
      <c r="S147" s="86"/>
      <c r="T147" s="86"/>
      <c r="U147" s="86"/>
      <c r="V147" s="86"/>
      <c r="W147" s="86"/>
      <c r="X147" s="86"/>
      <c r="Y147" s="86"/>
      <c r="Z147" s="86"/>
      <c r="AA147" s="86"/>
      <c r="AB147" s="55"/>
      <c r="AC147" s="86"/>
      <c r="AD147" s="86"/>
      <c r="AE147" s="86"/>
      <c r="AF147" s="86"/>
      <c r="AG147" s="86"/>
      <c r="AH147" s="86"/>
      <c r="AI147" s="86"/>
      <c r="AJ147" s="86"/>
      <c r="AK147" s="86"/>
      <c r="AL147" s="86"/>
      <c r="AM147" s="86"/>
      <c r="AN147" s="86"/>
    </row>
    <row r="148" spans="1:48" x14ac:dyDescent="0.35">
      <c r="A148" s="78"/>
      <c r="D148" s="86"/>
      <c r="E148" s="86"/>
      <c r="F148" s="86"/>
      <c r="G148" s="86"/>
      <c r="H148" s="86"/>
      <c r="I148" s="86"/>
      <c r="J148" s="86"/>
      <c r="K148" s="86"/>
      <c r="L148" s="86"/>
      <c r="M148" s="87"/>
      <c r="N148" s="87"/>
      <c r="O148" s="86"/>
      <c r="P148" s="86"/>
      <c r="Q148" s="86"/>
      <c r="R148" s="86"/>
      <c r="S148" s="86"/>
      <c r="T148" s="86"/>
      <c r="U148" s="86"/>
      <c r="V148" s="86"/>
      <c r="W148" s="86"/>
      <c r="X148" s="86"/>
      <c r="Y148" s="86"/>
      <c r="Z148" s="86"/>
      <c r="AA148" s="86"/>
      <c r="AB148" s="55"/>
      <c r="AC148" s="86"/>
      <c r="AD148" s="86"/>
      <c r="AE148" s="86"/>
      <c r="AF148" s="86"/>
      <c r="AG148" s="86"/>
      <c r="AH148" s="86"/>
      <c r="AI148" s="86"/>
      <c r="AJ148" s="86"/>
      <c r="AK148" s="86"/>
      <c r="AL148" s="86"/>
      <c r="AM148" s="86"/>
      <c r="AN148" s="86"/>
      <c r="AO148" s="86"/>
      <c r="AP148" s="86"/>
      <c r="AQ148" s="86"/>
      <c r="AR148" s="86"/>
      <c r="AS148" s="86"/>
      <c r="AT148" s="86"/>
      <c r="AU148" s="86"/>
      <c r="AV148" s="86"/>
    </row>
    <row r="149" spans="1:48" x14ac:dyDescent="0.35">
      <c r="A149" s="78"/>
      <c r="D149" s="86"/>
      <c r="E149" s="86"/>
      <c r="F149" s="86"/>
      <c r="G149" s="86"/>
      <c r="H149" s="86"/>
      <c r="I149" s="86"/>
      <c r="J149" s="86"/>
      <c r="K149" s="86"/>
      <c r="L149" s="86"/>
      <c r="M149" s="87"/>
      <c r="N149" s="87"/>
      <c r="O149" s="86"/>
      <c r="P149" s="86"/>
      <c r="Q149" s="86"/>
      <c r="R149" s="86"/>
      <c r="S149" s="86"/>
      <c r="T149" s="86"/>
      <c r="U149" s="86"/>
      <c r="V149" s="86"/>
      <c r="W149" s="86"/>
      <c r="X149" s="86"/>
      <c r="Y149" s="86"/>
      <c r="Z149" s="86"/>
      <c r="AA149" s="86"/>
      <c r="AB149" s="55"/>
      <c r="AC149" s="86"/>
      <c r="AD149" s="86"/>
      <c r="AE149" s="86"/>
      <c r="AF149" s="86"/>
      <c r="AG149" s="86"/>
      <c r="AH149" s="86"/>
      <c r="AI149" s="86"/>
      <c r="AJ149" s="86"/>
      <c r="AK149" s="86"/>
      <c r="AL149" s="86"/>
      <c r="AM149" s="86"/>
      <c r="AN149" s="86"/>
      <c r="AO149" s="86"/>
      <c r="AP149" s="86"/>
      <c r="AQ149" s="86"/>
      <c r="AR149" s="86"/>
      <c r="AS149" s="86"/>
      <c r="AT149" s="86"/>
      <c r="AU149" s="86"/>
      <c r="AV149" s="86"/>
    </row>
    <row r="150" spans="1:48" x14ac:dyDescent="0.35">
      <c r="A150" s="78"/>
      <c r="D150" s="86"/>
      <c r="E150" s="86"/>
      <c r="F150" s="86"/>
      <c r="G150" s="86"/>
      <c r="H150" s="86"/>
      <c r="I150" s="86"/>
      <c r="J150" s="86"/>
      <c r="K150" s="86"/>
      <c r="L150" s="86"/>
      <c r="M150" s="87"/>
      <c r="N150" s="87"/>
      <c r="O150" s="86"/>
      <c r="P150" s="86"/>
      <c r="Q150" s="86"/>
      <c r="R150" s="86"/>
      <c r="S150" s="86"/>
      <c r="T150" s="86"/>
      <c r="U150" s="86"/>
      <c r="V150" s="86"/>
      <c r="W150" s="86"/>
      <c r="X150" s="86"/>
      <c r="Y150" s="86"/>
      <c r="Z150" s="86"/>
      <c r="AA150" s="86"/>
      <c r="AB150" s="90"/>
      <c r="AC150" s="86"/>
      <c r="AD150" s="86"/>
      <c r="AE150" s="86"/>
      <c r="AF150" s="86"/>
      <c r="AG150" s="86"/>
      <c r="AH150" s="86"/>
      <c r="AI150" s="86"/>
      <c r="AJ150" s="86"/>
      <c r="AK150" s="86"/>
      <c r="AL150" s="86"/>
      <c r="AM150" s="86"/>
      <c r="AN150" s="86"/>
      <c r="AO150" s="86"/>
      <c r="AP150" s="86"/>
      <c r="AQ150" s="86"/>
      <c r="AR150" s="86"/>
      <c r="AS150" s="86"/>
      <c r="AT150" s="86"/>
      <c r="AU150" s="86"/>
      <c r="AV150" s="86"/>
    </row>
    <row r="151" spans="1:48" x14ac:dyDescent="0.35">
      <c r="A151" s="78"/>
      <c r="D151" s="86"/>
      <c r="E151" s="86"/>
      <c r="F151" s="86"/>
      <c r="G151" s="86"/>
      <c r="H151" s="86"/>
      <c r="I151" s="86"/>
      <c r="J151" s="86"/>
      <c r="K151" s="86"/>
      <c r="L151" s="86"/>
      <c r="M151" s="87"/>
      <c r="N151" s="87"/>
      <c r="O151" s="86"/>
      <c r="P151" s="86"/>
      <c r="Q151" s="86"/>
      <c r="R151" s="86"/>
      <c r="S151" s="86"/>
      <c r="T151" s="86"/>
      <c r="U151" s="86"/>
      <c r="V151" s="86"/>
      <c r="W151" s="86"/>
      <c r="X151" s="86"/>
      <c r="Y151" s="86"/>
      <c r="Z151" s="86"/>
      <c r="AA151" s="86"/>
      <c r="AB151" s="90"/>
      <c r="AC151" s="86"/>
      <c r="AD151" s="86"/>
      <c r="AE151" s="86"/>
      <c r="AF151" s="86"/>
      <c r="AG151" s="86"/>
      <c r="AH151" s="86"/>
      <c r="AI151" s="86"/>
      <c r="AJ151" s="86"/>
      <c r="AK151" s="86"/>
      <c r="AL151" s="86"/>
      <c r="AM151" s="86"/>
      <c r="AN151" s="86"/>
      <c r="AO151" s="86"/>
      <c r="AP151" s="86"/>
      <c r="AQ151" s="86"/>
      <c r="AR151" s="86"/>
      <c r="AS151" s="86"/>
      <c r="AT151" s="86"/>
      <c r="AU151" s="86"/>
      <c r="AV151" s="86"/>
    </row>
    <row r="152" spans="1:48" x14ac:dyDescent="0.35">
      <c r="A152" s="78"/>
      <c r="D152" s="86"/>
      <c r="E152" s="86"/>
      <c r="F152" s="86"/>
      <c r="G152" s="86"/>
      <c r="H152" s="86"/>
      <c r="I152" s="86"/>
      <c r="J152" s="86"/>
      <c r="K152" s="86"/>
      <c r="L152" s="86"/>
      <c r="M152" s="87"/>
      <c r="N152" s="87"/>
      <c r="O152" s="86"/>
      <c r="P152" s="86"/>
      <c r="Q152" s="86"/>
      <c r="R152" s="86"/>
      <c r="S152" s="86"/>
      <c r="T152" s="86"/>
      <c r="U152" s="86"/>
      <c r="V152" s="86"/>
      <c r="W152" s="86"/>
      <c r="X152" s="86"/>
      <c r="Y152" s="86"/>
      <c r="Z152" s="86"/>
      <c r="AA152" s="86"/>
      <c r="AB152" s="90"/>
      <c r="AC152" s="86"/>
      <c r="AD152" s="86"/>
      <c r="AE152" s="86"/>
      <c r="AF152" s="86"/>
      <c r="AG152" s="86"/>
      <c r="AH152" s="86"/>
      <c r="AI152" s="86"/>
      <c r="AJ152" s="86"/>
      <c r="AK152" s="86"/>
      <c r="AL152" s="86"/>
      <c r="AM152" s="86"/>
      <c r="AN152" s="86"/>
      <c r="AO152" s="86"/>
      <c r="AP152" s="86"/>
      <c r="AQ152" s="86"/>
      <c r="AR152" s="86"/>
      <c r="AS152" s="86"/>
      <c r="AT152" s="86"/>
      <c r="AU152" s="86"/>
      <c r="AV152" s="86"/>
    </row>
    <row r="153" spans="1:48" x14ac:dyDescent="0.35">
      <c r="A153" s="78"/>
      <c r="D153" s="86"/>
      <c r="E153" s="86"/>
      <c r="F153" s="86"/>
      <c r="G153" s="86"/>
      <c r="H153" s="86"/>
      <c r="I153" s="86"/>
      <c r="J153" s="86"/>
      <c r="K153" s="86"/>
      <c r="L153" s="86"/>
      <c r="M153" s="87"/>
      <c r="N153" s="87"/>
      <c r="O153" s="86"/>
      <c r="P153" s="86"/>
      <c r="Q153" s="86"/>
      <c r="R153" s="86"/>
      <c r="S153" s="86"/>
      <c r="T153" s="86"/>
      <c r="U153" s="86"/>
      <c r="V153" s="86"/>
      <c r="W153" s="86"/>
      <c r="X153" s="86"/>
      <c r="Y153" s="86"/>
      <c r="Z153" s="86"/>
      <c r="AA153" s="86"/>
      <c r="AB153" s="90"/>
      <c r="AC153" s="86"/>
      <c r="AD153" s="86"/>
      <c r="AE153" s="86"/>
      <c r="AF153" s="86"/>
      <c r="AG153" s="86"/>
      <c r="AH153" s="86"/>
      <c r="AI153" s="86"/>
      <c r="AJ153" s="86"/>
      <c r="AK153" s="86"/>
      <c r="AL153" s="86"/>
      <c r="AM153" s="86"/>
      <c r="AN153" s="86"/>
      <c r="AO153" s="86"/>
      <c r="AP153" s="86"/>
      <c r="AQ153" s="86"/>
      <c r="AR153" s="86"/>
      <c r="AS153" s="86"/>
      <c r="AT153" s="86"/>
      <c r="AU153" s="86"/>
      <c r="AV153" s="86"/>
    </row>
    <row r="154" spans="1:48" x14ac:dyDescent="0.35">
      <c r="A154" s="78"/>
      <c r="D154" s="86"/>
      <c r="E154" s="86"/>
      <c r="F154" s="86"/>
      <c r="G154" s="86"/>
      <c r="H154" s="86"/>
      <c r="I154" s="86"/>
      <c r="J154" s="86"/>
      <c r="K154" s="86"/>
      <c r="L154" s="86"/>
      <c r="M154" s="87"/>
      <c r="N154" s="87"/>
      <c r="O154" s="86"/>
      <c r="P154" s="86"/>
      <c r="Q154" s="86"/>
      <c r="R154" s="86"/>
      <c r="S154" s="86"/>
      <c r="T154" s="86"/>
      <c r="U154" s="86"/>
      <c r="V154" s="86"/>
      <c r="W154" s="86"/>
      <c r="X154" s="86"/>
      <c r="Y154" s="86"/>
      <c r="Z154" s="86"/>
      <c r="AA154" s="86"/>
      <c r="AB154" s="90"/>
      <c r="AC154" s="86"/>
      <c r="AD154" s="86"/>
      <c r="AE154" s="86"/>
      <c r="AF154" s="86"/>
      <c r="AG154" s="86"/>
      <c r="AH154" s="86"/>
      <c r="AI154" s="86"/>
      <c r="AJ154" s="86"/>
      <c r="AK154" s="86"/>
      <c r="AL154" s="86"/>
      <c r="AM154" s="86"/>
      <c r="AN154" s="86"/>
      <c r="AO154" s="86"/>
      <c r="AP154" s="86"/>
      <c r="AQ154" s="86"/>
      <c r="AR154" s="86"/>
      <c r="AS154" s="86"/>
      <c r="AT154" s="86"/>
      <c r="AU154" s="86"/>
      <c r="AV154" s="86"/>
    </row>
    <row r="155" spans="1:48" x14ac:dyDescent="0.35">
      <c r="A155" s="78"/>
      <c r="D155" s="86"/>
      <c r="E155" s="86"/>
      <c r="F155" s="86"/>
      <c r="G155" s="86"/>
      <c r="H155" s="86"/>
      <c r="I155" s="86"/>
      <c r="J155" s="86"/>
      <c r="K155" s="86"/>
      <c r="L155" s="86"/>
      <c r="M155" s="87"/>
      <c r="N155" s="87"/>
      <c r="O155" s="86"/>
      <c r="P155" s="86"/>
      <c r="Q155" s="86"/>
      <c r="R155" s="86"/>
      <c r="S155" s="86"/>
      <c r="T155" s="86"/>
      <c r="U155" s="86"/>
      <c r="V155" s="86"/>
      <c r="W155" s="86"/>
      <c r="X155" s="86"/>
      <c r="Y155" s="86"/>
      <c r="Z155" s="86"/>
      <c r="AA155" s="86"/>
      <c r="AB155" s="90"/>
      <c r="AC155" s="86"/>
      <c r="AD155" s="86"/>
      <c r="AE155" s="86"/>
      <c r="AF155" s="86"/>
      <c r="AG155" s="86"/>
      <c r="AH155" s="86"/>
      <c r="AI155" s="86"/>
      <c r="AJ155" s="86"/>
      <c r="AK155" s="86"/>
      <c r="AL155" s="86"/>
      <c r="AM155" s="86"/>
      <c r="AN155" s="86"/>
      <c r="AO155" s="86"/>
      <c r="AP155" s="86"/>
      <c r="AQ155" s="86"/>
      <c r="AR155" s="86"/>
      <c r="AS155" s="86"/>
      <c r="AT155" s="86"/>
      <c r="AU155" s="86"/>
      <c r="AV155" s="86"/>
    </row>
    <row r="156" spans="1:48" x14ac:dyDescent="0.35">
      <c r="A156" s="78"/>
      <c r="D156" s="86"/>
      <c r="E156" s="86"/>
      <c r="F156" s="86"/>
      <c r="G156" s="86"/>
      <c r="H156" s="86"/>
      <c r="I156" s="86"/>
      <c r="J156" s="86"/>
      <c r="K156" s="86"/>
      <c r="L156" s="86"/>
      <c r="M156" s="87"/>
      <c r="N156" s="87"/>
      <c r="O156" s="86"/>
      <c r="P156" s="86"/>
      <c r="Q156" s="86"/>
      <c r="R156" s="86"/>
      <c r="S156" s="86"/>
      <c r="T156" s="86"/>
      <c r="U156" s="86"/>
      <c r="V156" s="86"/>
      <c r="W156" s="86"/>
      <c r="X156" s="86"/>
      <c r="Y156" s="86"/>
      <c r="Z156" s="86"/>
      <c r="AA156" s="86"/>
      <c r="AB156" s="90"/>
      <c r="AC156" s="86"/>
      <c r="AD156" s="86"/>
      <c r="AE156" s="86"/>
      <c r="AF156" s="86"/>
      <c r="AG156" s="86"/>
      <c r="AH156" s="86"/>
      <c r="AI156" s="86"/>
      <c r="AJ156" s="86"/>
      <c r="AK156" s="86"/>
      <c r="AL156" s="86"/>
      <c r="AM156" s="86"/>
      <c r="AN156" s="86"/>
      <c r="AO156" s="86"/>
      <c r="AP156" s="86"/>
      <c r="AQ156" s="86"/>
      <c r="AR156" s="86"/>
      <c r="AS156" s="86"/>
      <c r="AT156" s="86"/>
      <c r="AU156" s="86"/>
      <c r="AV156" s="86"/>
    </row>
    <row r="157" spans="1:48" x14ac:dyDescent="0.35">
      <c r="A157" s="78"/>
      <c r="D157" s="86"/>
      <c r="E157" s="86"/>
      <c r="F157" s="86"/>
      <c r="G157" s="86"/>
      <c r="H157" s="86"/>
      <c r="I157" s="86"/>
      <c r="J157" s="86"/>
      <c r="K157" s="86"/>
      <c r="L157" s="86"/>
      <c r="M157" s="87"/>
      <c r="N157" s="87"/>
      <c r="O157" s="86"/>
      <c r="P157" s="86"/>
      <c r="Q157" s="86"/>
      <c r="R157" s="86"/>
      <c r="S157" s="86"/>
      <c r="T157" s="86"/>
      <c r="U157" s="86"/>
      <c r="V157" s="86"/>
      <c r="W157" s="86"/>
      <c r="X157" s="86"/>
      <c r="Y157" s="86"/>
      <c r="Z157" s="86"/>
      <c r="AA157" s="86"/>
      <c r="AB157" s="90"/>
      <c r="AC157" s="86"/>
      <c r="AD157" s="86"/>
      <c r="AE157" s="86"/>
      <c r="AF157" s="86"/>
      <c r="AG157" s="86"/>
      <c r="AH157" s="86"/>
      <c r="AI157" s="86"/>
      <c r="AJ157" s="86"/>
      <c r="AK157" s="86"/>
      <c r="AL157" s="86"/>
      <c r="AM157" s="86"/>
      <c r="AN157" s="86"/>
      <c r="AO157" s="86"/>
      <c r="AP157" s="86"/>
      <c r="AQ157" s="86"/>
      <c r="AR157" s="86"/>
      <c r="AS157" s="86"/>
      <c r="AT157" s="86"/>
      <c r="AU157" s="86"/>
      <c r="AV157" s="86"/>
    </row>
    <row r="158" spans="1:48" x14ac:dyDescent="0.35">
      <c r="A158" s="78"/>
      <c r="D158" s="86"/>
      <c r="E158" s="86"/>
      <c r="F158" s="86"/>
      <c r="G158" s="86"/>
      <c r="H158" s="86"/>
      <c r="I158" s="86"/>
      <c r="J158" s="86"/>
      <c r="K158" s="86"/>
      <c r="L158" s="86"/>
      <c r="M158" s="87"/>
      <c r="N158" s="87"/>
      <c r="O158" s="86"/>
      <c r="P158" s="86"/>
      <c r="Q158" s="86"/>
      <c r="R158" s="86"/>
      <c r="S158" s="86"/>
      <c r="T158" s="86"/>
      <c r="U158" s="86"/>
      <c r="V158" s="86"/>
      <c r="W158" s="86"/>
      <c r="X158" s="86"/>
      <c r="Y158" s="86"/>
      <c r="Z158" s="86"/>
      <c r="AA158" s="86"/>
      <c r="AB158" s="90"/>
      <c r="AC158" s="86"/>
      <c r="AD158" s="86"/>
      <c r="AE158" s="86"/>
      <c r="AF158" s="86"/>
      <c r="AG158" s="86"/>
      <c r="AH158" s="86"/>
      <c r="AI158" s="86"/>
      <c r="AJ158" s="86"/>
      <c r="AK158" s="86"/>
      <c r="AL158" s="86"/>
      <c r="AM158" s="86"/>
      <c r="AN158" s="86"/>
      <c r="AO158" s="86"/>
      <c r="AP158" s="86"/>
      <c r="AQ158" s="86"/>
      <c r="AR158" s="86"/>
      <c r="AS158" s="86"/>
      <c r="AT158" s="86"/>
      <c r="AU158" s="86"/>
      <c r="AV158" s="86"/>
    </row>
    <row r="159" spans="1:48" x14ac:dyDescent="0.35">
      <c r="A159" s="78"/>
      <c r="D159" s="86"/>
      <c r="E159" s="86"/>
      <c r="F159" s="86"/>
      <c r="G159" s="86"/>
      <c r="H159" s="86"/>
      <c r="I159" s="86"/>
      <c r="J159" s="86"/>
      <c r="K159" s="86"/>
      <c r="L159" s="86"/>
      <c r="M159" s="87"/>
      <c r="N159" s="87"/>
      <c r="O159" s="86"/>
      <c r="P159" s="86"/>
      <c r="Q159" s="86"/>
      <c r="R159" s="86"/>
      <c r="S159" s="86"/>
      <c r="T159" s="86"/>
      <c r="U159" s="86"/>
      <c r="V159" s="86"/>
      <c r="W159" s="86"/>
      <c r="X159" s="86"/>
      <c r="Y159" s="86"/>
      <c r="Z159" s="86"/>
      <c r="AA159" s="86"/>
      <c r="AB159" s="90"/>
      <c r="AC159" s="86"/>
      <c r="AD159" s="86"/>
      <c r="AE159" s="86"/>
      <c r="AF159" s="86"/>
      <c r="AG159" s="86"/>
      <c r="AH159" s="86"/>
      <c r="AI159" s="86"/>
      <c r="AJ159" s="86"/>
      <c r="AK159" s="86"/>
      <c r="AL159" s="86"/>
      <c r="AM159" s="86"/>
      <c r="AN159" s="86"/>
      <c r="AO159" s="86"/>
      <c r="AP159" s="86"/>
      <c r="AQ159" s="86"/>
      <c r="AR159" s="86"/>
      <c r="AS159" s="86"/>
      <c r="AT159" s="86"/>
      <c r="AU159" s="86"/>
      <c r="AV159" s="86"/>
    </row>
    <row r="160" spans="1:48" x14ac:dyDescent="0.35">
      <c r="A160" s="78"/>
      <c r="D160" s="86"/>
      <c r="E160" s="86"/>
      <c r="F160" s="86"/>
      <c r="G160" s="86"/>
      <c r="H160" s="86"/>
      <c r="I160" s="86"/>
      <c r="J160" s="86"/>
      <c r="K160" s="86"/>
      <c r="L160" s="86"/>
      <c r="M160" s="87"/>
      <c r="N160" s="87"/>
      <c r="O160" s="86"/>
      <c r="P160" s="86"/>
      <c r="Q160" s="86"/>
      <c r="R160" s="86"/>
      <c r="S160" s="86"/>
      <c r="T160" s="86"/>
      <c r="U160" s="86"/>
      <c r="V160" s="86"/>
      <c r="W160" s="86"/>
      <c r="X160" s="86"/>
      <c r="Y160" s="86"/>
      <c r="Z160" s="86"/>
      <c r="AA160" s="86"/>
      <c r="AB160" s="90"/>
      <c r="AC160" s="86"/>
      <c r="AD160" s="86"/>
      <c r="AE160" s="86"/>
      <c r="AF160" s="86"/>
      <c r="AG160" s="86"/>
      <c r="AH160" s="86"/>
      <c r="AI160" s="86"/>
      <c r="AJ160" s="86"/>
      <c r="AK160" s="86"/>
      <c r="AL160" s="86"/>
      <c r="AM160" s="86"/>
      <c r="AN160" s="86"/>
      <c r="AO160" s="86"/>
      <c r="AP160" s="86"/>
      <c r="AQ160" s="86"/>
      <c r="AR160" s="86"/>
      <c r="AS160" s="86"/>
      <c r="AT160" s="86"/>
      <c r="AU160" s="86"/>
      <c r="AV160" s="86"/>
    </row>
    <row r="161" spans="1:48" x14ac:dyDescent="0.35">
      <c r="A161" s="78"/>
      <c r="D161" s="86"/>
      <c r="E161" s="86"/>
      <c r="F161" s="86"/>
      <c r="G161" s="86"/>
      <c r="H161" s="86"/>
      <c r="I161" s="86"/>
      <c r="J161" s="86"/>
      <c r="K161" s="86"/>
      <c r="L161" s="86"/>
      <c r="M161" s="87"/>
      <c r="N161" s="87"/>
      <c r="O161" s="86"/>
      <c r="P161" s="86"/>
      <c r="Q161" s="86"/>
      <c r="R161" s="86"/>
      <c r="S161" s="86"/>
      <c r="T161" s="86"/>
      <c r="U161" s="86"/>
      <c r="V161" s="86"/>
      <c r="W161" s="86"/>
      <c r="X161" s="86"/>
      <c r="Y161" s="86"/>
      <c r="Z161" s="86"/>
      <c r="AA161" s="86"/>
      <c r="AB161" s="90"/>
      <c r="AC161" s="86"/>
      <c r="AD161" s="86"/>
      <c r="AE161" s="86"/>
      <c r="AF161" s="86"/>
      <c r="AG161" s="86"/>
      <c r="AH161" s="86"/>
      <c r="AI161" s="86"/>
      <c r="AJ161" s="86"/>
      <c r="AK161" s="86"/>
      <c r="AL161" s="86"/>
      <c r="AM161" s="86"/>
      <c r="AN161" s="86"/>
      <c r="AO161" s="86"/>
      <c r="AP161" s="86"/>
      <c r="AQ161" s="86"/>
      <c r="AR161" s="86"/>
      <c r="AS161" s="86"/>
      <c r="AT161" s="86"/>
      <c r="AU161" s="86"/>
      <c r="AV161" s="86"/>
    </row>
    <row r="162" spans="1:48" x14ac:dyDescent="0.35">
      <c r="A162" s="78"/>
      <c r="D162" s="86"/>
      <c r="E162" s="86"/>
      <c r="F162" s="86"/>
      <c r="G162" s="86"/>
      <c r="H162" s="86"/>
      <c r="I162" s="86"/>
      <c r="J162" s="86"/>
      <c r="K162" s="86"/>
      <c r="L162" s="86"/>
      <c r="M162" s="87"/>
      <c r="N162" s="87"/>
      <c r="O162" s="86"/>
      <c r="P162" s="86"/>
      <c r="Q162" s="86"/>
      <c r="R162" s="86"/>
      <c r="S162" s="86"/>
      <c r="T162" s="86"/>
      <c r="U162" s="86"/>
      <c r="V162" s="86"/>
      <c r="W162" s="86"/>
      <c r="X162" s="86"/>
      <c r="Y162" s="86"/>
      <c r="Z162" s="86"/>
      <c r="AA162" s="86"/>
      <c r="AB162" s="90"/>
      <c r="AC162" s="86"/>
      <c r="AD162" s="86"/>
      <c r="AE162" s="86"/>
      <c r="AF162" s="86"/>
      <c r="AG162" s="86"/>
      <c r="AH162" s="86"/>
      <c r="AI162" s="86"/>
      <c r="AJ162" s="86"/>
      <c r="AK162" s="86"/>
      <c r="AL162" s="86"/>
      <c r="AM162" s="86"/>
      <c r="AN162" s="86"/>
      <c r="AO162" s="86"/>
      <c r="AP162" s="86"/>
      <c r="AQ162" s="86"/>
      <c r="AR162" s="86"/>
      <c r="AS162" s="86"/>
      <c r="AT162" s="86"/>
      <c r="AU162" s="86"/>
      <c r="AV162" s="86"/>
    </row>
    <row r="163" spans="1:48" x14ac:dyDescent="0.35">
      <c r="A163" s="78"/>
      <c r="D163" s="86"/>
      <c r="E163" s="86"/>
      <c r="F163" s="86"/>
      <c r="G163" s="86"/>
      <c r="H163" s="86"/>
      <c r="I163" s="86"/>
      <c r="J163" s="86"/>
      <c r="K163" s="86"/>
      <c r="L163" s="86"/>
      <c r="M163" s="87"/>
      <c r="N163" s="87"/>
      <c r="O163" s="86"/>
      <c r="P163" s="86"/>
      <c r="Q163" s="86"/>
      <c r="R163" s="86"/>
      <c r="S163" s="86"/>
      <c r="T163" s="86"/>
      <c r="U163" s="86"/>
      <c r="V163" s="86"/>
      <c r="W163" s="86"/>
      <c r="X163" s="86"/>
      <c r="Y163" s="86"/>
      <c r="Z163" s="86"/>
      <c r="AA163" s="86"/>
      <c r="AB163" s="90"/>
      <c r="AC163" s="86"/>
      <c r="AD163" s="86"/>
      <c r="AE163" s="86"/>
      <c r="AF163" s="86"/>
      <c r="AG163" s="86"/>
      <c r="AH163" s="86"/>
      <c r="AI163" s="86"/>
      <c r="AJ163" s="86"/>
      <c r="AK163" s="86"/>
      <c r="AL163" s="86"/>
      <c r="AM163" s="86"/>
      <c r="AN163" s="86"/>
      <c r="AO163" s="86"/>
      <c r="AP163" s="86"/>
      <c r="AQ163" s="86"/>
      <c r="AR163" s="86"/>
      <c r="AS163" s="86"/>
      <c r="AT163" s="86"/>
      <c r="AU163" s="86"/>
      <c r="AV163" s="86"/>
    </row>
    <row r="164" spans="1:48" x14ac:dyDescent="0.35">
      <c r="A164" s="78"/>
      <c r="D164" s="86"/>
      <c r="E164" s="86"/>
      <c r="F164" s="86"/>
      <c r="G164" s="86"/>
      <c r="H164" s="86"/>
      <c r="I164" s="86"/>
      <c r="J164" s="86"/>
      <c r="K164" s="86"/>
      <c r="L164" s="86"/>
      <c r="M164" s="87"/>
      <c r="N164" s="87"/>
      <c r="O164" s="86"/>
      <c r="P164" s="86"/>
      <c r="Q164" s="86"/>
      <c r="R164" s="86"/>
      <c r="S164" s="86"/>
      <c r="T164" s="86"/>
      <c r="U164" s="86"/>
      <c r="V164" s="86"/>
      <c r="W164" s="86"/>
      <c r="X164" s="86"/>
      <c r="Y164" s="86"/>
      <c r="Z164" s="86"/>
      <c r="AA164" s="86"/>
      <c r="AB164" s="90"/>
      <c r="AC164" s="86"/>
      <c r="AD164" s="86"/>
      <c r="AE164" s="86"/>
      <c r="AF164" s="86"/>
      <c r="AG164" s="86"/>
      <c r="AH164" s="86"/>
      <c r="AI164" s="86"/>
      <c r="AJ164" s="86"/>
      <c r="AK164" s="86"/>
      <c r="AL164" s="86"/>
      <c r="AM164" s="86"/>
      <c r="AN164" s="86"/>
      <c r="AO164" s="86"/>
      <c r="AP164" s="86"/>
      <c r="AQ164" s="86"/>
      <c r="AR164" s="86"/>
      <c r="AS164" s="86"/>
      <c r="AT164" s="86"/>
      <c r="AU164" s="86"/>
      <c r="AV164" s="86"/>
    </row>
    <row r="165" spans="1:48" x14ac:dyDescent="0.35">
      <c r="A165" s="78"/>
      <c r="D165" s="86"/>
      <c r="E165" s="86"/>
      <c r="F165" s="86"/>
      <c r="G165" s="86"/>
      <c r="H165" s="86"/>
      <c r="I165" s="86"/>
      <c r="J165" s="86"/>
      <c r="K165" s="86"/>
      <c r="L165" s="86"/>
      <c r="M165" s="87"/>
      <c r="N165" s="87"/>
      <c r="O165" s="86"/>
      <c r="P165" s="86"/>
      <c r="Q165" s="86"/>
      <c r="R165" s="86"/>
      <c r="S165" s="86"/>
      <c r="T165" s="86"/>
      <c r="U165" s="86"/>
      <c r="V165" s="86"/>
      <c r="W165" s="86"/>
      <c r="X165" s="86"/>
      <c r="Y165" s="86"/>
      <c r="Z165" s="86"/>
      <c r="AA165" s="86"/>
      <c r="AB165" s="90"/>
      <c r="AC165" s="86"/>
      <c r="AD165" s="86"/>
      <c r="AE165" s="86"/>
      <c r="AF165" s="86"/>
      <c r="AG165" s="86"/>
      <c r="AH165" s="86"/>
      <c r="AI165" s="86"/>
      <c r="AJ165" s="86"/>
      <c r="AK165" s="86"/>
      <c r="AL165" s="86"/>
      <c r="AM165" s="86"/>
      <c r="AN165" s="86"/>
      <c r="AO165" s="86"/>
      <c r="AP165" s="86"/>
      <c r="AQ165" s="86"/>
      <c r="AR165" s="86"/>
      <c r="AS165" s="86"/>
      <c r="AT165" s="86"/>
      <c r="AU165" s="86"/>
      <c r="AV165" s="86"/>
    </row>
    <row r="166" spans="1:48" x14ac:dyDescent="0.35">
      <c r="A166" s="78"/>
      <c r="D166" s="86"/>
      <c r="E166" s="86"/>
      <c r="F166" s="86"/>
      <c r="G166" s="86"/>
      <c r="H166" s="86"/>
      <c r="I166" s="86"/>
      <c r="J166" s="86"/>
      <c r="K166" s="86"/>
      <c r="L166" s="86"/>
      <c r="M166" s="87"/>
      <c r="N166" s="87"/>
      <c r="O166" s="86"/>
      <c r="P166" s="86"/>
      <c r="Q166" s="86"/>
      <c r="R166" s="86"/>
      <c r="S166" s="86"/>
      <c r="T166" s="86"/>
      <c r="U166" s="86"/>
      <c r="V166" s="86"/>
      <c r="W166" s="86"/>
      <c r="X166" s="86"/>
      <c r="Y166" s="86"/>
      <c r="Z166" s="86"/>
      <c r="AA166" s="86"/>
      <c r="AB166" s="55"/>
      <c r="AC166" s="86"/>
      <c r="AD166" s="86"/>
      <c r="AE166" s="86"/>
      <c r="AF166" s="86"/>
      <c r="AG166" s="86"/>
      <c r="AH166" s="86"/>
      <c r="AI166" s="86"/>
      <c r="AJ166" s="86"/>
      <c r="AK166" s="86"/>
      <c r="AL166" s="86"/>
      <c r="AM166" s="86"/>
      <c r="AN166" s="86"/>
      <c r="AO166" s="86"/>
      <c r="AP166" s="86"/>
      <c r="AQ166" s="86"/>
      <c r="AR166" s="86"/>
      <c r="AS166" s="86"/>
      <c r="AT166" s="86"/>
      <c r="AU166" s="86"/>
      <c r="AV166" s="86"/>
    </row>
    <row r="167" spans="1:48" x14ac:dyDescent="0.35">
      <c r="A167" s="78"/>
      <c r="D167" s="86"/>
      <c r="E167" s="86"/>
      <c r="F167" s="86"/>
      <c r="G167" s="86"/>
      <c r="H167" s="86"/>
      <c r="I167" s="86"/>
      <c r="J167" s="86"/>
      <c r="K167" s="86"/>
      <c r="L167" s="86"/>
      <c r="M167" s="87"/>
      <c r="N167" s="87"/>
      <c r="O167" s="86"/>
      <c r="P167" s="86"/>
      <c r="Q167" s="86"/>
      <c r="R167" s="86"/>
      <c r="S167" s="86"/>
      <c r="T167" s="86"/>
      <c r="U167" s="86"/>
      <c r="V167" s="86"/>
      <c r="W167" s="86"/>
      <c r="X167" s="86"/>
      <c r="Y167" s="86"/>
      <c r="Z167" s="86"/>
      <c r="AA167" s="86"/>
      <c r="AB167" s="55"/>
      <c r="AC167" s="86"/>
      <c r="AD167" s="86"/>
      <c r="AE167" s="86"/>
      <c r="AF167" s="86"/>
      <c r="AG167" s="86"/>
      <c r="AH167" s="86"/>
      <c r="AI167" s="86"/>
      <c r="AJ167" s="86"/>
      <c r="AK167" s="86"/>
      <c r="AL167" s="86"/>
      <c r="AM167" s="86"/>
      <c r="AN167" s="86"/>
      <c r="AO167" s="86"/>
      <c r="AP167" s="86"/>
      <c r="AQ167" s="86"/>
      <c r="AR167" s="86"/>
      <c r="AS167" s="86"/>
      <c r="AT167" s="86"/>
      <c r="AU167" s="86"/>
      <c r="AV167" s="86"/>
    </row>
    <row r="168" spans="1:48" x14ac:dyDescent="0.35">
      <c r="A168" s="78"/>
      <c r="D168" s="86"/>
      <c r="E168" s="86"/>
      <c r="F168" s="86"/>
      <c r="G168" s="86"/>
      <c r="H168" s="86"/>
      <c r="I168" s="86"/>
      <c r="J168" s="86"/>
      <c r="K168" s="86"/>
      <c r="L168" s="86"/>
      <c r="M168" s="87"/>
      <c r="N168" s="87"/>
      <c r="O168" s="86"/>
      <c r="P168" s="86"/>
      <c r="Q168" s="86"/>
      <c r="R168" s="86"/>
      <c r="S168" s="86"/>
      <c r="T168" s="86"/>
      <c r="U168" s="86"/>
      <c r="V168" s="86"/>
      <c r="W168" s="86"/>
      <c r="X168" s="86"/>
      <c r="Y168" s="86"/>
      <c r="Z168" s="86"/>
      <c r="AA168" s="86"/>
      <c r="AB168" s="55"/>
      <c r="AC168" s="86"/>
      <c r="AD168" s="86"/>
      <c r="AE168" s="86"/>
      <c r="AF168" s="86"/>
      <c r="AG168" s="86"/>
      <c r="AH168" s="86"/>
      <c r="AI168" s="86"/>
      <c r="AJ168" s="86"/>
      <c r="AK168" s="86"/>
      <c r="AL168" s="86"/>
      <c r="AM168" s="86"/>
      <c r="AN168" s="86"/>
      <c r="AO168" s="86"/>
      <c r="AP168" s="86"/>
      <c r="AQ168" s="86"/>
      <c r="AR168" s="86"/>
      <c r="AS168" s="86"/>
      <c r="AT168" s="86"/>
      <c r="AU168" s="86"/>
      <c r="AV168" s="86"/>
    </row>
    <row r="169" spans="1:48" x14ac:dyDescent="0.35">
      <c r="A169" s="78"/>
      <c r="D169" s="86"/>
      <c r="E169" s="86"/>
      <c r="F169" s="86"/>
      <c r="G169" s="86"/>
      <c r="H169" s="86"/>
      <c r="I169" s="86"/>
      <c r="J169" s="86"/>
      <c r="K169" s="86"/>
      <c r="L169" s="86"/>
      <c r="M169" s="87"/>
      <c r="N169" s="87"/>
      <c r="O169" s="86"/>
      <c r="P169" s="86"/>
      <c r="Q169" s="86"/>
      <c r="R169" s="86"/>
      <c r="S169" s="86"/>
      <c r="T169" s="86"/>
      <c r="U169" s="86"/>
      <c r="V169" s="86"/>
      <c r="W169" s="86"/>
      <c r="X169" s="86"/>
      <c r="Y169" s="86"/>
      <c r="Z169" s="86"/>
      <c r="AA169" s="86"/>
      <c r="AB169" s="55"/>
      <c r="AC169" s="86"/>
      <c r="AD169" s="86"/>
      <c r="AE169" s="86"/>
      <c r="AF169" s="86"/>
      <c r="AG169" s="86"/>
      <c r="AH169" s="86"/>
      <c r="AI169" s="86"/>
      <c r="AJ169" s="86"/>
      <c r="AK169" s="86"/>
      <c r="AL169" s="86"/>
      <c r="AM169" s="86"/>
      <c r="AN169" s="86"/>
      <c r="AO169" s="86"/>
      <c r="AP169" s="86"/>
      <c r="AQ169" s="86"/>
      <c r="AR169" s="86"/>
      <c r="AS169" s="86"/>
      <c r="AT169" s="86"/>
      <c r="AU169" s="86"/>
      <c r="AV169" s="86"/>
    </row>
    <row r="170" spans="1:48" x14ac:dyDescent="0.35">
      <c r="A170" s="78"/>
      <c r="D170" s="86"/>
      <c r="E170" s="86"/>
      <c r="F170" s="86"/>
      <c r="G170" s="86"/>
      <c r="H170" s="86"/>
      <c r="I170" s="86"/>
      <c r="J170" s="86"/>
      <c r="K170" s="86"/>
      <c r="L170" s="86"/>
      <c r="M170" s="87"/>
      <c r="N170" s="87"/>
      <c r="O170" s="86"/>
      <c r="P170" s="86"/>
      <c r="Q170" s="86"/>
      <c r="R170" s="86"/>
      <c r="S170" s="86"/>
      <c r="T170" s="86"/>
      <c r="U170" s="86"/>
      <c r="V170" s="86"/>
      <c r="W170" s="86"/>
      <c r="X170" s="86"/>
      <c r="Y170" s="86"/>
      <c r="Z170" s="86"/>
      <c r="AA170" s="86"/>
      <c r="AB170" s="55"/>
      <c r="AC170" s="86"/>
      <c r="AD170" s="86"/>
      <c r="AE170" s="86"/>
      <c r="AF170" s="86"/>
      <c r="AG170" s="86"/>
      <c r="AH170" s="86"/>
      <c r="AI170" s="86"/>
      <c r="AJ170" s="86"/>
      <c r="AK170" s="86"/>
      <c r="AL170" s="86"/>
      <c r="AM170" s="86"/>
      <c r="AN170" s="86"/>
      <c r="AO170" s="86"/>
      <c r="AP170" s="86"/>
      <c r="AQ170" s="86"/>
      <c r="AR170" s="86"/>
      <c r="AS170" s="86"/>
      <c r="AT170" s="86"/>
      <c r="AU170" s="86"/>
      <c r="AV170" s="86"/>
    </row>
    <row r="171" spans="1:48" x14ac:dyDescent="0.35">
      <c r="A171" s="78"/>
      <c r="D171" s="86"/>
      <c r="E171" s="86"/>
      <c r="F171" s="86"/>
      <c r="G171" s="86"/>
      <c r="H171" s="86"/>
      <c r="I171" s="86"/>
      <c r="J171" s="86"/>
      <c r="K171" s="86"/>
      <c r="L171" s="86"/>
      <c r="M171" s="87"/>
      <c r="N171" s="87"/>
      <c r="O171" s="86"/>
      <c r="P171" s="86"/>
      <c r="Q171" s="86"/>
      <c r="R171" s="86"/>
      <c r="S171" s="86"/>
      <c r="T171" s="86"/>
      <c r="U171" s="86"/>
      <c r="V171" s="86"/>
      <c r="W171" s="86"/>
      <c r="X171" s="86"/>
      <c r="Y171" s="86"/>
      <c r="Z171" s="86"/>
      <c r="AA171" s="86"/>
      <c r="AB171" s="55"/>
      <c r="AC171" s="86"/>
      <c r="AO171" s="86"/>
      <c r="AP171" s="86"/>
      <c r="AQ171" s="86"/>
      <c r="AR171" s="86"/>
      <c r="AS171" s="86"/>
      <c r="AT171" s="86"/>
      <c r="AU171" s="86"/>
      <c r="AV171" s="86"/>
    </row>
    <row r="172" spans="1:48" x14ac:dyDescent="0.35">
      <c r="A172" s="78"/>
      <c r="D172" s="86"/>
      <c r="E172" s="86"/>
      <c r="F172" s="86"/>
      <c r="G172" s="86"/>
      <c r="H172" s="86"/>
      <c r="I172" s="86"/>
      <c r="J172" s="86"/>
      <c r="K172" s="86"/>
      <c r="L172" s="86"/>
      <c r="M172" s="87"/>
      <c r="N172" s="87"/>
      <c r="O172" s="86"/>
      <c r="P172" s="86"/>
      <c r="Q172" s="86"/>
      <c r="R172" s="86"/>
      <c r="S172" s="86"/>
      <c r="T172" s="86"/>
      <c r="U172" s="86"/>
      <c r="V172" s="86"/>
      <c r="W172" s="86"/>
      <c r="X172" s="86"/>
      <c r="Y172" s="86"/>
      <c r="Z172" s="86"/>
      <c r="AA172" s="86"/>
      <c r="AB172" s="55"/>
      <c r="AO172" s="86"/>
      <c r="AP172" s="86"/>
      <c r="AQ172" s="86"/>
      <c r="AR172" s="86"/>
      <c r="AS172" s="86"/>
      <c r="AT172" s="86"/>
      <c r="AU172" s="86"/>
      <c r="AV172" s="86"/>
    </row>
    <row r="173" spans="1:48" x14ac:dyDescent="0.35">
      <c r="A173" s="78"/>
      <c r="D173" s="86"/>
      <c r="E173" s="86"/>
      <c r="F173" s="86"/>
      <c r="G173" s="86"/>
      <c r="H173" s="86"/>
      <c r="I173" s="86"/>
      <c r="J173" s="86"/>
      <c r="K173" s="86"/>
      <c r="L173" s="86"/>
      <c r="M173" s="87"/>
      <c r="N173" s="87"/>
      <c r="O173" s="86"/>
      <c r="P173" s="86"/>
      <c r="Q173" s="86"/>
      <c r="R173" s="86"/>
      <c r="S173" s="86"/>
      <c r="T173" s="86"/>
      <c r="U173" s="86"/>
      <c r="V173" s="86"/>
      <c r="W173" s="86"/>
      <c r="X173" s="86"/>
      <c r="Y173" s="86"/>
      <c r="Z173" s="86"/>
      <c r="AA173" s="86"/>
      <c r="AB173" s="55"/>
    </row>
    <row r="174" spans="1:48" x14ac:dyDescent="0.35">
      <c r="A174" s="78"/>
      <c r="D174" s="86"/>
      <c r="E174" s="86"/>
      <c r="F174" s="86"/>
      <c r="G174" s="86"/>
      <c r="H174" s="86"/>
      <c r="I174" s="86"/>
      <c r="J174" s="86"/>
      <c r="K174" s="86"/>
      <c r="L174" s="86"/>
      <c r="M174" s="87"/>
      <c r="N174" s="87"/>
      <c r="O174" s="86"/>
      <c r="P174" s="86"/>
      <c r="Q174" s="86"/>
      <c r="R174" s="86"/>
      <c r="S174" s="86"/>
      <c r="T174" s="86"/>
      <c r="U174" s="86"/>
      <c r="V174" s="86"/>
      <c r="W174" s="86"/>
      <c r="X174" s="86"/>
      <c r="Y174" s="86"/>
      <c r="Z174" s="86"/>
      <c r="AA174" s="86"/>
      <c r="AB174" s="55"/>
    </row>
    <row r="175" spans="1:48" x14ac:dyDescent="0.35">
      <c r="A175" s="78"/>
      <c r="D175" s="86"/>
      <c r="E175" s="86"/>
      <c r="F175" s="86"/>
      <c r="G175" s="86"/>
      <c r="H175" s="86"/>
      <c r="I175" s="86"/>
      <c r="J175" s="86"/>
      <c r="K175" s="86"/>
      <c r="L175" s="86"/>
      <c r="M175" s="87"/>
      <c r="N175" s="87"/>
      <c r="O175" s="86"/>
      <c r="P175" s="86"/>
      <c r="Q175" s="86"/>
      <c r="R175" s="86"/>
      <c r="S175" s="86"/>
      <c r="T175" s="86"/>
      <c r="U175" s="86"/>
      <c r="V175" s="86"/>
      <c r="W175" s="86"/>
      <c r="X175" s="86"/>
      <c r="Y175" s="86"/>
      <c r="Z175" s="86"/>
      <c r="AA175" s="86"/>
      <c r="AB175" s="55"/>
    </row>
    <row r="176" spans="1:48" x14ac:dyDescent="0.35">
      <c r="A176" s="78"/>
      <c r="D176" s="86"/>
      <c r="E176" s="86"/>
      <c r="F176" s="86"/>
      <c r="G176" s="86"/>
      <c r="H176" s="86"/>
      <c r="I176" s="86"/>
      <c r="J176" s="86"/>
      <c r="K176" s="86"/>
      <c r="L176" s="86"/>
      <c r="M176" s="87"/>
      <c r="N176" s="87"/>
      <c r="O176" s="86"/>
      <c r="P176" s="86"/>
      <c r="Q176" s="86"/>
      <c r="R176" s="86"/>
      <c r="S176" s="86"/>
      <c r="T176" s="86"/>
      <c r="U176" s="86"/>
      <c r="V176" s="86"/>
      <c r="W176" s="86"/>
      <c r="X176" s="86"/>
      <c r="Y176" s="86"/>
      <c r="Z176" s="86"/>
      <c r="AA176" s="86"/>
      <c r="AB176" s="55"/>
    </row>
    <row r="177" spans="1:28" x14ac:dyDescent="0.35">
      <c r="A177" s="78"/>
      <c r="D177" s="86"/>
      <c r="E177" s="86"/>
      <c r="F177" s="86"/>
      <c r="G177" s="86"/>
      <c r="H177" s="86"/>
      <c r="I177" s="86"/>
      <c r="J177" s="86"/>
      <c r="K177" s="86"/>
      <c r="L177" s="86"/>
      <c r="M177" s="87"/>
      <c r="N177" s="87"/>
      <c r="O177" s="86"/>
      <c r="P177" s="86"/>
      <c r="Q177" s="86"/>
      <c r="R177" s="86"/>
      <c r="S177" s="86"/>
      <c r="T177" s="86"/>
      <c r="U177" s="86"/>
      <c r="V177" s="86"/>
      <c r="W177" s="86"/>
      <c r="X177" s="86"/>
      <c r="Y177" s="86"/>
      <c r="Z177" s="86"/>
      <c r="AA177" s="86"/>
      <c r="AB177" s="55"/>
    </row>
    <row r="178" spans="1:28" x14ac:dyDescent="0.35">
      <c r="A178" s="78"/>
      <c r="D178" s="86"/>
      <c r="E178" s="86"/>
      <c r="F178" s="86"/>
      <c r="G178" s="86"/>
      <c r="H178" s="86"/>
      <c r="I178" s="86"/>
      <c r="J178" s="86"/>
      <c r="K178" s="86"/>
      <c r="L178" s="86"/>
      <c r="M178" s="87"/>
      <c r="N178" s="87"/>
      <c r="O178" s="86"/>
      <c r="P178" s="86"/>
      <c r="Q178" s="86"/>
      <c r="R178" s="86"/>
      <c r="S178" s="86"/>
      <c r="T178" s="86"/>
      <c r="U178" s="86"/>
      <c r="V178" s="86"/>
      <c r="W178" s="86"/>
      <c r="X178" s="86"/>
      <c r="Y178" s="86"/>
      <c r="Z178" s="86"/>
      <c r="AA178" s="86"/>
      <c r="AB178" s="86"/>
    </row>
    <row r="179" spans="1:28" x14ac:dyDescent="0.35">
      <c r="A179" s="78"/>
      <c r="D179" s="86"/>
      <c r="E179" s="86"/>
      <c r="F179" s="86"/>
      <c r="G179" s="86"/>
      <c r="H179" s="86"/>
      <c r="I179" s="86"/>
      <c r="J179" s="86"/>
      <c r="K179" s="86"/>
      <c r="L179" s="86"/>
      <c r="M179" s="87"/>
      <c r="N179" s="87"/>
      <c r="O179" s="86"/>
      <c r="P179" s="86"/>
      <c r="Q179" s="86"/>
      <c r="R179" s="86"/>
      <c r="S179" s="86"/>
      <c r="T179" s="86"/>
      <c r="U179" s="86"/>
      <c r="V179" s="86"/>
      <c r="W179" s="86"/>
      <c r="X179" s="86"/>
      <c r="Y179" s="86"/>
      <c r="Z179" s="86"/>
      <c r="AA179" s="86"/>
      <c r="AB179" s="86"/>
    </row>
    <row r="180" spans="1:28" x14ac:dyDescent="0.35">
      <c r="A180" s="78"/>
      <c r="D180" s="86"/>
      <c r="E180" s="86"/>
      <c r="F180" s="86"/>
      <c r="G180" s="86"/>
      <c r="H180" s="86"/>
      <c r="I180" s="86"/>
      <c r="J180" s="86"/>
      <c r="K180" s="86"/>
      <c r="L180" s="86"/>
      <c r="M180" s="87"/>
      <c r="N180" s="87"/>
      <c r="O180" s="86"/>
      <c r="P180" s="86"/>
      <c r="Q180" s="86"/>
      <c r="R180" s="86"/>
      <c r="S180" s="86"/>
      <c r="T180" s="86"/>
      <c r="U180" s="86"/>
      <c r="V180" s="86"/>
      <c r="W180" s="86"/>
      <c r="X180" s="86"/>
      <c r="Y180" s="86"/>
      <c r="Z180" s="86"/>
      <c r="AA180" s="86"/>
    </row>
    <row r="181" spans="1:28" x14ac:dyDescent="0.35">
      <c r="A181" s="78"/>
      <c r="D181" s="86"/>
      <c r="E181" s="86"/>
      <c r="F181" s="86"/>
      <c r="G181" s="86"/>
      <c r="H181" s="86"/>
      <c r="I181" s="86"/>
      <c r="J181" s="86"/>
      <c r="K181" s="86"/>
      <c r="L181" s="86"/>
      <c r="M181" s="87"/>
      <c r="N181" s="87"/>
      <c r="O181" s="86"/>
      <c r="P181" s="86"/>
      <c r="Q181" s="86"/>
      <c r="R181" s="86"/>
      <c r="S181" s="86"/>
      <c r="T181" s="86"/>
      <c r="U181" s="86"/>
      <c r="V181" s="86"/>
      <c r="W181" s="86"/>
      <c r="X181" s="86"/>
      <c r="Y181" s="86"/>
      <c r="Z181" s="86"/>
      <c r="AA181" s="86"/>
    </row>
    <row r="182" spans="1:28" x14ac:dyDescent="0.35">
      <c r="A182" s="78"/>
      <c r="D182" s="86"/>
      <c r="E182" s="86"/>
      <c r="F182" s="86"/>
      <c r="G182" s="86"/>
      <c r="H182" s="86"/>
      <c r="I182" s="86"/>
      <c r="J182" s="86"/>
      <c r="K182" s="86"/>
      <c r="L182" s="86"/>
      <c r="M182" s="87"/>
      <c r="N182" s="87"/>
      <c r="O182" s="86"/>
      <c r="P182" s="86"/>
      <c r="Q182" s="86"/>
      <c r="R182" s="86"/>
      <c r="S182" s="86"/>
      <c r="T182" s="86"/>
      <c r="U182" s="86"/>
      <c r="V182" s="86"/>
      <c r="W182" s="86"/>
      <c r="X182" s="86"/>
      <c r="Y182" s="86"/>
      <c r="Z182" s="86"/>
      <c r="AA182" s="86"/>
    </row>
    <row r="183" spans="1:28" x14ac:dyDescent="0.35">
      <c r="A183" s="78"/>
      <c r="D183" s="86"/>
      <c r="E183" s="86"/>
      <c r="F183" s="86"/>
      <c r="G183" s="86"/>
      <c r="H183" s="86"/>
      <c r="I183" s="86"/>
      <c r="J183" s="86"/>
      <c r="K183" s="86"/>
      <c r="L183" s="86"/>
      <c r="M183" s="87"/>
      <c r="N183" s="87"/>
      <c r="O183" s="86"/>
      <c r="P183" s="86"/>
      <c r="Q183" s="86"/>
      <c r="R183" s="86"/>
      <c r="S183" s="86"/>
      <c r="T183" s="86"/>
      <c r="U183" s="86"/>
      <c r="V183" s="86"/>
      <c r="W183" s="86"/>
      <c r="X183" s="86"/>
      <c r="Y183" s="86"/>
      <c r="Z183" s="86"/>
      <c r="AA183" s="86"/>
    </row>
    <row r="184" spans="1:28" x14ac:dyDescent="0.35">
      <c r="A184" s="78"/>
      <c r="D184" s="86"/>
      <c r="E184" s="86"/>
      <c r="F184" s="86"/>
      <c r="G184" s="86"/>
      <c r="H184" s="86"/>
      <c r="I184" s="86"/>
      <c r="J184" s="86"/>
      <c r="K184" s="86"/>
      <c r="L184" s="86"/>
      <c r="M184" s="87"/>
      <c r="N184" s="87"/>
      <c r="O184" s="86"/>
      <c r="P184" s="86"/>
      <c r="Q184" s="86"/>
      <c r="R184" s="86"/>
      <c r="S184" s="86"/>
      <c r="T184" s="86"/>
      <c r="U184" s="86"/>
      <c r="V184" s="86"/>
      <c r="W184" s="86"/>
      <c r="X184" s="86"/>
      <c r="Y184" s="86"/>
      <c r="Z184" s="86"/>
      <c r="AA184" s="86"/>
    </row>
    <row r="185" spans="1:28" x14ac:dyDescent="0.35">
      <c r="A185" s="78"/>
      <c r="D185" s="86"/>
      <c r="E185" s="86"/>
      <c r="F185" s="86"/>
      <c r="G185" s="86"/>
      <c r="H185" s="86"/>
      <c r="I185" s="86"/>
      <c r="J185" s="86"/>
      <c r="K185" s="86"/>
      <c r="L185" s="86"/>
      <c r="M185" s="87"/>
      <c r="N185" s="87"/>
      <c r="O185" s="86"/>
      <c r="P185" s="86"/>
      <c r="Q185" s="86"/>
      <c r="R185" s="86"/>
      <c r="S185" s="86"/>
      <c r="T185" s="86"/>
      <c r="U185" s="86"/>
      <c r="V185" s="86"/>
      <c r="W185" s="86"/>
      <c r="X185" s="86"/>
      <c r="Y185" s="86"/>
      <c r="Z185" s="86"/>
      <c r="AA185" s="86"/>
    </row>
    <row r="186" spans="1:28" x14ac:dyDescent="0.35">
      <c r="A186" s="78"/>
      <c r="D186" s="86"/>
      <c r="E186" s="86"/>
      <c r="F186" s="86"/>
      <c r="G186" s="86"/>
      <c r="H186" s="86"/>
      <c r="I186" s="86"/>
      <c r="J186" s="86"/>
      <c r="K186" s="86"/>
      <c r="L186" s="86"/>
      <c r="M186" s="87"/>
      <c r="N186" s="87"/>
      <c r="O186" s="86"/>
      <c r="P186" s="86"/>
      <c r="Q186" s="86"/>
      <c r="R186" s="86"/>
      <c r="S186" s="86"/>
      <c r="T186" s="86"/>
      <c r="U186" s="86"/>
      <c r="V186" s="86"/>
      <c r="W186" s="86"/>
      <c r="X186" s="86"/>
      <c r="Y186" s="86"/>
      <c r="Z186" s="86"/>
      <c r="AA186" s="86"/>
    </row>
    <row r="187" spans="1:28" x14ac:dyDescent="0.35">
      <c r="A187" s="78"/>
      <c r="D187" s="86"/>
      <c r="E187" s="86"/>
      <c r="F187" s="86"/>
      <c r="G187" s="86"/>
      <c r="H187" s="86"/>
      <c r="I187" s="86"/>
      <c r="J187" s="86"/>
      <c r="K187" s="86"/>
      <c r="L187" s="86"/>
      <c r="M187" s="87"/>
      <c r="N187" s="87"/>
      <c r="O187" s="86"/>
      <c r="P187" s="86"/>
      <c r="Q187" s="86"/>
      <c r="R187" s="86"/>
      <c r="S187" s="86"/>
      <c r="T187" s="86"/>
      <c r="U187" s="86"/>
      <c r="V187" s="86"/>
      <c r="W187" s="86"/>
      <c r="X187" s="86"/>
      <c r="Y187" s="86"/>
      <c r="Z187" s="86"/>
      <c r="AA187" s="86"/>
    </row>
    <row r="188" spans="1:28" x14ac:dyDescent="0.35">
      <c r="A188" s="78"/>
      <c r="D188" s="86"/>
      <c r="E188" s="86"/>
      <c r="F188" s="86"/>
      <c r="G188" s="86"/>
      <c r="H188" s="86"/>
      <c r="I188" s="86"/>
      <c r="J188" s="86"/>
      <c r="K188" s="86"/>
      <c r="L188" s="86"/>
      <c r="M188" s="87"/>
      <c r="N188" s="87"/>
      <c r="O188" s="86"/>
      <c r="P188" s="86"/>
      <c r="Q188" s="86"/>
      <c r="R188" s="86"/>
      <c r="S188" s="86"/>
      <c r="T188" s="86"/>
      <c r="U188" s="86"/>
      <c r="V188" s="86"/>
      <c r="W188" s="86"/>
      <c r="X188" s="86"/>
      <c r="Y188" s="86"/>
      <c r="Z188" s="86"/>
      <c r="AA188" s="86"/>
    </row>
    <row r="189" spans="1:28" x14ac:dyDescent="0.35">
      <c r="A189" s="78"/>
      <c r="D189" s="86"/>
      <c r="E189" s="86"/>
      <c r="F189" s="86"/>
      <c r="G189" s="86"/>
      <c r="H189" s="86"/>
      <c r="I189" s="86"/>
      <c r="J189" s="86"/>
      <c r="K189" s="86"/>
      <c r="L189" s="86"/>
      <c r="M189" s="87"/>
      <c r="N189" s="87"/>
      <c r="O189" s="86"/>
      <c r="P189" s="86"/>
      <c r="Q189" s="86"/>
      <c r="R189" s="86"/>
      <c r="S189" s="86"/>
      <c r="T189" s="86"/>
      <c r="U189" s="86"/>
      <c r="V189" s="86"/>
      <c r="W189" s="86"/>
      <c r="X189" s="86"/>
      <c r="Y189" s="86"/>
      <c r="Z189" s="86"/>
      <c r="AA189" s="86"/>
    </row>
    <row r="190" spans="1:28" x14ac:dyDescent="0.35">
      <c r="A190" s="78"/>
      <c r="D190" s="86"/>
      <c r="E190" s="86"/>
      <c r="F190" s="86"/>
      <c r="G190" s="86"/>
      <c r="H190" s="86"/>
      <c r="I190" s="86"/>
      <c r="J190" s="86"/>
      <c r="K190" s="86"/>
      <c r="L190" s="86"/>
      <c r="M190" s="87"/>
      <c r="N190" s="87"/>
      <c r="O190" s="86"/>
      <c r="P190" s="86"/>
      <c r="Q190" s="86"/>
      <c r="R190" s="86"/>
      <c r="S190" s="86"/>
      <c r="T190" s="86"/>
      <c r="U190" s="86"/>
      <c r="V190" s="86"/>
      <c r="W190" s="86"/>
      <c r="X190" s="86"/>
      <c r="Y190" s="86"/>
      <c r="Z190" s="86"/>
      <c r="AA190" s="86"/>
    </row>
    <row r="191" spans="1:28" x14ac:dyDescent="0.35">
      <c r="A191" s="78"/>
      <c r="D191" s="86"/>
      <c r="E191" s="86"/>
      <c r="F191" s="86"/>
      <c r="G191" s="86"/>
      <c r="H191" s="86"/>
      <c r="I191" s="86"/>
      <c r="J191" s="86"/>
      <c r="K191" s="86"/>
      <c r="L191" s="86"/>
      <c r="M191" s="87"/>
      <c r="N191" s="87"/>
      <c r="O191" s="86"/>
      <c r="P191" s="86"/>
      <c r="Q191" s="86"/>
      <c r="R191" s="86"/>
      <c r="S191" s="86"/>
      <c r="T191" s="86"/>
      <c r="U191" s="86"/>
      <c r="V191" s="86"/>
      <c r="W191" s="86"/>
      <c r="X191" s="86"/>
      <c r="Y191" s="86"/>
      <c r="Z191" s="86"/>
      <c r="AA191" s="86"/>
    </row>
    <row r="192" spans="1:28" x14ac:dyDescent="0.35">
      <c r="A192" s="78"/>
      <c r="D192" s="86"/>
      <c r="E192" s="86"/>
      <c r="F192" s="86"/>
      <c r="G192" s="86"/>
      <c r="H192" s="86"/>
      <c r="I192" s="86"/>
      <c r="J192" s="86"/>
      <c r="K192" s="86"/>
      <c r="L192" s="86"/>
      <c r="M192" s="87"/>
      <c r="N192" s="87"/>
      <c r="O192" s="86"/>
      <c r="P192" s="86"/>
      <c r="Q192" s="86"/>
      <c r="R192" s="86"/>
      <c r="S192" s="86"/>
      <c r="T192" s="86"/>
      <c r="U192" s="86"/>
      <c r="V192" s="86"/>
      <c r="W192" s="86"/>
      <c r="X192" s="86"/>
      <c r="Y192" s="86"/>
      <c r="Z192" s="86"/>
      <c r="AA192" s="86"/>
    </row>
    <row r="193" spans="1:27" x14ac:dyDescent="0.35">
      <c r="A193" s="78"/>
      <c r="D193" s="86"/>
      <c r="E193" s="86"/>
      <c r="F193" s="86"/>
      <c r="G193" s="86"/>
      <c r="H193" s="86"/>
      <c r="I193" s="86"/>
      <c r="J193" s="86"/>
      <c r="K193" s="86"/>
      <c r="L193" s="86"/>
      <c r="M193" s="87"/>
      <c r="N193" s="87"/>
      <c r="O193" s="86"/>
      <c r="P193" s="86"/>
      <c r="Q193" s="86"/>
      <c r="R193" s="86"/>
      <c r="S193" s="86"/>
      <c r="T193" s="86"/>
      <c r="U193" s="86"/>
      <c r="V193" s="86"/>
      <c r="W193" s="86"/>
      <c r="X193" s="86"/>
      <c r="Y193" s="86"/>
      <c r="Z193" s="86"/>
      <c r="AA193" s="86"/>
    </row>
    <row r="194" spans="1:27" x14ac:dyDescent="0.35">
      <c r="A194" s="78"/>
      <c r="D194" s="86"/>
      <c r="E194" s="86"/>
      <c r="F194" s="86"/>
      <c r="G194" s="86"/>
      <c r="H194" s="86"/>
      <c r="I194" s="86"/>
      <c r="J194" s="86"/>
      <c r="K194" s="86"/>
      <c r="L194" s="86"/>
      <c r="M194" s="87"/>
      <c r="N194" s="87"/>
      <c r="O194" s="86"/>
      <c r="P194" s="86"/>
      <c r="Q194" s="86"/>
      <c r="R194" s="86"/>
      <c r="S194" s="86"/>
      <c r="T194" s="86"/>
      <c r="U194" s="86"/>
      <c r="V194" s="86"/>
      <c r="W194" s="86"/>
      <c r="X194" s="86"/>
      <c r="Y194" s="86"/>
      <c r="Z194" s="86"/>
      <c r="AA194" s="86"/>
    </row>
    <row r="195" spans="1:27" x14ac:dyDescent="0.35">
      <c r="A195" s="78"/>
      <c r="D195" s="86"/>
      <c r="E195" s="86"/>
      <c r="F195" s="86"/>
      <c r="G195" s="86"/>
      <c r="H195" s="86"/>
      <c r="I195" s="86"/>
      <c r="J195" s="86"/>
      <c r="K195" s="86"/>
      <c r="L195" s="86"/>
      <c r="M195" s="87"/>
      <c r="N195" s="87"/>
      <c r="O195" s="86"/>
      <c r="P195" s="86"/>
      <c r="Q195" s="86"/>
      <c r="R195" s="86"/>
      <c r="S195" s="86"/>
      <c r="T195" s="86"/>
      <c r="U195" s="86"/>
      <c r="V195" s="86"/>
      <c r="W195" s="86"/>
      <c r="X195" s="86"/>
      <c r="Y195" s="86"/>
      <c r="Z195" s="86"/>
      <c r="AA195" s="86"/>
    </row>
    <row r="198" spans="1:27" x14ac:dyDescent="0.35">
      <c r="A198" s="119"/>
      <c r="B198" s="119"/>
      <c r="C198" s="119"/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  <c r="T198" s="119"/>
      <c r="U198" s="119"/>
      <c r="V198" s="119"/>
      <c r="W198" s="119"/>
      <c r="X198" s="119"/>
      <c r="Y198" s="119"/>
      <c r="Z198" s="119"/>
      <c r="AA198" s="119"/>
    </row>
    <row r="199" spans="1:27" x14ac:dyDescent="0.35">
      <c r="A199" s="78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86"/>
      <c r="U199" s="86"/>
      <c r="V199" s="86"/>
      <c r="W199" s="86"/>
      <c r="X199" s="86"/>
      <c r="Y199" s="86"/>
      <c r="Z199" s="86"/>
      <c r="AA199" s="86"/>
    </row>
    <row r="200" spans="1:27" x14ac:dyDescent="0.35">
      <c r="A200" s="78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86"/>
      <c r="U200" s="86"/>
      <c r="V200" s="86"/>
      <c r="W200" s="86"/>
      <c r="X200" s="86"/>
      <c r="Y200" s="86"/>
      <c r="Z200" s="86"/>
      <c r="AA200" s="86"/>
    </row>
    <row r="201" spans="1:27" x14ac:dyDescent="0.35">
      <c r="A201" s="78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86"/>
      <c r="U201" s="86"/>
      <c r="V201" s="86"/>
      <c r="W201" s="86"/>
      <c r="X201" s="86"/>
      <c r="Y201" s="86"/>
      <c r="Z201" s="86"/>
      <c r="AA201" s="86"/>
    </row>
    <row r="202" spans="1:27" x14ac:dyDescent="0.35">
      <c r="A202" s="78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86"/>
      <c r="U202" s="86"/>
      <c r="V202" s="86"/>
      <c r="W202" s="86"/>
      <c r="X202" s="86"/>
      <c r="Y202" s="86"/>
      <c r="Z202" s="86"/>
      <c r="AA202" s="86"/>
    </row>
    <row r="203" spans="1:27" x14ac:dyDescent="0.35">
      <c r="A203" s="78"/>
      <c r="D203" s="86"/>
      <c r="E203" s="86"/>
      <c r="F203" s="86"/>
      <c r="G203" s="86"/>
      <c r="H203" s="86"/>
      <c r="I203" s="86"/>
      <c r="J203" s="86"/>
      <c r="K203" s="86"/>
      <c r="L203" s="86"/>
      <c r="M203" s="86"/>
      <c r="N203" s="86"/>
      <c r="O203" s="86"/>
      <c r="P203" s="86"/>
      <c r="Q203" s="86"/>
      <c r="R203" s="86"/>
      <c r="S203" s="86"/>
      <c r="T203" s="86"/>
      <c r="U203" s="86"/>
      <c r="V203" s="86"/>
      <c r="W203" s="86"/>
      <c r="X203" s="86"/>
      <c r="Y203" s="86"/>
      <c r="Z203" s="86"/>
      <c r="AA203" s="86"/>
    </row>
    <row r="204" spans="1:27" x14ac:dyDescent="0.35">
      <c r="A204" s="78"/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86"/>
      <c r="S204" s="86"/>
      <c r="T204" s="86"/>
      <c r="U204" s="86"/>
      <c r="V204" s="86"/>
      <c r="W204" s="86"/>
      <c r="X204" s="86"/>
      <c r="Y204" s="86"/>
      <c r="Z204" s="86"/>
      <c r="AA204" s="86"/>
    </row>
    <row r="205" spans="1:27" x14ac:dyDescent="0.35">
      <c r="A205" s="78"/>
      <c r="D205" s="86"/>
      <c r="E205" s="86"/>
      <c r="F205" s="86"/>
      <c r="G205" s="86"/>
      <c r="H205" s="86"/>
      <c r="I205" s="86"/>
      <c r="J205" s="86"/>
      <c r="K205" s="86"/>
      <c r="L205" s="86"/>
      <c r="M205" s="86"/>
      <c r="N205" s="86"/>
      <c r="O205" s="86"/>
      <c r="P205" s="86"/>
      <c r="Q205" s="86"/>
      <c r="R205" s="86"/>
      <c r="S205" s="86"/>
      <c r="T205" s="86"/>
      <c r="U205" s="86"/>
      <c r="V205" s="86"/>
      <c r="W205" s="86"/>
      <c r="X205" s="86"/>
      <c r="Y205" s="86"/>
      <c r="Z205" s="86"/>
      <c r="AA205" s="86"/>
    </row>
    <row r="206" spans="1:27" x14ac:dyDescent="0.35">
      <c r="A206" s="78"/>
      <c r="D206" s="86"/>
      <c r="E206" s="86"/>
      <c r="F206" s="86"/>
      <c r="G206" s="86"/>
      <c r="H206" s="86"/>
      <c r="I206" s="86"/>
      <c r="J206" s="86"/>
      <c r="K206" s="86"/>
      <c r="L206" s="86"/>
      <c r="M206" s="86"/>
      <c r="N206" s="86"/>
      <c r="O206" s="86"/>
      <c r="P206" s="86"/>
      <c r="Q206" s="86"/>
      <c r="R206" s="86"/>
      <c r="S206" s="86"/>
      <c r="T206" s="86"/>
      <c r="U206" s="86"/>
      <c r="V206" s="86"/>
      <c r="W206" s="86"/>
      <c r="X206" s="86"/>
      <c r="Y206" s="86"/>
      <c r="Z206" s="86"/>
      <c r="AA206" s="86"/>
    </row>
    <row r="207" spans="1:27" x14ac:dyDescent="0.35">
      <c r="A207" s="78"/>
      <c r="D207" s="86"/>
      <c r="E207" s="86"/>
      <c r="F207" s="86"/>
      <c r="G207" s="86"/>
      <c r="H207" s="86"/>
      <c r="I207" s="86"/>
      <c r="J207" s="86"/>
      <c r="K207" s="86"/>
      <c r="L207" s="86"/>
      <c r="M207" s="86"/>
      <c r="N207" s="86"/>
      <c r="O207" s="86"/>
      <c r="P207" s="86"/>
      <c r="Q207" s="86"/>
      <c r="R207" s="86"/>
      <c r="S207" s="86"/>
      <c r="T207" s="86"/>
      <c r="U207" s="86"/>
      <c r="V207" s="86"/>
      <c r="W207" s="86"/>
      <c r="X207" s="86"/>
      <c r="Y207" s="86"/>
      <c r="Z207" s="86"/>
      <c r="AA207" s="86"/>
    </row>
    <row r="208" spans="1:27" x14ac:dyDescent="0.35">
      <c r="A208" s="78"/>
      <c r="D208" s="86"/>
      <c r="E208" s="86"/>
      <c r="F208" s="86"/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Q208" s="86"/>
      <c r="R208" s="86"/>
      <c r="S208" s="86"/>
      <c r="T208" s="86"/>
      <c r="U208" s="86"/>
      <c r="V208" s="86"/>
      <c r="W208" s="86"/>
      <c r="X208" s="86"/>
      <c r="Y208" s="86"/>
      <c r="Z208" s="86"/>
      <c r="AA208" s="86"/>
    </row>
    <row r="209" spans="1:27" x14ac:dyDescent="0.35">
      <c r="A209" s="78"/>
      <c r="D209" s="86"/>
      <c r="E209" s="86"/>
      <c r="F209" s="86"/>
      <c r="G209" s="86"/>
      <c r="H209" s="86"/>
      <c r="I209" s="86"/>
      <c r="J209" s="86"/>
      <c r="K209" s="86"/>
      <c r="L209" s="86"/>
      <c r="M209" s="86"/>
      <c r="N209" s="86"/>
      <c r="O209" s="86"/>
      <c r="P209" s="86"/>
      <c r="Q209" s="86"/>
      <c r="R209" s="86"/>
      <c r="S209" s="86"/>
      <c r="T209" s="86"/>
      <c r="U209" s="86"/>
      <c r="V209" s="86"/>
      <c r="W209" s="86"/>
      <c r="X209" s="86"/>
      <c r="Y209" s="86"/>
      <c r="Z209" s="86"/>
      <c r="AA209" s="86"/>
    </row>
    <row r="210" spans="1:27" x14ac:dyDescent="0.35">
      <c r="A210" s="78"/>
      <c r="D210" s="86"/>
      <c r="E210" s="86"/>
      <c r="F210" s="86"/>
      <c r="G210" s="86"/>
      <c r="H210" s="86"/>
      <c r="I210" s="86"/>
      <c r="J210" s="86"/>
      <c r="K210" s="86"/>
      <c r="L210" s="86"/>
      <c r="M210" s="86"/>
      <c r="N210" s="86"/>
      <c r="O210" s="86"/>
      <c r="P210" s="86"/>
      <c r="Q210" s="86"/>
      <c r="R210" s="86"/>
      <c r="S210" s="86"/>
      <c r="T210" s="86"/>
      <c r="U210" s="86"/>
      <c r="V210" s="86"/>
      <c r="W210" s="86"/>
      <c r="X210" s="86"/>
      <c r="Y210" s="86"/>
      <c r="Z210" s="86"/>
      <c r="AA210" s="86"/>
    </row>
    <row r="211" spans="1:27" x14ac:dyDescent="0.35">
      <c r="A211" s="78"/>
      <c r="D211" s="86"/>
      <c r="E211" s="86"/>
      <c r="F211" s="86"/>
      <c r="G211" s="86"/>
      <c r="H211" s="86"/>
      <c r="I211" s="86"/>
      <c r="J211" s="86"/>
      <c r="K211" s="86"/>
      <c r="L211" s="86"/>
      <c r="M211" s="86"/>
      <c r="N211" s="86"/>
      <c r="O211" s="86"/>
      <c r="P211" s="86"/>
      <c r="Q211" s="86"/>
      <c r="R211" s="86"/>
      <c r="S211" s="86"/>
      <c r="T211" s="86"/>
      <c r="U211" s="86"/>
      <c r="V211" s="86"/>
      <c r="W211" s="86"/>
      <c r="X211" s="86"/>
      <c r="Y211" s="86"/>
      <c r="Z211" s="86"/>
      <c r="AA211" s="86"/>
    </row>
    <row r="212" spans="1:27" x14ac:dyDescent="0.35">
      <c r="A212" s="78"/>
      <c r="D212" s="86"/>
      <c r="E212" s="86"/>
      <c r="F212" s="86"/>
      <c r="G212" s="86"/>
      <c r="H212" s="86"/>
      <c r="I212" s="86"/>
      <c r="J212" s="86"/>
      <c r="K212" s="86"/>
      <c r="L212" s="86"/>
      <c r="M212" s="86"/>
      <c r="N212" s="86"/>
      <c r="O212" s="86"/>
      <c r="P212" s="86"/>
      <c r="Q212" s="86"/>
      <c r="R212" s="86"/>
      <c r="S212" s="86"/>
      <c r="T212" s="86"/>
      <c r="U212" s="86"/>
      <c r="V212" s="86"/>
      <c r="W212" s="86"/>
      <c r="X212" s="86"/>
      <c r="Y212" s="86"/>
      <c r="Z212" s="86"/>
      <c r="AA212" s="86"/>
    </row>
    <row r="213" spans="1:27" x14ac:dyDescent="0.35">
      <c r="A213" s="78"/>
      <c r="D213" s="86"/>
      <c r="E213" s="86"/>
      <c r="F213" s="86"/>
      <c r="G213" s="86"/>
      <c r="H213" s="86"/>
      <c r="I213" s="86"/>
      <c r="J213" s="86"/>
      <c r="K213" s="86"/>
      <c r="L213" s="86"/>
      <c r="M213" s="86"/>
      <c r="N213" s="86"/>
      <c r="O213" s="86"/>
      <c r="P213" s="86"/>
      <c r="Q213" s="86"/>
      <c r="R213" s="86"/>
      <c r="S213" s="86"/>
      <c r="T213" s="86"/>
      <c r="U213" s="86"/>
      <c r="V213" s="86"/>
      <c r="W213" s="86"/>
      <c r="X213" s="86"/>
      <c r="Y213" s="86"/>
      <c r="Z213" s="86"/>
      <c r="AA213" s="86"/>
    </row>
    <row r="214" spans="1:27" x14ac:dyDescent="0.35">
      <c r="A214" s="78"/>
      <c r="D214" s="86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  <c r="S214" s="86"/>
      <c r="T214" s="86"/>
      <c r="U214" s="86"/>
      <c r="V214" s="86"/>
      <c r="W214" s="86"/>
      <c r="X214" s="86"/>
      <c r="Y214" s="86"/>
      <c r="Z214" s="86"/>
      <c r="AA214" s="86"/>
    </row>
    <row r="215" spans="1:27" x14ac:dyDescent="0.35">
      <c r="A215" s="78"/>
      <c r="D215" s="86"/>
      <c r="E215" s="86"/>
      <c r="F215" s="86"/>
      <c r="G215" s="86"/>
      <c r="H215" s="86"/>
      <c r="I215" s="86"/>
      <c r="J215" s="86"/>
      <c r="K215" s="86"/>
      <c r="L215" s="86"/>
      <c r="M215" s="86"/>
      <c r="N215" s="86"/>
      <c r="O215" s="86"/>
      <c r="P215" s="86"/>
      <c r="Q215" s="86"/>
      <c r="R215" s="86"/>
      <c r="S215" s="86"/>
      <c r="T215" s="86"/>
      <c r="U215" s="86"/>
      <c r="V215" s="86"/>
      <c r="W215" s="86"/>
      <c r="X215" s="86"/>
      <c r="Y215" s="86"/>
      <c r="Z215" s="86"/>
      <c r="AA215" s="86"/>
    </row>
    <row r="216" spans="1:27" x14ac:dyDescent="0.35">
      <c r="A216" s="78"/>
      <c r="D216" s="86"/>
      <c r="E216" s="86"/>
      <c r="F216" s="86"/>
      <c r="G216" s="86"/>
      <c r="H216" s="86"/>
      <c r="I216" s="86"/>
      <c r="J216" s="86"/>
      <c r="K216" s="86"/>
      <c r="L216" s="86"/>
      <c r="M216" s="86"/>
      <c r="N216" s="86"/>
      <c r="O216" s="86"/>
      <c r="P216" s="86"/>
      <c r="Q216" s="86"/>
      <c r="R216" s="86"/>
      <c r="S216" s="86"/>
      <c r="T216" s="86"/>
      <c r="U216" s="86"/>
      <c r="V216" s="86"/>
      <c r="W216" s="86"/>
      <c r="X216" s="86"/>
      <c r="Y216" s="86"/>
      <c r="Z216" s="86"/>
      <c r="AA216" s="86"/>
    </row>
    <row r="217" spans="1:27" x14ac:dyDescent="0.35">
      <c r="A217" s="78"/>
      <c r="D217" s="86"/>
      <c r="E217" s="86"/>
      <c r="F217" s="86"/>
      <c r="G217" s="86"/>
      <c r="H217" s="86"/>
      <c r="I217" s="86"/>
      <c r="J217" s="86"/>
      <c r="K217" s="86"/>
      <c r="L217" s="86"/>
      <c r="M217" s="86"/>
      <c r="N217" s="86"/>
      <c r="O217" s="86"/>
      <c r="P217" s="86"/>
      <c r="Q217" s="86"/>
      <c r="R217" s="86"/>
      <c r="S217" s="86"/>
      <c r="T217" s="86"/>
      <c r="U217" s="86"/>
      <c r="V217" s="86"/>
      <c r="W217" s="86"/>
      <c r="X217" s="86"/>
      <c r="Y217" s="86"/>
      <c r="Z217" s="86"/>
      <c r="AA217" s="86"/>
    </row>
    <row r="218" spans="1:27" x14ac:dyDescent="0.35">
      <c r="A218" s="78"/>
      <c r="D218" s="86"/>
      <c r="E218" s="86"/>
      <c r="F218" s="86"/>
      <c r="G218" s="86"/>
      <c r="H218" s="86"/>
      <c r="I218" s="86"/>
      <c r="J218" s="86"/>
      <c r="K218" s="86"/>
      <c r="L218" s="86"/>
      <c r="M218" s="86"/>
      <c r="N218" s="86"/>
      <c r="O218" s="86"/>
      <c r="P218" s="86"/>
      <c r="Q218" s="86"/>
      <c r="R218" s="86"/>
      <c r="S218" s="86"/>
      <c r="T218" s="86"/>
      <c r="U218" s="86"/>
      <c r="V218" s="86"/>
      <c r="W218" s="86"/>
      <c r="X218" s="86"/>
      <c r="Y218" s="86"/>
      <c r="Z218" s="86"/>
      <c r="AA218" s="86"/>
    </row>
    <row r="219" spans="1:27" x14ac:dyDescent="0.35">
      <c r="A219" s="78"/>
      <c r="D219" s="86"/>
      <c r="E219" s="86"/>
      <c r="F219" s="86"/>
      <c r="G219" s="86"/>
      <c r="H219" s="86"/>
      <c r="I219" s="86"/>
      <c r="J219" s="86"/>
      <c r="K219" s="86"/>
      <c r="L219" s="86"/>
      <c r="M219" s="86"/>
      <c r="N219" s="86"/>
      <c r="O219" s="86"/>
      <c r="P219" s="86"/>
      <c r="Q219" s="86"/>
      <c r="R219" s="86"/>
      <c r="S219" s="86"/>
      <c r="T219" s="86"/>
      <c r="U219" s="86"/>
      <c r="V219" s="86"/>
      <c r="W219" s="86"/>
      <c r="X219" s="86"/>
      <c r="Y219" s="86"/>
      <c r="Z219" s="86"/>
      <c r="AA219" s="86"/>
    </row>
    <row r="220" spans="1:27" x14ac:dyDescent="0.35">
      <c r="A220" s="78"/>
      <c r="D220" s="86"/>
      <c r="E220" s="86"/>
      <c r="F220" s="86"/>
      <c r="G220" s="86"/>
      <c r="H220" s="86"/>
      <c r="I220" s="86"/>
      <c r="J220" s="86"/>
      <c r="K220" s="86"/>
      <c r="L220" s="86"/>
      <c r="M220" s="86"/>
      <c r="N220" s="86"/>
      <c r="O220" s="86"/>
      <c r="P220" s="86"/>
      <c r="Q220" s="86"/>
      <c r="R220" s="86"/>
      <c r="S220" s="86"/>
      <c r="T220" s="86"/>
      <c r="U220" s="86"/>
      <c r="V220" s="86"/>
      <c r="W220" s="86"/>
      <c r="X220" s="86"/>
      <c r="Y220" s="86"/>
      <c r="Z220" s="86"/>
      <c r="AA220" s="86"/>
    </row>
    <row r="221" spans="1:27" x14ac:dyDescent="0.35">
      <c r="A221" s="78"/>
      <c r="D221" s="86"/>
      <c r="E221" s="86"/>
      <c r="F221" s="86"/>
      <c r="G221" s="86"/>
      <c r="H221" s="86"/>
      <c r="I221" s="86"/>
      <c r="J221" s="86"/>
      <c r="K221" s="86"/>
      <c r="L221" s="86"/>
      <c r="M221" s="86"/>
      <c r="N221" s="86"/>
      <c r="O221" s="86"/>
      <c r="P221" s="86"/>
      <c r="Q221" s="86"/>
      <c r="R221" s="86"/>
      <c r="S221" s="86"/>
      <c r="T221" s="86"/>
      <c r="U221" s="86"/>
      <c r="V221" s="86"/>
      <c r="W221" s="86"/>
      <c r="X221" s="86"/>
      <c r="Y221" s="86"/>
      <c r="Z221" s="86"/>
      <c r="AA221" s="86"/>
    </row>
    <row r="222" spans="1:27" x14ac:dyDescent="0.35">
      <c r="A222" s="78"/>
      <c r="D222" s="86"/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86"/>
      <c r="S222" s="86"/>
      <c r="T222" s="86"/>
      <c r="U222" s="86"/>
      <c r="V222" s="86"/>
      <c r="W222" s="86"/>
      <c r="X222" s="86"/>
      <c r="Y222" s="86"/>
      <c r="Z222" s="86"/>
      <c r="AA222" s="86"/>
    </row>
    <row r="223" spans="1:27" x14ac:dyDescent="0.35">
      <c r="A223" s="78"/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86"/>
      <c r="S223" s="86"/>
      <c r="T223" s="86"/>
      <c r="U223" s="86"/>
      <c r="V223" s="86"/>
      <c r="W223" s="86"/>
      <c r="X223" s="86"/>
      <c r="Y223" s="86"/>
      <c r="Z223" s="86"/>
      <c r="AA223" s="86"/>
    </row>
    <row r="224" spans="1:27" x14ac:dyDescent="0.35">
      <c r="A224" s="78"/>
      <c r="D224" s="86"/>
      <c r="E224" s="86"/>
      <c r="F224" s="86"/>
      <c r="G224" s="86"/>
      <c r="H224" s="86"/>
      <c r="I224" s="86"/>
      <c r="J224" s="86"/>
      <c r="K224" s="86"/>
      <c r="L224" s="86"/>
      <c r="M224" s="86"/>
      <c r="N224" s="86"/>
      <c r="O224" s="86"/>
      <c r="P224" s="86"/>
      <c r="Q224" s="86"/>
      <c r="R224" s="86"/>
      <c r="S224" s="86"/>
      <c r="T224" s="86"/>
      <c r="U224" s="86"/>
      <c r="V224" s="86"/>
      <c r="W224" s="86"/>
      <c r="X224" s="86"/>
      <c r="Y224" s="86"/>
      <c r="Z224" s="86"/>
      <c r="AA224" s="86"/>
    </row>
    <row r="225" spans="1:27" x14ac:dyDescent="0.35">
      <c r="A225" s="78"/>
      <c r="D225" s="86"/>
      <c r="E225" s="86"/>
      <c r="F225" s="86"/>
      <c r="G225" s="86"/>
      <c r="H225" s="86"/>
      <c r="I225" s="86"/>
      <c r="J225" s="86"/>
      <c r="K225" s="86"/>
      <c r="L225" s="86"/>
      <c r="M225" s="86"/>
      <c r="N225" s="86"/>
      <c r="O225" s="86"/>
      <c r="P225" s="86"/>
      <c r="Q225" s="86"/>
      <c r="R225" s="86"/>
      <c r="S225" s="86"/>
      <c r="T225" s="86"/>
      <c r="U225" s="86"/>
      <c r="V225" s="86"/>
      <c r="W225" s="86"/>
      <c r="X225" s="86"/>
      <c r="Y225" s="86"/>
      <c r="Z225" s="86"/>
      <c r="AA225" s="86"/>
    </row>
    <row r="226" spans="1:27" x14ac:dyDescent="0.35">
      <c r="A226" s="78"/>
      <c r="D226" s="86"/>
      <c r="E226" s="86"/>
      <c r="F226" s="86"/>
      <c r="G226" s="86"/>
      <c r="H226" s="86"/>
      <c r="I226" s="86"/>
      <c r="J226" s="86"/>
      <c r="K226" s="86"/>
      <c r="L226" s="86"/>
      <c r="M226" s="86"/>
      <c r="N226" s="86"/>
      <c r="O226" s="86"/>
      <c r="P226" s="86"/>
      <c r="Q226" s="86"/>
      <c r="R226" s="86"/>
      <c r="S226" s="86"/>
      <c r="T226" s="86"/>
      <c r="U226" s="86"/>
      <c r="V226" s="86"/>
      <c r="W226" s="86"/>
      <c r="X226" s="86"/>
      <c r="Y226" s="86"/>
      <c r="Z226" s="86"/>
      <c r="AA226" s="86"/>
    </row>
    <row r="227" spans="1:27" x14ac:dyDescent="0.35">
      <c r="A227" s="78"/>
      <c r="D227" s="86"/>
      <c r="E227" s="86"/>
      <c r="F227" s="86"/>
      <c r="G227" s="86"/>
      <c r="H227" s="86"/>
      <c r="I227" s="86"/>
      <c r="J227" s="86"/>
      <c r="K227" s="86"/>
      <c r="L227" s="86"/>
      <c r="M227" s="86"/>
      <c r="N227" s="86"/>
      <c r="O227" s="86"/>
      <c r="P227" s="86"/>
      <c r="Q227" s="86"/>
      <c r="R227" s="86"/>
      <c r="S227" s="86"/>
      <c r="T227" s="86"/>
      <c r="U227" s="86"/>
      <c r="V227" s="86"/>
      <c r="W227" s="86"/>
      <c r="X227" s="86"/>
      <c r="Y227" s="86"/>
      <c r="Z227" s="86"/>
      <c r="AA227" s="86"/>
    </row>
    <row r="228" spans="1:27" x14ac:dyDescent="0.35">
      <c r="A228" s="78"/>
      <c r="D228" s="86"/>
      <c r="E228" s="86"/>
      <c r="F228" s="86"/>
      <c r="G228" s="86"/>
      <c r="H228" s="86"/>
      <c r="I228" s="86"/>
      <c r="J228" s="86"/>
      <c r="K228" s="86"/>
      <c r="L228" s="86"/>
      <c r="M228" s="86"/>
      <c r="N228" s="86"/>
      <c r="O228" s="86"/>
      <c r="P228" s="86"/>
      <c r="Q228" s="86"/>
      <c r="R228" s="86"/>
      <c r="S228" s="86"/>
      <c r="T228" s="86"/>
      <c r="U228" s="86"/>
      <c r="V228" s="86"/>
      <c r="W228" s="86"/>
      <c r="X228" s="86"/>
      <c r="Y228" s="86"/>
      <c r="Z228" s="86"/>
      <c r="AA228" s="86"/>
    </row>
    <row r="229" spans="1:27" x14ac:dyDescent="0.35">
      <c r="A229" s="78"/>
      <c r="D229" s="86"/>
      <c r="E229" s="86"/>
      <c r="F229" s="86"/>
      <c r="G229" s="86"/>
      <c r="H229" s="86"/>
      <c r="I229" s="86"/>
      <c r="J229" s="86"/>
      <c r="K229" s="86"/>
      <c r="L229" s="86"/>
      <c r="M229" s="86"/>
      <c r="N229" s="86"/>
      <c r="O229" s="86"/>
      <c r="P229" s="86"/>
      <c r="Q229" s="86"/>
      <c r="R229" s="86"/>
      <c r="S229" s="86"/>
      <c r="T229" s="86"/>
      <c r="U229" s="86"/>
      <c r="V229" s="86"/>
      <c r="W229" s="86"/>
      <c r="X229" s="86"/>
      <c r="Y229" s="86"/>
      <c r="Z229" s="86"/>
      <c r="AA229" s="86"/>
    </row>
    <row r="230" spans="1:27" x14ac:dyDescent="0.35">
      <c r="A230" s="78"/>
      <c r="D230" s="86"/>
      <c r="E230" s="86"/>
      <c r="F230" s="86"/>
      <c r="G230" s="86"/>
      <c r="H230" s="86"/>
      <c r="I230" s="86"/>
      <c r="J230" s="86"/>
      <c r="K230" s="86"/>
      <c r="L230" s="86"/>
      <c r="M230" s="86"/>
      <c r="N230" s="86"/>
      <c r="O230" s="86"/>
      <c r="P230" s="86"/>
      <c r="Q230" s="86"/>
      <c r="R230" s="86"/>
      <c r="S230" s="86"/>
      <c r="T230" s="86"/>
      <c r="U230" s="86"/>
      <c r="V230" s="86"/>
      <c r="W230" s="86"/>
      <c r="X230" s="86"/>
      <c r="Y230" s="86"/>
      <c r="Z230" s="86"/>
      <c r="AA230" s="86"/>
    </row>
    <row r="231" spans="1:27" x14ac:dyDescent="0.35">
      <c r="A231" s="78"/>
      <c r="D231" s="86"/>
      <c r="E231" s="86"/>
      <c r="F231" s="86"/>
      <c r="G231" s="86"/>
      <c r="H231" s="86"/>
      <c r="I231" s="86"/>
      <c r="J231" s="86"/>
      <c r="K231" s="86"/>
      <c r="L231" s="86"/>
      <c r="M231" s="86"/>
      <c r="N231" s="86"/>
      <c r="O231" s="86"/>
      <c r="P231" s="86"/>
      <c r="Q231" s="86"/>
      <c r="R231" s="86"/>
      <c r="S231" s="86"/>
      <c r="T231" s="86"/>
      <c r="U231" s="86"/>
      <c r="V231" s="86"/>
      <c r="W231" s="86"/>
      <c r="X231" s="86"/>
      <c r="Y231" s="86"/>
      <c r="Z231" s="86"/>
      <c r="AA231" s="86"/>
    </row>
    <row r="232" spans="1:27" x14ac:dyDescent="0.35">
      <c r="A232" s="78"/>
      <c r="D232" s="86"/>
      <c r="E232" s="86"/>
      <c r="F232" s="86"/>
      <c r="G232" s="86"/>
      <c r="H232" s="86"/>
      <c r="I232" s="86"/>
      <c r="J232" s="86"/>
      <c r="K232" s="86"/>
      <c r="L232" s="86"/>
      <c r="M232" s="86"/>
      <c r="N232" s="86"/>
      <c r="O232" s="86"/>
      <c r="P232" s="86"/>
      <c r="Q232" s="86"/>
      <c r="R232" s="86"/>
      <c r="S232" s="86"/>
      <c r="T232" s="86"/>
      <c r="U232" s="86"/>
      <c r="V232" s="86"/>
      <c r="W232" s="86"/>
      <c r="X232" s="86"/>
      <c r="Y232" s="86"/>
      <c r="Z232" s="86"/>
      <c r="AA232" s="86"/>
    </row>
    <row r="233" spans="1:27" x14ac:dyDescent="0.35">
      <c r="A233" s="78"/>
      <c r="D233" s="86"/>
      <c r="E233" s="86"/>
      <c r="F233" s="86"/>
      <c r="G233" s="86"/>
      <c r="H233" s="86"/>
      <c r="I233" s="86"/>
      <c r="J233" s="86"/>
      <c r="K233" s="86"/>
      <c r="L233" s="86"/>
      <c r="M233" s="86"/>
      <c r="N233" s="86"/>
      <c r="O233" s="86"/>
      <c r="P233" s="86"/>
      <c r="Q233" s="86"/>
      <c r="R233" s="86"/>
      <c r="S233" s="86"/>
      <c r="T233" s="86"/>
      <c r="U233" s="86"/>
      <c r="V233" s="86"/>
      <c r="W233" s="86"/>
      <c r="X233" s="86"/>
      <c r="Y233" s="86"/>
      <c r="Z233" s="86"/>
      <c r="AA233" s="86"/>
    </row>
    <row r="234" spans="1:27" x14ac:dyDescent="0.35">
      <c r="A234" s="78"/>
      <c r="D234" s="86"/>
      <c r="E234" s="86"/>
      <c r="F234" s="86"/>
      <c r="G234" s="86"/>
      <c r="H234" s="86"/>
      <c r="I234" s="86"/>
      <c r="J234" s="86"/>
      <c r="K234" s="86"/>
      <c r="L234" s="86"/>
      <c r="M234" s="86"/>
      <c r="N234" s="86"/>
      <c r="O234" s="86"/>
      <c r="P234" s="86"/>
      <c r="Q234" s="86"/>
      <c r="R234" s="86"/>
      <c r="S234" s="86"/>
      <c r="T234" s="86"/>
      <c r="U234" s="86"/>
      <c r="V234" s="86"/>
      <c r="W234" s="86"/>
      <c r="X234" s="86"/>
      <c r="Y234" s="86"/>
      <c r="Z234" s="86"/>
      <c r="AA234" s="86"/>
    </row>
    <row r="235" spans="1:27" x14ac:dyDescent="0.35">
      <c r="A235" s="78"/>
      <c r="D235" s="86"/>
      <c r="E235" s="86"/>
      <c r="F235" s="86"/>
      <c r="G235" s="86"/>
      <c r="H235" s="86"/>
      <c r="I235" s="86"/>
      <c r="J235" s="86"/>
      <c r="K235" s="86"/>
      <c r="L235" s="86"/>
      <c r="M235" s="86"/>
      <c r="N235" s="86"/>
      <c r="O235" s="86"/>
      <c r="P235" s="86"/>
      <c r="Q235" s="86"/>
      <c r="R235" s="86"/>
      <c r="S235" s="86"/>
      <c r="T235" s="86"/>
      <c r="U235" s="86"/>
      <c r="V235" s="86"/>
      <c r="W235" s="86"/>
      <c r="X235" s="86"/>
      <c r="Y235" s="86"/>
      <c r="Z235" s="86"/>
      <c r="AA235" s="86"/>
    </row>
    <row r="236" spans="1:27" x14ac:dyDescent="0.35">
      <c r="A236" s="78"/>
      <c r="D236" s="86"/>
      <c r="E236" s="86"/>
      <c r="F236" s="86"/>
      <c r="G236" s="86"/>
      <c r="H236" s="86"/>
      <c r="I236" s="86"/>
      <c r="J236" s="86"/>
      <c r="K236" s="86"/>
      <c r="L236" s="86"/>
      <c r="M236" s="86"/>
      <c r="N236" s="86"/>
      <c r="O236" s="86"/>
      <c r="P236" s="86"/>
      <c r="Q236" s="86"/>
      <c r="R236" s="86"/>
      <c r="S236" s="86"/>
      <c r="T236" s="86"/>
      <c r="U236" s="86"/>
      <c r="V236" s="86"/>
      <c r="W236" s="86"/>
      <c r="X236" s="86"/>
      <c r="Y236" s="86"/>
      <c r="Z236" s="86"/>
      <c r="AA236" s="86"/>
    </row>
    <row r="237" spans="1:27" x14ac:dyDescent="0.35">
      <c r="A237" s="78"/>
      <c r="D237" s="86"/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86"/>
      <c r="U237" s="86"/>
      <c r="V237" s="86"/>
      <c r="W237" s="86"/>
      <c r="X237" s="86"/>
      <c r="Y237" s="86"/>
      <c r="Z237" s="86"/>
      <c r="AA237" s="86"/>
    </row>
    <row r="238" spans="1:27" x14ac:dyDescent="0.35">
      <c r="A238" s="78"/>
      <c r="D238" s="86"/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Q238" s="86"/>
      <c r="R238" s="86"/>
      <c r="S238" s="86"/>
      <c r="T238" s="86"/>
      <c r="U238" s="86"/>
      <c r="V238" s="86"/>
      <c r="W238" s="86"/>
      <c r="X238" s="86"/>
      <c r="Y238" s="86"/>
      <c r="Z238" s="86"/>
      <c r="AA238" s="86"/>
    </row>
    <row r="239" spans="1:27" x14ac:dyDescent="0.35">
      <c r="A239" s="78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  <c r="S239" s="86"/>
      <c r="T239" s="86"/>
      <c r="U239" s="86"/>
      <c r="V239" s="86"/>
      <c r="W239" s="86"/>
      <c r="X239" s="86"/>
      <c r="Y239" s="86"/>
      <c r="Z239" s="86"/>
      <c r="AA239" s="86"/>
    </row>
    <row r="240" spans="1:27" x14ac:dyDescent="0.35">
      <c r="A240" s="78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  <c r="S240" s="86"/>
      <c r="T240" s="86"/>
      <c r="U240" s="86"/>
      <c r="V240" s="86"/>
      <c r="W240" s="86"/>
      <c r="X240" s="86"/>
      <c r="Y240" s="86"/>
      <c r="Z240" s="86"/>
      <c r="AA240" s="86"/>
    </row>
    <row r="241" spans="1:27" x14ac:dyDescent="0.35">
      <c r="A241" s="78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86"/>
      <c r="S241" s="86"/>
      <c r="T241" s="86"/>
      <c r="U241" s="86"/>
      <c r="V241" s="86"/>
      <c r="W241" s="86"/>
      <c r="X241" s="86"/>
      <c r="Y241" s="86"/>
      <c r="Z241" s="86"/>
      <c r="AA241" s="86"/>
    </row>
    <row r="242" spans="1:27" x14ac:dyDescent="0.35">
      <c r="A242" s="78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86"/>
      <c r="S242" s="86"/>
      <c r="T242" s="86"/>
      <c r="U242" s="86"/>
      <c r="V242" s="86"/>
      <c r="W242" s="86"/>
      <c r="X242" s="86"/>
      <c r="Y242" s="86"/>
      <c r="Z242" s="86"/>
      <c r="AA242" s="86"/>
    </row>
    <row r="243" spans="1:27" x14ac:dyDescent="0.35">
      <c r="A243" s="78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86"/>
      <c r="S243" s="86"/>
      <c r="T243" s="86"/>
      <c r="U243" s="86"/>
      <c r="V243" s="86"/>
      <c r="W243" s="86"/>
      <c r="X243" s="86"/>
      <c r="Y243" s="86"/>
      <c r="Z243" s="86"/>
      <c r="AA243" s="86"/>
    </row>
    <row r="244" spans="1:27" x14ac:dyDescent="0.35">
      <c r="A244" s="78"/>
      <c r="D244" s="86"/>
      <c r="E244" s="86"/>
      <c r="F244" s="86"/>
      <c r="G244" s="86"/>
      <c r="H244" s="86"/>
      <c r="I244" s="86"/>
      <c r="J244" s="86"/>
      <c r="K244" s="86"/>
      <c r="L244" s="86"/>
      <c r="M244" s="86"/>
      <c r="N244" s="86"/>
      <c r="O244" s="86"/>
      <c r="P244" s="86"/>
      <c r="Q244" s="86"/>
      <c r="R244" s="86"/>
      <c r="S244" s="86"/>
      <c r="T244" s="86"/>
      <c r="U244" s="86"/>
      <c r="V244" s="86"/>
      <c r="W244" s="86"/>
      <c r="X244" s="86"/>
      <c r="Y244" s="86"/>
      <c r="Z244" s="86"/>
      <c r="AA244" s="86"/>
    </row>
    <row r="245" spans="1:27" x14ac:dyDescent="0.35">
      <c r="A245" s="78"/>
      <c r="D245" s="86"/>
      <c r="E245" s="86"/>
      <c r="F245" s="86"/>
      <c r="G245" s="86"/>
      <c r="H245" s="86"/>
      <c r="I245" s="86"/>
      <c r="J245" s="86"/>
      <c r="K245" s="86"/>
      <c r="L245" s="86"/>
      <c r="M245" s="86"/>
      <c r="N245" s="86"/>
      <c r="O245" s="86"/>
      <c r="P245" s="86"/>
      <c r="Q245" s="86"/>
      <c r="R245" s="86"/>
      <c r="S245" s="86"/>
      <c r="T245" s="86"/>
      <c r="U245" s="86"/>
      <c r="V245" s="86"/>
      <c r="W245" s="86"/>
      <c r="X245" s="86"/>
      <c r="Y245" s="86"/>
      <c r="Z245" s="86"/>
      <c r="AA245" s="86"/>
    </row>
    <row r="246" spans="1:27" x14ac:dyDescent="0.35">
      <c r="A246" s="78"/>
      <c r="D246" s="86"/>
      <c r="E246" s="86"/>
      <c r="F246" s="86"/>
      <c r="G246" s="86"/>
      <c r="H246" s="86"/>
      <c r="I246" s="86"/>
      <c r="J246" s="86"/>
      <c r="K246" s="86"/>
      <c r="L246" s="86"/>
      <c r="M246" s="86"/>
      <c r="N246" s="86"/>
      <c r="O246" s="86"/>
      <c r="P246" s="86"/>
      <c r="Q246" s="86"/>
      <c r="R246" s="86"/>
      <c r="S246" s="86"/>
      <c r="T246" s="86"/>
      <c r="U246" s="86"/>
      <c r="V246" s="86"/>
      <c r="W246" s="86"/>
      <c r="X246" s="86"/>
      <c r="Y246" s="86"/>
      <c r="Z246" s="86"/>
      <c r="AA246" s="86"/>
    </row>
    <row r="247" spans="1:27" x14ac:dyDescent="0.35">
      <c r="A247" s="78"/>
      <c r="D247" s="86"/>
      <c r="E247" s="86"/>
      <c r="F247" s="86"/>
      <c r="G247" s="86"/>
      <c r="H247" s="86"/>
      <c r="I247" s="86"/>
      <c r="J247" s="86"/>
      <c r="K247" s="86"/>
      <c r="L247" s="86"/>
      <c r="M247" s="86"/>
      <c r="N247" s="86"/>
      <c r="O247" s="86"/>
      <c r="P247" s="86"/>
      <c r="Q247" s="86"/>
      <c r="R247" s="86"/>
      <c r="S247" s="86"/>
      <c r="T247" s="86"/>
      <c r="U247" s="86"/>
      <c r="V247" s="86"/>
      <c r="W247" s="86"/>
      <c r="X247" s="86"/>
      <c r="Y247" s="86"/>
      <c r="Z247" s="86"/>
      <c r="AA247" s="86"/>
    </row>
    <row r="248" spans="1:27" x14ac:dyDescent="0.35">
      <c r="A248" s="78"/>
      <c r="D248" s="86"/>
      <c r="E248" s="86"/>
      <c r="F248" s="86"/>
      <c r="G248" s="86"/>
      <c r="H248" s="86"/>
      <c r="I248" s="86"/>
      <c r="J248" s="86"/>
      <c r="K248" s="86"/>
      <c r="L248" s="86"/>
      <c r="M248" s="86"/>
      <c r="N248" s="86"/>
      <c r="O248" s="86"/>
      <c r="P248" s="86"/>
      <c r="Q248" s="86"/>
      <c r="R248" s="86"/>
      <c r="S248" s="86"/>
      <c r="T248" s="86"/>
      <c r="U248" s="86"/>
      <c r="V248" s="86"/>
      <c r="W248" s="86"/>
      <c r="X248" s="86"/>
      <c r="Y248" s="86"/>
      <c r="Z248" s="86"/>
      <c r="AA248" s="86"/>
    </row>
    <row r="249" spans="1:27" x14ac:dyDescent="0.35">
      <c r="A249" s="78"/>
      <c r="D249" s="86"/>
      <c r="E249" s="86"/>
      <c r="F249" s="86"/>
      <c r="G249" s="86"/>
      <c r="H249" s="86"/>
      <c r="I249" s="86"/>
      <c r="J249" s="86"/>
      <c r="K249" s="86"/>
      <c r="L249" s="86"/>
      <c r="M249" s="86"/>
      <c r="N249" s="86"/>
      <c r="O249" s="86"/>
      <c r="P249" s="86"/>
      <c r="Q249" s="86"/>
      <c r="R249" s="86"/>
      <c r="S249" s="86"/>
      <c r="T249" s="86"/>
      <c r="U249" s="86"/>
      <c r="V249" s="86"/>
      <c r="W249" s="86"/>
      <c r="X249" s="86"/>
      <c r="Y249" s="86"/>
      <c r="Z249" s="86"/>
      <c r="AA249" s="86"/>
    </row>
    <row r="250" spans="1:27" x14ac:dyDescent="0.35">
      <c r="A250" s="78"/>
      <c r="D250" s="86"/>
      <c r="E250" s="86"/>
      <c r="F250" s="86"/>
      <c r="G250" s="86"/>
      <c r="H250" s="86"/>
      <c r="I250" s="86"/>
      <c r="J250" s="86"/>
      <c r="K250" s="86"/>
      <c r="L250" s="86"/>
      <c r="M250" s="86"/>
      <c r="N250" s="86"/>
      <c r="O250" s="86"/>
      <c r="P250" s="86"/>
      <c r="Q250" s="86"/>
      <c r="R250" s="86"/>
      <c r="S250" s="86"/>
      <c r="T250" s="86"/>
      <c r="U250" s="86"/>
      <c r="V250" s="86"/>
      <c r="W250" s="86"/>
      <c r="X250" s="86"/>
      <c r="Y250" s="86"/>
      <c r="Z250" s="86"/>
      <c r="AA250" s="86"/>
    </row>
    <row r="251" spans="1:27" x14ac:dyDescent="0.35">
      <c r="A251" s="78"/>
      <c r="D251" s="86"/>
      <c r="E251" s="86"/>
      <c r="F251" s="86"/>
      <c r="G251" s="86"/>
      <c r="H251" s="86"/>
      <c r="I251" s="86"/>
      <c r="J251" s="86"/>
      <c r="K251" s="86"/>
      <c r="L251" s="86"/>
      <c r="M251" s="86"/>
      <c r="N251" s="86"/>
      <c r="O251" s="86"/>
      <c r="P251" s="86"/>
      <c r="Q251" s="86"/>
      <c r="R251" s="86"/>
      <c r="S251" s="86"/>
      <c r="T251" s="86"/>
      <c r="U251" s="86"/>
      <c r="V251" s="86"/>
      <c r="W251" s="86"/>
      <c r="X251" s="86"/>
      <c r="Y251" s="86"/>
      <c r="Z251" s="86"/>
      <c r="AA251" s="86"/>
    </row>
    <row r="252" spans="1:27" x14ac:dyDescent="0.35">
      <c r="A252" s="78"/>
      <c r="D252" s="86"/>
      <c r="E252" s="86"/>
      <c r="F252" s="86"/>
      <c r="G252" s="86"/>
      <c r="H252" s="86"/>
      <c r="I252" s="86"/>
      <c r="J252" s="86"/>
      <c r="K252" s="86"/>
      <c r="L252" s="86"/>
      <c r="M252" s="86"/>
      <c r="N252" s="86"/>
      <c r="O252" s="86"/>
      <c r="P252" s="86"/>
      <c r="Q252" s="86"/>
      <c r="R252" s="86"/>
      <c r="S252" s="86"/>
      <c r="T252" s="86"/>
      <c r="U252" s="86"/>
      <c r="V252" s="86"/>
      <c r="W252" s="86"/>
      <c r="X252" s="86"/>
      <c r="Y252" s="86"/>
      <c r="Z252" s="86"/>
      <c r="AA252" s="86"/>
    </row>
    <row r="253" spans="1:27" x14ac:dyDescent="0.35">
      <c r="A253" s="78"/>
      <c r="D253" s="86"/>
      <c r="E253" s="86"/>
      <c r="F253" s="86"/>
      <c r="G253" s="86"/>
      <c r="H253" s="86"/>
      <c r="I253" s="86"/>
      <c r="J253" s="86"/>
      <c r="K253" s="86"/>
      <c r="L253" s="86"/>
      <c r="M253" s="86"/>
      <c r="N253" s="86"/>
      <c r="O253" s="86"/>
      <c r="P253" s="86"/>
      <c r="Q253" s="86"/>
      <c r="R253" s="86"/>
      <c r="S253" s="86"/>
      <c r="T253" s="86"/>
      <c r="U253" s="86"/>
      <c r="V253" s="86"/>
      <c r="W253" s="86"/>
      <c r="X253" s="86"/>
      <c r="Y253" s="86"/>
      <c r="Z253" s="86"/>
      <c r="AA253" s="86"/>
    </row>
    <row r="254" spans="1:27" x14ac:dyDescent="0.35">
      <c r="A254" s="78"/>
      <c r="D254" s="86"/>
      <c r="E254" s="86"/>
      <c r="F254" s="86"/>
      <c r="G254" s="86"/>
      <c r="H254" s="86"/>
      <c r="I254" s="86"/>
      <c r="J254" s="86"/>
      <c r="K254" s="86"/>
      <c r="L254" s="86"/>
      <c r="M254" s="86"/>
      <c r="N254" s="86"/>
      <c r="O254" s="86"/>
      <c r="P254" s="86"/>
      <c r="Q254" s="86"/>
      <c r="R254" s="86"/>
      <c r="S254" s="86"/>
      <c r="T254" s="86"/>
      <c r="U254" s="86"/>
      <c r="V254" s="86"/>
      <c r="W254" s="86"/>
      <c r="X254" s="86"/>
      <c r="Y254" s="86"/>
      <c r="Z254" s="86"/>
      <c r="AA254" s="86"/>
    </row>
    <row r="255" spans="1:27" x14ac:dyDescent="0.35">
      <c r="A255" s="78"/>
      <c r="D255" s="86"/>
      <c r="E255" s="86"/>
      <c r="F255" s="86"/>
      <c r="G255" s="86"/>
      <c r="H255" s="86"/>
      <c r="I255" s="86"/>
      <c r="J255" s="86"/>
      <c r="K255" s="86"/>
      <c r="L255" s="86"/>
      <c r="M255" s="86"/>
      <c r="N255" s="86"/>
      <c r="O255" s="86"/>
      <c r="P255" s="86"/>
      <c r="Q255" s="86"/>
      <c r="R255" s="86"/>
      <c r="S255" s="86"/>
      <c r="T255" s="86"/>
      <c r="U255" s="86"/>
      <c r="V255" s="86"/>
      <c r="W255" s="86"/>
      <c r="X255" s="86"/>
      <c r="Y255" s="86"/>
      <c r="Z255" s="86"/>
      <c r="AA255" s="86"/>
    </row>
    <row r="256" spans="1:27" x14ac:dyDescent="0.35">
      <c r="A256" s="78"/>
      <c r="D256" s="86"/>
      <c r="E256" s="86"/>
      <c r="F256" s="86"/>
      <c r="G256" s="86"/>
      <c r="H256" s="86"/>
      <c r="I256" s="86"/>
      <c r="J256" s="86"/>
      <c r="K256" s="86"/>
      <c r="L256" s="86"/>
      <c r="M256" s="86"/>
      <c r="N256" s="86"/>
      <c r="O256" s="86"/>
      <c r="P256" s="86"/>
      <c r="Q256" s="86"/>
      <c r="R256" s="86"/>
      <c r="S256" s="86"/>
      <c r="T256" s="86"/>
      <c r="U256" s="86"/>
      <c r="V256" s="86"/>
      <c r="W256" s="86"/>
      <c r="X256" s="86"/>
      <c r="Y256" s="86"/>
      <c r="Z256" s="86"/>
      <c r="AA256" s="86"/>
    </row>
    <row r="257" spans="1:27" x14ac:dyDescent="0.35">
      <c r="A257" s="78"/>
      <c r="D257" s="86"/>
      <c r="E257" s="86"/>
      <c r="F257" s="86"/>
      <c r="G257" s="86"/>
      <c r="H257" s="86"/>
      <c r="I257" s="86"/>
      <c r="J257" s="86"/>
      <c r="K257" s="86"/>
      <c r="L257" s="86"/>
      <c r="M257" s="86"/>
      <c r="N257" s="86"/>
      <c r="O257" s="86"/>
      <c r="P257" s="86"/>
      <c r="Q257" s="86"/>
      <c r="R257" s="86"/>
      <c r="S257" s="86"/>
      <c r="T257" s="86"/>
      <c r="U257" s="86"/>
      <c r="V257" s="86"/>
      <c r="W257" s="86"/>
      <c r="X257" s="86"/>
      <c r="Y257" s="86"/>
      <c r="Z257" s="86"/>
      <c r="AA257" s="86"/>
    </row>
    <row r="258" spans="1:27" x14ac:dyDescent="0.35">
      <c r="A258" s="78"/>
      <c r="D258" s="86"/>
      <c r="E258" s="86"/>
      <c r="F258" s="86"/>
      <c r="G258" s="86"/>
      <c r="H258" s="86"/>
      <c r="I258" s="86"/>
      <c r="J258" s="86"/>
      <c r="K258" s="86"/>
      <c r="L258" s="86"/>
      <c r="M258" s="86"/>
      <c r="N258" s="86"/>
      <c r="O258" s="86"/>
      <c r="P258" s="86"/>
      <c r="Q258" s="86"/>
      <c r="R258" s="86"/>
      <c r="S258" s="86"/>
      <c r="T258" s="86"/>
      <c r="U258" s="86"/>
      <c r="V258" s="86"/>
      <c r="W258" s="86"/>
      <c r="X258" s="86"/>
      <c r="Y258" s="86"/>
      <c r="Z258" s="86"/>
      <c r="AA258" s="86"/>
    </row>
    <row r="259" spans="1:27" x14ac:dyDescent="0.35">
      <c r="A259" s="78"/>
      <c r="D259" s="86"/>
      <c r="E259" s="86"/>
      <c r="F259" s="86"/>
      <c r="G259" s="86"/>
      <c r="H259" s="86"/>
      <c r="I259" s="86"/>
      <c r="J259" s="86"/>
      <c r="K259" s="86"/>
      <c r="L259" s="86"/>
      <c r="M259" s="86"/>
      <c r="N259" s="86"/>
      <c r="O259" s="86"/>
      <c r="P259" s="86"/>
      <c r="Q259" s="86"/>
      <c r="R259" s="86"/>
      <c r="S259" s="86"/>
      <c r="T259" s="86"/>
      <c r="U259" s="86"/>
      <c r="V259" s="86"/>
      <c r="W259" s="86"/>
      <c r="X259" s="86"/>
      <c r="Y259" s="86"/>
      <c r="Z259" s="86"/>
      <c r="AA259" s="86"/>
    </row>
    <row r="260" spans="1:27" x14ac:dyDescent="0.35">
      <c r="A260" s="78"/>
      <c r="D260" s="86"/>
      <c r="E260" s="86"/>
      <c r="F260" s="86"/>
      <c r="G260" s="86"/>
      <c r="H260" s="86"/>
      <c r="I260" s="86"/>
      <c r="J260" s="86"/>
      <c r="K260" s="86"/>
      <c r="L260" s="86"/>
      <c r="M260" s="86"/>
      <c r="N260" s="86"/>
      <c r="O260" s="86"/>
      <c r="P260" s="86"/>
      <c r="Q260" s="86"/>
      <c r="R260" s="86"/>
      <c r="S260" s="86"/>
      <c r="T260" s="86"/>
      <c r="U260" s="86"/>
      <c r="V260" s="86"/>
      <c r="W260" s="86"/>
      <c r="X260" s="86"/>
      <c r="Y260" s="86"/>
      <c r="Z260" s="86"/>
      <c r="AA260" s="86"/>
    </row>
    <row r="261" spans="1:27" x14ac:dyDescent="0.35">
      <c r="A261" s="78"/>
      <c r="D261" s="86"/>
      <c r="E261" s="86"/>
      <c r="F261" s="86"/>
      <c r="G261" s="86"/>
      <c r="H261" s="86"/>
      <c r="I261" s="86"/>
      <c r="J261" s="86"/>
      <c r="K261" s="86"/>
      <c r="L261" s="86"/>
      <c r="M261" s="86"/>
      <c r="N261" s="86"/>
      <c r="O261" s="86"/>
      <c r="P261" s="86"/>
      <c r="Q261" s="86"/>
      <c r="R261" s="86"/>
      <c r="S261" s="86"/>
      <c r="T261" s="86"/>
      <c r="U261" s="86"/>
      <c r="V261" s="86"/>
      <c r="W261" s="86"/>
      <c r="X261" s="86"/>
      <c r="Y261" s="86"/>
      <c r="Z261" s="86"/>
      <c r="AA261" s="86"/>
    </row>
    <row r="262" spans="1:27" x14ac:dyDescent="0.35">
      <c r="A262" s="78"/>
      <c r="D262" s="86"/>
      <c r="E262" s="86"/>
      <c r="F262" s="86"/>
      <c r="G262" s="86"/>
      <c r="H262" s="86"/>
      <c r="I262" s="86"/>
      <c r="J262" s="86"/>
      <c r="K262" s="86"/>
      <c r="L262" s="86"/>
      <c r="M262" s="86"/>
      <c r="N262" s="86"/>
      <c r="O262" s="86"/>
      <c r="P262" s="86"/>
      <c r="Q262" s="86"/>
      <c r="R262" s="86"/>
      <c r="S262" s="86"/>
      <c r="T262" s="86"/>
      <c r="U262" s="86"/>
      <c r="V262" s="86"/>
      <c r="W262" s="86"/>
      <c r="X262" s="86"/>
      <c r="Y262" s="86"/>
      <c r="Z262" s="86"/>
      <c r="AA262" s="86"/>
    </row>
    <row r="263" spans="1:27" x14ac:dyDescent="0.35">
      <c r="A263" s="78"/>
      <c r="D263" s="86"/>
      <c r="E263" s="86"/>
      <c r="F263" s="86"/>
      <c r="G263" s="86"/>
      <c r="H263" s="86"/>
      <c r="I263" s="86"/>
      <c r="J263" s="86"/>
      <c r="K263" s="86"/>
      <c r="L263" s="86"/>
      <c r="M263" s="86"/>
      <c r="N263" s="86"/>
      <c r="O263" s="86"/>
      <c r="P263" s="86"/>
      <c r="Q263" s="86"/>
      <c r="R263" s="86"/>
      <c r="S263" s="86"/>
      <c r="T263" s="86"/>
      <c r="U263" s="86"/>
      <c r="V263" s="86"/>
      <c r="W263" s="86"/>
      <c r="X263" s="86"/>
      <c r="Y263" s="86"/>
      <c r="Z263" s="86"/>
      <c r="AA263" s="86"/>
    </row>
    <row r="264" spans="1:27" x14ac:dyDescent="0.35">
      <c r="A264" s="78"/>
      <c r="D264" s="86"/>
      <c r="E264" s="86"/>
      <c r="F264" s="86"/>
      <c r="G264" s="86"/>
      <c r="H264" s="86"/>
      <c r="I264" s="86"/>
      <c r="J264" s="86"/>
      <c r="K264" s="86"/>
      <c r="L264" s="86"/>
      <c r="M264" s="86"/>
      <c r="N264" s="86"/>
      <c r="O264" s="86"/>
      <c r="P264" s="86"/>
      <c r="Q264" s="86"/>
      <c r="R264" s="86"/>
      <c r="S264" s="86"/>
      <c r="T264" s="86"/>
      <c r="U264" s="86"/>
      <c r="V264" s="86"/>
      <c r="W264" s="86"/>
      <c r="X264" s="86"/>
      <c r="Y264" s="86"/>
      <c r="Z264" s="86"/>
      <c r="AA264" s="86"/>
    </row>
    <row r="265" spans="1:27" x14ac:dyDescent="0.35">
      <c r="A265" s="78"/>
      <c r="D265" s="86"/>
      <c r="E265" s="86"/>
      <c r="F265" s="86"/>
      <c r="G265" s="86"/>
      <c r="H265" s="86"/>
      <c r="I265" s="86"/>
      <c r="J265" s="86"/>
      <c r="K265" s="86"/>
      <c r="L265" s="86"/>
      <c r="M265" s="86"/>
      <c r="N265" s="86"/>
      <c r="O265" s="86"/>
      <c r="P265" s="86"/>
      <c r="Q265" s="86"/>
      <c r="R265" s="86"/>
      <c r="S265" s="86"/>
      <c r="T265" s="86"/>
      <c r="U265" s="86"/>
      <c r="V265" s="86"/>
      <c r="W265" s="86"/>
      <c r="X265" s="86"/>
      <c r="Y265" s="86"/>
      <c r="Z265" s="86"/>
      <c r="AA265" s="86"/>
    </row>
    <row r="266" spans="1:27" x14ac:dyDescent="0.35">
      <c r="A266" s="78"/>
      <c r="D266" s="86"/>
      <c r="E266" s="86"/>
      <c r="F266" s="86"/>
      <c r="G266" s="86"/>
      <c r="H266" s="86"/>
      <c r="I266" s="86"/>
      <c r="J266" s="86"/>
      <c r="K266" s="86"/>
      <c r="L266" s="86"/>
      <c r="M266" s="86"/>
      <c r="N266" s="86"/>
      <c r="O266" s="86"/>
      <c r="P266" s="86"/>
      <c r="Q266" s="86"/>
      <c r="R266" s="86"/>
      <c r="S266" s="86"/>
      <c r="T266" s="86"/>
      <c r="U266" s="86"/>
      <c r="V266" s="86"/>
      <c r="W266" s="86"/>
      <c r="X266" s="86"/>
      <c r="Y266" s="86"/>
      <c r="Z266" s="86"/>
      <c r="AA266" s="86"/>
    </row>
    <row r="267" spans="1:27" x14ac:dyDescent="0.35">
      <c r="A267" s="78"/>
      <c r="D267" s="86"/>
      <c r="E267" s="86"/>
      <c r="F267" s="86"/>
      <c r="G267" s="86"/>
      <c r="H267" s="86"/>
      <c r="I267" s="86"/>
      <c r="J267" s="86"/>
      <c r="K267" s="86"/>
      <c r="L267" s="86"/>
      <c r="M267" s="86"/>
      <c r="N267" s="86"/>
      <c r="O267" s="86"/>
      <c r="P267" s="86"/>
      <c r="Q267" s="86"/>
      <c r="R267" s="86"/>
      <c r="S267" s="86"/>
      <c r="T267" s="86"/>
      <c r="U267" s="86"/>
      <c r="V267" s="86"/>
      <c r="W267" s="86"/>
      <c r="X267" s="86"/>
      <c r="Y267" s="86"/>
      <c r="Z267" s="86"/>
      <c r="AA267" s="86"/>
    </row>
    <row r="268" spans="1:27" x14ac:dyDescent="0.35">
      <c r="A268" s="78"/>
      <c r="D268" s="86"/>
      <c r="E268" s="86"/>
      <c r="F268" s="86"/>
      <c r="G268" s="86"/>
      <c r="H268" s="86"/>
      <c r="I268" s="86"/>
      <c r="J268" s="86"/>
      <c r="K268" s="86"/>
      <c r="L268" s="86"/>
      <c r="M268" s="86"/>
      <c r="N268" s="86"/>
      <c r="O268" s="86"/>
      <c r="P268" s="86"/>
      <c r="Q268" s="86"/>
      <c r="R268" s="86"/>
      <c r="S268" s="86"/>
      <c r="T268" s="86"/>
      <c r="U268" s="86"/>
      <c r="V268" s="86"/>
      <c r="W268" s="86"/>
      <c r="X268" s="86"/>
      <c r="Y268" s="86"/>
      <c r="Z268" s="86"/>
      <c r="AA268" s="86"/>
    </row>
    <row r="269" spans="1:27" x14ac:dyDescent="0.35">
      <c r="A269" s="78"/>
      <c r="D269" s="86"/>
      <c r="E269" s="86"/>
      <c r="F269" s="86"/>
      <c r="G269" s="86"/>
      <c r="H269" s="86"/>
      <c r="I269" s="86"/>
      <c r="J269" s="86"/>
      <c r="K269" s="86"/>
      <c r="L269" s="86"/>
      <c r="M269" s="86"/>
      <c r="N269" s="86"/>
      <c r="O269" s="86"/>
      <c r="P269" s="86"/>
      <c r="Q269" s="86"/>
      <c r="R269" s="86"/>
      <c r="S269" s="86"/>
      <c r="T269" s="86"/>
      <c r="U269" s="86"/>
      <c r="V269" s="86"/>
      <c r="W269" s="86"/>
      <c r="X269" s="86"/>
      <c r="Y269" s="86"/>
      <c r="Z269" s="86"/>
      <c r="AA269" s="86"/>
    </row>
    <row r="270" spans="1:27" x14ac:dyDescent="0.35">
      <c r="A270" s="78"/>
      <c r="D270" s="86"/>
      <c r="E270" s="86"/>
      <c r="F270" s="86"/>
      <c r="G270" s="86"/>
      <c r="H270" s="86"/>
      <c r="I270" s="86"/>
      <c r="J270" s="86"/>
      <c r="K270" s="86"/>
      <c r="L270" s="86"/>
      <c r="M270" s="86"/>
      <c r="N270" s="86"/>
      <c r="O270" s="86"/>
      <c r="P270" s="86"/>
      <c r="Q270" s="86"/>
      <c r="R270" s="86"/>
      <c r="S270" s="86"/>
      <c r="T270" s="86"/>
      <c r="U270" s="86"/>
      <c r="V270" s="86"/>
      <c r="W270" s="86"/>
      <c r="X270" s="86"/>
      <c r="Y270" s="86"/>
      <c r="Z270" s="86"/>
      <c r="AA270" s="86"/>
    </row>
    <row r="271" spans="1:27" x14ac:dyDescent="0.35">
      <c r="A271" s="78"/>
      <c r="D271" s="86"/>
      <c r="E271" s="86"/>
      <c r="F271" s="86"/>
      <c r="G271" s="86"/>
      <c r="H271" s="86"/>
      <c r="I271" s="86"/>
      <c r="J271" s="86"/>
      <c r="K271" s="86"/>
      <c r="L271" s="86"/>
      <c r="M271" s="86"/>
      <c r="N271" s="86"/>
      <c r="O271" s="86"/>
      <c r="P271" s="86"/>
      <c r="Q271" s="86"/>
      <c r="R271" s="86"/>
      <c r="S271" s="86"/>
      <c r="T271" s="86"/>
      <c r="U271" s="86"/>
      <c r="V271" s="86"/>
      <c r="W271" s="86"/>
      <c r="X271" s="86"/>
      <c r="Y271" s="86"/>
      <c r="Z271" s="86"/>
      <c r="AA271" s="86"/>
    </row>
    <row r="272" spans="1:27" x14ac:dyDescent="0.35">
      <c r="A272" s="78"/>
      <c r="D272" s="86"/>
      <c r="E272" s="86"/>
      <c r="F272" s="86"/>
      <c r="G272" s="86"/>
      <c r="H272" s="86"/>
      <c r="I272" s="86"/>
      <c r="J272" s="86"/>
      <c r="K272" s="86"/>
      <c r="L272" s="86"/>
      <c r="M272" s="86"/>
      <c r="N272" s="86"/>
      <c r="O272" s="86"/>
      <c r="P272" s="86"/>
      <c r="Q272" s="86"/>
      <c r="R272" s="86"/>
      <c r="S272" s="86"/>
      <c r="T272" s="86"/>
      <c r="U272" s="86"/>
      <c r="V272" s="86"/>
      <c r="W272" s="86"/>
      <c r="X272" s="86"/>
      <c r="Y272" s="86"/>
      <c r="Z272" s="86"/>
      <c r="AA272" s="86"/>
    </row>
    <row r="273" spans="1:27" x14ac:dyDescent="0.35">
      <c r="A273" s="78"/>
      <c r="D273" s="86"/>
      <c r="E273" s="86"/>
      <c r="F273" s="86"/>
      <c r="G273" s="86"/>
      <c r="H273" s="86"/>
      <c r="I273" s="86"/>
      <c r="J273" s="86"/>
      <c r="K273" s="86"/>
      <c r="L273" s="86"/>
      <c r="M273" s="86"/>
      <c r="N273" s="86"/>
      <c r="O273" s="86"/>
      <c r="P273" s="86"/>
      <c r="Q273" s="86"/>
      <c r="R273" s="86"/>
      <c r="S273" s="86"/>
      <c r="T273" s="86"/>
      <c r="U273" s="86"/>
      <c r="V273" s="86"/>
      <c r="W273" s="86"/>
      <c r="X273" s="86"/>
      <c r="Y273" s="86"/>
      <c r="Z273" s="86"/>
      <c r="AA273" s="86"/>
    </row>
    <row r="274" spans="1:27" x14ac:dyDescent="0.35">
      <c r="A274" s="78"/>
      <c r="D274" s="86"/>
      <c r="E274" s="86"/>
      <c r="F274" s="86"/>
      <c r="G274" s="86"/>
      <c r="H274" s="86"/>
      <c r="I274" s="86"/>
      <c r="J274" s="86"/>
      <c r="K274" s="86"/>
      <c r="L274" s="86"/>
      <c r="M274" s="86"/>
      <c r="N274" s="86"/>
      <c r="O274" s="86"/>
      <c r="P274" s="86"/>
      <c r="Q274" s="86"/>
      <c r="R274" s="86"/>
      <c r="S274" s="86"/>
      <c r="T274" s="86"/>
      <c r="U274" s="86"/>
      <c r="V274" s="86"/>
      <c r="W274" s="86"/>
      <c r="X274" s="86"/>
      <c r="Y274" s="86"/>
      <c r="Z274" s="86"/>
      <c r="AA274" s="86"/>
    </row>
    <row r="275" spans="1:27" x14ac:dyDescent="0.35">
      <c r="A275" s="78"/>
      <c r="D275" s="86"/>
      <c r="E275" s="86"/>
      <c r="F275" s="86"/>
      <c r="G275" s="86"/>
      <c r="H275" s="86"/>
      <c r="I275" s="86"/>
      <c r="J275" s="86"/>
      <c r="K275" s="86"/>
      <c r="L275" s="86"/>
      <c r="M275" s="86"/>
      <c r="N275" s="86"/>
      <c r="O275" s="86"/>
      <c r="P275" s="86"/>
      <c r="Q275" s="86"/>
      <c r="R275" s="86"/>
      <c r="S275" s="86"/>
      <c r="T275" s="86"/>
      <c r="U275" s="86"/>
      <c r="V275" s="86"/>
      <c r="W275" s="86"/>
      <c r="X275" s="86"/>
      <c r="Y275" s="86"/>
      <c r="Z275" s="86"/>
      <c r="AA275" s="86"/>
    </row>
    <row r="276" spans="1:27" x14ac:dyDescent="0.35">
      <c r="A276" s="78"/>
      <c r="D276" s="86"/>
      <c r="E276" s="86"/>
      <c r="F276" s="86"/>
      <c r="G276" s="86"/>
      <c r="H276" s="86"/>
      <c r="I276" s="86"/>
      <c r="J276" s="86"/>
      <c r="K276" s="86"/>
      <c r="L276" s="86"/>
      <c r="M276" s="86"/>
      <c r="N276" s="86"/>
      <c r="O276" s="86"/>
      <c r="P276" s="86"/>
      <c r="Q276" s="86"/>
      <c r="R276" s="86"/>
      <c r="S276" s="86"/>
      <c r="T276" s="86"/>
      <c r="U276" s="86"/>
      <c r="V276" s="86"/>
      <c r="W276" s="86"/>
      <c r="X276" s="86"/>
      <c r="Y276" s="86"/>
      <c r="Z276" s="86"/>
      <c r="AA276" s="86"/>
    </row>
    <row r="277" spans="1:27" x14ac:dyDescent="0.35">
      <c r="A277" s="78"/>
      <c r="D277" s="86"/>
      <c r="E277" s="86"/>
      <c r="F277" s="86"/>
      <c r="G277" s="86"/>
      <c r="H277" s="86"/>
      <c r="I277" s="86"/>
      <c r="J277" s="86"/>
      <c r="K277" s="86"/>
      <c r="L277" s="86"/>
      <c r="M277" s="86"/>
      <c r="N277" s="86"/>
      <c r="O277" s="86"/>
      <c r="P277" s="86"/>
      <c r="Q277" s="86"/>
      <c r="R277" s="86"/>
      <c r="S277" s="86"/>
      <c r="T277" s="86"/>
      <c r="U277" s="86"/>
      <c r="V277" s="86"/>
      <c r="W277" s="86"/>
      <c r="X277" s="86"/>
      <c r="Y277" s="86"/>
      <c r="Z277" s="86"/>
      <c r="AA277" s="86"/>
    </row>
    <row r="278" spans="1:27" x14ac:dyDescent="0.35">
      <c r="A278" s="78"/>
      <c r="D278" s="86"/>
      <c r="E278" s="86"/>
      <c r="F278" s="86"/>
      <c r="G278" s="86"/>
      <c r="H278" s="86"/>
      <c r="I278" s="86"/>
      <c r="J278" s="86"/>
      <c r="K278" s="86"/>
      <c r="L278" s="86"/>
      <c r="M278" s="86"/>
      <c r="N278" s="86"/>
      <c r="O278" s="86"/>
      <c r="P278" s="86"/>
      <c r="Q278" s="86"/>
      <c r="R278" s="86"/>
      <c r="S278" s="86"/>
      <c r="T278" s="86"/>
      <c r="U278" s="86"/>
      <c r="V278" s="86"/>
      <c r="W278" s="86"/>
      <c r="X278" s="86"/>
      <c r="Y278" s="86"/>
      <c r="Z278" s="86"/>
      <c r="AA278" s="86"/>
    </row>
    <row r="279" spans="1:27" x14ac:dyDescent="0.35">
      <c r="A279" s="78"/>
      <c r="D279" s="86"/>
      <c r="E279" s="86"/>
      <c r="F279" s="86"/>
      <c r="G279" s="86"/>
      <c r="H279" s="86"/>
      <c r="I279" s="86"/>
      <c r="J279" s="86"/>
      <c r="K279" s="86"/>
      <c r="L279" s="86"/>
      <c r="M279" s="86"/>
      <c r="N279" s="86"/>
      <c r="O279" s="86"/>
      <c r="P279" s="86"/>
      <c r="Q279" s="86"/>
      <c r="R279" s="86"/>
      <c r="S279" s="86"/>
      <c r="T279" s="86"/>
      <c r="U279" s="86"/>
      <c r="V279" s="86"/>
      <c r="W279" s="86"/>
      <c r="X279" s="86"/>
      <c r="Y279" s="86"/>
      <c r="Z279" s="86"/>
      <c r="AA279" s="86"/>
    </row>
    <row r="280" spans="1:27" x14ac:dyDescent="0.35">
      <c r="A280" s="78"/>
      <c r="D280" s="86"/>
      <c r="E280" s="86"/>
      <c r="F280" s="86"/>
      <c r="G280" s="86"/>
      <c r="H280" s="86"/>
      <c r="I280" s="86"/>
      <c r="J280" s="86"/>
      <c r="K280" s="86"/>
      <c r="L280" s="86"/>
      <c r="M280" s="86"/>
      <c r="N280" s="86"/>
      <c r="O280" s="86"/>
      <c r="P280" s="86"/>
      <c r="Q280" s="86"/>
      <c r="R280" s="86"/>
      <c r="S280" s="86"/>
      <c r="T280" s="86"/>
      <c r="U280" s="86"/>
      <c r="V280" s="86"/>
      <c r="W280" s="86"/>
      <c r="X280" s="86"/>
      <c r="Y280" s="86"/>
      <c r="Z280" s="86"/>
      <c r="AA280" s="86"/>
    </row>
    <row r="281" spans="1:27" x14ac:dyDescent="0.35">
      <c r="A281" s="78"/>
      <c r="D281" s="86"/>
      <c r="E281" s="86"/>
      <c r="F281" s="86"/>
      <c r="G281" s="86"/>
      <c r="H281" s="86"/>
      <c r="I281" s="86"/>
      <c r="J281" s="86"/>
      <c r="K281" s="86"/>
      <c r="L281" s="86"/>
      <c r="M281" s="86"/>
      <c r="N281" s="86"/>
      <c r="O281" s="86"/>
      <c r="P281" s="86"/>
      <c r="Q281" s="86"/>
      <c r="R281" s="86"/>
      <c r="S281" s="86"/>
      <c r="T281" s="86"/>
      <c r="U281" s="86"/>
      <c r="V281" s="86"/>
      <c r="W281" s="86"/>
      <c r="X281" s="86"/>
      <c r="Y281" s="86"/>
      <c r="Z281" s="86"/>
      <c r="AA281" s="86"/>
    </row>
    <row r="282" spans="1:27" x14ac:dyDescent="0.35">
      <c r="A282" s="78"/>
      <c r="D282" s="86"/>
      <c r="E282" s="86"/>
      <c r="F282" s="86"/>
      <c r="G282" s="86"/>
      <c r="H282" s="86"/>
      <c r="I282" s="86"/>
      <c r="J282" s="86"/>
      <c r="K282" s="86"/>
      <c r="L282" s="86"/>
      <c r="M282" s="86"/>
      <c r="N282" s="86"/>
      <c r="O282" s="86"/>
      <c r="P282" s="86"/>
      <c r="Q282" s="86"/>
      <c r="R282" s="86"/>
      <c r="S282" s="86"/>
      <c r="T282" s="86"/>
      <c r="U282" s="86"/>
      <c r="V282" s="86"/>
      <c r="W282" s="86"/>
      <c r="X282" s="86"/>
      <c r="Y282" s="86"/>
      <c r="Z282" s="86"/>
      <c r="AA282" s="86"/>
    </row>
    <row r="286" spans="1:27" x14ac:dyDescent="0.35">
      <c r="A286" s="78"/>
    </row>
    <row r="287" spans="1:27" x14ac:dyDescent="0.35">
      <c r="A287" s="78"/>
      <c r="D287" s="21"/>
      <c r="E287" s="21"/>
      <c r="F287" s="56"/>
    </row>
    <row r="288" spans="1:27" x14ac:dyDescent="0.35">
      <c r="A288" s="78"/>
      <c r="D288" s="21"/>
      <c r="E288" s="21"/>
      <c r="F288" s="56"/>
    </row>
    <row r="296" spans="1:8" x14ac:dyDescent="0.35">
      <c r="D296" s="57"/>
      <c r="E296" s="57"/>
      <c r="F296" s="57"/>
    </row>
    <row r="297" spans="1:8" x14ac:dyDescent="0.35">
      <c r="D297" s="21"/>
      <c r="E297" s="21"/>
      <c r="F297" s="21"/>
      <c r="G297" s="56"/>
      <c r="H297" s="91"/>
    </row>
    <row r="298" spans="1:8" x14ac:dyDescent="0.35">
      <c r="D298" s="57"/>
      <c r="E298" s="57"/>
      <c r="F298" s="57"/>
      <c r="G298" s="57"/>
    </row>
    <row r="300" spans="1:8" x14ac:dyDescent="0.35">
      <c r="A300" s="78"/>
    </row>
    <row r="301" spans="1:8" x14ac:dyDescent="0.35">
      <c r="D301" s="21"/>
      <c r="E301" s="58"/>
      <c r="F301" s="59"/>
    </row>
    <row r="302" spans="1:8" x14ac:dyDescent="0.35">
      <c r="D302" s="21"/>
      <c r="E302" s="58"/>
      <c r="F302" s="59"/>
    </row>
    <row r="303" spans="1:8" x14ac:dyDescent="0.35">
      <c r="D303" s="21"/>
      <c r="E303" s="58"/>
      <c r="F303" s="59"/>
    </row>
    <row r="304" spans="1:8" x14ac:dyDescent="0.35">
      <c r="D304" s="21"/>
      <c r="E304" s="58"/>
      <c r="F304" s="59"/>
    </row>
    <row r="305" spans="1:7" x14ac:dyDescent="0.35">
      <c r="D305" s="21"/>
      <c r="E305" s="58"/>
      <c r="F305" s="57"/>
    </row>
    <row r="306" spans="1:7" x14ac:dyDescent="0.35">
      <c r="D306" s="21"/>
      <c r="E306" s="58"/>
      <c r="F306" s="59"/>
    </row>
    <row r="307" spans="1:7" x14ac:dyDescent="0.35">
      <c r="A307" s="78"/>
      <c r="D307" s="21"/>
      <c r="E307" s="58"/>
      <c r="F307" s="59"/>
    </row>
    <row r="308" spans="1:7" x14ac:dyDescent="0.35">
      <c r="D308" s="21"/>
      <c r="E308" s="58"/>
      <c r="F308" s="59"/>
    </row>
    <row r="309" spans="1:7" x14ac:dyDescent="0.35">
      <c r="D309" s="21"/>
      <c r="E309" s="58"/>
      <c r="F309" s="59"/>
    </row>
    <row r="310" spans="1:7" x14ac:dyDescent="0.35">
      <c r="D310" s="21"/>
      <c r="E310" s="58"/>
      <c r="F310" s="59"/>
    </row>
    <row r="311" spans="1:7" x14ac:dyDescent="0.35">
      <c r="D311" s="21"/>
      <c r="F311" s="59"/>
    </row>
    <row r="312" spans="1:7" x14ac:dyDescent="0.35">
      <c r="A312" s="78"/>
      <c r="F312" s="57"/>
    </row>
    <row r="313" spans="1:7" x14ac:dyDescent="0.35">
      <c r="D313" s="21"/>
      <c r="E313" s="21"/>
    </row>
    <row r="314" spans="1:7" x14ac:dyDescent="0.35">
      <c r="D314" s="58"/>
      <c r="E314" s="58"/>
      <c r="F314" s="57"/>
      <c r="G314" s="92"/>
    </row>
    <row r="315" spans="1:7" x14ac:dyDescent="0.35">
      <c r="D315" s="21"/>
      <c r="E315" s="21"/>
    </row>
    <row r="316" spans="1:7" x14ac:dyDescent="0.35">
      <c r="D316" s="60"/>
      <c r="E316" s="60"/>
      <c r="F316" s="57"/>
    </row>
    <row r="319" spans="1:7" x14ac:dyDescent="0.35">
      <c r="D319" s="21"/>
      <c r="E319" s="21"/>
    </row>
    <row r="320" spans="1:7" x14ac:dyDescent="0.35">
      <c r="D320" s="57"/>
      <c r="E320" s="57"/>
      <c r="F320" s="93"/>
    </row>
    <row r="321" spans="4:6" x14ac:dyDescent="0.35">
      <c r="D321" s="61"/>
      <c r="E321" s="61"/>
      <c r="F321" s="62"/>
    </row>
    <row r="323" spans="4:6" x14ac:dyDescent="0.35">
      <c r="D323" s="63"/>
      <c r="E323" s="63"/>
    </row>
    <row r="325" spans="4:6" x14ac:dyDescent="0.35">
      <c r="D325" s="63"/>
    </row>
    <row r="327" spans="4:6" x14ac:dyDescent="0.35">
      <c r="E327" s="94"/>
      <c r="F327" s="95"/>
    </row>
    <row r="328" spans="4:6" x14ac:dyDescent="0.35">
      <c r="E328" s="64"/>
      <c r="F328" s="57"/>
    </row>
    <row r="329" spans="4:6" x14ac:dyDescent="0.35">
      <c r="F329" s="90"/>
    </row>
    <row r="330" spans="4:6" x14ac:dyDescent="0.35">
      <c r="F330" s="90"/>
    </row>
    <row r="331" spans="4:6" x14ac:dyDescent="0.35">
      <c r="F331" s="90"/>
    </row>
    <row r="332" spans="4:6" x14ac:dyDescent="0.35">
      <c r="F332" s="90"/>
    </row>
    <row r="333" spans="4:6" x14ac:dyDescent="0.35">
      <c r="D333" s="65"/>
      <c r="F333" s="90"/>
    </row>
    <row r="334" spans="4:6" x14ac:dyDescent="0.35">
      <c r="D334" s="65"/>
      <c r="F334" s="96"/>
    </row>
    <row r="335" spans="4:6" x14ac:dyDescent="0.35">
      <c r="D335" s="62"/>
      <c r="F335" s="90"/>
    </row>
    <row r="337" spans="1:6" x14ac:dyDescent="0.35">
      <c r="A337" s="120"/>
      <c r="B337" s="120"/>
      <c r="C337" s="120"/>
      <c r="D337" s="120"/>
      <c r="E337" s="120"/>
      <c r="F337" s="120"/>
    </row>
    <row r="338" spans="1:6" x14ac:dyDescent="0.35">
      <c r="E338" s="97"/>
      <c r="F338" s="97"/>
    </row>
    <row r="339" spans="1:6" x14ac:dyDescent="0.35">
      <c r="A339" s="92"/>
      <c r="B339" s="92"/>
      <c r="C339" s="92"/>
      <c r="D339" s="98"/>
      <c r="E339" s="99"/>
      <c r="F339" s="99"/>
    </row>
    <row r="340" spans="1:6" x14ac:dyDescent="0.35">
      <c r="A340" s="100"/>
      <c r="B340" s="92"/>
      <c r="C340" s="92"/>
      <c r="D340" s="66"/>
      <c r="E340" s="74"/>
      <c r="F340" s="74"/>
    </row>
    <row r="341" spans="1:6" x14ac:dyDescent="0.35">
      <c r="A341" s="100"/>
      <c r="B341" s="92"/>
      <c r="C341" s="92"/>
      <c r="D341" s="66"/>
      <c r="E341" s="74"/>
      <c r="F341" s="74"/>
    </row>
    <row r="342" spans="1:6" x14ac:dyDescent="0.35">
      <c r="D342" s="74"/>
      <c r="E342" s="74"/>
      <c r="F342" s="74"/>
    </row>
    <row r="344" spans="1:6" x14ac:dyDescent="0.35">
      <c r="A344" s="100"/>
      <c r="B344" s="92"/>
      <c r="C344" s="92"/>
      <c r="D344" s="66"/>
      <c r="E344" s="74"/>
      <c r="F344" s="74"/>
    </row>
    <row r="345" spans="1:6" x14ac:dyDescent="0.35">
      <c r="D345" s="21"/>
      <c r="E345" s="21"/>
      <c r="F345" s="21"/>
    </row>
    <row r="347" spans="1:6" x14ac:dyDescent="0.35">
      <c r="B347" s="101"/>
      <c r="C347" s="101"/>
      <c r="D347" s="121"/>
      <c r="E347" s="121"/>
    </row>
    <row r="349" spans="1:6" x14ac:dyDescent="0.35">
      <c r="B349" s="67"/>
      <c r="C349" s="67"/>
      <c r="D349" s="68"/>
      <c r="E349" s="68"/>
    </row>
    <row r="350" spans="1:6" x14ac:dyDescent="0.35">
      <c r="E350" s="67"/>
    </row>
    <row r="351" spans="1:6" x14ac:dyDescent="0.35">
      <c r="D351" s="67"/>
    </row>
    <row r="352" spans="1:6" x14ac:dyDescent="0.35">
      <c r="B352" s="67"/>
      <c r="C352" s="67"/>
      <c r="D352" s="67"/>
      <c r="E352" s="67"/>
    </row>
    <row r="353" spans="2:5" x14ac:dyDescent="0.35">
      <c r="B353" s="67"/>
      <c r="C353" s="67"/>
      <c r="D353" s="67"/>
      <c r="E353" s="67"/>
    </row>
  </sheetData>
  <mergeCells count="17">
    <mergeCell ref="A24:AA24"/>
    <mergeCell ref="A111:AA111"/>
    <mergeCell ref="A198:AA198"/>
    <mergeCell ref="A337:F337"/>
    <mergeCell ref="D347:E347"/>
    <mergeCell ref="R6:S6"/>
    <mergeCell ref="T6:U6"/>
    <mergeCell ref="A7:AA7"/>
    <mergeCell ref="A11:AA11"/>
    <mergeCell ref="R23:S23"/>
    <mergeCell ref="T23:U23"/>
    <mergeCell ref="A3:AA3"/>
    <mergeCell ref="AO4:AW4"/>
    <mergeCell ref="AY4:AZ4"/>
    <mergeCell ref="D5:N5"/>
    <mergeCell ref="O5:X5"/>
    <mergeCell ref="Z5:AA5"/>
  </mergeCells>
  <pageMargins left="0.7" right="0.7" top="0.75" bottom="0.75" header="0.3" footer="0.3"/>
  <pageSetup scale="57" orientation="landscape" r:id="rId1"/>
  <headerFooter>
    <oddHeader>&amp;C&amp;"-,Bold"&amp;18PBR Schedule-4&amp;R&amp;8CASE NO. 2020-00289
ATTACHMENT 1
TO STAFF POST-HEARING DR NO. 1-04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EA595-996B-4BA3-AD98-B86B37DF1754}">
  <sheetPr>
    <pageSetUpPr fitToPage="1"/>
  </sheetPr>
  <dimension ref="A2:BH36"/>
  <sheetViews>
    <sheetView showGridLines="0" zoomScale="60" zoomScaleNormal="60" workbookViewId="0">
      <selection activeCell="G44" sqref="G44"/>
    </sheetView>
  </sheetViews>
  <sheetFormatPr defaultColWidth="49.28515625" defaultRowHeight="21" x14ac:dyDescent="0.35"/>
  <cols>
    <col min="1" max="1" width="63.42578125" style="2" bestFit="1" customWidth="1"/>
    <col min="2" max="2" width="8.28515625" style="2" bestFit="1" customWidth="1"/>
    <col min="3" max="3" width="7.5703125" style="2" bestFit="1" customWidth="1"/>
    <col min="4" max="4" width="16.5703125" style="2" bestFit="1" customWidth="1"/>
    <col min="5" max="9" width="14.140625" style="2" bestFit="1" customWidth="1"/>
    <col min="10" max="12" width="16.140625" style="2" bestFit="1" customWidth="1"/>
    <col min="13" max="13" width="18.42578125" style="2" bestFit="1" customWidth="1"/>
    <col min="14" max="14" width="18.42578125" style="2" customWidth="1"/>
    <col min="15" max="17" width="16.140625" style="2" bestFit="1" customWidth="1"/>
    <col min="18" max="21" width="14.140625" style="2" bestFit="1" customWidth="1"/>
    <col min="22" max="22" width="28.28515625" style="2" bestFit="1" customWidth="1"/>
    <col min="23" max="23" width="16.140625" style="2" bestFit="1" customWidth="1"/>
    <col min="24" max="24" width="16.140625" style="2" customWidth="1"/>
    <col min="25" max="25" width="14.140625" style="2" bestFit="1" customWidth="1"/>
    <col min="26" max="26" width="28.28515625" style="2" bestFit="1" customWidth="1"/>
    <col min="27" max="27" width="26.5703125" style="2" bestFit="1" customWidth="1"/>
    <col min="28" max="28" width="18.42578125" style="2" bestFit="1" customWidth="1"/>
    <col min="29" max="29" width="11" style="2" bestFit="1" customWidth="1"/>
    <col min="30" max="30" width="43.5703125" style="2" bestFit="1" customWidth="1"/>
    <col min="31" max="41" width="11.42578125" style="2" bestFit="1" customWidth="1"/>
    <col min="42" max="42" width="12.85546875" style="2" bestFit="1" customWidth="1"/>
    <col min="43" max="44" width="10" style="2" bestFit="1" customWidth="1"/>
    <col min="45" max="45" width="6.7109375" style="2" bestFit="1" customWidth="1"/>
    <col min="46" max="46" width="10" style="2" bestFit="1" customWidth="1"/>
    <col min="47" max="47" width="6.7109375" style="2" bestFit="1" customWidth="1"/>
    <col min="48" max="48" width="24.28515625" style="2" bestFit="1" customWidth="1"/>
    <col min="49" max="49" width="12.85546875" style="2" bestFit="1" customWidth="1"/>
    <col min="50" max="50" width="12" style="2" bestFit="1" customWidth="1"/>
    <col min="51" max="51" width="24.28515625" style="2" bestFit="1" customWidth="1"/>
    <col min="52" max="52" width="23.42578125" style="2" bestFit="1" customWidth="1"/>
    <col min="53" max="53" width="9.28515625" style="2" bestFit="1" customWidth="1"/>
    <col min="54" max="16384" width="49.28515625" style="2"/>
  </cols>
  <sheetData>
    <row r="2" spans="1:60" ht="23.25" x14ac:dyDescent="0.3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60" ht="23.25" x14ac:dyDescent="0.35">
      <c r="A3" s="116" t="s">
        <v>33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</row>
    <row r="4" spans="1:60" x14ac:dyDescent="0.35"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105"/>
      <c r="AP4" s="105"/>
      <c r="AQ4" s="105"/>
      <c r="AR4" s="105"/>
      <c r="AS4" s="105"/>
      <c r="AT4" s="105"/>
      <c r="AU4" s="105"/>
      <c r="AV4" s="105"/>
      <c r="AW4" s="105"/>
      <c r="AX4" s="3"/>
      <c r="AY4" s="105"/>
      <c r="AZ4" s="105"/>
    </row>
    <row r="5" spans="1:60" x14ac:dyDescent="0.35">
      <c r="A5" s="4"/>
      <c r="B5" s="4"/>
      <c r="C5" s="5"/>
      <c r="D5" s="106" t="s">
        <v>1</v>
      </c>
      <c r="E5" s="107"/>
      <c r="F5" s="107"/>
      <c r="G5" s="107"/>
      <c r="H5" s="107"/>
      <c r="I5" s="107"/>
      <c r="J5" s="107"/>
      <c r="K5" s="107"/>
      <c r="L5" s="107"/>
      <c r="M5" s="107"/>
      <c r="N5" s="108"/>
      <c r="O5" s="106" t="s">
        <v>2</v>
      </c>
      <c r="P5" s="107"/>
      <c r="Q5" s="107"/>
      <c r="R5" s="107"/>
      <c r="S5" s="107"/>
      <c r="T5" s="107"/>
      <c r="U5" s="107"/>
      <c r="V5" s="107"/>
      <c r="W5" s="107"/>
      <c r="X5" s="108"/>
      <c r="Y5" s="6" t="s">
        <v>3</v>
      </c>
      <c r="Z5" s="106" t="s">
        <v>4</v>
      </c>
      <c r="AA5" s="108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</row>
    <row r="6" spans="1:60" x14ac:dyDescent="0.35">
      <c r="A6" s="8" t="s">
        <v>5</v>
      </c>
      <c r="D6" s="9" t="s">
        <v>6</v>
      </c>
      <c r="E6" s="10" t="s">
        <v>7</v>
      </c>
      <c r="F6" s="10" t="s">
        <v>8</v>
      </c>
      <c r="G6" s="10" t="s">
        <v>9</v>
      </c>
      <c r="H6" s="11" t="s">
        <v>10</v>
      </c>
      <c r="I6" s="11" t="s">
        <v>11</v>
      </c>
      <c r="J6" s="11" t="s">
        <v>12</v>
      </c>
      <c r="K6" s="11" t="s">
        <v>13</v>
      </c>
      <c r="L6" s="12" t="s">
        <v>14</v>
      </c>
      <c r="M6" s="11"/>
      <c r="N6" s="11" t="s">
        <v>15</v>
      </c>
      <c r="O6" s="11" t="s">
        <v>16</v>
      </c>
      <c r="P6" s="11" t="s">
        <v>17</v>
      </c>
      <c r="Q6" s="11" t="s">
        <v>18</v>
      </c>
      <c r="R6" s="109" t="s">
        <v>19</v>
      </c>
      <c r="S6" s="110"/>
      <c r="T6" s="111" t="s">
        <v>20</v>
      </c>
      <c r="U6" s="110"/>
      <c r="V6" s="13" t="s">
        <v>21</v>
      </c>
      <c r="W6" s="11" t="s">
        <v>22</v>
      </c>
      <c r="X6" s="11" t="s">
        <v>23</v>
      </c>
      <c r="Y6" s="11" t="s">
        <v>24</v>
      </c>
      <c r="Z6" s="11" t="s">
        <v>25</v>
      </c>
      <c r="AA6" s="12" t="s">
        <v>26</v>
      </c>
      <c r="AB6" s="14"/>
      <c r="AC6" s="15"/>
      <c r="AD6" s="16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6"/>
    </row>
    <row r="7" spans="1:60" x14ac:dyDescent="0.35">
      <c r="A7" s="112" t="s">
        <v>27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C7" s="18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6"/>
      <c r="AP7" s="20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C7" s="21"/>
      <c r="BD7" s="21"/>
      <c r="BH7" s="22"/>
    </row>
    <row r="8" spans="1:60" x14ac:dyDescent="0.35">
      <c r="A8" s="23" t="s">
        <v>44</v>
      </c>
      <c r="D8" s="24">
        <v>7.7314000000000007</v>
      </c>
      <c r="E8" s="24">
        <v>0</v>
      </c>
      <c r="F8" s="24">
        <v>0</v>
      </c>
      <c r="G8" s="24">
        <v>9.7401999999999997</v>
      </c>
      <c r="H8" s="24">
        <v>7.7314000000000007</v>
      </c>
      <c r="I8" s="24">
        <v>7.2354000000000003</v>
      </c>
      <c r="J8" s="24">
        <v>9.5728000000000009</v>
      </c>
      <c r="K8" s="24">
        <v>10.9833</v>
      </c>
      <c r="L8" s="24">
        <v>12.988999999999999</v>
      </c>
      <c r="M8" s="24"/>
      <c r="N8" s="24">
        <v>10.174199999999999</v>
      </c>
      <c r="O8" s="24">
        <v>15.5968</v>
      </c>
      <c r="P8" s="24">
        <v>10.9704</v>
      </c>
      <c r="Q8" s="24">
        <v>10.6623</v>
      </c>
      <c r="R8" s="24">
        <v>2.0500000000000001E-2</v>
      </c>
      <c r="S8" s="24">
        <v>1.4938</v>
      </c>
      <c r="T8" s="24">
        <v>2.07E-2</v>
      </c>
      <c r="U8" s="24">
        <v>2.0333999999999999</v>
      </c>
      <c r="V8" s="24">
        <v>10.6623</v>
      </c>
      <c r="W8" s="24">
        <v>10.661099999999999</v>
      </c>
      <c r="X8" s="24">
        <v>10.6623</v>
      </c>
      <c r="Y8" s="24">
        <v>8.7729999999999997</v>
      </c>
      <c r="Z8" s="24">
        <v>8.7620000000000005</v>
      </c>
      <c r="AA8" s="24">
        <v>8.7620000000000005</v>
      </c>
      <c r="AC8" s="25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6"/>
      <c r="AP8" s="20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C8" s="21"/>
      <c r="BD8" s="21"/>
      <c r="BG8" s="22"/>
      <c r="BH8" s="22"/>
    </row>
    <row r="9" spans="1:60" x14ac:dyDescent="0.35">
      <c r="A9" s="26" t="s">
        <v>28</v>
      </c>
      <c r="D9" s="27">
        <v>16500</v>
      </c>
      <c r="E9" s="27">
        <v>0</v>
      </c>
      <c r="F9" s="27">
        <v>0</v>
      </c>
      <c r="G9" s="27">
        <v>5000</v>
      </c>
      <c r="H9" s="27">
        <v>10000</v>
      </c>
      <c r="I9" s="27">
        <v>6328</v>
      </c>
      <c r="J9" s="27">
        <v>21802</v>
      </c>
      <c r="K9" s="27">
        <v>67865</v>
      </c>
      <c r="L9" s="27">
        <v>4625</v>
      </c>
      <c r="M9" s="27">
        <v>0</v>
      </c>
      <c r="N9" s="27">
        <v>100</v>
      </c>
      <c r="O9" s="27">
        <v>12000</v>
      </c>
      <c r="P9" s="27">
        <v>0</v>
      </c>
      <c r="Q9" s="27">
        <v>2000</v>
      </c>
      <c r="R9" s="27">
        <v>903859</v>
      </c>
      <c r="S9" s="27">
        <v>19784</v>
      </c>
      <c r="T9" s="27">
        <v>409679</v>
      </c>
      <c r="U9" s="27">
        <v>2914</v>
      </c>
      <c r="V9" s="27">
        <v>2500</v>
      </c>
      <c r="W9" s="27">
        <v>0</v>
      </c>
      <c r="X9" s="27">
        <v>0</v>
      </c>
      <c r="Y9" s="27">
        <v>1250</v>
      </c>
      <c r="Z9" s="27">
        <v>6000</v>
      </c>
      <c r="AA9" s="27">
        <v>7500</v>
      </c>
      <c r="AC9" s="25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6"/>
      <c r="AP9" s="20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17"/>
      <c r="BC9" s="17"/>
      <c r="BD9" s="17"/>
      <c r="BG9" s="22"/>
      <c r="BH9" s="22"/>
    </row>
    <row r="10" spans="1:60" x14ac:dyDescent="0.35">
      <c r="A10" s="23" t="s">
        <v>45</v>
      </c>
      <c r="D10" s="28">
        <f>D8*D9</f>
        <v>127568.1</v>
      </c>
      <c r="E10" s="28">
        <f>E8*E9</f>
        <v>0</v>
      </c>
      <c r="F10" s="28">
        <f>F8*F9</f>
        <v>0</v>
      </c>
      <c r="G10" s="28">
        <f>G9*G8</f>
        <v>48701</v>
      </c>
      <c r="H10" s="28">
        <f t="shared" ref="H10:K10" si="0">H9*H8</f>
        <v>77314</v>
      </c>
      <c r="I10" s="28">
        <f>I9*I8</f>
        <v>45785.611199999999</v>
      </c>
      <c r="J10" s="28">
        <f t="shared" si="0"/>
        <v>208706.18560000003</v>
      </c>
      <c r="K10" s="28">
        <f t="shared" si="0"/>
        <v>745381.65449999995</v>
      </c>
      <c r="L10" s="28">
        <f>L9*L8</f>
        <v>60074.124999999993</v>
      </c>
      <c r="M10" s="28">
        <f>M9*M8</f>
        <v>0</v>
      </c>
      <c r="N10" s="28">
        <f>N9*N8</f>
        <v>1017.4199999999998</v>
      </c>
      <c r="O10" s="28">
        <f t="shared" ref="O10:Y10" si="1">O9*O8</f>
        <v>187161.60000000001</v>
      </c>
      <c r="P10" s="28">
        <f t="shared" si="1"/>
        <v>0</v>
      </c>
      <c r="Q10" s="28">
        <f t="shared" si="1"/>
        <v>21324.6</v>
      </c>
      <c r="R10" s="28">
        <f t="shared" si="1"/>
        <v>18529.109500000002</v>
      </c>
      <c r="S10" s="28">
        <f t="shared" si="1"/>
        <v>29553.339199999999</v>
      </c>
      <c r="T10" s="28">
        <f t="shared" si="1"/>
        <v>8480.3552999999993</v>
      </c>
      <c r="U10" s="28">
        <f t="shared" si="1"/>
        <v>5925.3275999999996</v>
      </c>
      <c r="V10" s="28">
        <f t="shared" si="1"/>
        <v>26655.75</v>
      </c>
      <c r="W10" s="28">
        <f t="shared" si="1"/>
        <v>0</v>
      </c>
      <c r="X10" s="28">
        <f t="shared" si="1"/>
        <v>0</v>
      </c>
      <c r="Y10" s="28">
        <f t="shared" si="1"/>
        <v>10966.25</v>
      </c>
      <c r="Z10" s="28">
        <f>Z9*Z8</f>
        <v>52572</v>
      </c>
      <c r="AA10" s="28">
        <f>AA9*AA8</f>
        <v>65715</v>
      </c>
      <c r="AB10" s="45">
        <f>SUM(D10:AA10)</f>
        <v>1741431.4279</v>
      </c>
      <c r="AC10" s="25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6"/>
      <c r="AP10" s="20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C10" s="21"/>
      <c r="BD10" s="21"/>
      <c r="BG10" s="22"/>
      <c r="BH10" s="22"/>
    </row>
    <row r="11" spans="1:60" x14ac:dyDescent="0.35">
      <c r="A11" s="114" t="s">
        <v>29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C11" s="25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16"/>
      <c r="AP11" s="20"/>
      <c r="AQ11" s="21"/>
      <c r="AR11" s="21"/>
      <c r="AS11" s="21"/>
      <c r="AT11" s="21"/>
      <c r="AU11" s="21"/>
      <c r="AV11" s="21"/>
      <c r="AW11" s="21"/>
      <c r="AX11" s="21"/>
      <c r="AY11" s="21"/>
      <c r="BA11" s="21"/>
      <c r="BB11" s="20"/>
      <c r="BC11" s="21"/>
      <c r="BD11" s="21"/>
      <c r="BE11" s="30"/>
      <c r="BG11" s="22"/>
      <c r="BH11" s="22"/>
    </row>
    <row r="12" spans="1:60" x14ac:dyDescent="0.35">
      <c r="A12" s="31" t="s">
        <v>46</v>
      </c>
      <c r="B12" s="32"/>
      <c r="C12" s="32"/>
      <c r="D12" s="33">
        <v>5.8714000000000004</v>
      </c>
      <c r="E12" s="33">
        <v>0</v>
      </c>
      <c r="F12" s="33">
        <v>0</v>
      </c>
      <c r="G12" s="33">
        <v>8.5001999999999995</v>
      </c>
      <c r="H12" s="33">
        <v>5.8714000000000004</v>
      </c>
      <c r="I12" s="33">
        <v>2.79</v>
      </c>
      <c r="J12" s="33">
        <v>9.5728000000000009</v>
      </c>
      <c r="K12" s="33">
        <v>10.9833</v>
      </c>
      <c r="L12" s="33">
        <v>12.988999999999999</v>
      </c>
      <c r="M12" s="33"/>
      <c r="N12" s="33">
        <v>4.4206000000000003</v>
      </c>
      <c r="O12" s="33">
        <v>8.2334999999999994</v>
      </c>
      <c r="P12" s="33">
        <v>8.2742000000000004</v>
      </c>
      <c r="Q12" s="33">
        <v>10.6623</v>
      </c>
      <c r="R12" s="33">
        <v>2.0500000000000001E-2</v>
      </c>
      <c r="S12" s="33">
        <v>1.4938</v>
      </c>
      <c r="T12" s="33">
        <v>2.07E-2</v>
      </c>
      <c r="U12" s="33">
        <v>2.0333999999999999</v>
      </c>
      <c r="V12" s="33">
        <v>4.1063000000000001</v>
      </c>
      <c r="W12" s="33">
        <v>10.661099999999999</v>
      </c>
      <c r="X12" s="33">
        <v>0</v>
      </c>
      <c r="Y12" s="33">
        <v>5.5024999999999995</v>
      </c>
      <c r="Z12" s="33">
        <v>1.825</v>
      </c>
      <c r="AA12" s="33">
        <v>0</v>
      </c>
      <c r="AC12" s="34"/>
      <c r="AL12" s="35"/>
      <c r="AM12" s="35"/>
      <c r="AO12" s="16"/>
      <c r="AP12" s="20"/>
      <c r="AQ12" s="21"/>
      <c r="AR12" s="21"/>
      <c r="AS12" s="21"/>
      <c r="AT12" s="21"/>
      <c r="AU12" s="21"/>
      <c r="AV12" s="21"/>
      <c r="AW12" s="21"/>
      <c r="AX12" s="21"/>
      <c r="AY12" s="21"/>
      <c r="BA12" s="21"/>
      <c r="BB12" s="20"/>
      <c r="BC12" s="21"/>
      <c r="BD12" s="21"/>
      <c r="BE12" s="30"/>
      <c r="BG12" s="22"/>
      <c r="BH12" s="22"/>
    </row>
    <row r="13" spans="1:60" x14ac:dyDescent="0.35">
      <c r="A13" s="36" t="s">
        <v>28</v>
      </c>
      <c r="B13" s="32"/>
      <c r="C13" s="32"/>
      <c r="D13" s="37">
        <f>D9</f>
        <v>16500</v>
      </c>
      <c r="E13" s="37">
        <f t="shared" ref="E13:Z13" si="2">E9</f>
        <v>0</v>
      </c>
      <c r="F13" s="37">
        <f t="shared" si="2"/>
        <v>0</v>
      </c>
      <c r="G13" s="37">
        <f>G9</f>
        <v>5000</v>
      </c>
      <c r="H13" s="37">
        <f t="shared" si="2"/>
        <v>10000</v>
      </c>
      <c r="I13" s="37">
        <f t="shared" si="2"/>
        <v>6328</v>
      </c>
      <c r="J13" s="37">
        <f t="shared" si="2"/>
        <v>21802</v>
      </c>
      <c r="K13" s="37">
        <f t="shared" si="2"/>
        <v>67865</v>
      </c>
      <c r="L13" s="37">
        <f t="shared" si="2"/>
        <v>4625</v>
      </c>
      <c r="M13" s="37">
        <f t="shared" si="2"/>
        <v>0</v>
      </c>
      <c r="N13" s="37">
        <f>N9</f>
        <v>100</v>
      </c>
      <c r="O13" s="37">
        <f t="shared" si="2"/>
        <v>12000</v>
      </c>
      <c r="P13" s="37">
        <f t="shared" si="2"/>
        <v>0</v>
      </c>
      <c r="Q13" s="37">
        <f t="shared" si="2"/>
        <v>2000</v>
      </c>
      <c r="R13" s="37">
        <f t="shared" si="2"/>
        <v>903859</v>
      </c>
      <c r="S13" s="37">
        <f t="shared" si="2"/>
        <v>19784</v>
      </c>
      <c r="T13" s="37">
        <f t="shared" si="2"/>
        <v>409679</v>
      </c>
      <c r="U13" s="37">
        <f t="shared" si="2"/>
        <v>2914</v>
      </c>
      <c r="V13" s="37">
        <f t="shared" si="2"/>
        <v>2500</v>
      </c>
      <c r="W13" s="37">
        <f t="shared" si="2"/>
        <v>0</v>
      </c>
      <c r="X13" s="37">
        <f t="shared" si="2"/>
        <v>0</v>
      </c>
      <c r="Y13" s="37">
        <f t="shared" si="2"/>
        <v>1250</v>
      </c>
      <c r="Z13" s="37">
        <f t="shared" si="2"/>
        <v>6000</v>
      </c>
      <c r="AA13" s="37">
        <v>0</v>
      </c>
      <c r="AC13" s="34"/>
      <c r="AL13" s="35"/>
      <c r="AM13" s="35"/>
      <c r="AO13" s="16"/>
      <c r="AP13" s="20"/>
      <c r="AQ13" s="21"/>
      <c r="AR13" s="21"/>
      <c r="AS13" s="21"/>
      <c r="AT13" s="21"/>
      <c r="AU13" s="21"/>
      <c r="AV13" s="21"/>
      <c r="AW13" s="21"/>
      <c r="AX13" s="21"/>
      <c r="AY13" s="21"/>
      <c r="BA13" s="21"/>
      <c r="BB13" s="20"/>
      <c r="BC13" s="21"/>
      <c r="BD13" s="21"/>
      <c r="BE13" s="30"/>
      <c r="BG13" s="22"/>
      <c r="BH13" s="22"/>
    </row>
    <row r="14" spans="1:60" x14ac:dyDescent="0.35">
      <c r="A14" s="31" t="s">
        <v>47</v>
      </c>
      <c r="B14" s="32"/>
      <c r="C14" s="32"/>
      <c r="D14" s="38">
        <f>D12*D13</f>
        <v>96878.1</v>
      </c>
      <c r="E14" s="38">
        <f t="shared" ref="E14:P14" si="3">E12*E13</f>
        <v>0</v>
      </c>
      <c r="F14" s="38">
        <f t="shared" si="3"/>
        <v>0</v>
      </c>
      <c r="G14" s="38">
        <f t="shared" si="3"/>
        <v>42501</v>
      </c>
      <c r="H14" s="38">
        <f t="shared" si="3"/>
        <v>58714.000000000007</v>
      </c>
      <c r="I14" s="38">
        <f t="shared" si="3"/>
        <v>17655.12</v>
      </c>
      <c r="J14" s="38">
        <f>J12*J13</f>
        <v>208706.18560000003</v>
      </c>
      <c r="K14" s="38">
        <f t="shared" si="3"/>
        <v>745381.65449999995</v>
      </c>
      <c r="L14" s="38">
        <f t="shared" si="3"/>
        <v>60074.124999999993</v>
      </c>
      <c r="M14" s="38">
        <f>M12*M13</f>
        <v>0</v>
      </c>
      <c r="N14" s="38">
        <f>N12*N13</f>
        <v>442.06000000000006</v>
      </c>
      <c r="O14" s="38">
        <f t="shared" si="3"/>
        <v>98801.999999999985</v>
      </c>
      <c r="P14" s="38">
        <f t="shared" si="3"/>
        <v>0</v>
      </c>
      <c r="Q14" s="38">
        <f>Q12*Q13</f>
        <v>21324.6</v>
      </c>
      <c r="R14" s="38">
        <f t="shared" ref="R14:Y14" si="4">R12*R13</f>
        <v>18529.109500000002</v>
      </c>
      <c r="S14" s="38">
        <f t="shared" si="4"/>
        <v>29553.339199999999</v>
      </c>
      <c r="T14" s="38">
        <f t="shared" si="4"/>
        <v>8480.3552999999993</v>
      </c>
      <c r="U14" s="38">
        <f t="shared" si="4"/>
        <v>5925.3275999999996</v>
      </c>
      <c r="V14" s="38">
        <f t="shared" si="4"/>
        <v>10265.75</v>
      </c>
      <c r="W14" s="38">
        <f>W12*W13</f>
        <v>0</v>
      </c>
      <c r="X14" s="38">
        <f>X12*X13</f>
        <v>0</v>
      </c>
      <c r="Y14" s="38">
        <f t="shared" si="4"/>
        <v>6878.1249999999991</v>
      </c>
      <c r="Z14" s="38">
        <f>Z12*Z13</f>
        <v>10950</v>
      </c>
      <c r="AA14" s="38">
        <f>AA12*AA13</f>
        <v>0</v>
      </c>
      <c r="AB14" s="45">
        <f t="shared" ref="AB14:AB15" si="5">SUM(D14:AA14)</f>
        <v>1441060.8517</v>
      </c>
      <c r="AC14" s="34"/>
      <c r="AL14" s="35"/>
      <c r="AM14" s="35"/>
      <c r="AO14" s="16"/>
      <c r="AP14" s="20"/>
      <c r="AQ14" s="21"/>
      <c r="AR14" s="21"/>
      <c r="AS14" s="21"/>
      <c r="AT14" s="21"/>
      <c r="AU14" s="21"/>
      <c r="AV14" s="21"/>
      <c r="AW14" s="21"/>
      <c r="AX14" s="21"/>
      <c r="AY14" s="21"/>
      <c r="BB14" s="20"/>
      <c r="BC14" s="21"/>
      <c r="BD14" s="21"/>
      <c r="BE14" s="30"/>
      <c r="BG14" s="22"/>
      <c r="BH14" s="22"/>
    </row>
    <row r="15" spans="1:60" x14ac:dyDescent="0.35">
      <c r="A15" s="39" t="s">
        <v>30</v>
      </c>
      <c r="B15" s="40"/>
      <c r="C15" s="40"/>
      <c r="D15" s="41">
        <f>D10-D14</f>
        <v>30690</v>
      </c>
      <c r="E15" s="41">
        <f t="shared" ref="E15:Z15" si="6">E10-E14</f>
        <v>0</v>
      </c>
      <c r="F15" s="41">
        <f t="shared" si="6"/>
        <v>0</v>
      </c>
      <c r="G15" s="41">
        <f t="shared" si="6"/>
        <v>6200</v>
      </c>
      <c r="H15" s="41">
        <f t="shared" si="6"/>
        <v>18599.999999999993</v>
      </c>
      <c r="I15" s="41">
        <f t="shared" si="6"/>
        <v>28130.4912</v>
      </c>
      <c r="J15" s="41">
        <f t="shared" si="6"/>
        <v>0</v>
      </c>
      <c r="K15" s="41">
        <f t="shared" si="6"/>
        <v>0</v>
      </c>
      <c r="L15" s="41">
        <f t="shared" si="6"/>
        <v>0</v>
      </c>
      <c r="M15" s="41">
        <f>M10-M14</f>
        <v>0</v>
      </c>
      <c r="N15" s="41">
        <f>N10-N14</f>
        <v>575.35999999999979</v>
      </c>
      <c r="O15" s="41">
        <f>O10-O14</f>
        <v>88359.60000000002</v>
      </c>
      <c r="P15" s="41">
        <f t="shared" si="6"/>
        <v>0</v>
      </c>
      <c r="Q15" s="41">
        <f>Q10-Q14</f>
        <v>0</v>
      </c>
      <c r="R15" s="41">
        <f t="shared" si="6"/>
        <v>0</v>
      </c>
      <c r="S15" s="41">
        <f t="shared" si="6"/>
        <v>0</v>
      </c>
      <c r="T15" s="41">
        <f t="shared" si="6"/>
        <v>0</v>
      </c>
      <c r="U15" s="41">
        <f t="shared" si="6"/>
        <v>0</v>
      </c>
      <c r="V15" s="41">
        <f t="shared" si="6"/>
        <v>16390</v>
      </c>
      <c r="W15" s="41">
        <f>W10-W14</f>
        <v>0</v>
      </c>
      <c r="X15" s="41">
        <f>X10-X14</f>
        <v>0</v>
      </c>
      <c r="Y15" s="41">
        <f>Y10-Y14</f>
        <v>4088.1250000000009</v>
      </c>
      <c r="Z15" s="41">
        <f t="shared" si="6"/>
        <v>41622</v>
      </c>
      <c r="AA15" s="41">
        <f>AA10-AA14</f>
        <v>65715</v>
      </c>
      <c r="AB15" s="45">
        <f t="shared" si="5"/>
        <v>300370.57620000001</v>
      </c>
      <c r="AC15" s="25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16"/>
      <c r="AP15" s="20"/>
      <c r="AQ15" s="21"/>
      <c r="AR15" s="21"/>
      <c r="AS15" s="21"/>
      <c r="AT15" s="21"/>
      <c r="AU15" s="21"/>
      <c r="AV15" s="21"/>
      <c r="AW15" s="21"/>
      <c r="AX15" s="21"/>
      <c r="AY15" s="21"/>
      <c r="BB15" s="20"/>
      <c r="BC15" s="21"/>
      <c r="BD15" s="21"/>
      <c r="BE15" s="30"/>
      <c r="BG15" s="22"/>
      <c r="BH15" s="22"/>
    </row>
    <row r="16" spans="1:60" x14ac:dyDescent="0.35">
      <c r="A16" s="43"/>
      <c r="I16" s="44"/>
      <c r="J16" s="44"/>
      <c r="K16" s="44"/>
      <c r="M16" s="45"/>
      <c r="N16" s="45"/>
      <c r="O16" s="46"/>
      <c r="W16" s="45"/>
      <c r="X16" s="45"/>
      <c r="AC16" s="25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16"/>
      <c r="AP16" s="20"/>
      <c r="AQ16" s="21"/>
      <c r="AR16" s="21"/>
      <c r="AS16" s="21"/>
      <c r="AT16" s="21"/>
      <c r="AU16" s="21"/>
      <c r="AV16" s="21"/>
      <c r="AW16" s="21"/>
      <c r="AX16" s="21"/>
      <c r="AY16" s="21"/>
      <c r="BB16" s="20"/>
      <c r="BC16" s="21"/>
      <c r="BD16" s="21"/>
      <c r="BE16" s="30"/>
      <c r="BG16" s="22"/>
      <c r="BH16" s="22"/>
    </row>
    <row r="17" spans="1:60" x14ac:dyDescent="0.35">
      <c r="A17" s="103" t="s">
        <v>61</v>
      </c>
      <c r="B17" s="48"/>
      <c r="C17" s="48"/>
      <c r="D17" s="49"/>
      <c r="F17" s="50"/>
      <c r="G17" s="50"/>
      <c r="J17" s="44"/>
      <c r="K17" s="44"/>
      <c r="M17" s="45"/>
      <c r="N17" s="45"/>
      <c r="AC17" s="25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16"/>
      <c r="AP17" s="20"/>
      <c r="AQ17" s="21"/>
      <c r="AR17" s="21"/>
      <c r="AS17" s="21"/>
      <c r="AT17" s="21"/>
      <c r="AU17" s="21"/>
      <c r="AV17" s="21"/>
      <c r="AW17" s="21"/>
      <c r="AX17" s="21"/>
      <c r="AY17" s="21"/>
      <c r="BB17" s="20"/>
      <c r="BC17" s="21"/>
      <c r="BD17" s="21"/>
      <c r="BE17" s="30"/>
      <c r="BG17" s="22"/>
      <c r="BH17" s="22"/>
    </row>
    <row r="18" spans="1:60" x14ac:dyDescent="0.35">
      <c r="A18" s="47" t="s">
        <v>48</v>
      </c>
      <c r="B18" s="48"/>
      <c r="C18" s="48"/>
      <c r="D18" s="49">
        <v>27610.7</v>
      </c>
      <c r="F18" s="50"/>
      <c r="G18" s="50"/>
      <c r="H18" s="50"/>
      <c r="J18" s="44"/>
      <c r="K18" s="44"/>
      <c r="O18" s="46"/>
      <c r="AC18" s="25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16"/>
      <c r="AP18" s="20"/>
      <c r="AQ18" s="21"/>
      <c r="AR18" s="21"/>
      <c r="AS18" s="21"/>
      <c r="AT18" s="21"/>
      <c r="AU18" s="21"/>
      <c r="AV18" s="21"/>
      <c r="AW18" s="21"/>
      <c r="AX18" s="21"/>
      <c r="AY18" s="21"/>
      <c r="BB18" s="20"/>
      <c r="BC18" s="21"/>
      <c r="BD18" s="21"/>
      <c r="BE18" s="30"/>
      <c r="BG18" s="22"/>
      <c r="BH18" s="22"/>
    </row>
    <row r="19" spans="1:60" x14ac:dyDescent="0.35">
      <c r="A19" s="47" t="s">
        <v>49</v>
      </c>
      <c r="B19" s="48"/>
      <c r="C19" s="48"/>
      <c r="D19" s="49">
        <v>8261.91</v>
      </c>
      <c r="F19" s="50"/>
      <c r="G19" s="50"/>
      <c r="J19" s="44"/>
      <c r="K19" s="44"/>
      <c r="O19" s="46"/>
      <c r="AC19" s="25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16"/>
      <c r="AP19" s="20"/>
      <c r="AQ19" s="21"/>
      <c r="AR19" s="21"/>
      <c r="AS19" s="21"/>
      <c r="AT19" s="21"/>
      <c r="AU19" s="21"/>
      <c r="AV19" s="21"/>
      <c r="AW19" s="21"/>
      <c r="AX19" s="21"/>
      <c r="AY19" s="21"/>
      <c r="BB19" s="20"/>
      <c r="BC19" s="21"/>
      <c r="BD19" s="21"/>
      <c r="BE19" s="30"/>
      <c r="BG19" s="22"/>
      <c r="BH19" s="22"/>
    </row>
    <row r="20" spans="1:60" x14ac:dyDescent="0.35">
      <c r="A20" s="47" t="s">
        <v>50</v>
      </c>
      <c r="B20" s="48"/>
      <c r="C20" s="48"/>
      <c r="D20" s="49">
        <v>443.3</v>
      </c>
      <c r="F20" s="50"/>
      <c r="G20" s="50"/>
      <c r="J20" s="44"/>
      <c r="K20" s="44"/>
      <c r="O20" s="46"/>
      <c r="AC20" s="25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16"/>
      <c r="AP20" s="20"/>
      <c r="AQ20" s="21"/>
      <c r="AR20" s="21"/>
      <c r="AS20" s="21"/>
      <c r="AT20" s="21"/>
      <c r="AU20" s="21"/>
      <c r="AV20" s="21"/>
      <c r="AW20" s="21"/>
      <c r="AX20" s="21"/>
      <c r="AY20" s="21"/>
      <c r="BB20" s="20"/>
      <c r="BC20" s="21"/>
      <c r="BD20" s="21"/>
      <c r="BE20" s="30"/>
      <c r="BG20" s="22"/>
      <c r="BH20" s="22"/>
    </row>
    <row r="21" spans="1:60" x14ac:dyDescent="0.35">
      <c r="A21" s="47" t="s">
        <v>51</v>
      </c>
      <c r="B21" s="48"/>
      <c r="C21" s="48"/>
      <c r="D21" s="49">
        <v>2564.86</v>
      </c>
      <c r="F21" s="50"/>
      <c r="G21" s="50"/>
      <c r="J21" s="44"/>
      <c r="K21" s="44"/>
      <c r="O21" s="46"/>
      <c r="AC21" s="25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16"/>
      <c r="AP21" s="20"/>
      <c r="AQ21" s="21"/>
      <c r="AR21" s="21"/>
      <c r="AS21" s="21"/>
      <c r="AT21" s="21"/>
      <c r="AU21" s="21"/>
      <c r="AV21" s="21"/>
      <c r="AW21" s="21"/>
      <c r="AX21" s="21"/>
      <c r="AY21" s="21"/>
      <c r="BB21" s="20"/>
      <c r="BC21" s="21"/>
      <c r="BD21" s="21"/>
      <c r="BE21" s="30"/>
      <c r="BG21" s="22"/>
      <c r="BH21" s="22"/>
    </row>
    <row r="22" spans="1:60" ht="21.75" thickBot="1" x14ac:dyDescent="0.4">
      <c r="A22" s="104" t="s">
        <v>62</v>
      </c>
      <c r="B22" s="48"/>
      <c r="C22" s="48"/>
      <c r="D22" s="102">
        <f>SUM(D18:D21)</f>
        <v>38880.770000000004</v>
      </c>
      <c r="G22" s="32"/>
      <c r="H22" s="44"/>
      <c r="J22" s="32"/>
      <c r="K22" s="44"/>
      <c r="AC22" s="25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16"/>
      <c r="AP22" s="20"/>
      <c r="AQ22" s="21"/>
      <c r="AR22" s="21"/>
      <c r="AS22" s="21"/>
      <c r="AT22" s="21"/>
      <c r="AU22" s="21"/>
      <c r="AV22" s="21"/>
      <c r="AW22" s="21"/>
      <c r="AX22" s="21"/>
      <c r="AY22" s="21"/>
      <c r="BB22" s="20"/>
      <c r="BC22" s="21"/>
      <c r="BD22" s="21"/>
      <c r="BE22" s="30"/>
      <c r="BG22" s="22"/>
      <c r="BH22" s="22"/>
    </row>
    <row r="23" spans="1:60" ht="21.75" thickTop="1" x14ac:dyDescent="0.35"/>
    <row r="25" spans="1:60" x14ac:dyDescent="0.35">
      <c r="A25" s="47" t="s">
        <v>52</v>
      </c>
      <c r="B25" s="48"/>
      <c r="C25" s="48"/>
      <c r="D25" s="49">
        <f>+AB10</f>
        <v>1741431.4279</v>
      </c>
    </row>
    <row r="26" spans="1:60" x14ac:dyDescent="0.35">
      <c r="A26" s="47" t="s">
        <v>53</v>
      </c>
      <c r="B26" s="48"/>
      <c r="C26" s="48"/>
      <c r="D26" s="49">
        <f>+D22</f>
        <v>38880.770000000004</v>
      </c>
    </row>
    <row r="27" spans="1:60" ht="21.75" thickBot="1" x14ac:dyDescent="0.4">
      <c r="A27" s="47" t="s">
        <v>54</v>
      </c>
      <c r="B27" s="48"/>
      <c r="C27" s="48"/>
      <c r="D27" s="102">
        <f>+D25+D26</f>
        <v>1780312.1979</v>
      </c>
    </row>
    <row r="28" spans="1:60" ht="21.75" thickTop="1" x14ac:dyDescent="0.35"/>
    <row r="29" spans="1:60" x14ac:dyDescent="0.35">
      <c r="A29" s="47" t="s">
        <v>55</v>
      </c>
      <c r="B29" s="48"/>
      <c r="C29" s="48"/>
      <c r="D29" s="49">
        <f>+AB14</f>
        <v>1441060.8517</v>
      </c>
    </row>
    <row r="30" spans="1:60" x14ac:dyDescent="0.35">
      <c r="A30" s="47" t="s">
        <v>56</v>
      </c>
      <c r="B30" s="48"/>
      <c r="C30" s="48"/>
      <c r="D30" s="49">
        <f>SUM(D18:D21)</f>
        <v>38880.770000000004</v>
      </c>
    </row>
    <row r="31" spans="1:60" ht="21.75" thickBot="1" x14ac:dyDescent="0.4">
      <c r="A31" s="47" t="s">
        <v>57</v>
      </c>
      <c r="B31" s="48"/>
      <c r="C31" s="48"/>
      <c r="D31" s="102">
        <f>+D29+D30</f>
        <v>1479941.6217</v>
      </c>
    </row>
    <row r="32" spans="1:60" ht="21.75" thickTop="1" x14ac:dyDescent="0.35"/>
    <row r="33" spans="1:4" x14ac:dyDescent="0.35">
      <c r="A33" s="47" t="s">
        <v>58</v>
      </c>
      <c r="B33" s="48"/>
      <c r="C33" s="48"/>
      <c r="D33" s="49">
        <f>+D25-D29</f>
        <v>300370.57620000001</v>
      </c>
    </row>
    <row r="34" spans="1:4" x14ac:dyDescent="0.35">
      <c r="A34" s="47" t="s">
        <v>59</v>
      </c>
      <c r="B34" s="48"/>
      <c r="C34" s="48"/>
      <c r="D34" s="49">
        <f>+D26-D30</f>
        <v>0</v>
      </c>
    </row>
    <row r="35" spans="1:4" ht="21.75" thickBot="1" x14ac:dyDescent="0.4">
      <c r="A35" s="47" t="s">
        <v>60</v>
      </c>
      <c r="B35" s="48"/>
      <c r="C35" s="48"/>
      <c r="D35" s="102">
        <f>+D27-D31</f>
        <v>300370.57620000001</v>
      </c>
    </row>
    <row r="36" spans="1:4" ht="21.75" thickTop="1" x14ac:dyDescent="0.35"/>
  </sheetData>
  <mergeCells count="10">
    <mergeCell ref="R6:S6"/>
    <mergeCell ref="T6:U6"/>
    <mergeCell ref="A7:AA7"/>
    <mergeCell ref="A11:AA11"/>
    <mergeCell ref="A3:AA3"/>
    <mergeCell ref="AO4:AW4"/>
    <mergeCell ref="AY4:AZ4"/>
    <mergeCell ref="D5:N5"/>
    <mergeCell ref="O5:X5"/>
    <mergeCell ref="Z5:AA5"/>
  </mergeCells>
  <pageMargins left="0.7" right="0.7" top="0.75" bottom="0.75" header="0.3" footer="0.3"/>
  <pageSetup scale="57" orientation="landscape" r:id="rId1"/>
  <headerFooter>
    <oddHeader>&amp;C&amp;"-,Bold"&amp;18PBR Schedule-4&amp;R&amp;8CASE NO. 2020-00289
ATTACHMENT 1
TO STAFF POST-HEARING DR NO. 1-04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7AA6D-A3F1-446C-B916-6DACA1BFE92D}">
  <sheetPr>
    <pageSetUpPr fitToPage="1"/>
  </sheetPr>
  <dimension ref="A2:BH36"/>
  <sheetViews>
    <sheetView showGridLines="0" zoomScale="60" zoomScaleNormal="60" workbookViewId="0">
      <selection activeCell="G44" sqref="G44"/>
    </sheetView>
  </sheetViews>
  <sheetFormatPr defaultColWidth="49.28515625" defaultRowHeight="21" x14ac:dyDescent="0.35"/>
  <cols>
    <col min="1" max="1" width="63.42578125" style="2" bestFit="1" customWidth="1"/>
    <col min="2" max="2" width="8.28515625" style="2" bestFit="1" customWidth="1"/>
    <col min="3" max="3" width="7.5703125" style="2" bestFit="1" customWidth="1"/>
    <col min="4" max="4" width="16.5703125" style="2" bestFit="1" customWidth="1"/>
    <col min="5" max="9" width="14.140625" style="2" bestFit="1" customWidth="1"/>
    <col min="10" max="12" width="16.140625" style="2" bestFit="1" customWidth="1"/>
    <col min="13" max="13" width="18.42578125" style="2" bestFit="1" customWidth="1"/>
    <col min="14" max="14" width="18.42578125" style="2" customWidth="1"/>
    <col min="15" max="17" width="16.140625" style="2" bestFit="1" customWidth="1"/>
    <col min="18" max="21" width="14.140625" style="2" bestFit="1" customWidth="1"/>
    <col min="22" max="22" width="28.28515625" style="2" bestFit="1" customWidth="1"/>
    <col min="23" max="23" width="16.140625" style="2" bestFit="1" customWidth="1"/>
    <col min="24" max="24" width="16.140625" style="2" customWidth="1"/>
    <col min="25" max="25" width="14.140625" style="2" bestFit="1" customWidth="1"/>
    <col min="26" max="26" width="28.28515625" style="2" bestFit="1" customWidth="1"/>
    <col min="27" max="27" width="26.5703125" style="2" bestFit="1" customWidth="1"/>
    <col min="28" max="28" width="18.42578125" style="2" bestFit="1" customWidth="1"/>
    <col min="29" max="29" width="11" style="2" bestFit="1" customWidth="1"/>
    <col min="30" max="30" width="43.5703125" style="2" bestFit="1" customWidth="1"/>
    <col min="31" max="41" width="11.42578125" style="2" bestFit="1" customWidth="1"/>
    <col min="42" max="42" width="12.85546875" style="2" bestFit="1" customWidth="1"/>
    <col min="43" max="44" width="10" style="2" bestFit="1" customWidth="1"/>
    <col min="45" max="45" width="6.7109375" style="2" bestFit="1" customWidth="1"/>
    <col min="46" max="46" width="10" style="2" bestFit="1" customWidth="1"/>
    <col min="47" max="47" width="6.7109375" style="2" bestFit="1" customWidth="1"/>
    <col min="48" max="48" width="24.28515625" style="2" bestFit="1" customWidth="1"/>
    <col min="49" max="49" width="12.85546875" style="2" bestFit="1" customWidth="1"/>
    <col min="50" max="50" width="12" style="2" bestFit="1" customWidth="1"/>
    <col min="51" max="51" width="24.28515625" style="2" bestFit="1" customWidth="1"/>
    <col min="52" max="52" width="23.42578125" style="2" bestFit="1" customWidth="1"/>
    <col min="53" max="53" width="9.28515625" style="2" bestFit="1" customWidth="1"/>
    <col min="54" max="16384" width="49.28515625" style="2"/>
  </cols>
  <sheetData>
    <row r="2" spans="1:60" ht="23.25" x14ac:dyDescent="0.3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60" ht="23.25" x14ac:dyDescent="0.35">
      <c r="A3" s="116" t="s">
        <v>34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</row>
    <row r="4" spans="1:60" x14ac:dyDescent="0.35"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105"/>
      <c r="AP4" s="105"/>
      <c r="AQ4" s="105"/>
      <c r="AR4" s="105"/>
      <c r="AS4" s="105"/>
      <c r="AT4" s="105"/>
      <c r="AU4" s="105"/>
      <c r="AV4" s="105"/>
      <c r="AW4" s="105"/>
      <c r="AX4" s="3"/>
      <c r="AY4" s="105"/>
      <c r="AZ4" s="105"/>
    </row>
    <row r="5" spans="1:60" x14ac:dyDescent="0.35">
      <c r="A5" s="4"/>
      <c r="B5" s="4"/>
      <c r="C5" s="5"/>
      <c r="D5" s="106" t="s">
        <v>1</v>
      </c>
      <c r="E5" s="107"/>
      <c r="F5" s="107"/>
      <c r="G5" s="107"/>
      <c r="H5" s="107"/>
      <c r="I5" s="107"/>
      <c r="J5" s="107"/>
      <c r="K5" s="107"/>
      <c r="L5" s="107"/>
      <c r="M5" s="107"/>
      <c r="N5" s="108"/>
      <c r="O5" s="106" t="s">
        <v>2</v>
      </c>
      <c r="P5" s="107"/>
      <c r="Q5" s="107"/>
      <c r="R5" s="107"/>
      <c r="S5" s="107"/>
      <c r="T5" s="107"/>
      <c r="U5" s="107"/>
      <c r="V5" s="107"/>
      <c r="W5" s="107"/>
      <c r="X5" s="108"/>
      <c r="Y5" s="6" t="s">
        <v>3</v>
      </c>
      <c r="Z5" s="106" t="s">
        <v>4</v>
      </c>
      <c r="AA5" s="108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</row>
    <row r="6" spans="1:60" x14ac:dyDescent="0.35">
      <c r="A6" s="8" t="s">
        <v>5</v>
      </c>
      <c r="D6" s="9" t="s">
        <v>6</v>
      </c>
      <c r="E6" s="10" t="s">
        <v>7</v>
      </c>
      <c r="F6" s="10" t="s">
        <v>8</v>
      </c>
      <c r="G6" s="10" t="s">
        <v>9</v>
      </c>
      <c r="H6" s="11" t="s">
        <v>10</v>
      </c>
      <c r="I6" s="11" t="s">
        <v>11</v>
      </c>
      <c r="J6" s="11" t="s">
        <v>12</v>
      </c>
      <c r="K6" s="11" t="s">
        <v>13</v>
      </c>
      <c r="L6" s="12" t="s">
        <v>14</v>
      </c>
      <c r="M6" s="11"/>
      <c r="N6" s="11" t="s">
        <v>15</v>
      </c>
      <c r="O6" s="11" t="s">
        <v>16</v>
      </c>
      <c r="P6" s="11" t="s">
        <v>17</v>
      </c>
      <c r="Q6" s="11" t="s">
        <v>18</v>
      </c>
      <c r="R6" s="109" t="s">
        <v>19</v>
      </c>
      <c r="S6" s="110"/>
      <c r="T6" s="111" t="s">
        <v>20</v>
      </c>
      <c r="U6" s="110"/>
      <c r="V6" s="13" t="s">
        <v>21</v>
      </c>
      <c r="W6" s="11" t="s">
        <v>22</v>
      </c>
      <c r="X6" s="11" t="s">
        <v>23</v>
      </c>
      <c r="Y6" s="11" t="s">
        <v>24</v>
      </c>
      <c r="Z6" s="11" t="s">
        <v>25</v>
      </c>
      <c r="AA6" s="12" t="s">
        <v>26</v>
      </c>
      <c r="AB6" s="14"/>
      <c r="AC6" s="15"/>
      <c r="AD6" s="16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6"/>
    </row>
    <row r="7" spans="1:60" x14ac:dyDescent="0.35">
      <c r="A7" s="112" t="s">
        <v>27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C7" s="18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6"/>
      <c r="AP7" s="20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C7" s="21"/>
      <c r="BD7" s="21"/>
      <c r="BH7" s="22"/>
    </row>
    <row r="8" spans="1:60" x14ac:dyDescent="0.35">
      <c r="A8" s="23" t="s">
        <v>44</v>
      </c>
      <c r="D8" s="24">
        <v>7.4820000000000002</v>
      </c>
      <c r="E8" s="24">
        <v>0</v>
      </c>
      <c r="F8" s="24">
        <v>0</v>
      </c>
      <c r="G8" s="24">
        <v>9.4260000000000002</v>
      </c>
      <c r="H8" s="24">
        <v>7.4820000000000002</v>
      </c>
      <c r="I8" s="24">
        <v>7.0019999999999998</v>
      </c>
      <c r="J8" s="24">
        <v>9.2640000000000011</v>
      </c>
      <c r="K8" s="24">
        <v>10.629</v>
      </c>
      <c r="L8" s="24">
        <v>12.57</v>
      </c>
      <c r="M8" s="24"/>
      <c r="N8" s="24">
        <v>9.8460000000000001</v>
      </c>
      <c r="O8" s="24">
        <v>15.5968</v>
      </c>
      <c r="P8" s="24">
        <v>10.9704</v>
      </c>
      <c r="Q8" s="24">
        <v>10.6623</v>
      </c>
      <c r="R8" s="24">
        <v>2.0500000000000001E-2</v>
      </c>
      <c r="S8" s="24">
        <v>1.4938</v>
      </c>
      <c r="T8" s="24">
        <v>2.07E-2</v>
      </c>
      <c r="U8" s="24">
        <v>2.0333999999999999</v>
      </c>
      <c r="V8" s="24">
        <v>10.6623</v>
      </c>
      <c r="W8" s="24">
        <v>10.661099999999999</v>
      </c>
      <c r="X8" s="24">
        <v>10.6623</v>
      </c>
      <c r="Y8" s="24">
        <v>8.4899999999999984</v>
      </c>
      <c r="Z8" s="24">
        <v>8.7620000000000005</v>
      </c>
      <c r="AA8" s="24">
        <v>8.7620000000000005</v>
      </c>
      <c r="AC8" s="25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6"/>
      <c r="AP8" s="20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C8" s="21"/>
      <c r="BD8" s="21"/>
      <c r="BG8" s="22"/>
      <c r="BH8" s="22"/>
    </row>
    <row r="9" spans="1:60" x14ac:dyDescent="0.35">
      <c r="A9" s="26" t="s">
        <v>28</v>
      </c>
      <c r="D9" s="27">
        <v>16500</v>
      </c>
      <c r="E9" s="27">
        <v>0</v>
      </c>
      <c r="F9" s="27">
        <v>0</v>
      </c>
      <c r="G9" s="27">
        <v>5000</v>
      </c>
      <c r="H9" s="27">
        <v>10000</v>
      </c>
      <c r="I9" s="27">
        <v>6328</v>
      </c>
      <c r="J9" s="27">
        <v>21802</v>
      </c>
      <c r="K9" s="27">
        <v>67865</v>
      </c>
      <c r="L9" s="27">
        <v>4625</v>
      </c>
      <c r="M9" s="27">
        <v>0</v>
      </c>
      <c r="N9" s="27">
        <v>100</v>
      </c>
      <c r="O9" s="27">
        <v>12000</v>
      </c>
      <c r="P9" s="27">
        <v>0</v>
      </c>
      <c r="Q9" s="27">
        <v>2000</v>
      </c>
      <c r="R9" s="27">
        <v>903859</v>
      </c>
      <c r="S9" s="27">
        <v>19784</v>
      </c>
      <c r="T9" s="27">
        <v>409679</v>
      </c>
      <c r="U9" s="27">
        <v>2914</v>
      </c>
      <c r="V9" s="27">
        <v>2500</v>
      </c>
      <c r="W9" s="27">
        <v>0</v>
      </c>
      <c r="X9" s="27">
        <v>0</v>
      </c>
      <c r="Y9" s="27">
        <v>1250</v>
      </c>
      <c r="Z9" s="27">
        <v>6000</v>
      </c>
      <c r="AA9" s="27">
        <v>7500</v>
      </c>
      <c r="AC9" s="25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6"/>
      <c r="AP9" s="20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17"/>
      <c r="BC9" s="17"/>
      <c r="BD9" s="17"/>
      <c r="BG9" s="22"/>
      <c r="BH9" s="22"/>
    </row>
    <row r="10" spans="1:60" x14ac:dyDescent="0.35">
      <c r="A10" s="23" t="s">
        <v>45</v>
      </c>
      <c r="D10" s="28">
        <f>D8*D9</f>
        <v>123453</v>
      </c>
      <c r="E10" s="28">
        <f>E8*E9</f>
        <v>0</v>
      </c>
      <c r="F10" s="28">
        <f>F8*F9</f>
        <v>0</v>
      </c>
      <c r="G10" s="28">
        <f>G9*G8</f>
        <v>47130</v>
      </c>
      <c r="H10" s="28">
        <f t="shared" ref="H10:K10" si="0">H9*H8</f>
        <v>74820</v>
      </c>
      <c r="I10" s="28">
        <f>I9*I8</f>
        <v>44308.655999999995</v>
      </c>
      <c r="J10" s="28">
        <f t="shared" si="0"/>
        <v>201973.72800000003</v>
      </c>
      <c r="K10" s="28">
        <f t="shared" si="0"/>
        <v>721337.08499999996</v>
      </c>
      <c r="L10" s="28">
        <f>L9*L8</f>
        <v>58136.25</v>
      </c>
      <c r="M10" s="28">
        <f>M9*M8</f>
        <v>0</v>
      </c>
      <c r="N10" s="28">
        <f>N9*N8</f>
        <v>984.6</v>
      </c>
      <c r="O10" s="28">
        <f t="shared" ref="O10:Y10" si="1">O9*O8</f>
        <v>187161.60000000001</v>
      </c>
      <c r="P10" s="28">
        <f t="shared" si="1"/>
        <v>0</v>
      </c>
      <c r="Q10" s="28">
        <f t="shared" si="1"/>
        <v>21324.6</v>
      </c>
      <c r="R10" s="28">
        <f t="shared" si="1"/>
        <v>18529.109500000002</v>
      </c>
      <c r="S10" s="28">
        <f t="shared" si="1"/>
        <v>29553.339199999999</v>
      </c>
      <c r="T10" s="28">
        <f t="shared" si="1"/>
        <v>8480.3552999999993</v>
      </c>
      <c r="U10" s="28">
        <f t="shared" si="1"/>
        <v>5925.3275999999996</v>
      </c>
      <c r="V10" s="28">
        <f t="shared" si="1"/>
        <v>26655.75</v>
      </c>
      <c r="W10" s="28">
        <f t="shared" si="1"/>
        <v>0</v>
      </c>
      <c r="X10" s="28">
        <f t="shared" si="1"/>
        <v>0</v>
      </c>
      <c r="Y10" s="28">
        <f t="shared" si="1"/>
        <v>10612.499999999998</v>
      </c>
      <c r="Z10" s="28">
        <f>Z9*Z8</f>
        <v>52572</v>
      </c>
      <c r="AA10" s="28">
        <f>AA9*AA8</f>
        <v>65715</v>
      </c>
      <c r="AB10" s="45">
        <f>SUM(D10:AA10)</f>
        <v>1698672.9006000003</v>
      </c>
      <c r="AC10" s="25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6"/>
      <c r="AP10" s="20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C10" s="21"/>
      <c r="BD10" s="21"/>
      <c r="BG10" s="22"/>
      <c r="BH10" s="22"/>
    </row>
    <row r="11" spans="1:60" x14ac:dyDescent="0.35">
      <c r="A11" s="114" t="s">
        <v>29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C11" s="25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16"/>
      <c r="AP11" s="20"/>
      <c r="AQ11" s="21"/>
      <c r="AR11" s="21"/>
      <c r="AS11" s="21"/>
      <c r="AT11" s="21"/>
      <c r="AU11" s="21"/>
      <c r="AV11" s="21"/>
      <c r="AW11" s="21"/>
      <c r="AX11" s="21"/>
      <c r="AY11" s="21"/>
      <c r="BA11" s="21"/>
      <c r="BB11" s="20"/>
      <c r="BC11" s="21"/>
      <c r="BD11" s="21"/>
      <c r="BE11" s="30"/>
      <c r="BG11" s="22"/>
      <c r="BH11" s="22"/>
    </row>
    <row r="12" spans="1:60" x14ac:dyDescent="0.35">
      <c r="A12" s="31" t="s">
        <v>46</v>
      </c>
      <c r="B12" s="32"/>
      <c r="C12" s="32"/>
      <c r="D12" s="33">
        <v>5.6820000000000004</v>
      </c>
      <c r="E12" s="33">
        <v>0</v>
      </c>
      <c r="F12" s="33">
        <v>0</v>
      </c>
      <c r="G12" s="33">
        <v>8.2259999999999991</v>
      </c>
      <c r="H12" s="33">
        <v>5.6820000000000004</v>
      </c>
      <c r="I12" s="33">
        <v>2.6999999999999997</v>
      </c>
      <c r="J12" s="33">
        <v>9.2640000000000011</v>
      </c>
      <c r="K12" s="33">
        <v>10.629</v>
      </c>
      <c r="L12" s="33">
        <v>12.57</v>
      </c>
      <c r="M12" s="33"/>
      <c r="N12" s="33">
        <v>4.2780000000000005</v>
      </c>
      <c r="O12" s="33">
        <v>8.2334999999999994</v>
      </c>
      <c r="P12" s="33">
        <v>8.2742000000000004</v>
      </c>
      <c r="Q12" s="33">
        <v>10.6623</v>
      </c>
      <c r="R12" s="33">
        <v>2.0500000000000001E-2</v>
      </c>
      <c r="S12" s="33">
        <v>1.4938</v>
      </c>
      <c r="T12" s="33">
        <v>2.07E-2</v>
      </c>
      <c r="U12" s="33">
        <v>2.0333999999999999</v>
      </c>
      <c r="V12" s="33">
        <v>4.1063000000000001</v>
      </c>
      <c r="W12" s="33">
        <v>10.661099999999999</v>
      </c>
      <c r="X12" s="33">
        <v>0</v>
      </c>
      <c r="Y12" s="33">
        <v>5.3249999999999993</v>
      </c>
      <c r="Z12" s="33">
        <v>1.825</v>
      </c>
      <c r="AA12" s="33">
        <v>0</v>
      </c>
      <c r="AC12" s="34"/>
      <c r="AL12" s="35"/>
      <c r="AM12" s="35"/>
      <c r="AO12" s="16"/>
      <c r="AP12" s="20"/>
      <c r="AQ12" s="21"/>
      <c r="AR12" s="21"/>
      <c r="AS12" s="21"/>
      <c r="AT12" s="21"/>
      <c r="AU12" s="21"/>
      <c r="AV12" s="21"/>
      <c r="AW12" s="21"/>
      <c r="AX12" s="21"/>
      <c r="AY12" s="21"/>
      <c r="BA12" s="21"/>
      <c r="BB12" s="20"/>
      <c r="BC12" s="21"/>
      <c r="BD12" s="21"/>
      <c r="BE12" s="30"/>
      <c r="BG12" s="22"/>
      <c r="BH12" s="22"/>
    </row>
    <row r="13" spans="1:60" x14ac:dyDescent="0.35">
      <c r="A13" s="36" t="s">
        <v>28</v>
      </c>
      <c r="B13" s="32"/>
      <c r="C13" s="32"/>
      <c r="D13" s="37">
        <f>D9</f>
        <v>16500</v>
      </c>
      <c r="E13" s="37">
        <f t="shared" ref="E13:Z13" si="2">E9</f>
        <v>0</v>
      </c>
      <c r="F13" s="37">
        <f t="shared" si="2"/>
        <v>0</v>
      </c>
      <c r="G13" s="37">
        <f>G9</f>
        <v>5000</v>
      </c>
      <c r="H13" s="37">
        <f t="shared" si="2"/>
        <v>10000</v>
      </c>
      <c r="I13" s="37">
        <f t="shared" si="2"/>
        <v>6328</v>
      </c>
      <c r="J13" s="37">
        <f t="shared" si="2"/>
        <v>21802</v>
      </c>
      <c r="K13" s="37">
        <f t="shared" si="2"/>
        <v>67865</v>
      </c>
      <c r="L13" s="37">
        <f t="shared" si="2"/>
        <v>4625</v>
      </c>
      <c r="M13" s="37">
        <f t="shared" si="2"/>
        <v>0</v>
      </c>
      <c r="N13" s="37">
        <f>N9</f>
        <v>100</v>
      </c>
      <c r="O13" s="37">
        <f t="shared" si="2"/>
        <v>12000</v>
      </c>
      <c r="P13" s="37">
        <f t="shared" si="2"/>
        <v>0</v>
      </c>
      <c r="Q13" s="37">
        <f t="shared" si="2"/>
        <v>2000</v>
      </c>
      <c r="R13" s="37">
        <f t="shared" si="2"/>
        <v>903859</v>
      </c>
      <c r="S13" s="37">
        <f t="shared" si="2"/>
        <v>19784</v>
      </c>
      <c r="T13" s="37">
        <f t="shared" si="2"/>
        <v>409679</v>
      </c>
      <c r="U13" s="37">
        <f t="shared" si="2"/>
        <v>2914</v>
      </c>
      <c r="V13" s="37">
        <f t="shared" si="2"/>
        <v>2500</v>
      </c>
      <c r="W13" s="37">
        <f t="shared" si="2"/>
        <v>0</v>
      </c>
      <c r="X13" s="37">
        <f t="shared" si="2"/>
        <v>0</v>
      </c>
      <c r="Y13" s="37">
        <f t="shared" si="2"/>
        <v>1250</v>
      </c>
      <c r="Z13" s="37">
        <f t="shared" si="2"/>
        <v>6000</v>
      </c>
      <c r="AA13" s="37">
        <v>0</v>
      </c>
      <c r="AC13" s="34"/>
      <c r="AL13" s="35"/>
      <c r="AM13" s="35"/>
      <c r="AO13" s="16"/>
      <c r="AP13" s="20"/>
      <c r="AQ13" s="21"/>
      <c r="AR13" s="21"/>
      <c r="AS13" s="21"/>
      <c r="AT13" s="21"/>
      <c r="AU13" s="21"/>
      <c r="AV13" s="21"/>
      <c r="AW13" s="21"/>
      <c r="AX13" s="21"/>
      <c r="AY13" s="21"/>
      <c r="BA13" s="21"/>
      <c r="BB13" s="20"/>
      <c r="BC13" s="21"/>
      <c r="BD13" s="21"/>
      <c r="BE13" s="30"/>
      <c r="BG13" s="22"/>
      <c r="BH13" s="22"/>
    </row>
    <row r="14" spans="1:60" x14ac:dyDescent="0.35">
      <c r="A14" s="31" t="s">
        <v>47</v>
      </c>
      <c r="B14" s="32"/>
      <c r="C14" s="32"/>
      <c r="D14" s="38">
        <f>D12*D13</f>
        <v>93753</v>
      </c>
      <c r="E14" s="38">
        <f t="shared" ref="E14:P14" si="3">E12*E13</f>
        <v>0</v>
      </c>
      <c r="F14" s="38">
        <f t="shared" si="3"/>
        <v>0</v>
      </c>
      <c r="G14" s="38">
        <f t="shared" si="3"/>
        <v>41129.999999999993</v>
      </c>
      <c r="H14" s="38">
        <f t="shared" si="3"/>
        <v>56820.000000000007</v>
      </c>
      <c r="I14" s="38">
        <f t="shared" si="3"/>
        <v>17085.599999999999</v>
      </c>
      <c r="J14" s="38">
        <f>J12*J13</f>
        <v>201973.72800000003</v>
      </c>
      <c r="K14" s="38">
        <f t="shared" si="3"/>
        <v>721337.08499999996</v>
      </c>
      <c r="L14" s="38">
        <f t="shared" si="3"/>
        <v>58136.25</v>
      </c>
      <c r="M14" s="38">
        <f>M12*M13</f>
        <v>0</v>
      </c>
      <c r="N14" s="38">
        <f>N12*N13</f>
        <v>427.80000000000007</v>
      </c>
      <c r="O14" s="38">
        <f t="shared" si="3"/>
        <v>98801.999999999985</v>
      </c>
      <c r="P14" s="38">
        <f t="shared" si="3"/>
        <v>0</v>
      </c>
      <c r="Q14" s="38">
        <f>Q12*Q13</f>
        <v>21324.6</v>
      </c>
      <c r="R14" s="38">
        <f t="shared" ref="R14:Y14" si="4">R12*R13</f>
        <v>18529.109500000002</v>
      </c>
      <c r="S14" s="38">
        <f t="shared" si="4"/>
        <v>29553.339199999999</v>
      </c>
      <c r="T14" s="38">
        <f t="shared" si="4"/>
        <v>8480.3552999999993</v>
      </c>
      <c r="U14" s="38">
        <f t="shared" si="4"/>
        <v>5925.3275999999996</v>
      </c>
      <c r="V14" s="38">
        <f t="shared" si="4"/>
        <v>10265.75</v>
      </c>
      <c r="W14" s="38">
        <f>W12*W13</f>
        <v>0</v>
      </c>
      <c r="X14" s="38">
        <f>X12*X13</f>
        <v>0</v>
      </c>
      <c r="Y14" s="38">
        <f t="shared" si="4"/>
        <v>6656.2499999999991</v>
      </c>
      <c r="Z14" s="38">
        <f>Z12*Z13</f>
        <v>10950</v>
      </c>
      <c r="AA14" s="38">
        <f>AA12*AA13</f>
        <v>0</v>
      </c>
      <c r="AB14" s="45">
        <f t="shared" ref="AB14:AB15" si="5">SUM(D14:AA14)</f>
        <v>1401150.1946</v>
      </c>
      <c r="AC14" s="34"/>
      <c r="AL14" s="35"/>
      <c r="AM14" s="35"/>
      <c r="AO14" s="16"/>
      <c r="AP14" s="20"/>
      <c r="AQ14" s="21"/>
      <c r="AR14" s="21"/>
      <c r="AS14" s="21"/>
      <c r="AT14" s="21"/>
      <c r="AU14" s="21"/>
      <c r="AV14" s="21"/>
      <c r="AW14" s="21"/>
      <c r="AX14" s="21"/>
      <c r="AY14" s="21"/>
      <c r="BB14" s="20"/>
      <c r="BC14" s="21"/>
      <c r="BD14" s="21"/>
      <c r="BE14" s="30"/>
      <c r="BG14" s="22"/>
      <c r="BH14" s="22"/>
    </row>
    <row r="15" spans="1:60" x14ac:dyDescent="0.35">
      <c r="A15" s="39" t="s">
        <v>30</v>
      </c>
      <c r="B15" s="40"/>
      <c r="C15" s="40"/>
      <c r="D15" s="41">
        <f>D10-D14</f>
        <v>29700</v>
      </c>
      <c r="E15" s="41">
        <f t="shared" ref="E15:Z15" si="6">E10-E14</f>
        <v>0</v>
      </c>
      <c r="F15" s="41">
        <f t="shared" si="6"/>
        <v>0</v>
      </c>
      <c r="G15" s="41">
        <f t="shared" si="6"/>
        <v>6000.0000000000073</v>
      </c>
      <c r="H15" s="41">
        <f t="shared" si="6"/>
        <v>17999.999999999993</v>
      </c>
      <c r="I15" s="41">
        <f t="shared" si="6"/>
        <v>27223.055999999997</v>
      </c>
      <c r="J15" s="41">
        <f t="shared" si="6"/>
        <v>0</v>
      </c>
      <c r="K15" s="41">
        <f t="shared" si="6"/>
        <v>0</v>
      </c>
      <c r="L15" s="41">
        <f t="shared" si="6"/>
        <v>0</v>
      </c>
      <c r="M15" s="41">
        <f>M10-M14</f>
        <v>0</v>
      </c>
      <c r="N15" s="41">
        <f>N10-N14</f>
        <v>556.79999999999995</v>
      </c>
      <c r="O15" s="41">
        <f>O10-O14</f>
        <v>88359.60000000002</v>
      </c>
      <c r="P15" s="41">
        <f t="shared" si="6"/>
        <v>0</v>
      </c>
      <c r="Q15" s="41">
        <f>Q10-Q14</f>
        <v>0</v>
      </c>
      <c r="R15" s="41">
        <f t="shared" si="6"/>
        <v>0</v>
      </c>
      <c r="S15" s="41">
        <f t="shared" si="6"/>
        <v>0</v>
      </c>
      <c r="T15" s="41">
        <f t="shared" si="6"/>
        <v>0</v>
      </c>
      <c r="U15" s="41">
        <f t="shared" si="6"/>
        <v>0</v>
      </c>
      <c r="V15" s="41">
        <f t="shared" si="6"/>
        <v>16390</v>
      </c>
      <c r="W15" s="41">
        <f>W10-W14</f>
        <v>0</v>
      </c>
      <c r="X15" s="41">
        <f>X10-X14</f>
        <v>0</v>
      </c>
      <c r="Y15" s="41">
        <f>Y10-Y14</f>
        <v>3956.2499999999991</v>
      </c>
      <c r="Z15" s="41">
        <f t="shared" si="6"/>
        <v>41622</v>
      </c>
      <c r="AA15" s="41">
        <f>AA10-AA14</f>
        <v>65715</v>
      </c>
      <c r="AB15" s="45">
        <f t="shared" si="5"/>
        <v>297522.70600000001</v>
      </c>
      <c r="AC15" s="25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16"/>
      <c r="AP15" s="20"/>
      <c r="AQ15" s="21"/>
      <c r="AR15" s="21"/>
      <c r="AS15" s="21"/>
      <c r="AT15" s="21"/>
      <c r="AU15" s="21"/>
      <c r="AV15" s="21"/>
      <c r="AW15" s="21"/>
      <c r="AX15" s="21"/>
      <c r="AY15" s="21"/>
      <c r="BB15" s="20"/>
      <c r="BC15" s="21"/>
      <c r="BD15" s="21"/>
      <c r="BE15" s="30"/>
      <c r="BG15" s="22"/>
      <c r="BH15" s="22"/>
    </row>
    <row r="16" spans="1:60" x14ac:dyDescent="0.35">
      <c r="A16" s="43"/>
      <c r="I16" s="44"/>
      <c r="J16" s="44"/>
      <c r="K16" s="44"/>
      <c r="M16" s="45"/>
      <c r="N16" s="45"/>
      <c r="O16" s="46"/>
      <c r="W16" s="45"/>
      <c r="X16" s="45"/>
      <c r="AC16" s="25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16"/>
      <c r="AP16" s="20"/>
      <c r="AQ16" s="21"/>
      <c r="AR16" s="21"/>
      <c r="AS16" s="21"/>
      <c r="AT16" s="21"/>
      <c r="AU16" s="21"/>
      <c r="AV16" s="21"/>
      <c r="AW16" s="21"/>
      <c r="AX16" s="21"/>
      <c r="AY16" s="21"/>
      <c r="BB16" s="20"/>
      <c r="BC16" s="21"/>
      <c r="BD16" s="21"/>
      <c r="BE16" s="30"/>
      <c r="BG16" s="22"/>
      <c r="BH16" s="22"/>
    </row>
    <row r="17" spans="1:60" x14ac:dyDescent="0.35">
      <c r="A17" s="103" t="s">
        <v>61</v>
      </c>
      <c r="B17" s="48"/>
      <c r="C17" s="48"/>
      <c r="D17" s="49"/>
      <c r="F17" s="50"/>
      <c r="G17" s="50"/>
      <c r="J17" s="44"/>
      <c r="K17" s="44"/>
      <c r="M17" s="45"/>
      <c r="N17" s="45"/>
      <c r="AC17" s="25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16"/>
      <c r="AP17" s="20"/>
      <c r="AQ17" s="21"/>
      <c r="AR17" s="21"/>
      <c r="AS17" s="21"/>
      <c r="AT17" s="21"/>
      <c r="AU17" s="21"/>
      <c r="AV17" s="21"/>
      <c r="AW17" s="21"/>
      <c r="AX17" s="21"/>
      <c r="AY17" s="21"/>
      <c r="BB17" s="20"/>
      <c r="BC17" s="21"/>
      <c r="BD17" s="21"/>
      <c r="BE17" s="30"/>
      <c r="BG17" s="22"/>
      <c r="BH17" s="22"/>
    </row>
    <row r="18" spans="1:60" x14ac:dyDescent="0.35">
      <c r="A18" s="47" t="s">
        <v>48</v>
      </c>
      <c r="B18" s="48"/>
      <c r="C18" s="48"/>
      <c r="D18" s="49">
        <v>33481.93</v>
      </c>
      <c r="F18" s="50"/>
      <c r="G18" s="50"/>
      <c r="H18" s="50"/>
      <c r="J18" s="44"/>
      <c r="K18" s="44"/>
      <c r="O18" s="46"/>
      <c r="AC18" s="25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16"/>
      <c r="AP18" s="20"/>
      <c r="AQ18" s="21"/>
      <c r="AR18" s="21"/>
      <c r="AS18" s="21"/>
      <c r="AT18" s="21"/>
      <c r="AU18" s="21"/>
      <c r="AV18" s="21"/>
      <c r="AW18" s="21"/>
      <c r="AX18" s="21"/>
      <c r="AY18" s="21"/>
      <c r="BB18" s="20"/>
      <c r="BC18" s="21"/>
      <c r="BD18" s="21"/>
      <c r="BE18" s="30"/>
      <c r="BG18" s="22"/>
      <c r="BH18" s="22"/>
    </row>
    <row r="19" spans="1:60" x14ac:dyDescent="0.35">
      <c r="A19" s="47" t="s">
        <v>49</v>
      </c>
      <c r="B19" s="48"/>
      <c r="C19" s="48"/>
      <c r="D19" s="49">
        <v>8821.3700000000008</v>
      </c>
      <c r="F19" s="50"/>
      <c r="G19" s="50"/>
      <c r="J19" s="44"/>
      <c r="K19" s="44"/>
      <c r="O19" s="46"/>
      <c r="AC19" s="25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16"/>
      <c r="AP19" s="20"/>
      <c r="AQ19" s="21"/>
      <c r="AR19" s="21"/>
      <c r="AS19" s="21"/>
      <c r="AT19" s="21"/>
      <c r="AU19" s="21"/>
      <c r="AV19" s="21"/>
      <c r="AW19" s="21"/>
      <c r="AX19" s="21"/>
      <c r="AY19" s="21"/>
      <c r="BB19" s="20"/>
      <c r="BC19" s="21"/>
      <c r="BD19" s="21"/>
      <c r="BE19" s="30"/>
      <c r="BG19" s="22"/>
      <c r="BH19" s="22"/>
    </row>
    <row r="20" spans="1:60" x14ac:dyDescent="0.35">
      <c r="A20" s="47" t="s">
        <v>50</v>
      </c>
      <c r="B20" s="48"/>
      <c r="C20" s="48"/>
      <c r="D20" s="49">
        <v>429</v>
      </c>
      <c r="F20" s="50"/>
      <c r="G20" s="50"/>
      <c r="J20" s="44"/>
      <c r="K20" s="44"/>
      <c r="O20" s="46"/>
      <c r="AC20" s="25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16"/>
      <c r="AP20" s="20"/>
      <c r="AQ20" s="21"/>
      <c r="AR20" s="21"/>
      <c r="AS20" s="21"/>
      <c r="AT20" s="21"/>
      <c r="AU20" s="21"/>
      <c r="AV20" s="21"/>
      <c r="AW20" s="21"/>
      <c r="AX20" s="21"/>
      <c r="AY20" s="21"/>
      <c r="BB20" s="20"/>
      <c r="BC20" s="21"/>
      <c r="BD20" s="21"/>
      <c r="BE20" s="30"/>
      <c r="BG20" s="22"/>
      <c r="BH20" s="22"/>
    </row>
    <row r="21" spans="1:60" x14ac:dyDescent="0.35">
      <c r="A21" s="47" t="s">
        <v>51</v>
      </c>
      <c r="B21" s="48"/>
      <c r="C21" s="48"/>
      <c r="D21" s="49">
        <v>2488.12</v>
      </c>
      <c r="F21" s="50"/>
      <c r="G21" s="50"/>
      <c r="J21" s="44"/>
      <c r="K21" s="44"/>
      <c r="O21" s="46"/>
      <c r="AC21" s="25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16"/>
      <c r="AP21" s="20"/>
      <c r="AQ21" s="21"/>
      <c r="AR21" s="21"/>
      <c r="AS21" s="21"/>
      <c r="AT21" s="21"/>
      <c r="AU21" s="21"/>
      <c r="AV21" s="21"/>
      <c r="AW21" s="21"/>
      <c r="AX21" s="21"/>
      <c r="AY21" s="21"/>
      <c r="BB21" s="20"/>
      <c r="BC21" s="21"/>
      <c r="BD21" s="21"/>
      <c r="BE21" s="30"/>
      <c r="BG21" s="22"/>
      <c r="BH21" s="22"/>
    </row>
    <row r="22" spans="1:60" ht="21.75" thickBot="1" x14ac:dyDescent="0.4">
      <c r="A22" s="104" t="s">
        <v>62</v>
      </c>
      <c r="B22" s="48"/>
      <c r="C22" s="48"/>
      <c r="D22" s="102">
        <f>SUM(D18:D21)</f>
        <v>45220.420000000006</v>
      </c>
      <c r="G22" s="32"/>
      <c r="H22" s="44"/>
      <c r="J22" s="32"/>
      <c r="K22" s="44"/>
      <c r="AC22" s="25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16"/>
      <c r="AP22" s="20"/>
      <c r="AQ22" s="21"/>
      <c r="AR22" s="21"/>
      <c r="AS22" s="21"/>
      <c r="AT22" s="21"/>
      <c r="AU22" s="21"/>
      <c r="AV22" s="21"/>
      <c r="AW22" s="21"/>
      <c r="AX22" s="21"/>
      <c r="AY22" s="21"/>
      <c r="BB22" s="20"/>
      <c r="BC22" s="21"/>
      <c r="BD22" s="21"/>
      <c r="BE22" s="30"/>
      <c r="BG22" s="22"/>
      <c r="BH22" s="22"/>
    </row>
    <row r="23" spans="1:60" ht="21.75" thickTop="1" x14ac:dyDescent="0.35"/>
    <row r="25" spans="1:60" x14ac:dyDescent="0.35">
      <c r="A25" s="47" t="s">
        <v>52</v>
      </c>
      <c r="B25" s="48"/>
      <c r="C25" s="48"/>
      <c r="D25" s="49">
        <f>+AB10</f>
        <v>1698672.9006000003</v>
      </c>
    </row>
    <row r="26" spans="1:60" x14ac:dyDescent="0.35">
      <c r="A26" s="47" t="s">
        <v>53</v>
      </c>
      <c r="B26" s="48"/>
      <c r="C26" s="48"/>
      <c r="D26" s="49">
        <f>+D22</f>
        <v>45220.420000000006</v>
      </c>
    </row>
    <row r="27" spans="1:60" ht="21.75" thickBot="1" x14ac:dyDescent="0.4">
      <c r="A27" s="47" t="s">
        <v>54</v>
      </c>
      <c r="B27" s="48"/>
      <c r="C27" s="48"/>
      <c r="D27" s="102">
        <f>+D25+D26</f>
        <v>1743893.3206000002</v>
      </c>
    </row>
    <row r="28" spans="1:60" ht="21.75" thickTop="1" x14ac:dyDescent="0.35"/>
    <row r="29" spans="1:60" x14ac:dyDescent="0.35">
      <c r="A29" s="47" t="s">
        <v>55</v>
      </c>
      <c r="B29" s="48"/>
      <c r="C29" s="48"/>
      <c r="D29" s="49">
        <f>+AB14</f>
        <v>1401150.1946</v>
      </c>
    </row>
    <row r="30" spans="1:60" x14ac:dyDescent="0.35">
      <c r="A30" s="47" t="s">
        <v>56</v>
      </c>
      <c r="B30" s="48"/>
      <c r="C30" s="48"/>
      <c r="D30" s="49">
        <f>SUM(D18:D21)</f>
        <v>45220.420000000006</v>
      </c>
    </row>
    <row r="31" spans="1:60" ht="21.75" thickBot="1" x14ac:dyDescent="0.4">
      <c r="A31" s="47" t="s">
        <v>57</v>
      </c>
      <c r="B31" s="48"/>
      <c r="C31" s="48"/>
      <c r="D31" s="102">
        <f>+D29+D30</f>
        <v>1446370.6146</v>
      </c>
    </row>
    <row r="32" spans="1:60" ht="21.75" thickTop="1" x14ac:dyDescent="0.35"/>
    <row r="33" spans="1:4" x14ac:dyDescent="0.35">
      <c r="A33" s="47" t="s">
        <v>58</v>
      </c>
      <c r="B33" s="48"/>
      <c r="C33" s="48"/>
      <c r="D33" s="49">
        <f>+D25-D29</f>
        <v>297522.70600000024</v>
      </c>
    </row>
    <row r="34" spans="1:4" x14ac:dyDescent="0.35">
      <c r="A34" s="47" t="s">
        <v>59</v>
      </c>
      <c r="B34" s="48"/>
      <c r="C34" s="48"/>
      <c r="D34" s="49">
        <f>+D26-D30</f>
        <v>0</v>
      </c>
    </row>
    <row r="35" spans="1:4" ht="21.75" thickBot="1" x14ac:dyDescent="0.4">
      <c r="A35" s="47" t="s">
        <v>60</v>
      </c>
      <c r="B35" s="48"/>
      <c r="C35" s="48"/>
      <c r="D35" s="102">
        <f>+D27-D31</f>
        <v>297522.70600000024</v>
      </c>
    </row>
    <row r="36" spans="1:4" ht="21.75" thickTop="1" x14ac:dyDescent="0.35"/>
  </sheetData>
  <mergeCells count="10">
    <mergeCell ref="R6:S6"/>
    <mergeCell ref="T6:U6"/>
    <mergeCell ref="A7:AA7"/>
    <mergeCell ref="A11:AA11"/>
    <mergeCell ref="A3:AA3"/>
    <mergeCell ref="AO4:AW4"/>
    <mergeCell ref="AY4:AZ4"/>
    <mergeCell ref="D5:N5"/>
    <mergeCell ref="O5:X5"/>
    <mergeCell ref="Z5:AA5"/>
  </mergeCells>
  <pageMargins left="0.7" right="0.7" top="0.75" bottom="0.75" header="0.3" footer="0.3"/>
  <pageSetup scale="57" orientation="landscape" r:id="rId1"/>
  <headerFooter>
    <oddHeader>&amp;C&amp;"-,Bold"&amp;18PBR Schedule-4&amp;R&amp;8CASE NO. 2020-00289
ATTACHMENT 1
TO STAFF POST-HEARING DR NO. 1-04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7BB0B-2DF6-4BD5-AB21-FA8B37D4FC93}">
  <sheetPr>
    <pageSetUpPr fitToPage="1"/>
  </sheetPr>
  <dimension ref="A2:BH36"/>
  <sheetViews>
    <sheetView showGridLines="0" zoomScale="60" zoomScaleNormal="60" workbookViewId="0">
      <selection activeCell="G44" sqref="G44"/>
    </sheetView>
  </sheetViews>
  <sheetFormatPr defaultColWidth="49.28515625" defaultRowHeight="21" x14ac:dyDescent="0.35"/>
  <cols>
    <col min="1" max="1" width="63.42578125" style="2" bestFit="1" customWidth="1"/>
    <col min="2" max="2" width="8.28515625" style="2" bestFit="1" customWidth="1"/>
    <col min="3" max="3" width="7.5703125" style="2" bestFit="1" customWidth="1"/>
    <col min="4" max="4" width="16.5703125" style="2" bestFit="1" customWidth="1"/>
    <col min="5" max="9" width="14.140625" style="2" bestFit="1" customWidth="1"/>
    <col min="10" max="12" width="16.140625" style="2" bestFit="1" customWidth="1"/>
    <col min="13" max="13" width="18.42578125" style="2" bestFit="1" customWidth="1"/>
    <col min="14" max="14" width="18.42578125" style="2" customWidth="1"/>
    <col min="15" max="17" width="16.140625" style="2" bestFit="1" customWidth="1"/>
    <col min="18" max="21" width="14.140625" style="2" bestFit="1" customWidth="1"/>
    <col min="22" max="22" width="28.28515625" style="2" bestFit="1" customWidth="1"/>
    <col min="23" max="23" width="16.140625" style="2" bestFit="1" customWidth="1"/>
    <col min="24" max="24" width="16.140625" style="2" customWidth="1"/>
    <col min="25" max="25" width="14.140625" style="2" bestFit="1" customWidth="1"/>
    <col min="26" max="26" width="28.28515625" style="2" bestFit="1" customWidth="1"/>
    <col min="27" max="27" width="26.5703125" style="2" bestFit="1" customWidth="1"/>
    <col min="28" max="28" width="18.42578125" style="2" bestFit="1" customWidth="1"/>
    <col min="29" max="29" width="11" style="2" bestFit="1" customWidth="1"/>
    <col min="30" max="30" width="43.5703125" style="2" bestFit="1" customWidth="1"/>
    <col min="31" max="41" width="11.42578125" style="2" bestFit="1" customWidth="1"/>
    <col min="42" max="42" width="12.85546875" style="2" bestFit="1" customWidth="1"/>
    <col min="43" max="44" width="10" style="2" bestFit="1" customWidth="1"/>
    <col min="45" max="45" width="6.7109375" style="2" bestFit="1" customWidth="1"/>
    <col min="46" max="46" width="10" style="2" bestFit="1" customWidth="1"/>
    <col min="47" max="47" width="6.7109375" style="2" bestFit="1" customWidth="1"/>
    <col min="48" max="48" width="24.28515625" style="2" bestFit="1" customWidth="1"/>
    <col min="49" max="49" width="12.85546875" style="2" bestFit="1" customWidth="1"/>
    <col min="50" max="50" width="12" style="2" bestFit="1" customWidth="1"/>
    <col min="51" max="51" width="24.28515625" style="2" bestFit="1" customWidth="1"/>
    <col min="52" max="52" width="23.42578125" style="2" bestFit="1" customWidth="1"/>
    <col min="53" max="53" width="9.28515625" style="2" bestFit="1" customWidth="1"/>
    <col min="54" max="16384" width="49.28515625" style="2"/>
  </cols>
  <sheetData>
    <row r="2" spans="1:60" ht="23.25" x14ac:dyDescent="0.3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60" ht="23.25" x14ac:dyDescent="0.35">
      <c r="A3" s="116" t="s">
        <v>35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</row>
    <row r="4" spans="1:60" x14ac:dyDescent="0.35"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105"/>
      <c r="AP4" s="105"/>
      <c r="AQ4" s="105"/>
      <c r="AR4" s="105"/>
      <c r="AS4" s="105"/>
      <c r="AT4" s="105"/>
      <c r="AU4" s="105"/>
      <c r="AV4" s="105"/>
      <c r="AW4" s="105"/>
      <c r="AX4" s="3"/>
      <c r="AY4" s="105"/>
      <c r="AZ4" s="105"/>
    </row>
    <row r="5" spans="1:60" x14ac:dyDescent="0.35">
      <c r="A5" s="4"/>
      <c r="B5" s="4"/>
      <c r="C5" s="5"/>
      <c r="D5" s="106" t="s">
        <v>1</v>
      </c>
      <c r="E5" s="107"/>
      <c r="F5" s="107"/>
      <c r="G5" s="107"/>
      <c r="H5" s="107"/>
      <c r="I5" s="107"/>
      <c r="J5" s="107"/>
      <c r="K5" s="107"/>
      <c r="L5" s="107"/>
      <c r="M5" s="107"/>
      <c r="N5" s="108"/>
      <c r="O5" s="106" t="s">
        <v>2</v>
      </c>
      <c r="P5" s="107"/>
      <c r="Q5" s="107"/>
      <c r="R5" s="107"/>
      <c r="S5" s="107"/>
      <c r="T5" s="107"/>
      <c r="U5" s="107"/>
      <c r="V5" s="107"/>
      <c r="W5" s="107"/>
      <c r="X5" s="108"/>
      <c r="Y5" s="6" t="s">
        <v>3</v>
      </c>
      <c r="Z5" s="106" t="s">
        <v>4</v>
      </c>
      <c r="AA5" s="108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</row>
    <row r="6" spans="1:60" x14ac:dyDescent="0.35">
      <c r="A6" s="8" t="s">
        <v>5</v>
      </c>
      <c r="D6" s="9" t="s">
        <v>6</v>
      </c>
      <c r="E6" s="10" t="s">
        <v>7</v>
      </c>
      <c r="F6" s="10" t="s">
        <v>8</v>
      </c>
      <c r="G6" s="10" t="s">
        <v>9</v>
      </c>
      <c r="H6" s="11" t="s">
        <v>10</v>
      </c>
      <c r="I6" s="11" t="s">
        <v>11</v>
      </c>
      <c r="J6" s="11" t="s">
        <v>12</v>
      </c>
      <c r="K6" s="11" t="s">
        <v>13</v>
      </c>
      <c r="L6" s="12" t="s">
        <v>14</v>
      </c>
      <c r="M6" s="11"/>
      <c r="N6" s="11" t="s">
        <v>15</v>
      </c>
      <c r="O6" s="11" t="s">
        <v>16</v>
      </c>
      <c r="P6" s="11" t="s">
        <v>17</v>
      </c>
      <c r="Q6" s="11" t="s">
        <v>18</v>
      </c>
      <c r="R6" s="109" t="s">
        <v>19</v>
      </c>
      <c r="S6" s="110"/>
      <c r="T6" s="111" t="s">
        <v>20</v>
      </c>
      <c r="U6" s="110"/>
      <c r="V6" s="13" t="s">
        <v>21</v>
      </c>
      <c r="W6" s="11" t="s">
        <v>22</v>
      </c>
      <c r="X6" s="11" t="s">
        <v>23</v>
      </c>
      <c r="Y6" s="11" t="s">
        <v>24</v>
      </c>
      <c r="Z6" s="11" t="s">
        <v>25</v>
      </c>
      <c r="AA6" s="12" t="s">
        <v>26</v>
      </c>
      <c r="AB6" s="14"/>
      <c r="AC6" s="15"/>
      <c r="AD6" s="16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6"/>
    </row>
    <row r="7" spans="1:60" x14ac:dyDescent="0.35">
      <c r="A7" s="112" t="s">
        <v>27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C7" s="18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6"/>
      <c r="AP7" s="20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C7" s="21"/>
      <c r="BD7" s="21"/>
      <c r="BH7" s="22"/>
    </row>
    <row r="8" spans="1:60" x14ac:dyDescent="0.35">
      <c r="A8" s="23" t="s">
        <v>44</v>
      </c>
      <c r="D8" s="24">
        <v>7.7314000000000007</v>
      </c>
      <c r="E8" s="24">
        <v>0</v>
      </c>
      <c r="F8" s="24">
        <v>0</v>
      </c>
      <c r="G8" s="24">
        <v>9.7401999999999997</v>
      </c>
      <c r="H8" s="24">
        <v>7.7314000000000007</v>
      </c>
      <c r="I8" s="24">
        <v>7.2354000000000003</v>
      </c>
      <c r="J8" s="24">
        <v>9.5728000000000009</v>
      </c>
      <c r="K8" s="24">
        <v>10.9833</v>
      </c>
      <c r="L8" s="24">
        <v>12.988999999999999</v>
      </c>
      <c r="M8" s="24"/>
      <c r="N8" s="24">
        <v>10.174199999999999</v>
      </c>
      <c r="O8" s="24">
        <v>15.5968</v>
      </c>
      <c r="P8" s="24">
        <v>10.9704</v>
      </c>
      <c r="Q8" s="24">
        <v>10.6623</v>
      </c>
      <c r="R8" s="24">
        <v>2.0500000000000001E-2</v>
      </c>
      <c r="S8" s="24">
        <v>1.4938</v>
      </c>
      <c r="T8" s="24">
        <v>2.07E-2</v>
      </c>
      <c r="U8" s="24">
        <v>2.0333999999999999</v>
      </c>
      <c r="V8" s="24">
        <v>10.6623</v>
      </c>
      <c r="W8" s="24">
        <v>10.661099999999999</v>
      </c>
      <c r="X8" s="24">
        <v>10.6623</v>
      </c>
      <c r="Y8" s="24">
        <v>8.7729999999999997</v>
      </c>
      <c r="Z8" s="24">
        <v>8.7620000000000005</v>
      </c>
      <c r="AA8" s="24">
        <v>8.7620000000000005</v>
      </c>
      <c r="AC8" s="25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6"/>
      <c r="AP8" s="20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C8" s="21"/>
      <c r="BD8" s="21"/>
      <c r="BG8" s="22"/>
      <c r="BH8" s="22"/>
    </row>
    <row r="9" spans="1:60" x14ac:dyDescent="0.35">
      <c r="A9" s="26" t="s">
        <v>28</v>
      </c>
      <c r="D9" s="27">
        <v>16500</v>
      </c>
      <c r="E9" s="27">
        <v>0</v>
      </c>
      <c r="F9" s="27">
        <v>0</v>
      </c>
      <c r="G9" s="27">
        <v>5000</v>
      </c>
      <c r="H9" s="27">
        <v>10000</v>
      </c>
      <c r="I9" s="27">
        <v>6328</v>
      </c>
      <c r="J9" s="27">
        <v>39294</v>
      </c>
      <c r="K9" s="27">
        <v>81883</v>
      </c>
      <c r="L9" s="27">
        <v>9984</v>
      </c>
      <c r="M9" s="27">
        <v>0</v>
      </c>
      <c r="N9" s="27">
        <v>100</v>
      </c>
      <c r="O9" s="27">
        <v>12000</v>
      </c>
      <c r="P9" s="27">
        <v>0</v>
      </c>
      <c r="Q9" s="27">
        <v>4000</v>
      </c>
      <c r="R9" s="27">
        <v>903859</v>
      </c>
      <c r="S9" s="27">
        <v>19784</v>
      </c>
      <c r="T9" s="27">
        <v>409679</v>
      </c>
      <c r="U9" s="27">
        <v>2914</v>
      </c>
      <c r="V9" s="27">
        <v>2500</v>
      </c>
      <c r="W9" s="27">
        <v>0</v>
      </c>
      <c r="X9" s="27">
        <v>0</v>
      </c>
      <c r="Y9" s="27">
        <v>1250</v>
      </c>
      <c r="Z9" s="27">
        <v>6000</v>
      </c>
      <c r="AA9" s="27">
        <v>7500</v>
      </c>
      <c r="AC9" s="25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6"/>
      <c r="AP9" s="20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17"/>
      <c r="BC9" s="17"/>
      <c r="BD9" s="17"/>
      <c r="BG9" s="22"/>
      <c r="BH9" s="22"/>
    </row>
    <row r="10" spans="1:60" x14ac:dyDescent="0.35">
      <c r="A10" s="23" t="s">
        <v>45</v>
      </c>
      <c r="D10" s="28">
        <f>D8*D9</f>
        <v>127568.1</v>
      </c>
      <c r="E10" s="28">
        <f>E8*E9</f>
        <v>0</v>
      </c>
      <c r="F10" s="28">
        <f>F8*F9</f>
        <v>0</v>
      </c>
      <c r="G10" s="28">
        <f>G9*G8</f>
        <v>48701</v>
      </c>
      <c r="H10" s="28">
        <f t="shared" ref="H10:K10" si="0">H9*H8</f>
        <v>77314</v>
      </c>
      <c r="I10" s="28">
        <f>I9*I8</f>
        <v>45785.611199999999</v>
      </c>
      <c r="J10" s="28">
        <f t="shared" si="0"/>
        <v>376153.60320000001</v>
      </c>
      <c r="K10" s="28">
        <f t="shared" si="0"/>
        <v>899345.55389999994</v>
      </c>
      <c r="L10" s="28">
        <f>L9*L8</f>
        <v>129682.17599999999</v>
      </c>
      <c r="M10" s="28">
        <f>M9*M8</f>
        <v>0</v>
      </c>
      <c r="N10" s="28">
        <f>N9*N8</f>
        <v>1017.4199999999998</v>
      </c>
      <c r="O10" s="28">
        <f t="shared" ref="O10:Y10" si="1">O9*O8</f>
        <v>187161.60000000001</v>
      </c>
      <c r="P10" s="28">
        <f t="shared" si="1"/>
        <v>0</v>
      </c>
      <c r="Q10" s="28">
        <f t="shared" si="1"/>
        <v>42649.2</v>
      </c>
      <c r="R10" s="28">
        <f t="shared" si="1"/>
        <v>18529.109500000002</v>
      </c>
      <c r="S10" s="28">
        <f t="shared" si="1"/>
        <v>29553.339199999999</v>
      </c>
      <c r="T10" s="28">
        <f t="shared" si="1"/>
        <v>8480.3552999999993</v>
      </c>
      <c r="U10" s="28">
        <f t="shared" si="1"/>
        <v>5925.3275999999996</v>
      </c>
      <c r="V10" s="28">
        <f t="shared" si="1"/>
        <v>26655.75</v>
      </c>
      <c r="W10" s="28">
        <f t="shared" si="1"/>
        <v>0</v>
      </c>
      <c r="X10" s="28">
        <f t="shared" si="1"/>
        <v>0</v>
      </c>
      <c r="Y10" s="28">
        <f t="shared" si="1"/>
        <v>10966.25</v>
      </c>
      <c r="Z10" s="28">
        <f>Z9*Z8</f>
        <v>52572</v>
      </c>
      <c r="AA10" s="28">
        <f>AA9*AA8</f>
        <v>65715</v>
      </c>
      <c r="AB10" s="45">
        <f>SUM(D10:AA10)</f>
        <v>2153775.3958999999</v>
      </c>
      <c r="AC10" s="25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6"/>
      <c r="AP10" s="20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C10" s="21"/>
      <c r="BD10" s="21"/>
      <c r="BG10" s="22"/>
      <c r="BH10" s="22"/>
    </row>
    <row r="11" spans="1:60" x14ac:dyDescent="0.35">
      <c r="A11" s="114" t="s">
        <v>29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C11" s="25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16"/>
      <c r="AP11" s="20"/>
      <c r="AQ11" s="21"/>
      <c r="AR11" s="21"/>
      <c r="AS11" s="21"/>
      <c r="AT11" s="21"/>
      <c r="AU11" s="21"/>
      <c r="AV11" s="21"/>
      <c r="AW11" s="21"/>
      <c r="AX11" s="21"/>
      <c r="AY11" s="21"/>
      <c r="BA11" s="21"/>
      <c r="BB11" s="20"/>
      <c r="BC11" s="21"/>
      <c r="BD11" s="21"/>
      <c r="BE11" s="30"/>
      <c r="BG11" s="22"/>
      <c r="BH11" s="22"/>
    </row>
    <row r="12" spans="1:60" x14ac:dyDescent="0.35">
      <c r="A12" s="31" t="s">
        <v>46</v>
      </c>
      <c r="B12" s="32"/>
      <c r="C12" s="32"/>
      <c r="D12" s="33">
        <v>5.8714000000000004</v>
      </c>
      <c r="E12" s="33">
        <v>0</v>
      </c>
      <c r="F12" s="33">
        <v>0</v>
      </c>
      <c r="G12" s="33">
        <v>8.5001999999999995</v>
      </c>
      <c r="H12" s="33">
        <v>5.8714000000000004</v>
      </c>
      <c r="I12" s="33">
        <v>2.79</v>
      </c>
      <c r="J12" s="33">
        <v>9.5728000000000009</v>
      </c>
      <c r="K12" s="33">
        <v>10.9833</v>
      </c>
      <c r="L12" s="33">
        <v>12.988999999999999</v>
      </c>
      <c r="M12" s="33"/>
      <c r="N12" s="33">
        <v>4.4206000000000003</v>
      </c>
      <c r="O12" s="33">
        <v>8.2334999999999994</v>
      </c>
      <c r="P12" s="33">
        <v>8.2742000000000004</v>
      </c>
      <c r="Q12" s="33">
        <v>10.6623</v>
      </c>
      <c r="R12" s="33">
        <v>2.0500000000000001E-2</v>
      </c>
      <c r="S12" s="33">
        <v>1.4938</v>
      </c>
      <c r="T12" s="33">
        <v>2.07E-2</v>
      </c>
      <c r="U12" s="33">
        <v>2.0333999999999999</v>
      </c>
      <c r="V12" s="33">
        <v>4.1063000000000001</v>
      </c>
      <c r="W12" s="33">
        <v>10.661099999999999</v>
      </c>
      <c r="X12" s="33">
        <v>0</v>
      </c>
      <c r="Y12" s="33">
        <v>5.5024999999999995</v>
      </c>
      <c r="Z12" s="33">
        <v>1.825</v>
      </c>
      <c r="AA12" s="33">
        <v>0</v>
      </c>
      <c r="AC12" s="34"/>
      <c r="AL12" s="35"/>
      <c r="AM12" s="35"/>
      <c r="AO12" s="16"/>
      <c r="AP12" s="20"/>
      <c r="AQ12" s="21"/>
      <c r="AR12" s="21"/>
      <c r="AS12" s="21"/>
      <c r="AT12" s="21"/>
      <c r="AU12" s="21"/>
      <c r="AV12" s="21"/>
      <c r="AW12" s="21"/>
      <c r="AX12" s="21"/>
      <c r="AY12" s="21"/>
      <c r="BA12" s="21"/>
      <c r="BB12" s="20"/>
      <c r="BC12" s="21"/>
      <c r="BD12" s="21"/>
      <c r="BE12" s="30"/>
      <c r="BG12" s="22"/>
      <c r="BH12" s="22"/>
    </row>
    <row r="13" spans="1:60" x14ac:dyDescent="0.35">
      <c r="A13" s="36" t="s">
        <v>28</v>
      </c>
      <c r="B13" s="32"/>
      <c r="C13" s="32"/>
      <c r="D13" s="37">
        <f>D9</f>
        <v>16500</v>
      </c>
      <c r="E13" s="37">
        <f t="shared" ref="E13:Z13" si="2">E9</f>
        <v>0</v>
      </c>
      <c r="F13" s="37">
        <f t="shared" si="2"/>
        <v>0</v>
      </c>
      <c r="G13" s="37">
        <f>G9</f>
        <v>5000</v>
      </c>
      <c r="H13" s="37">
        <f t="shared" si="2"/>
        <v>10000</v>
      </c>
      <c r="I13" s="37">
        <f t="shared" si="2"/>
        <v>6328</v>
      </c>
      <c r="J13" s="37">
        <f t="shared" si="2"/>
        <v>39294</v>
      </c>
      <c r="K13" s="37">
        <f t="shared" si="2"/>
        <v>81883</v>
      </c>
      <c r="L13" s="37">
        <f t="shared" si="2"/>
        <v>9984</v>
      </c>
      <c r="M13" s="37">
        <f t="shared" si="2"/>
        <v>0</v>
      </c>
      <c r="N13" s="37">
        <f>N9</f>
        <v>100</v>
      </c>
      <c r="O13" s="37">
        <f t="shared" si="2"/>
        <v>12000</v>
      </c>
      <c r="P13" s="37">
        <f t="shared" si="2"/>
        <v>0</v>
      </c>
      <c r="Q13" s="37">
        <f t="shared" si="2"/>
        <v>4000</v>
      </c>
      <c r="R13" s="37">
        <f t="shared" si="2"/>
        <v>903859</v>
      </c>
      <c r="S13" s="37">
        <f t="shared" si="2"/>
        <v>19784</v>
      </c>
      <c r="T13" s="37">
        <f t="shared" si="2"/>
        <v>409679</v>
      </c>
      <c r="U13" s="37">
        <f t="shared" si="2"/>
        <v>2914</v>
      </c>
      <c r="V13" s="37">
        <f t="shared" si="2"/>
        <v>2500</v>
      </c>
      <c r="W13" s="37">
        <f t="shared" si="2"/>
        <v>0</v>
      </c>
      <c r="X13" s="37">
        <f t="shared" si="2"/>
        <v>0</v>
      </c>
      <c r="Y13" s="37">
        <f t="shared" si="2"/>
        <v>1250</v>
      </c>
      <c r="Z13" s="37">
        <f t="shared" si="2"/>
        <v>6000</v>
      </c>
      <c r="AA13" s="37">
        <v>0</v>
      </c>
      <c r="AC13" s="34"/>
      <c r="AL13" s="35"/>
      <c r="AM13" s="35"/>
      <c r="AO13" s="16"/>
      <c r="AP13" s="20"/>
      <c r="AQ13" s="21"/>
      <c r="AR13" s="21"/>
      <c r="AS13" s="21"/>
      <c r="AT13" s="21"/>
      <c r="AU13" s="21"/>
      <c r="AV13" s="21"/>
      <c r="AW13" s="21"/>
      <c r="AX13" s="21"/>
      <c r="AY13" s="21"/>
      <c r="BA13" s="21"/>
      <c r="BB13" s="20"/>
      <c r="BC13" s="21"/>
      <c r="BD13" s="21"/>
      <c r="BE13" s="30"/>
      <c r="BG13" s="22"/>
      <c r="BH13" s="22"/>
    </row>
    <row r="14" spans="1:60" x14ac:dyDescent="0.35">
      <c r="A14" s="31" t="s">
        <v>47</v>
      </c>
      <c r="B14" s="32"/>
      <c r="C14" s="32"/>
      <c r="D14" s="38">
        <f>D12*D13</f>
        <v>96878.1</v>
      </c>
      <c r="E14" s="38">
        <f t="shared" ref="E14:P14" si="3">E12*E13</f>
        <v>0</v>
      </c>
      <c r="F14" s="38">
        <f t="shared" si="3"/>
        <v>0</v>
      </c>
      <c r="G14" s="38">
        <f t="shared" si="3"/>
        <v>42501</v>
      </c>
      <c r="H14" s="38">
        <f t="shared" si="3"/>
        <v>58714.000000000007</v>
      </c>
      <c r="I14" s="38">
        <f t="shared" si="3"/>
        <v>17655.12</v>
      </c>
      <c r="J14" s="38">
        <f>J12*J13</f>
        <v>376153.60320000001</v>
      </c>
      <c r="K14" s="38">
        <f t="shared" si="3"/>
        <v>899345.55389999994</v>
      </c>
      <c r="L14" s="38">
        <f t="shared" si="3"/>
        <v>129682.17599999999</v>
      </c>
      <c r="M14" s="38">
        <f>M12*M13</f>
        <v>0</v>
      </c>
      <c r="N14" s="38">
        <f>N12*N13</f>
        <v>442.06000000000006</v>
      </c>
      <c r="O14" s="38">
        <f t="shared" si="3"/>
        <v>98801.999999999985</v>
      </c>
      <c r="P14" s="38">
        <f t="shared" si="3"/>
        <v>0</v>
      </c>
      <c r="Q14" s="38">
        <f>Q12*Q13</f>
        <v>42649.2</v>
      </c>
      <c r="R14" s="38">
        <f t="shared" ref="R14:Y14" si="4">R12*R13</f>
        <v>18529.109500000002</v>
      </c>
      <c r="S14" s="38">
        <f t="shared" si="4"/>
        <v>29553.339199999999</v>
      </c>
      <c r="T14" s="38">
        <f t="shared" si="4"/>
        <v>8480.3552999999993</v>
      </c>
      <c r="U14" s="38">
        <f t="shared" si="4"/>
        <v>5925.3275999999996</v>
      </c>
      <c r="V14" s="38">
        <f t="shared" si="4"/>
        <v>10265.75</v>
      </c>
      <c r="W14" s="38">
        <f>W12*W13</f>
        <v>0</v>
      </c>
      <c r="X14" s="38">
        <f>X12*X13</f>
        <v>0</v>
      </c>
      <c r="Y14" s="38">
        <f t="shared" si="4"/>
        <v>6878.1249999999991</v>
      </c>
      <c r="Z14" s="38">
        <f>Z12*Z13</f>
        <v>10950</v>
      </c>
      <c r="AA14" s="38">
        <f>AA12*AA13</f>
        <v>0</v>
      </c>
      <c r="AB14" s="45">
        <f t="shared" ref="AB14:AB15" si="5">SUM(D14:AA14)</f>
        <v>1853404.8196999999</v>
      </c>
      <c r="AC14" s="34"/>
      <c r="AL14" s="35"/>
      <c r="AM14" s="35"/>
      <c r="AO14" s="16"/>
      <c r="AP14" s="20"/>
      <c r="AQ14" s="21"/>
      <c r="AR14" s="21"/>
      <c r="AS14" s="21"/>
      <c r="AT14" s="21"/>
      <c r="AU14" s="21"/>
      <c r="AV14" s="21"/>
      <c r="AW14" s="21"/>
      <c r="AX14" s="21"/>
      <c r="AY14" s="21"/>
      <c r="BB14" s="20"/>
      <c r="BC14" s="21"/>
      <c r="BD14" s="21"/>
      <c r="BE14" s="30"/>
      <c r="BG14" s="22"/>
      <c r="BH14" s="22"/>
    </row>
    <row r="15" spans="1:60" x14ac:dyDescent="0.35">
      <c r="A15" s="39" t="s">
        <v>30</v>
      </c>
      <c r="B15" s="40"/>
      <c r="C15" s="40"/>
      <c r="D15" s="41">
        <f>D10-D14</f>
        <v>30690</v>
      </c>
      <c r="E15" s="41">
        <f t="shared" ref="E15:Z15" si="6">E10-E14</f>
        <v>0</v>
      </c>
      <c r="F15" s="41">
        <f t="shared" si="6"/>
        <v>0</v>
      </c>
      <c r="G15" s="41">
        <f t="shared" si="6"/>
        <v>6200</v>
      </c>
      <c r="H15" s="41">
        <f t="shared" si="6"/>
        <v>18599.999999999993</v>
      </c>
      <c r="I15" s="41">
        <f t="shared" si="6"/>
        <v>28130.4912</v>
      </c>
      <c r="J15" s="41">
        <f t="shared" si="6"/>
        <v>0</v>
      </c>
      <c r="K15" s="41">
        <f t="shared" si="6"/>
        <v>0</v>
      </c>
      <c r="L15" s="41">
        <f t="shared" si="6"/>
        <v>0</v>
      </c>
      <c r="M15" s="41">
        <f>M10-M14</f>
        <v>0</v>
      </c>
      <c r="N15" s="41">
        <f>N10-N14</f>
        <v>575.35999999999979</v>
      </c>
      <c r="O15" s="41">
        <f>O10-O14</f>
        <v>88359.60000000002</v>
      </c>
      <c r="P15" s="41">
        <f t="shared" si="6"/>
        <v>0</v>
      </c>
      <c r="Q15" s="41">
        <f>Q10-Q14</f>
        <v>0</v>
      </c>
      <c r="R15" s="41">
        <f t="shared" si="6"/>
        <v>0</v>
      </c>
      <c r="S15" s="41">
        <f t="shared" si="6"/>
        <v>0</v>
      </c>
      <c r="T15" s="41">
        <f t="shared" si="6"/>
        <v>0</v>
      </c>
      <c r="U15" s="41">
        <f t="shared" si="6"/>
        <v>0</v>
      </c>
      <c r="V15" s="41">
        <f t="shared" si="6"/>
        <v>16390</v>
      </c>
      <c r="W15" s="41">
        <f>W10-W14</f>
        <v>0</v>
      </c>
      <c r="X15" s="41">
        <f>X10-X14</f>
        <v>0</v>
      </c>
      <c r="Y15" s="41">
        <f>Y10-Y14</f>
        <v>4088.1250000000009</v>
      </c>
      <c r="Z15" s="41">
        <f t="shared" si="6"/>
        <v>41622</v>
      </c>
      <c r="AA15" s="41">
        <f>AA10-AA14</f>
        <v>65715</v>
      </c>
      <c r="AB15" s="45">
        <f t="shared" si="5"/>
        <v>300370.57620000001</v>
      </c>
      <c r="AC15" s="25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16"/>
      <c r="AP15" s="20"/>
      <c r="AQ15" s="21"/>
      <c r="AR15" s="21"/>
      <c r="AS15" s="21"/>
      <c r="AT15" s="21"/>
      <c r="AU15" s="21"/>
      <c r="AV15" s="21"/>
      <c r="AW15" s="21"/>
      <c r="AX15" s="21"/>
      <c r="AY15" s="21"/>
      <c r="BB15" s="20"/>
      <c r="BC15" s="21"/>
      <c r="BD15" s="21"/>
      <c r="BE15" s="30"/>
      <c r="BG15" s="22"/>
      <c r="BH15" s="22"/>
    </row>
    <row r="16" spans="1:60" x14ac:dyDescent="0.35">
      <c r="A16" s="43"/>
      <c r="I16" s="44"/>
      <c r="J16" s="44"/>
      <c r="K16" s="44"/>
      <c r="M16" s="45"/>
      <c r="N16" s="45"/>
      <c r="O16" s="46"/>
      <c r="W16" s="45"/>
      <c r="X16" s="45"/>
      <c r="AC16" s="25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16"/>
      <c r="AP16" s="20"/>
      <c r="AQ16" s="21"/>
      <c r="AR16" s="21"/>
      <c r="AS16" s="21"/>
      <c r="AT16" s="21"/>
      <c r="AU16" s="21"/>
      <c r="AV16" s="21"/>
      <c r="AW16" s="21"/>
      <c r="AX16" s="21"/>
      <c r="AY16" s="21"/>
      <c r="BB16" s="20"/>
      <c r="BC16" s="21"/>
      <c r="BD16" s="21"/>
      <c r="BE16" s="30"/>
      <c r="BG16" s="22"/>
      <c r="BH16" s="22"/>
    </row>
    <row r="17" spans="1:60" x14ac:dyDescent="0.35">
      <c r="A17" s="103" t="s">
        <v>61</v>
      </c>
      <c r="B17" s="48"/>
      <c r="C17" s="48"/>
      <c r="D17" s="49"/>
      <c r="F17" s="50"/>
      <c r="G17" s="50"/>
      <c r="J17" s="44"/>
      <c r="K17" s="44"/>
      <c r="M17" s="45"/>
      <c r="N17" s="45"/>
      <c r="AC17" s="25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16"/>
      <c r="AP17" s="20"/>
      <c r="AQ17" s="21"/>
      <c r="AR17" s="21"/>
      <c r="AS17" s="21"/>
      <c r="AT17" s="21"/>
      <c r="AU17" s="21"/>
      <c r="AV17" s="21"/>
      <c r="AW17" s="21"/>
      <c r="AX17" s="21"/>
      <c r="AY17" s="21"/>
      <c r="BB17" s="20"/>
      <c r="BC17" s="21"/>
      <c r="BD17" s="21"/>
      <c r="BE17" s="30"/>
      <c r="BG17" s="22"/>
      <c r="BH17" s="22"/>
    </row>
    <row r="18" spans="1:60" x14ac:dyDescent="0.35">
      <c r="A18" s="47" t="s">
        <v>48</v>
      </c>
      <c r="B18" s="48"/>
      <c r="C18" s="48"/>
      <c r="D18" s="49">
        <v>51085.499999999993</v>
      </c>
      <c r="F18" s="50"/>
      <c r="G18" s="50"/>
      <c r="H18" s="50"/>
      <c r="J18" s="44"/>
      <c r="K18" s="44"/>
      <c r="O18" s="46"/>
      <c r="AC18" s="25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16"/>
      <c r="AP18" s="20"/>
      <c r="AQ18" s="21"/>
      <c r="AR18" s="21"/>
      <c r="AS18" s="21"/>
      <c r="AT18" s="21"/>
      <c r="AU18" s="21"/>
      <c r="AV18" s="21"/>
      <c r="AW18" s="21"/>
      <c r="AX18" s="21"/>
      <c r="AY18" s="21"/>
      <c r="BB18" s="20"/>
      <c r="BC18" s="21"/>
      <c r="BD18" s="21"/>
      <c r="BE18" s="30"/>
      <c r="BG18" s="22"/>
      <c r="BH18" s="22"/>
    </row>
    <row r="19" spans="1:60" x14ac:dyDescent="0.35">
      <c r="A19" s="47" t="s">
        <v>49</v>
      </c>
      <c r="B19" s="48"/>
      <c r="C19" s="48"/>
      <c r="D19" s="49">
        <v>11681.3</v>
      </c>
      <c r="F19" s="50"/>
      <c r="G19" s="50"/>
      <c r="J19" s="44"/>
      <c r="K19" s="44"/>
      <c r="O19" s="46"/>
      <c r="AC19" s="25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16"/>
      <c r="AP19" s="20"/>
      <c r="AQ19" s="21"/>
      <c r="AR19" s="21"/>
      <c r="AS19" s="21"/>
      <c r="AT19" s="21"/>
      <c r="AU19" s="21"/>
      <c r="AV19" s="21"/>
      <c r="AW19" s="21"/>
      <c r="AX19" s="21"/>
      <c r="AY19" s="21"/>
      <c r="BB19" s="20"/>
      <c r="BC19" s="21"/>
      <c r="BD19" s="21"/>
      <c r="BE19" s="30"/>
      <c r="BG19" s="22"/>
      <c r="BH19" s="22"/>
    </row>
    <row r="20" spans="1:60" x14ac:dyDescent="0.35">
      <c r="A20" s="47" t="s">
        <v>50</v>
      </c>
      <c r="B20" s="48"/>
      <c r="C20" s="48"/>
      <c r="D20" s="49">
        <v>443.3</v>
      </c>
      <c r="F20" s="50"/>
      <c r="G20" s="50"/>
      <c r="J20" s="44"/>
      <c r="K20" s="44"/>
      <c r="O20" s="46"/>
      <c r="AC20" s="25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16"/>
      <c r="AP20" s="20"/>
      <c r="AQ20" s="21"/>
      <c r="AR20" s="21"/>
      <c r="AS20" s="21"/>
      <c r="AT20" s="21"/>
      <c r="AU20" s="21"/>
      <c r="AV20" s="21"/>
      <c r="AW20" s="21"/>
      <c r="AX20" s="21"/>
      <c r="AY20" s="21"/>
      <c r="BB20" s="20"/>
      <c r="BC20" s="21"/>
      <c r="BD20" s="21"/>
      <c r="BE20" s="30"/>
      <c r="BG20" s="22"/>
      <c r="BH20" s="22"/>
    </row>
    <row r="21" spans="1:60" x14ac:dyDescent="0.35">
      <c r="A21" s="47" t="s">
        <v>51</v>
      </c>
      <c r="B21" s="48"/>
      <c r="C21" s="48"/>
      <c r="D21" s="49">
        <v>2564.86</v>
      </c>
      <c r="F21" s="50"/>
      <c r="G21" s="50"/>
      <c r="J21" s="44"/>
      <c r="K21" s="44"/>
      <c r="O21" s="46"/>
      <c r="AC21" s="25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16"/>
      <c r="AP21" s="20"/>
      <c r="AQ21" s="21"/>
      <c r="AR21" s="21"/>
      <c r="AS21" s="21"/>
      <c r="AT21" s="21"/>
      <c r="AU21" s="21"/>
      <c r="AV21" s="21"/>
      <c r="AW21" s="21"/>
      <c r="AX21" s="21"/>
      <c r="AY21" s="21"/>
      <c r="BB21" s="20"/>
      <c r="BC21" s="21"/>
      <c r="BD21" s="21"/>
      <c r="BE21" s="30"/>
      <c r="BG21" s="22"/>
      <c r="BH21" s="22"/>
    </row>
    <row r="22" spans="1:60" ht="21.75" thickBot="1" x14ac:dyDescent="0.4">
      <c r="A22" s="104" t="s">
        <v>62</v>
      </c>
      <c r="B22" s="48"/>
      <c r="C22" s="48"/>
      <c r="D22" s="102">
        <f>SUM(D18:D21)</f>
        <v>65774.959999999992</v>
      </c>
      <c r="G22" s="32"/>
      <c r="H22" s="44"/>
      <c r="J22" s="32"/>
      <c r="K22" s="44"/>
      <c r="AC22" s="25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16"/>
      <c r="AP22" s="20"/>
      <c r="AQ22" s="21"/>
      <c r="AR22" s="21"/>
      <c r="AS22" s="21"/>
      <c r="AT22" s="21"/>
      <c r="AU22" s="21"/>
      <c r="AV22" s="21"/>
      <c r="AW22" s="21"/>
      <c r="AX22" s="21"/>
      <c r="AY22" s="21"/>
      <c r="BB22" s="20"/>
      <c r="BC22" s="21"/>
      <c r="BD22" s="21"/>
      <c r="BE22" s="30"/>
      <c r="BG22" s="22"/>
      <c r="BH22" s="22"/>
    </row>
    <row r="23" spans="1:60" ht="21.75" thickTop="1" x14ac:dyDescent="0.35"/>
    <row r="25" spans="1:60" x14ac:dyDescent="0.35">
      <c r="A25" s="47" t="s">
        <v>52</v>
      </c>
      <c r="B25" s="48"/>
      <c r="C25" s="48"/>
      <c r="D25" s="49">
        <f>+AB10</f>
        <v>2153775.3958999999</v>
      </c>
    </row>
    <row r="26" spans="1:60" x14ac:dyDescent="0.35">
      <c r="A26" s="47" t="s">
        <v>53</v>
      </c>
      <c r="B26" s="48"/>
      <c r="C26" s="48"/>
      <c r="D26" s="49">
        <f>+D22</f>
        <v>65774.959999999992</v>
      </c>
    </row>
    <row r="27" spans="1:60" ht="21.75" thickBot="1" x14ac:dyDescent="0.4">
      <c r="A27" s="47" t="s">
        <v>54</v>
      </c>
      <c r="B27" s="48"/>
      <c r="C27" s="48"/>
      <c r="D27" s="102">
        <f>+D25+D26</f>
        <v>2219550.3558999998</v>
      </c>
    </row>
    <row r="28" spans="1:60" ht="21.75" thickTop="1" x14ac:dyDescent="0.35"/>
    <row r="29" spans="1:60" x14ac:dyDescent="0.35">
      <c r="A29" s="47" t="s">
        <v>55</v>
      </c>
      <c r="B29" s="48"/>
      <c r="C29" s="48"/>
      <c r="D29" s="49">
        <f>+AB14</f>
        <v>1853404.8196999999</v>
      </c>
    </row>
    <row r="30" spans="1:60" x14ac:dyDescent="0.35">
      <c r="A30" s="47" t="s">
        <v>56</v>
      </c>
      <c r="B30" s="48"/>
      <c r="C30" s="48"/>
      <c r="D30" s="49">
        <f>SUM(D18:D21)</f>
        <v>65774.959999999992</v>
      </c>
    </row>
    <row r="31" spans="1:60" ht="21.75" thickBot="1" x14ac:dyDescent="0.4">
      <c r="A31" s="47" t="s">
        <v>57</v>
      </c>
      <c r="B31" s="48"/>
      <c r="C31" s="48"/>
      <c r="D31" s="102">
        <f>+D29+D30</f>
        <v>1919179.7796999998</v>
      </c>
    </row>
    <row r="32" spans="1:60" ht="21.75" thickTop="1" x14ac:dyDescent="0.35"/>
    <row r="33" spans="1:4" x14ac:dyDescent="0.35">
      <c r="A33" s="47" t="s">
        <v>58</v>
      </c>
      <c r="B33" s="48"/>
      <c r="C33" s="48"/>
      <c r="D33" s="49">
        <f>+D25-D29</f>
        <v>300370.57620000001</v>
      </c>
    </row>
    <row r="34" spans="1:4" x14ac:dyDescent="0.35">
      <c r="A34" s="47" t="s">
        <v>59</v>
      </c>
      <c r="B34" s="48"/>
      <c r="C34" s="48"/>
      <c r="D34" s="49">
        <f>+D26-D30</f>
        <v>0</v>
      </c>
    </row>
    <row r="35" spans="1:4" ht="21.75" thickBot="1" x14ac:dyDescent="0.4">
      <c r="A35" s="47" t="s">
        <v>60</v>
      </c>
      <c r="B35" s="48"/>
      <c r="C35" s="48"/>
      <c r="D35" s="102">
        <f>+D27-D31</f>
        <v>300370.57620000001</v>
      </c>
    </row>
    <row r="36" spans="1:4" ht="21.75" thickTop="1" x14ac:dyDescent="0.35"/>
  </sheetData>
  <mergeCells count="10">
    <mergeCell ref="R6:S6"/>
    <mergeCell ref="T6:U6"/>
    <mergeCell ref="A7:AA7"/>
    <mergeCell ref="A11:AA11"/>
    <mergeCell ref="A3:AA3"/>
    <mergeCell ref="AO4:AW4"/>
    <mergeCell ref="AY4:AZ4"/>
    <mergeCell ref="D5:N5"/>
    <mergeCell ref="O5:X5"/>
    <mergeCell ref="Z5:AA5"/>
  </mergeCells>
  <pageMargins left="0.7" right="0.7" top="0.75" bottom="0.75" header="0.3" footer="0.3"/>
  <pageSetup scale="57" orientation="landscape" r:id="rId1"/>
  <headerFooter>
    <oddHeader>&amp;C&amp;"-,Bold"&amp;18PBR Schedule-4&amp;R&amp;8CASE NO. 2020-00289
ATTACHMENT 1
TO STAFF POST-HEARING DR NO. 1-04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DF2A2-927E-4381-A9D2-8425D989435E}">
  <sheetPr>
    <pageSetUpPr fitToPage="1"/>
  </sheetPr>
  <dimension ref="A2:BH36"/>
  <sheetViews>
    <sheetView showGridLines="0" zoomScale="60" zoomScaleNormal="60" workbookViewId="0">
      <selection activeCell="G44" sqref="G44"/>
    </sheetView>
  </sheetViews>
  <sheetFormatPr defaultColWidth="49.28515625" defaultRowHeight="21" x14ac:dyDescent="0.35"/>
  <cols>
    <col min="1" max="1" width="63.42578125" style="2" bestFit="1" customWidth="1"/>
    <col min="2" max="2" width="8.28515625" style="2" bestFit="1" customWidth="1"/>
    <col min="3" max="3" width="7.5703125" style="2" bestFit="1" customWidth="1"/>
    <col min="4" max="4" width="16.5703125" style="2" bestFit="1" customWidth="1"/>
    <col min="5" max="9" width="14.140625" style="2" bestFit="1" customWidth="1"/>
    <col min="10" max="12" width="16.140625" style="2" bestFit="1" customWidth="1"/>
    <col min="13" max="13" width="18.42578125" style="2" bestFit="1" customWidth="1"/>
    <col min="14" max="14" width="18.42578125" style="2" customWidth="1"/>
    <col min="15" max="17" width="16.140625" style="2" bestFit="1" customWidth="1"/>
    <col min="18" max="21" width="14.140625" style="2" bestFit="1" customWidth="1"/>
    <col min="22" max="22" width="28.28515625" style="2" bestFit="1" customWidth="1"/>
    <col min="23" max="23" width="16.140625" style="2" bestFit="1" customWidth="1"/>
    <col min="24" max="24" width="16.140625" style="2" customWidth="1"/>
    <col min="25" max="25" width="14.140625" style="2" bestFit="1" customWidth="1"/>
    <col min="26" max="26" width="28.28515625" style="2" bestFit="1" customWidth="1"/>
    <col min="27" max="27" width="26.5703125" style="2" bestFit="1" customWidth="1"/>
    <col min="28" max="28" width="18.42578125" style="2" bestFit="1" customWidth="1"/>
    <col min="29" max="29" width="11" style="2" bestFit="1" customWidth="1"/>
    <col min="30" max="30" width="43.5703125" style="2" bestFit="1" customWidth="1"/>
    <col min="31" max="41" width="11.42578125" style="2" bestFit="1" customWidth="1"/>
    <col min="42" max="42" width="12.85546875" style="2" bestFit="1" customWidth="1"/>
    <col min="43" max="44" width="10" style="2" bestFit="1" customWidth="1"/>
    <col min="45" max="45" width="6.7109375" style="2" bestFit="1" customWidth="1"/>
    <col min="46" max="46" width="10" style="2" bestFit="1" customWidth="1"/>
    <col min="47" max="47" width="6.7109375" style="2" bestFit="1" customWidth="1"/>
    <col min="48" max="48" width="24.28515625" style="2" bestFit="1" customWidth="1"/>
    <col min="49" max="49" width="12.85546875" style="2" bestFit="1" customWidth="1"/>
    <col min="50" max="50" width="12" style="2" bestFit="1" customWidth="1"/>
    <col min="51" max="51" width="24.28515625" style="2" bestFit="1" customWidth="1"/>
    <col min="52" max="52" width="23.42578125" style="2" bestFit="1" customWidth="1"/>
    <col min="53" max="53" width="9.28515625" style="2" bestFit="1" customWidth="1"/>
    <col min="54" max="16384" width="49.28515625" style="2"/>
  </cols>
  <sheetData>
    <row r="2" spans="1:60" ht="23.25" x14ac:dyDescent="0.3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60" ht="23.25" x14ac:dyDescent="0.35">
      <c r="A3" s="116" t="s">
        <v>36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</row>
    <row r="4" spans="1:60" x14ac:dyDescent="0.35"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105"/>
      <c r="AP4" s="105"/>
      <c r="AQ4" s="105"/>
      <c r="AR4" s="105"/>
      <c r="AS4" s="105"/>
      <c r="AT4" s="105"/>
      <c r="AU4" s="105"/>
      <c r="AV4" s="105"/>
      <c r="AW4" s="105"/>
      <c r="AX4" s="3"/>
      <c r="AY4" s="105"/>
      <c r="AZ4" s="105"/>
    </row>
    <row r="5" spans="1:60" x14ac:dyDescent="0.35">
      <c r="A5" s="4"/>
      <c r="B5" s="4"/>
      <c r="C5" s="5"/>
      <c r="D5" s="106" t="s">
        <v>1</v>
      </c>
      <c r="E5" s="107"/>
      <c r="F5" s="107"/>
      <c r="G5" s="107"/>
      <c r="H5" s="107"/>
      <c r="I5" s="107"/>
      <c r="J5" s="107"/>
      <c r="K5" s="107"/>
      <c r="L5" s="107"/>
      <c r="M5" s="107"/>
      <c r="N5" s="108"/>
      <c r="O5" s="106" t="s">
        <v>2</v>
      </c>
      <c r="P5" s="107"/>
      <c r="Q5" s="107"/>
      <c r="R5" s="107"/>
      <c r="S5" s="107"/>
      <c r="T5" s="107"/>
      <c r="U5" s="107"/>
      <c r="V5" s="107"/>
      <c r="W5" s="107"/>
      <c r="X5" s="108"/>
      <c r="Y5" s="6" t="s">
        <v>3</v>
      </c>
      <c r="Z5" s="106" t="s">
        <v>4</v>
      </c>
      <c r="AA5" s="108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</row>
    <row r="6" spans="1:60" x14ac:dyDescent="0.35">
      <c r="A6" s="8" t="s">
        <v>5</v>
      </c>
      <c r="D6" s="9" t="s">
        <v>6</v>
      </c>
      <c r="E6" s="10" t="s">
        <v>7</v>
      </c>
      <c r="F6" s="10" t="s">
        <v>8</v>
      </c>
      <c r="G6" s="10" t="s">
        <v>9</v>
      </c>
      <c r="H6" s="11" t="s">
        <v>10</v>
      </c>
      <c r="I6" s="11" t="s">
        <v>11</v>
      </c>
      <c r="J6" s="11" t="s">
        <v>12</v>
      </c>
      <c r="K6" s="11" t="s">
        <v>13</v>
      </c>
      <c r="L6" s="12" t="s">
        <v>14</v>
      </c>
      <c r="M6" s="11"/>
      <c r="N6" s="11" t="s">
        <v>15</v>
      </c>
      <c r="O6" s="11" t="s">
        <v>16</v>
      </c>
      <c r="P6" s="11" t="s">
        <v>17</v>
      </c>
      <c r="Q6" s="11" t="s">
        <v>18</v>
      </c>
      <c r="R6" s="109" t="s">
        <v>19</v>
      </c>
      <c r="S6" s="110"/>
      <c r="T6" s="111" t="s">
        <v>20</v>
      </c>
      <c r="U6" s="110"/>
      <c r="V6" s="13" t="s">
        <v>21</v>
      </c>
      <c r="W6" s="11" t="s">
        <v>22</v>
      </c>
      <c r="X6" s="11" t="s">
        <v>23</v>
      </c>
      <c r="Y6" s="11" t="s">
        <v>24</v>
      </c>
      <c r="Z6" s="11" t="s">
        <v>25</v>
      </c>
      <c r="AA6" s="12" t="s">
        <v>26</v>
      </c>
      <c r="AB6" s="14"/>
      <c r="AC6" s="15"/>
      <c r="AD6" s="16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6"/>
    </row>
    <row r="7" spans="1:60" x14ac:dyDescent="0.35">
      <c r="A7" s="112" t="s">
        <v>27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C7" s="18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6"/>
      <c r="AP7" s="20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C7" s="21"/>
      <c r="BD7" s="21"/>
      <c r="BH7" s="22"/>
    </row>
    <row r="8" spans="1:60" x14ac:dyDescent="0.35">
      <c r="A8" s="23" t="s">
        <v>44</v>
      </c>
      <c r="D8" s="24">
        <v>7.4820000000000002</v>
      </c>
      <c r="E8" s="24">
        <v>0</v>
      </c>
      <c r="F8" s="24">
        <v>0</v>
      </c>
      <c r="G8" s="24">
        <v>9.4260000000000002</v>
      </c>
      <c r="H8" s="24">
        <v>7.4820000000000002</v>
      </c>
      <c r="I8" s="24">
        <v>7.0019999999999998</v>
      </c>
      <c r="J8" s="24">
        <v>9.2640000000000011</v>
      </c>
      <c r="K8" s="24">
        <v>10.629</v>
      </c>
      <c r="L8" s="24">
        <v>12.57</v>
      </c>
      <c r="M8" s="24"/>
      <c r="N8" s="24">
        <v>9.8460000000000001</v>
      </c>
      <c r="O8" s="24">
        <v>15.5974</v>
      </c>
      <c r="P8" s="24">
        <v>10.9704</v>
      </c>
      <c r="Q8" s="24">
        <v>10.6629</v>
      </c>
      <c r="R8" s="24">
        <v>2.0500000000000001E-2</v>
      </c>
      <c r="S8" s="24">
        <v>1.4938</v>
      </c>
      <c r="T8" s="24">
        <v>2.07E-2</v>
      </c>
      <c r="U8" s="24">
        <v>2.0333999999999999</v>
      </c>
      <c r="V8" s="24">
        <v>10.662899999999999</v>
      </c>
      <c r="W8" s="24">
        <v>10.661099999999999</v>
      </c>
      <c r="X8" s="24">
        <v>10.6629</v>
      </c>
      <c r="Y8" s="24">
        <v>8.4899999999999984</v>
      </c>
      <c r="Z8" s="24">
        <v>8.7620000000000005</v>
      </c>
      <c r="AA8" s="24">
        <v>8.7620000000000005</v>
      </c>
      <c r="AC8" s="25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6"/>
      <c r="AP8" s="20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C8" s="21"/>
      <c r="BD8" s="21"/>
      <c r="BG8" s="22"/>
      <c r="BH8" s="22"/>
    </row>
    <row r="9" spans="1:60" x14ac:dyDescent="0.35">
      <c r="A9" s="26" t="s">
        <v>28</v>
      </c>
      <c r="D9" s="27">
        <v>16500</v>
      </c>
      <c r="E9" s="27">
        <v>0</v>
      </c>
      <c r="F9" s="27">
        <v>0</v>
      </c>
      <c r="G9" s="27">
        <v>5000</v>
      </c>
      <c r="H9" s="27">
        <v>10000</v>
      </c>
      <c r="I9" s="27">
        <v>6328</v>
      </c>
      <c r="J9" s="27">
        <v>44500</v>
      </c>
      <c r="K9" s="27">
        <v>82000</v>
      </c>
      <c r="L9" s="27">
        <v>13500</v>
      </c>
      <c r="M9" s="27">
        <v>0</v>
      </c>
      <c r="N9" s="27">
        <v>5000</v>
      </c>
      <c r="O9" s="27">
        <v>12000</v>
      </c>
      <c r="P9" s="27">
        <v>0</v>
      </c>
      <c r="Q9" s="27">
        <v>23000</v>
      </c>
      <c r="R9" s="27">
        <v>903859</v>
      </c>
      <c r="S9" s="27">
        <v>19784</v>
      </c>
      <c r="T9" s="27">
        <v>409679</v>
      </c>
      <c r="U9" s="27">
        <v>2914</v>
      </c>
      <c r="V9" s="27">
        <v>2500</v>
      </c>
      <c r="W9" s="27">
        <v>0</v>
      </c>
      <c r="X9" s="27">
        <v>2000</v>
      </c>
      <c r="Y9" s="27">
        <v>6000</v>
      </c>
      <c r="Z9" s="27">
        <v>6000</v>
      </c>
      <c r="AA9" s="27">
        <v>7500</v>
      </c>
      <c r="AC9" s="25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6"/>
      <c r="AP9" s="20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17"/>
      <c r="BC9" s="17"/>
      <c r="BD9" s="17"/>
      <c r="BG9" s="22"/>
      <c r="BH9" s="22"/>
    </row>
    <row r="10" spans="1:60" x14ac:dyDescent="0.35">
      <c r="A10" s="23" t="s">
        <v>45</v>
      </c>
      <c r="D10" s="28">
        <f>D8*D9</f>
        <v>123453</v>
      </c>
      <c r="E10" s="28">
        <f>E8*E9</f>
        <v>0</v>
      </c>
      <c r="F10" s="28">
        <f>F8*F9</f>
        <v>0</v>
      </c>
      <c r="G10" s="28">
        <f>G9*G8</f>
        <v>47130</v>
      </c>
      <c r="H10" s="28">
        <f t="shared" ref="H10:K10" si="0">H9*H8</f>
        <v>74820</v>
      </c>
      <c r="I10" s="28">
        <f>I9*I8</f>
        <v>44308.655999999995</v>
      </c>
      <c r="J10" s="28">
        <f t="shared" si="0"/>
        <v>412248.00000000006</v>
      </c>
      <c r="K10" s="28">
        <f t="shared" si="0"/>
        <v>871578</v>
      </c>
      <c r="L10" s="28">
        <f>L9*L8</f>
        <v>169695</v>
      </c>
      <c r="M10" s="28">
        <f>M9*M8</f>
        <v>0</v>
      </c>
      <c r="N10" s="28">
        <f>N9*N8</f>
        <v>49230</v>
      </c>
      <c r="O10" s="28">
        <f t="shared" ref="O10:Y10" si="1">O9*O8</f>
        <v>187168.80000000002</v>
      </c>
      <c r="P10" s="28">
        <f t="shared" si="1"/>
        <v>0</v>
      </c>
      <c r="Q10" s="28">
        <f t="shared" si="1"/>
        <v>245246.7</v>
      </c>
      <c r="R10" s="28">
        <f t="shared" si="1"/>
        <v>18529.109500000002</v>
      </c>
      <c r="S10" s="28">
        <f t="shared" si="1"/>
        <v>29553.339199999999</v>
      </c>
      <c r="T10" s="28">
        <f t="shared" si="1"/>
        <v>8480.3552999999993</v>
      </c>
      <c r="U10" s="28">
        <f t="shared" si="1"/>
        <v>5925.3275999999996</v>
      </c>
      <c r="V10" s="28">
        <f t="shared" si="1"/>
        <v>26657.249999999996</v>
      </c>
      <c r="W10" s="28">
        <f t="shared" si="1"/>
        <v>0</v>
      </c>
      <c r="X10" s="28">
        <f t="shared" si="1"/>
        <v>21325.8</v>
      </c>
      <c r="Y10" s="28">
        <f t="shared" si="1"/>
        <v>50939.999999999993</v>
      </c>
      <c r="Z10" s="28">
        <f>Z9*Z8</f>
        <v>52572</v>
      </c>
      <c r="AA10" s="28">
        <f>AA9*AA8</f>
        <v>65715</v>
      </c>
      <c r="AB10" s="45">
        <f>SUM(D10:AA10)</f>
        <v>2504576.3375999993</v>
      </c>
      <c r="AC10" s="25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6"/>
      <c r="AP10" s="20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C10" s="21"/>
      <c r="BD10" s="21"/>
      <c r="BG10" s="22"/>
      <c r="BH10" s="22"/>
    </row>
    <row r="11" spans="1:60" x14ac:dyDescent="0.35">
      <c r="A11" s="114" t="s">
        <v>29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C11" s="25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16"/>
      <c r="AP11" s="20"/>
      <c r="AQ11" s="21"/>
      <c r="AR11" s="21"/>
      <c r="AS11" s="21"/>
      <c r="AT11" s="21"/>
      <c r="AU11" s="21"/>
      <c r="AV11" s="21"/>
      <c r="AW11" s="21"/>
      <c r="AX11" s="21"/>
      <c r="AY11" s="21"/>
      <c r="BA11" s="21"/>
      <c r="BB11" s="20"/>
      <c r="BC11" s="21"/>
      <c r="BD11" s="21"/>
      <c r="BE11" s="30"/>
      <c r="BG11" s="22"/>
      <c r="BH11" s="22"/>
    </row>
    <row r="12" spans="1:60" x14ac:dyDescent="0.35">
      <c r="A12" s="31" t="s">
        <v>46</v>
      </c>
      <c r="B12" s="32"/>
      <c r="C12" s="32"/>
      <c r="D12" s="33">
        <v>5.6820000000000004</v>
      </c>
      <c r="E12" s="33">
        <v>0</v>
      </c>
      <c r="F12" s="33">
        <v>0</v>
      </c>
      <c r="G12" s="33">
        <v>8.2259999999999991</v>
      </c>
      <c r="H12" s="33">
        <v>5.6820000000000004</v>
      </c>
      <c r="I12" s="33">
        <v>2.6999999999999997</v>
      </c>
      <c r="J12" s="33">
        <v>9.2640000000000011</v>
      </c>
      <c r="K12" s="33">
        <v>10.629</v>
      </c>
      <c r="L12" s="33">
        <v>12.57</v>
      </c>
      <c r="M12" s="33"/>
      <c r="N12" s="33">
        <v>9.8460000000000001</v>
      </c>
      <c r="O12" s="33">
        <v>8.2340999999999998</v>
      </c>
      <c r="P12" s="33">
        <v>8.2742000000000004</v>
      </c>
      <c r="Q12" s="33">
        <v>10.6629</v>
      </c>
      <c r="R12" s="33">
        <v>2.0500000000000001E-2</v>
      </c>
      <c r="S12" s="33">
        <v>1.4938</v>
      </c>
      <c r="T12" s="33">
        <v>2.07E-2</v>
      </c>
      <c r="U12" s="33">
        <v>2.0333999999999999</v>
      </c>
      <c r="V12" s="33">
        <v>4.1063000000000001</v>
      </c>
      <c r="W12" s="33">
        <v>10.661099999999999</v>
      </c>
      <c r="X12" s="33">
        <v>1.5</v>
      </c>
      <c r="Y12" s="33">
        <v>5.3249999999999993</v>
      </c>
      <c r="Z12" s="33">
        <v>1.825</v>
      </c>
      <c r="AA12" s="33">
        <v>0</v>
      </c>
      <c r="AC12" s="34"/>
      <c r="AL12" s="35"/>
      <c r="AM12" s="35"/>
      <c r="AO12" s="16"/>
      <c r="AP12" s="20"/>
      <c r="AQ12" s="21"/>
      <c r="AR12" s="21"/>
      <c r="AS12" s="21"/>
      <c r="AT12" s="21"/>
      <c r="AU12" s="21"/>
      <c r="AV12" s="21"/>
      <c r="AW12" s="21"/>
      <c r="AX12" s="21"/>
      <c r="AY12" s="21"/>
      <c r="BA12" s="21"/>
      <c r="BB12" s="20"/>
      <c r="BC12" s="21"/>
      <c r="BD12" s="21"/>
      <c r="BE12" s="30"/>
      <c r="BG12" s="22"/>
      <c r="BH12" s="22"/>
    </row>
    <row r="13" spans="1:60" x14ac:dyDescent="0.35">
      <c r="A13" s="36" t="s">
        <v>28</v>
      </c>
      <c r="B13" s="32"/>
      <c r="C13" s="32"/>
      <c r="D13" s="37">
        <f>D9</f>
        <v>16500</v>
      </c>
      <c r="E13" s="37">
        <f t="shared" ref="E13:Z13" si="2">E9</f>
        <v>0</v>
      </c>
      <c r="F13" s="37">
        <f t="shared" si="2"/>
        <v>0</v>
      </c>
      <c r="G13" s="37">
        <f>G9</f>
        <v>5000</v>
      </c>
      <c r="H13" s="37">
        <f t="shared" si="2"/>
        <v>10000</v>
      </c>
      <c r="I13" s="37">
        <f t="shared" si="2"/>
        <v>6328</v>
      </c>
      <c r="J13" s="37">
        <f t="shared" si="2"/>
        <v>44500</v>
      </c>
      <c r="K13" s="37">
        <f t="shared" si="2"/>
        <v>82000</v>
      </c>
      <c r="L13" s="37">
        <f t="shared" si="2"/>
        <v>13500</v>
      </c>
      <c r="M13" s="37">
        <f t="shared" si="2"/>
        <v>0</v>
      </c>
      <c r="N13" s="37">
        <f>N9</f>
        <v>5000</v>
      </c>
      <c r="O13" s="37">
        <f t="shared" si="2"/>
        <v>12000</v>
      </c>
      <c r="P13" s="37">
        <f t="shared" si="2"/>
        <v>0</v>
      </c>
      <c r="Q13" s="37">
        <f t="shared" si="2"/>
        <v>23000</v>
      </c>
      <c r="R13" s="37">
        <f t="shared" si="2"/>
        <v>903859</v>
      </c>
      <c r="S13" s="37">
        <f t="shared" si="2"/>
        <v>19784</v>
      </c>
      <c r="T13" s="37">
        <f t="shared" si="2"/>
        <v>409679</v>
      </c>
      <c r="U13" s="37">
        <f t="shared" si="2"/>
        <v>2914</v>
      </c>
      <c r="V13" s="37">
        <f t="shared" si="2"/>
        <v>2500</v>
      </c>
      <c r="W13" s="37">
        <f t="shared" si="2"/>
        <v>0</v>
      </c>
      <c r="X13" s="37">
        <f t="shared" si="2"/>
        <v>2000</v>
      </c>
      <c r="Y13" s="37">
        <f t="shared" si="2"/>
        <v>6000</v>
      </c>
      <c r="Z13" s="37">
        <f t="shared" si="2"/>
        <v>6000</v>
      </c>
      <c r="AA13" s="37">
        <v>0</v>
      </c>
      <c r="AC13" s="34"/>
      <c r="AL13" s="35"/>
      <c r="AM13" s="35"/>
      <c r="AO13" s="16"/>
      <c r="AP13" s="20"/>
      <c r="AQ13" s="21"/>
      <c r="AR13" s="21"/>
      <c r="AS13" s="21"/>
      <c r="AT13" s="21"/>
      <c r="AU13" s="21"/>
      <c r="AV13" s="21"/>
      <c r="AW13" s="21"/>
      <c r="AX13" s="21"/>
      <c r="AY13" s="21"/>
      <c r="BA13" s="21"/>
      <c r="BB13" s="20"/>
      <c r="BC13" s="21"/>
      <c r="BD13" s="21"/>
      <c r="BE13" s="30"/>
      <c r="BG13" s="22"/>
      <c r="BH13" s="22"/>
    </row>
    <row r="14" spans="1:60" x14ac:dyDescent="0.35">
      <c r="A14" s="31" t="s">
        <v>47</v>
      </c>
      <c r="B14" s="32"/>
      <c r="C14" s="32"/>
      <c r="D14" s="38">
        <f>D12*D13</f>
        <v>93753</v>
      </c>
      <c r="E14" s="38">
        <f t="shared" ref="E14:P14" si="3">E12*E13</f>
        <v>0</v>
      </c>
      <c r="F14" s="38">
        <f t="shared" si="3"/>
        <v>0</v>
      </c>
      <c r="G14" s="38">
        <f t="shared" si="3"/>
        <v>41129.999999999993</v>
      </c>
      <c r="H14" s="38">
        <f t="shared" si="3"/>
        <v>56820.000000000007</v>
      </c>
      <c r="I14" s="38">
        <f t="shared" si="3"/>
        <v>17085.599999999999</v>
      </c>
      <c r="J14" s="38">
        <f>J12*J13</f>
        <v>412248.00000000006</v>
      </c>
      <c r="K14" s="38">
        <f t="shared" si="3"/>
        <v>871578</v>
      </c>
      <c r="L14" s="38">
        <f t="shared" si="3"/>
        <v>169695</v>
      </c>
      <c r="M14" s="38">
        <f>M12*M13</f>
        <v>0</v>
      </c>
      <c r="N14" s="38">
        <f>N12*N13</f>
        <v>49230</v>
      </c>
      <c r="O14" s="38">
        <f t="shared" si="3"/>
        <v>98809.2</v>
      </c>
      <c r="P14" s="38">
        <f t="shared" si="3"/>
        <v>0</v>
      </c>
      <c r="Q14" s="38">
        <f>Q12*Q13</f>
        <v>245246.7</v>
      </c>
      <c r="R14" s="38">
        <f t="shared" ref="R14:Y14" si="4">R12*R13</f>
        <v>18529.109500000002</v>
      </c>
      <c r="S14" s="38">
        <f t="shared" si="4"/>
        <v>29553.339199999999</v>
      </c>
      <c r="T14" s="38">
        <f t="shared" si="4"/>
        <v>8480.3552999999993</v>
      </c>
      <c r="U14" s="38">
        <f t="shared" si="4"/>
        <v>5925.3275999999996</v>
      </c>
      <c r="V14" s="38">
        <f t="shared" si="4"/>
        <v>10265.75</v>
      </c>
      <c r="W14" s="38">
        <f>W12*W13</f>
        <v>0</v>
      </c>
      <c r="X14" s="38">
        <f>X12*X13</f>
        <v>3000</v>
      </c>
      <c r="Y14" s="38">
        <f t="shared" si="4"/>
        <v>31949.999999999996</v>
      </c>
      <c r="Z14" s="38">
        <f>Z12*Z13</f>
        <v>10950</v>
      </c>
      <c r="AA14" s="38">
        <f>AA12*AA13</f>
        <v>0</v>
      </c>
      <c r="AB14" s="45">
        <f t="shared" ref="AB14:AB15" si="5">SUM(D14:AA14)</f>
        <v>2174249.3816</v>
      </c>
      <c r="AC14" s="34"/>
      <c r="AL14" s="35"/>
      <c r="AM14" s="35"/>
      <c r="AO14" s="16"/>
      <c r="AP14" s="20"/>
      <c r="AQ14" s="21"/>
      <c r="AR14" s="21"/>
      <c r="AS14" s="21"/>
      <c r="AT14" s="21"/>
      <c r="AU14" s="21"/>
      <c r="AV14" s="21"/>
      <c r="AW14" s="21"/>
      <c r="AX14" s="21"/>
      <c r="AY14" s="21"/>
      <c r="BB14" s="20"/>
      <c r="BC14" s="21"/>
      <c r="BD14" s="21"/>
      <c r="BE14" s="30"/>
      <c r="BG14" s="22"/>
      <c r="BH14" s="22"/>
    </row>
    <row r="15" spans="1:60" x14ac:dyDescent="0.35">
      <c r="A15" s="39" t="s">
        <v>30</v>
      </c>
      <c r="B15" s="40"/>
      <c r="C15" s="40"/>
      <c r="D15" s="41">
        <f>D10-D14</f>
        <v>29700</v>
      </c>
      <c r="E15" s="41">
        <f t="shared" ref="E15:Z15" si="6">E10-E14</f>
        <v>0</v>
      </c>
      <c r="F15" s="41">
        <f t="shared" si="6"/>
        <v>0</v>
      </c>
      <c r="G15" s="41">
        <f t="shared" si="6"/>
        <v>6000.0000000000073</v>
      </c>
      <c r="H15" s="41">
        <f t="shared" si="6"/>
        <v>17999.999999999993</v>
      </c>
      <c r="I15" s="41">
        <f t="shared" si="6"/>
        <v>27223.055999999997</v>
      </c>
      <c r="J15" s="41">
        <f t="shared" si="6"/>
        <v>0</v>
      </c>
      <c r="K15" s="41">
        <f t="shared" si="6"/>
        <v>0</v>
      </c>
      <c r="L15" s="41">
        <f t="shared" si="6"/>
        <v>0</v>
      </c>
      <c r="M15" s="41">
        <f>M10-M14</f>
        <v>0</v>
      </c>
      <c r="N15" s="41">
        <f>N10-N14</f>
        <v>0</v>
      </c>
      <c r="O15" s="41">
        <f>O10-O14</f>
        <v>88359.60000000002</v>
      </c>
      <c r="P15" s="41">
        <f t="shared" si="6"/>
        <v>0</v>
      </c>
      <c r="Q15" s="41">
        <f>Q10-Q14</f>
        <v>0</v>
      </c>
      <c r="R15" s="41">
        <f t="shared" si="6"/>
        <v>0</v>
      </c>
      <c r="S15" s="41">
        <f t="shared" si="6"/>
        <v>0</v>
      </c>
      <c r="T15" s="41">
        <f t="shared" si="6"/>
        <v>0</v>
      </c>
      <c r="U15" s="41">
        <f t="shared" si="6"/>
        <v>0</v>
      </c>
      <c r="V15" s="41">
        <f t="shared" si="6"/>
        <v>16391.499999999996</v>
      </c>
      <c r="W15" s="41">
        <f>W10-W14</f>
        <v>0</v>
      </c>
      <c r="X15" s="41">
        <f>X10-X14</f>
        <v>18325.8</v>
      </c>
      <c r="Y15" s="41">
        <f>Y10-Y14</f>
        <v>18989.999999999996</v>
      </c>
      <c r="Z15" s="41">
        <f t="shared" si="6"/>
        <v>41622</v>
      </c>
      <c r="AA15" s="41">
        <f>AA10-AA14</f>
        <v>65715</v>
      </c>
      <c r="AB15" s="45">
        <f t="shared" si="5"/>
        <v>330326.95600000001</v>
      </c>
      <c r="AC15" s="25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16"/>
      <c r="AP15" s="20"/>
      <c r="AQ15" s="21"/>
      <c r="AR15" s="21"/>
      <c r="AS15" s="21"/>
      <c r="AT15" s="21"/>
      <c r="AU15" s="21"/>
      <c r="AV15" s="21"/>
      <c r="AW15" s="21"/>
      <c r="AX15" s="21"/>
      <c r="AY15" s="21"/>
      <c r="BB15" s="20"/>
      <c r="BC15" s="21"/>
      <c r="BD15" s="21"/>
      <c r="BE15" s="30"/>
      <c r="BG15" s="22"/>
      <c r="BH15" s="22"/>
    </row>
    <row r="16" spans="1:60" x14ac:dyDescent="0.35">
      <c r="A16" s="43"/>
      <c r="I16" s="44"/>
      <c r="J16" s="44"/>
      <c r="K16" s="44"/>
      <c r="M16" s="45"/>
      <c r="N16" s="45"/>
      <c r="O16" s="46"/>
      <c r="W16" s="45"/>
      <c r="X16" s="45"/>
      <c r="AC16" s="25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16"/>
      <c r="AP16" s="20"/>
      <c r="AQ16" s="21"/>
      <c r="AR16" s="21"/>
      <c r="AS16" s="21"/>
      <c r="AT16" s="21"/>
      <c r="AU16" s="21"/>
      <c r="AV16" s="21"/>
      <c r="AW16" s="21"/>
      <c r="AX16" s="21"/>
      <c r="AY16" s="21"/>
      <c r="BB16" s="20"/>
      <c r="BC16" s="21"/>
      <c r="BD16" s="21"/>
      <c r="BE16" s="30"/>
      <c r="BG16" s="22"/>
      <c r="BH16" s="22"/>
    </row>
    <row r="17" spans="1:60" x14ac:dyDescent="0.35">
      <c r="A17" s="103" t="s">
        <v>61</v>
      </c>
      <c r="B17" s="48"/>
      <c r="C17" s="48"/>
      <c r="D17" s="49"/>
      <c r="F17" s="50"/>
      <c r="G17" s="50"/>
      <c r="J17" s="44"/>
      <c r="K17" s="44"/>
      <c r="M17" s="45"/>
      <c r="N17" s="45"/>
      <c r="AC17" s="25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16"/>
      <c r="AP17" s="20"/>
      <c r="AQ17" s="21"/>
      <c r="AR17" s="21"/>
      <c r="AS17" s="21"/>
      <c r="AT17" s="21"/>
      <c r="AU17" s="21"/>
      <c r="AV17" s="21"/>
      <c r="AW17" s="21"/>
      <c r="AX17" s="21"/>
      <c r="AY17" s="21"/>
      <c r="BB17" s="20"/>
      <c r="BC17" s="21"/>
      <c r="BD17" s="21"/>
      <c r="BE17" s="30"/>
      <c r="BG17" s="22"/>
      <c r="BH17" s="22"/>
    </row>
    <row r="18" spans="1:60" x14ac:dyDescent="0.35">
      <c r="A18" s="47" t="s">
        <v>48</v>
      </c>
      <c r="B18" s="48"/>
      <c r="C18" s="48"/>
      <c r="D18" s="49">
        <v>52501.479999999996</v>
      </c>
      <c r="F18" s="50"/>
      <c r="G18" s="50"/>
      <c r="H18" s="50"/>
      <c r="J18" s="44"/>
      <c r="K18" s="44"/>
      <c r="O18" s="46"/>
      <c r="AC18" s="25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16"/>
      <c r="AP18" s="20"/>
      <c r="AQ18" s="21"/>
      <c r="AR18" s="21"/>
      <c r="AS18" s="21"/>
      <c r="AT18" s="21"/>
      <c r="AU18" s="21"/>
      <c r="AV18" s="21"/>
      <c r="AW18" s="21"/>
      <c r="AX18" s="21"/>
      <c r="AY18" s="21"/>
      <c r="BB18" s="20"/>
      <c r="BC18" s="21"/>
      <c r="BD18" s="21"/>
      <c r="BE18" s="30"/>
      <c r="BG18" s="22"/>
      <c r="BH18" s="22"/>
    </row>
    <row r="19" spans="1:60" x14ac:dyDescent="0.35">
      <c r="A19" s="47" t="s">
        <v>49</v>
      </c>
      <c r="B19" s="48"/>
      <c r="C19" s="48"/>
      <c r="D19" s="49">
        <v>10316.32</v>
      </c>
      <c r="F19" s="50"/>
      <c r="G19" s="50"/>
      <c r="J19" s="44"/>
      <c r="K19" s="44"/>
      <c r="O19" s="46"/>
      <c r="AC19" s="25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16"/>
      <c r="AP19" s="20"/>
      <c r="AQ19" s="21"/>
      <c r="AR19" s="21"/>
      <c r="AS19" s="21"/>
      <c r="AT19" s="21"/>
      <c r="AU19" s="21"/>
      <c r="AV19" s="21"/>
      <c r="AW19" s="21"/>
      <c r="AX19" s="21"/>
      <c r="AY19" s="21"/>
      <c r="BB19" s="20"/>
      <c r="BC19" s="21"/>
      <c r="BD19" s="21"/>
      <c r="BE19" s="30"/>
      <c r="BG19" s="22"/>
      <c r="BH19" s="22"/>
    </row>
    <row r="20" spans="1:60" x14ac:dyDescent="0.35">
      <c r="A20" s="47" t="s">
        <v>50</v>
      </c>
      <c r="B20" s="48"/>
      <c r="C20" s="48"/>
      <c r="D20" s="49">
        <v>858</v>
      </c>
      <c r="F20" s="50"/>
      <c r="G20" s="50"/>
      <c r="J20" s="44"/>
      <c r="K20" s="44"/>
      <c r="O20" s="46"/>
      <c r="AC20" s="25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16"/>
      <c r="AP20" s="20"/>
      <c r="AQ20" s="21"/>
      <c r="AR20" s="21"/>
      <c r="AS20" s="21"/>
      <c r="AT20" s="21"/>
      <c r="AU20" s="21"/>
      <c r="AV20" s="21"/>
      <c r="AW20" s="21"/>
      <c r="AX20" s="21"/>
      <c r="AY20" s="21"/>
      <c r="BB20" s="20"/>
      <c r="BC20" s="21"/>
      <c r="BD20" s="21"/>
      <c r="BE20" s="30"/>
      <c r="BG20" s="22"/>
      <c r="BH20" s="22"/>
    </row>
    <row r="21" spans="1:60" x14ac:dyDescent="0.35">
      <c r="A21" s="47" t="s">
        <v>51</v>
      </c>
      <c r="B21" s="48"/>
      <c r="C21" s="48"/>
      <c r="D21" s="49">
        <v>768</v>
      </c>
      <c r="F21" s="50"/>
      <c r="G21" s="50"/>
      <c r="J21" s="44"/>
      <c r="K21" s="44"/>
      <c r="O21" s="46"/>
      <c r="AC21" s="25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16"/>
      <c r="AP21" s="20"/>
      <c r="AQ21" s="21"/>
      <c r="AR21" s="21"/>
      <c r="AS21" s="21"/>
      <c r="AT21" s="21"/>
      <c r="AU21" s="21"/>
      <c r="AV21" s="21"/>
      <c r="AW21" s="21"/>
      <c r="AX21" s="21"/>
      <c r="AY21" s="21"/>
      <c r="BB21" s="20"/>
      <c r="BC21" s="21"/>
      <c r="BD21" s="21"/>
      <c r="BE21" s="30"/>
      <c r="BG21" s="22"/>
      <c r="BH21" s="22"/>
    </row>
    <row r="22" spans="1:60" ht="21.75" thickBot="1" x14ac:dyDescent="0.4">
      <c r="A22" s="104" t="s">
        <v>62</v>
      </c>
      <c r="B22" s="48"/>
      <c r="C22" s="48"/>
      <c r="D22" s="102">
        <f>SUM(D18:D21)</f>
        <v>64443.799999999996</v>
      </c>
      <c r="G22" s="32"/>
      <c r="H22" s="44"/>
      <c r="J22" s="32"/>
      <c r="K22" s="44"/>
      <c r="AC22" s="25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16"/>
      <c r="AP22" s="20"/>
      <c r="AQ22" s="21"/>
      <c r="AR22" s="21"/>
      <c r="AS22" s="21"/>
      <c r="AT22" s="21"/>
      <c r="AU22" s="21"/>
      <c r="AV22" s="21"/>
      <c r="AW22" s="21"/>
      <c r="AX22" s="21"/>
      <c r="AY22" s="21"/>
      <c r="BB22" s="20"/>
      <c r="BC22" s="21"/>
      <c r="BD22" s="21"/>
      <c r="BE22" s="30"/>
      <c r="BG22" s="22"/>
      <c r="BH22" s="22"/>
    </row>
    <row r="23" spans="1:60" ht="21.75" thickTop="1" x14ac:dyDescent="0.35"/>
    <row r="25" spans="1:60" x14ac:dyDescent="0.35">
      <c r="A25" s="47" t="s">
        <v>52</v>
      </c>
      <c r="B25" s="48"/>
      <c r="C25" s="48"/>
      <c r="D25" s="49">
        <f>+AB10</f>
        <v>2504576.3375999993</v>
      </c>
    </row>
    <row r="26" spans="1:60" x14ac:dyDescent="0.35">
      <c r="A26" s="47" t="s">
        <v>53</v>
      </c>
      <c r="B26" s="48"/>
      <c r="C26" s="48"/>
      <c r="D26" s="49">
        <f>+D22</f>
        <v>64443.799999999996</v>
      </c>
    </row>
    <row r="27" spans="1:60" ht="21.75" thickBot="1" x14ac:dyDescent="0.4">
      <c r="A27" s="47" t="s">
        <v>54</v>
      </c>
      <c r="B27" s="48"/>
      <c r="C27" s="48"/>
      <c r="D27" s="102">
        <f>+D25+D26</f>
        <v>2569020.1375999991</v>
      </c>
    </row>
    <row r="28" spans="1:60" ht="21.75" thickTop="1" x14ac:dyDescent="0.35"/>
    <row r="29" spans="1:60" x14ac:dyDescent="0.35">
      <c r="A29" s="47" t="s">
        <v>55</v>
      </c>
      <c r="B29" s="48"/>
      <c r="C29" s="48"/>
      <c r="D29" s="49">
        <f>+AB14</f>
        <v>2174249.3816</v>
      </c>
    </row>
    <row r="30" spans="1:60" x14ac:dyDescent="0.35">
      <c r="A30" s="47" t="s">
        <v>56</v>
      </c>
      <c r="B30" s="48"/>
      <c r="C30" s="48"/>
      <c r="D30" s="49">
        <f>SUM(D18:D21)</f>
        <v>64443.799999999996</v>
      </c>
    </row>
    <row r="31" spans="1:60" ht="21.75" thickBot="1" x14ac:dyDescent="0.4">
      <c r="A31" s="47" t="s">
        <v>57</v>
      </c>
      <c r="B31" s="48"/>
      <c r="C31" s="48"/>
      <c r="D31" s="102">
        <f>+D29+D30</f>
        <v>2238693.1815999998</v>
      </c>
    </row>
    <row r="32" spans="1:60" ht="21.75" thickTop="1" x14ac:dyDescent="0.35"/>
    <row r="33" spans="1:4" x14ac:dyDescent="0.35">
      <c r="A33" s="47" t="s">
        <v>58</v>
      </c>
      <c r="B33" s="48"/>
      <c r="C33" s="48"/>
      <c r="D33" s="49">
        <f>+D25-D29</f>
        <v>330326.95599999931</v>
      </c>
    </row>
    <row r="34" spans="1:4" x14ac:dyDescent="0.35">
      <c r="A34" s="47" t="s">
        <v>59</v>
      </c>
      <c r="B34" s="48"/>
      <c r="C34" s="48"/>
      <c r="D34" s="49">
        <f>+D26-D30</f>
        <v>0</v>
      </c>
    </row>
    <row r="35" spans="1:4" ht="21.75" thickBot="1" x14ac:dyDescent="0.4">
      <c r="A35" s="47" t="s">
        <v>60</v>
      </c>
      <c r="B35" s="48"/>
      <c r="C35" s="48"/>
      <c r="D35" s="102">
        <f>+D27-D31</f>
        <v>330326.95599999931</v>
      </c>
    </row>
    <row r="36" spans="1:4" ht="21.75" thickTop="1" x14ac:dyDescent="0.35"/>
  </sheetData>
  <mergeCells count="10">
    <mergeCell ref="R6:S6"/>
    <mergeCell ref="T6:U6"/>
    <mergeCell ref="A7:AA7"/>
    <mergeCell ref="A11:AA11"/>
    <mergeCell ref="A3:AA3"/>
    <mergeCell ref="AO4:AW4"/>
    <mergeCell ref="AY4:AZ4"/>
    <mergeCell ref="D5:N5"/>
    <mergeCell ref="O5:X5"/>
    <mergeCell ref="Z5:AA5"/>
  </mergeCells>
  <pageMargins left="0.7" right="0.7" top="0.75" bottom="0.75" header="0.3" footer="0.3"/>
  <pageSetup scale="57" orientation="landscape" r:id="rId1"/>
  <headerFooter>
    <oddHeader>&amp;C&amp;"-,Bold"&amp;18PBR Schedule-4&amp;R&amp;8CASE NO. 2020-00289
ATTACHMENT 1
TO STAFF POST-HEARING DR NO. 1-04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65948-D5C4-47CD-9101-92AA37029C76}">
  <sheetPr>
    <pageSetUpPr fitToPage="1"/>
  </sheetPr>
  <dimension ref="A2:BH36"/>
  <sheetViews>
    <sheetView showGridLines="0" zoomScale="60" zoomScaleNormal="60" workbookViewId="0">
      <selection activeCell="G44" sqref="G44"/>
    </sheetView>
  </sheetViews>
  <sheetFormatPr defaultColWidth="49.28515625" defaultRowHeight="21" x14ac:dyDescent="0.35"/>
  <cols>
    <col min="1" max="1" width="63.42578125" style="2" bestFit="1" customWidth="1"/>
    <col min="2" max="2" width="8.28515625" style="2" bestFit="1" customWidth="1"/>
    <col min="3" max="3" width="7.5703125" style="2" bestFit="1" customWidth="1"/>
    <col min="4" max="4" width="16.5703125" style="2" bestFit="1" customWidth="1"/>
    <col min="5" max="5" width="18.85546875" style="2" customWidth="1"/>
    <col min="6" max="9" width="14.140625" style="2" bestFit="1" customWidth="1"/>
    <col min="10" max="12" width="16.140625" style="2" bestFit="1" customWidth="1"/>
    <col min="13" max="13" width="18.42578125" style="2" bestFit="1" customWidth="1"/>
    <col min="14" max="14" width="18.42578125" style="2" customWidth="1"/>
    <col min="15" max="17" width="16.140625" style="2" bestFit="1" customWidth="1"/>
    <col min="18" max="21" width="14.140625" style="2" bestFit="1" customWidth="1"/>
    <col min="22" max="22" width="28.28515625" style="2" bestFit="1" customWidth="1"/>
    <col min="23" max="23" width="16.140625" style="2" bestFit="1" customWidth="1"/>
    <col min="24" max="24" width="16.140625" style="2" customWidth="1"/>
    <col min="25" max="25" width="14.140625" style="2" bestFit="1" customWidth="1"/>
    <col min="26" max="26" width="28.28515625" style="2" bestFit="1" customWidth="1"/>
    <col min="27" max="27" width="26.5703125" style="2" bestFit="1" customWidth="1"/>
    <col min="28" max="28" width="18.42578125" style="2" bestFit="1" customWidth="1"/>
    <col min="29" max="29" width="11" style="2" bestFit="1" customWidth="1"/>
    <col min="30" max="30" width="43.5703125" style="2" bestFit="1" customWidth="1"/>
    <col min="31" max="41" width="11.42578125" style="2" bestFit="1" customWidth="1"/>
    <col min="42" max="42" width="12.85546875" style="2" bestFit="1" customWidth="1"/>
    <col min="43" max="44" width="10" style="2" bestFit="1" customWidth="1"/>
    <col min="45" max="45" width="6.7109375" style="2" bestFit="1" customWidth="1"/>
    <col min="46" max="46" width="10" style="2" bestFit="1" customWidth="1"/>
    <col min="47" max="47" width="6.7109375" style="2" bestFit="1" customWidth="1"/>
    <col min="48" max="48" width="24.28515625" style="2" bestFit="1" customWidth="1"/>
    <col min="49" max="49" width="12.85546875" style="2" bestFit="1" customWidth="1"/>
    <col min="50" max="50" width="12" style="2" bestFit="1" customWidth="1"/>
    <col min="51" max="51" width="24.28515625" style="2" bestFit="1" customWidth="1"/>
    <col min="52" max="52" width="23.42578125" style="2" bestFit="1" customWidth="1"/>
    <col min="53" max="53" width="9.28515625" style="2" bestFit="1" customWidth="1"/>
    <col min="54" max="16384" width="49.28515625" style="2"/>
  </cols>
  <sheetData>
    <row r="2" spans="1:60" ht="23.25" x14ac:dyDescent="0.3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60" ht="23.25" x14ac:dyDescent="0.35">
      <c r="A3" s="116" t="s">
        <v>37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</row>
    <row r="4" spans="1:60" x14ac:dyDescent="0.35"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105"/>
      <c r="AP4" s="105"/>
      <c r="AQ4" s="105"/>
      <c r="AR4" s="105"/>
      <c r="AS4" s="105"/>
      <c r="AT4" s="105"/>
      <c r="AU4" s="105"/>
      <c r="AV4" s="105"/>
      <c r="AW4" s="105"/>
      <c r="AX4" s="3"/>
      <c r="AY4" s="105"/>
      <c r="AZ4" s="105"/>
    </row>
    <row r="5" spans="1:60" x14ac:dyDescent="0.35">
      <c r="A5" s="4"/>
      <c r="B5" s="4"/>
      <c r="C5" s="5"/>
      <c r="D5" s="106" t="s">
        <v>1</v>
      </c>
      <c r="E5" s="107"/>
      <c r="F5" s="107"/>
      <c r="G5" s="107"/>
      <c r="H5" s="107"/>
      <c r="I5" s="107"/>
      <c r="J5" s="107"/>
      <c r="K5" s="107"/>
      <c r="L5" s="107"/>
      <c r="M5" s="107"/>
      <c r="N5" s="108"/>
      <c r="O5" s="106" t="s">
        <v>2</v>
      </c>
      <c r="P5" s="107"/>
      <c r="Q5" s="107"/>
      <c r="R5" s="107"/>
      <c r="S5" s="107"/>
      <c r="T5" s="107"/>
      <c r="U5" s="107"/>
      <c r="V5" s="107"/>
      <c r="W5" s="107"/>
      <c r="X5" s="108"/>
      <c r="Y5" s="6" t="s">
        <v>3</v>
      </c>
      <c r="Z5" s="106" t="s">
        <v>4</v>
      </c>
      <c r="AA5" s="108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</row>
    <row r="6" spans="1:60" x14ac:dyDescent="0.35">
      <c r="A6" s="8" t="s">
        <v>5</v>
      </c>
      <c r="D6" s="9" t="s">
        <v>6</v>
      </c>
      <c r="E6" s="10" t="s">
        <v>7</v>
      </c>
      <c r="F6" s="10" t="s">
        <v>8</v>
      </c>
      <c r="G6" s="10" t="s">
        <v>9</v>
      </c>
      <c r="H6" s="11" t="s">
        <v>10</v>
      </c>
      <c r="I6" s="11" t="s">
        <v>11</v>
      </c>
      <c r="J6" s="11" t="s">
        <v>12</v>
      </c>
      <c r="K6" s="11" t="s">
        <v>13</v>
      </c>
      <c r="L6" s="12" t="s">
        <v>14</v>
      </c>
      <c r="M6" s="11"/>
      <c r="N6" s="11" t="s">
        <v>15</v>
      </c>
      <c r="O6" s="11" t="s">
        <v>16</v>
      </c>
      <c r="P6" s="11" t="s">
        <v>17</v>
      </c>
      <c r="Q6" s="11" t="s">
        <v>18</v>
      </c>
      <c r="R6" s="109" t="s">
        <v>19</v>
      </c>
      <c r="S6" s="110"/>
      <c r="T6" s="111" t="s">
        <v>20</v>
      </c>
      <c r="U6" s="110"/>
      <c r="V6" s="13" t="s">
        <v>21</v>
      </c>
      <c r="W6" s="11" t="s">
        <v>22</v>
      </c>
      <c r="X6" s="11" t="s">
        <v>23</v>
      </c>
      <c r="Y6" s="11" t="s">
        <v>24</v>
      </c>
      <c r="Z6" s="11" t="s">
        <v>25</v>
      </c>
      <c r="AA6" s="12" t="s">
        <v>26</v>
      </c>
      <c r="AB6" s="14"/>
      <c r="AC6" s="15"/>
      <c r="AD6" s="16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6"/>
    </row>
    <row r="7" spans="1:60" x14ac:dyDescent="0.35">
      <c r="A7" s="112" t="s">
        <v>27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C7" s="18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6"/>
      <c r="AP7" s="20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C7" s="21"/>
      <c r="BD7" s="21"/>
      <c r="BH7" s="22"/>
    </row>
    <row r="8" spans="1:60" x14ac:dyDescent="0.35">
      <c r="A8" s="23" t="s">
        <v>44</v>
      </c>
      <c r="D8" s="24">
        <v>7.7314000000000007</v>
      </c>
      <c r="E8" s="24">
        <v>11.566099999999999</v>
      </c>
      <c r="F8" s="24">
        <v>0</v>
      </c>
      <c r="G8" s="24">
        <v>9.7401999999999997</v>
      </c>
      <c r="H8" s="24">
        <v>7.7314000000000007</v>
      </c>
      <c r="I8" s="24">
        <v>7.2354000000000003</v>
      </c>
      <c r="J8" s="24">
        <v>9.5728000000000009</v>
      </c>
      <c r="K8" s="24">
        <v>10.9833</v>
      </c>
      <c r="L8" s="24">
        <v>12.988999999999999</v>
      </c>
      <c r="M8" s="24"/>
      <c r="N8" s="24">
        <v>10.174199999999999</v>
      </c>
      <c r="O8" s="24">
        <v>15.5974</v>
      </c>
      <c r="P8" s="24">
        <v>10.9704</v>
      </c>
      <c r="Q8" s="24">
        <v>10.6629</v>
      </c>
      <c r="R8" s="24">
        <v>2.0500000000000001E-2</v>
      </c>
      <c r="S8" s="24">
        <v>1.4938</v>
      </c>
      <c r="T8" s="24">
        <v>2.07E-2</v>
      </c>
      <c r="U8" s="24">
        <v>2.0333999999999999</v>
      </c>
      <c r="V8" s="24">
        <v>10.662899999999999</v>
      </c>
      <c r="W8" s="24">
        <v>10.661099999999999</v>
      </c>
      <c r="X8" s="24">
        <v>10.6629</v>
      </c>
      <c r="Y8" s="24">
        <v>8.7729999999999997</v>
      </c>
      <c r="Z8" s="24">
        <v>8.7620000000000005</v>
      </c>
      <c r="AA8" s="24">
        <v>8.7620000000000005</v>
      </c>
      <c r="AC8" s="25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6"/>
      <c r="AP8" s="20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C8" s="21"/>
      <c r="BD8" s="21"/>
      <c r="BG8" s="22"/>
      <c r="BH8" s="22"/>
    </row>
    <row r="9" spans="1:60" x14ac:dyDescent="0.35">
      <c r="A9" s="26" t="s">
        <v>28</v>
      </c>
      <c r="D9" s="27">
        <v>16500</v>
      </c>
      <c r="E9" s="27">
        <v>1000</v>
      </c>
      <c r="F9" s="27">
        <v>0</v>
      </c>
      <c r="G9" s="27">
        <v>5000</v>
      </c>
      <c r="H9" s="27">
        <v>10000</v>
      </c>
      <c r="I9" s="27">
        <v>6328</v>
      </c>
      <c r="J9" s="27">
        <v>44500</v>
      </c>
      <c r="K9" s="27">
        <v>82000</v>
      </c>
      <c r="L9" s="27">
        <v>13500</v>
      </c>
      <c r="M9" s="27">
        <v>0</v>
      </c>
      <c r="N9" s="27">
        <v>5000</v>
      </c>
      <c r="O9" s="27">
        <v>12000</v>
      </c>
      <c r="P9" s="27">
        <v>0</v>
      </c>
      <c r="Q9" s="27">
        <v>24000</v>
      </c>
      <c r="R9" s="27">
        <v>903859</v>
      </c>
      <c r="S9" s="27">
        <v>19784</v>
      </c>
      <c r="T9" s="27">
        <v>409679</v>
      </c>
      <c r="U9" s="27">
        <v>2914</v>
      </c>
      <c r="V9" s="27">
        <v>2500</v>
      </c>
      <c r="W9" s="27">
        <v>0</v>
      </c>
      <c r="X9" s="27">
        <v>2000</v>
      </c>
      <c r="Y9" s="27">
        <v>6000</v>
      </c>
      <c r="Z9" s="27">
        <v>6000</v>
      </c>
      <c r="AA9" s="27">
        <v>7500</v>
      </c>
      <c r="AC9" s="25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6"/>
      <c r="AP9" s="20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17"/>
      <c r="BC9" s="17"/>
      <c r="BD9" s="17"/>
      <c r="BG9" s="22"/>
      <c r="BH9" s="22"/>
    </row>
    <row r="10" spans="1:60" x14ac:dyDescent="0.35">
      <c r="A10" s="23" t="s">
        <v>45</v>
      </c>
      <c r="D10" s="28">
        <f>D8*D9</f>
        <v>127568.1</v>
      </c>
      <c r="E10" s="28">
        <f>E8*E9</f>
        <v>11566.099999999999</v>
      </c>
      <c r="F10" s="28">
        <f>F8*F9</f>
        <v>0</v>
      </c>
      <c r="G10" s="28">
        <f>G9*G8</f>
        <v>48701</v>
      </c>
      <c r="H10" s="28">
        <f t="shared" ref="H10:K10" si="0">H9*H8</f>
        <v>77314</v>
      </c>
      <c r="I10" s="28">
        <f>I9*I8</f>
        <v>45785.611199999999</v>
      </c>
      <c r="J10" s="28">
        <f t="shared" si="0"/>
        <v>425989.60000000003</v>
      </c>
      <c r="K10" s="28">
        <f t="shared" si="0"/>
        <v>900630.6</v>
      </c>
      <c r="L10" s="28">
        <f>L9*L8</f>
        <v>175351.5</v>
      </c>
      <c r="M10" s="28">
        <f>M9*M8</f>
        <v>0</v>
      </c>
      <c r="N10" s="28">
        <f>N9*N8</f>
        <v>50870.999999999993</v>
      </c>
      <c r="O10" s="28">
        <f t="shared" ref="O10:Y10" si="1">O9*O8</f>
        <v>187168.80000000002</v>
      </c>
      <c r="P10" s="28">
        <f t="shared" si="1"/>
        <v>0</v>
      </c>
      <c r="Q10" s="28">
        <f t="shared" si="1"/>
        <v>255909.6</v>
      </c>
      <c r="R10" s="28">
        <f t="shared" si="1"/>
        <v>18529.109500000002</v>
      </c>
      <c r="S10" s="28">
        <f t="shared" si="1"/>
        <v>29553.339199999999</v>
      </c>
      <c r="T10" s="28">
        <f t="shared" si="1"/>
        <v>8480.3552999999993</v>
      </c>
      <c r="U10" s="28">
        <f t="shared" si="1"/>
        <v>5925.3275999999996</v>
      </c>
      <c r="V10" s="28">
        <f t="shared" si="1"/>
        <v>26657.249999999996</v>
      </c>
      <c r="W10" s="28">
        <f t="shared" si="1"/>
        <v>0</v>
      </c>
      <c r="X10" s="28">
        <f t="shared" si="1"/>
        <v>21325.8</v>
      </c>
      <c r="Y10" s="28">
        <f t="shared" si="1"/>
        <v>52638</v>
      </c>
      <c r="Z10" s="28">
        <f>Z9*Z8</f>
        <v>52572</v>
      </c>
      <c r="AA10" s="28">
        <f>AA9*AA8</f>
        <v>65715</v>
      </c>
      <c r="AB10" s="45">
        <f>SUM(D10:AA10)</f>
        <v>2588252.0927999993</v>
      </c>
      <c r="AC10" s="25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6"/>
      <c r="AP10" s="20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C10" s="21"/>
      <c r="BD10" s="21"/>
      <c r="BG10" s="22"/>
      <c r="BH10" s="22"/>
    </row>
    <row r="11" spans="1:60" x14ac:dyDescent="0.35">
      <c r="A11" s="114" t="s">
        <v>29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C11" s="25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16"/>
      <c r="AP11" s="20"/>
      <c r="AQ11" s="21"/>
      <c r="AR11" s="21"/>
      <c r="AS11" s="21"/>
      <c r="AT11" s="21"/>
      <c r="AU11" s="21"/>
      <c r="AV11" s="21"/>
      <c r="AW11" s="21"/>
      <c r="AX11" s="21"/>
      <c r="AY11" s="21"/>
      <c r="BA11" s="21"/>
      <c r="BB11" s="20"/>
      <c r="BC11" s="21"/>
      <c r="BD11" s="21"/>
      <c r="BE11" s="30"/>
      <c r="BG11" s="22"/>
      <c r="BH11" s="22"/>
    </row>
    <row r="12" spans="1:60" x14ac:dyDescent="0.35">
      <c r="A12" s="31" t="s">
        <v>46</v>
      </c>
      <c r="B12" s="32"/>
      <c r="C12" s="32"/>
      <c r="D12" s="33">
        <v>5.8714000000000004</v>
      </c>
      <c r="E12" s="33">
        <v>5.7830499999999994</v>
      </c>
      <c r="F12" s="33">
        <v>0</v>
      </c>
      <c r="G12" s="33">
        <v>8.5001999999999995</v>
      </c>
      <c r="H12" s="33">
        <v>5.8714000000000004</v>
      </c>
      <c r="I12" s="33">
        <v>2.79</v>
      </c>
      <c r="J12" s="33">
        <v>9.5728000000000009</v>
      </c>
      <c r="K12" s="33">
        <v>10.9833</v>
      </c>
      <c r="L12" s="33">
        <v>12.988999999999999</v>
      </c>
      <c r="M12" s="33"/>
      <c r="N12" s="33">
        <v>10.174199999999999</v>
      </c>
      <c r="O12" s="33">
        <v>8.2340999999999998</v>
      </c>
      <c r="P12" s="33">
        <v>8.2742000000000004</v>
      </c>
      <c r="Q12" s="33">
        <v>10.6629</v>
      </c>
      <c r="R12" s="33">
        <v>2.0500000000000001E-2</v>
      </c>
      <c r="S12" s="33">
        <v>1.4938</v>
      </c>
      <c r="T12" s="33">
        <v>2.07E-2</v>
      </c>
      <c r="U12" s="33">
        <v>2.0333999999999999</v>
      </c>
      <c r="V12" s="33">
        <v>4.1063000000000001</v>
      </c>
      <c r="W12" s="33">
        <v>10.661099999999999</v>
      </c>
      <c r="X12" s="33">
        <v>1.55</v>
      </c>
      <c r="Y12" s="33">
        <v>5.5024999999999995</v>
      </c>
      <c r="Z12" s="33">
        <v>1.825</v>
      </c>
      <c r="AA12" s="33">
        <v>0</v>
      </c>
      <c r="AC12" s="34"/>
      <c r="AL12" s="35"/>
      <c r="AM12" s="35"/>
      <c r="AO12" s="16"/>
      <c r="AP12" s="20"/>
      <c r="AQ12" s="21"/>
      <c r="AR12" s="21"/>
      <c r="AS12" s="21"/>
      <c r="AT12" s="21"/>
      <c r="AU12" s="21"/>
      <c r="AV12" s="21"/>
      <c r="AW12" s="21"/>
      <c r="AX12" s="21"/>
      <c r="AY12" s="21"/>
      <c r="BA12" s="21"/>
      <c r="BB12" s="20"/>
      <c r="BC12" s="21"/>
      <c r="BD12" s="21"/>
      <c r="BE12" s="30"/>
      <c r="BG12" s="22"/>
      <c r="BH12" s="22"/>
    </row>
    <row r="13" spans="1:60" x14ac:dyDescent="0.35">
      <c r="A13" s="36" t="s">
        <v>28</v>
      </c>
      <c r="B13" s="32"/>
      <c r="C13" s="32"/>
      <c r="D13" s="37">
        <f>D9</f>
        <v>16500</v>
      </c>
      <c r="E13" s="37">
        <f t="shared" ref="E13:Z13" si="2">E9</f>
        <v>1000</v>
      </c>
      <c r="F13" s="37">
        <f t="shared" si="2"/>
        <v>0</v>
      </c>
      <c r="G13" s="37">
        <f>G9</f>
        <v>5000</v>
      </c>
      <c r="H13" s="37">
        <f t="shared" si="2"/>
        <v>10000</v>
      </c>
      <c r="I13" s="37">
        <f t="shared" si="2"/>
        <v>6328</v>
      </c>
      <c r="J13" s="37">
        <f t="shared" si="2"/>
        <v>44500</v>
      </c>
      <c r="K13" s="37">
        <f t="shared" si="2"/>
        <v>82000</v>
      </c>
      <c r="L13" s="37">
        <f t="shared" si="2"/>
        <v>13500</v>
      </c>
      <c r="M13" s="37">
        <f t="shared" si="2"/>
        <v>0</v>
      </c>
      <c r="N13" s="37">
        <f>N9</f>
        <v>5000</v>
      </c>
      <c r="O13" s="37">
        <f t="shared" si="2"/>
        <v>12000</v>
      </c>
      <c r="P13" s="37">
        <f t="shared" si="2"/>
        <v>0</v>
      </c>
      <c r="Q13" s="37">
        <f t="shared" si="2"/>
        <v>24000</v>
      </c>
      <c r="R13" s="37">
        <f t="shared" si="2"/>
        <v>903859</v>
      </c>
      <c r="S13" s="37">
        <f t="shared" si="2"/>
        <v>19784</v>
      </c>
      <c r="T13" s="37">
        <f t="shared" si="2"/>
        <v>409679</v>
      </c>
      <c r="U13" s="37">
        <f t="shared" si="2"/>
        <v>2914</v>
      </c>
      <c r="V13" s="37">
        <f t="shared" si="2"/>
        <v>2500</v>
      </c>
      <c r="W13" s="37">
        <f t="shared" si="2"/>
        <v>0</v>
      </c>
      <c r="X13" s="37">
        <f t="shared" si="2"/>
        <v>2000</v>
      </c>
      <c r="Y13" s="37">
        <f t="shared" si="2"/>
        <v>6000</v>
      </c>
      <c r="Z13" s="37">
        <f t="shared" si="2"/>
        <v>6000</v>
      </c>
      <c r="AA13" s="37">
        <v>0</v>
      </c>
      <c r="AC13" s="34"/>
      <c r="AL13" s="35"/>
      <c r="AM13" s="35"/>
      <c r="AO13" s="16"/>
      <c r="AP13" s="20"/>
      <c r="AQ13" s="21"/>
      <c r="AR13" s="21"/>
      <c r="AS13" s="21"/>
      <c r="AT13" s="21"/>
      <c r="AU13" s="21"/>
      <c r="AV13" s="21"/>
      <c r="AW13" s="21"/>
      <c r="AX13" s="21"/>
      <c r="AY13" s="21"/>
      <c r="BA13" s="21"/>
      <c r="BB13" s="20"/>
      <c r="BC13" s="21"/>
      <c r="BD13" s="21"/>
      <c r="BE13" s="30"/>
      <c r="BG13" s="22"/>
      <c r="BH13" s="22"/>
    </row>
    <row r="14" spans="1:60" x14ac:dyDescent="0.35">
      <c r="A14" s="31" t="s">
        <v>47</v>
      </c>
      <c r="B14" s="32"/>
      <c r="C14" s="32"/>
      <c r="D14" s="38">
        <f>D12*D13</f>
        <v>96878.1</v>
      </c>
      <c r="E14" s="38">
        <f t="shared" ref="E14:P14" si="3">E12*E13</f>
        <v>5783.0499999999993</v>
      </c>
      <c r="F14" s="38">
        <f t="shared" si="3"/>
        <v>0</v>
      </c>
      <c r="G14" s="38">
        <f t="shared" si="3"/>
        <v>42501</v>
      </c>
      <c r="H14" s="38">
        <f t="shared" si="3"/>
        <v>58714.000000000007</v>
      </c>
      <c r="I14" s="38">
        <f t="shared" si="3"/>
        <v>17655.12</v>
      </c>
      <c r="J14" s="38">
        <f>J12*J13</f>
        <v>425989.60000000003</v>
      </c>
      <c r="K14" s="38">
        <f t="shared" si="3"/>
        <v>900630.6</v>
      </c>
      <c r="L14" s="38">
        <f t="shared" si="3"/>
        <v>175351.5</v>
      </c>
      <c r="M14" s="38">
        <f>M12*M13</f>
        <v>0</v>
      </c>
      <c r="N14" s="38">
        <f>N12*N13</f>
        <v>50870.999999999993</v>
      </c>
      <c r="O14" s="38">
        <f t="shared" si="3"/>
        <v>98809.2</v>
      </c>
      <c r="P14" s="38">
        <f t="shared" si="3"/>
        <v>0</v>
      </c>
      <c r="Q14" s="38">
        <f>Q12*Q13</f>
        <v>255909.6</v>
      </c>
      <c r="R14" s="38">
        <f t="shared" ref="R14:Y14" si="4">R12*R13</f>
        <v>18529.109500000002</v>
      </c>
      <c r="S14" s="38">
        <f t="shared" si="4"/>
        <v>29553.339199999999</v>
      </c>
      <c r="T14" s="38">
        <f t="shared" si="4"/>
        <v>8480.3552999999993</v>
      </c>
      <c r="U14" s="38">
        <f t="shared" si="4"/>
        <v>5925.3275999999996</v>
      </c>
      <c r="V14" s="38">
        <f t="shared" si="4"/>
        <v>10265.75</v>
      </c>
      <c r="W14" s="38">
        <f>W12*W13</f>
        <v>0</v>
      </c>
      <c r="X14" s="38">
        <f>X12*X13</f>
        <v>3100</v>
      </c>
      <c r="Y14" s="38">
        <f t="shared" si="4"/>
        <v>33015</v>
      </c>
      <c r="Z14" s="38">
        <f>Z12*Z13</f>
        <v>10950</v>
      </c>
      <c r="AA14" s="38">
        <f>AA12*AA13</f>
        <v>0</v>
      </c>
      <c r="AB14" s="45">
        <f t="shared" ref="AB14:AB15" si="5">SUM(D14:AA14)</f>
        <v>2248911.6515999995</v>
      </c>
      <c r="AC14" s="34"/>
      <c r="AL14" s="35"/>
      <c r="AM14" s="35"/>
      <c r="AO14" s="16"/>
      <c r="AP14" s="20"/>
      <c r="AQ14" s="21"/>
      <c r="AR14" s="21"/>
      <c r="AS14" s="21"/>
      <c r="AT14" s="21"/>
      <c r="AU14" s="21"/>
      <c r="AV14" s="21"/>
      <c r="AW14" s="21"/>
      <c r="AX14" s="21"/>
      <c r="AY14" s="21"/>
      <c r="BB14" s="20"/>
      <c r="BC14" s="21"/>
      <c r="BD14" s="21"/>
      <c r="BE14" s="30"/>
      <c r="BG14" s="22"/>
      <c r="BH14" s="22"/>
    </row>
    <row r="15" spans="1:60" x14ac:dyDescent="0.35">
      <c r="A15" s="39" t="s">
        <v>30</v>
      </c>
      <c r="B15" s="40"/>
      <c r="C15" s="40"/>
      <c r="D15" s="41">
        <f>D10-D14</f>
        <v>30690</v>
      </c>
      <c r="E15" s="41">
        <f t="shared" ref="E15:Z15" si="6">E10-E14</f>
        <v>5783.0499999999993</v>
      </c>
      <c r="F15" s="41">
        <f t="shared" si="6"/>
        <v>0</v>
      </c>
      <c r="G15" s="41">
        <f t="shared" si="6"/>
        <v>6200</v>
      </c>
      <c r="H15" s="41">
        <f t="shared" si="6"/>
        <v>18599.999999999993</v>
      </c>
      <c r="I15" s="41">
        <f t="shared" si="6"/>
        <v>28130.4912</v>
      </c>
      <c r="J15" s="41">
        <f t="shared" si="6"/>
        <v>0</v>
      </c>
      <c r="K15" s="41">
        <f t="shared" si="6"/>
        <v>0</v>
      </c>
      <c r="L15" s="41">
        <f t="shared" si="6"/>
        <v>0</v>
      </c>
      <c r="M15" s="41">
        <f>M10-M14</f>
        <v>0</v>
      </c>
      <c r="N15" s="41">
        <f>N10-N14</f>
        <v>0</v>
      </c>
      <c r="O15" s="41">
        <f>O10-O14</f>
        <v>88359.60000000002</v>
      </c>
      <c r="P15" s="41">
        <f t="shared" si="6"/>
        <v>0</v>
      </c>
      <c r="Q15" s="41">
        <f>Q10-Q14</f>
        <v>0</v>
      </c>
      <c r="R15" s="41">
        <f t="shared" si="6"/>
        <v>0</v>
      </c>
      <c r="S15" s="41">
        <f t="shared" si="6"/>
        <v>0</v>
      </c>
      <c r="T15" s="41">
        <f t="shared" si="6"/>
        <v>0</v>
      </c>
      <c r="U15" s="41">
        <f t="shared" si="6"/>
        <v>0</v>
      </c>
      <c r="V15" s="41">
        <f t="shared" si="6"/>
        <v>16391.499999999996</v>
      </c>
      <c r="W15" s="41">
        <f>W10-W14</f>
        <v>0</v>
      </c>
      <c r="X15" s="41">
        <f>X10-X14</f>
        <v>18225.8</v>
      </c>
      <c r="Y15" s="41">
        <f>Y10-Y14</f>
        <v>19623</v>
      </c>
      <c r="Z15" s="41">
        <f t="shared" si="6"/>
        <v>41622</v>
      </c>
      <c r="AA15" s="41">
        <f>AA10-AA14</f>
        <v>65715</v>
      </c>
      <c r="AB15" s="45">
        <f t="shared" si="5"/>
        <v>339340.4412</v>
      </c>
      <c r="AC15" s="25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16"/>
      <c r="AP15" s="20"/>
      <c r="AQ15" s="21"/>
      <c r="AR15" s="21"/>
      <c r="AS15" s="21"/>
      <c r="AT15" s="21"/>
      <c r="AU15" s="21"/>
      <c r="AV15" s="21"/>
      <c r="AW15" s="21"/>
      <c r="AX15" s="21"/>
      <c r="AY15" s="21"/>
      <c r="BB15" s="20"/>
      <c r="BC15" s="21"/>
      <c r="BD15" s="21"/>
      <c r="BE15" s="30"/>
      <c r="BG15" s="22"/>
      <c r="BH15" s="22"/>
    </row>
    <row r="16" spans="1:60" x14ac:dyDescent="0.35">
      <c r="A16" s="43"/>
      <c r="I16" s="44"/>
      <c r="J16" s="44"/>
      <c r="K16" s="44"/>
      <c r="M16" s="45"/>
      <c r="N16" s="45"/>
      <c r="O16" s="46"/>
      <c r="W16" s="45"/>
      <c r="X16" s="45"/>
      <c r="AC16" s="25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16"/>
      <c r="AP16" s="20"/>
      <c r="AQ16" s="21"/>
      <c r="AR16" s="21"/>
      <c r="AS16" s="21"/>
      <c r="AT16" s="21"/>
      <c r="AU16" s="21"/>
      <c r="AV16" s="21"/>
      <c r="AW16" s="21"/>
      <c r="AX16" s="21"/>
      <c r="AY16" s="21"/>
      <c r="BB16" s="20"/>
      <c r="BC16" s="21"/>
      <c r="BD16" s="21"/>
      <c r="BE16" s="30"/>
      <c r="BG16" s="22"/>
      <c r="BH16" s="22"/>
    </row>
    <row r="17" spans="1:60" x14ac:dyDescent="0.35">
      <c r="A17" s="103" t="s">
        <v>61</v>
      </c>
      <c r="B17" s="48"/>
      <c r="C17" s="48"/>
      <c r="D17" s="49"/>
      <c r="F17" s="50"/>
      <c r="G17" s="50"/>
      <c r="J17" s="44"/>
      <c r="K17" s="44"/>
      <c r="M17" s="45"/>
      <c r="N17" s="45"/>
      <c r="AC17" s="25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16"/>
      <c r="AP17" s="20"/>
      <c r="AQ17" s="21"/>
      <c r="AR17" s="21"/>
      <c r="AS17" s="21"/>
      <c r="AT17" s="21"/>
      <c r="AU17" s="21"/>
      <c r="AV17" s="21"/>
      <c r="AW17" s="21"/>
      <c r="AX17" s="21"/>
      <c r="AY17" s="21"/>
      <c r="BB17" s="20"/>
      <c r="BC17" s="21"/>
      <c r="BD17" s="21"/>
      <c r="BE17" s="30"/>
      <c r="BG17" s="22"/>
      <c r="BH17" s="22"/>
    </row>
    <row r="18" spans="1:60" x14ac:dyDescent="0.35">
      <c r="A18" s="47" t="s">
        <v>48</v>
      </c>
      <c r="B18" s="48"/>
      <c r="C18" s="48"/>
      <c r="D18" s="49">
        <v>120134.50000000003</v>
      </c>
      <c r="F18" s="50"/>
      <c r="G18" s="50"/>
      <c r="H18" s="50"/>
      <c r="J18" s="44"/>
      <c r="K18" s="44"/>
      <c r="O18" s="46"/>
      <c r="AC18" s="25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16"/>
      <c r="AP18" s="20"/>
      <c r="AQ18" s="21"/>
      <c r="AR18" s="21"/>
      <c r="AS18" s="21"/>
      <c r="AT18" s="21"/>
      <c r="AU18" s="21"/>
      <c r="AV18" s="21"/>
      <c r="AW18" s="21"/>
      <c r="AX18" s="21"/>
      <c r="AY18" s="21"/>
      <c r="BB18" s="20"/>
      <c r="BC18" s="21"/>
      <c r="BD18" s="21"/>
      <c r="BE18" s="30"/>
      <c r="BG18" s="22"/>
      <c r="BH18" s="22"/>
    </row>
    <row r="19" spans="1:60" x14ac:dyDescent="0.35">
      <c r="A19" s="47" t="s">
        <v>49</v>
      </c>
      <c r="B19" s="48"/>
      <c r="C19" s="48"/>
      <c r="D19" s="49">
        <v>18294.57</v>
      </c>
      <c r="F19" s="50"/>
      <c r="G19" s="50"/>
      <c r="J19" s="44"/>
      <c r="K19" s="44"/>
      <c r="O19" s="46"/>
      <c r="AC19" s="25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16"/>
      <c r="AP19" s="20"/>
      <c r="AQ19" s="21"/>
      <c r="AR19" s="21"/>
      <c r="AS19" s="21"/>
      <c r="AT19" s="21"/>
      <c r="AU19" s="21"/>
      <c r="AV19" s="21"/>
      <c r="AW19" s="21"/>
      <c r="AX19" s="21"/>
      <c r="AY19" s="21"/>
      <c r="BB19" s="20"/>
      <c r="BC19" s="21"/>
      <c r="BD19" s="21"/>
      <c r="BE19" s="30"/>
      <c r="BG19" s="22"/>
      <c r="BH19" s="22"/>
    </row>
    <row r="20" spans="1:60" x14ac:dyDescent="0.35">
      <c r="A20" s="47" t="s">
        <v>50</v>
      </c>
      <c r="B20" s="48"/>
      <c r="C20" s="48"/>
      <c r="D20" s="49">
        <v>1108.25</v>
      </c>
      <c r="F20" s="50"/>
      <c r="G20" s="50"/>
      <c r="J20" s="44"/>
      <c r="K20" s="44"/>
      <c r="O20" s="46"/>
      <c r="AC20" s="25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16"/>
      <c r="AP20" s="20"/>
      <c r="AQ20" s="21"/>
      <c r="AR20" s="21"/>
      <c r="AS20" s="21"/>
      <c r="AT20" s="21"/>
      <c r="AU20" s="21"/>
      <c r="AV20" s="21"/>
      <c r="AW20" s="21"/>
      <c r="AX20" s="21"/>
      <c r="AY20" s="21"/>
      <c r="BB20" s="20"/>
      <c r="BC20" s="21"/>
      <c r="BD20" s="21"/>
      <c r="BE20" s="30"/>
      <c r="BG20" s="22"/>
      <c r="BH20" s="22"/>
    </row>
    <row r="21" spans="1:60" x14ac:dyDescent="0.35">
      <c r="A21" s="47" t="s">
        <v>51</v>
      </c>
      <c r="B21" s="48"/>
      <c r="C21" s="48"/>
      <c r="D21" s="49">
        <v>1459.2</v>
      </c>
      <c r="F21" s="50"/>
      <c r="G21" s="50"/>
      <c r="J21" s="44"/>
      <c r="K21" s="44"/>
      <c r="O21" s="46"/>
      <c r="AC21" s="25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16"/>
      <c r="AP21" s="20"/>
      <c r="AQ21" s="21"/>
      <c r="AR21" s="21"/>
      <c r="AS21" s="21"/>
      <c r="AT21" s="21"/>
      <c r="AU21" s="21"/>
      <c r="AV21" s="21"/>
      <c r="AW21" s="21"/>
      <c r="AX21" s="21"/>
      <c r="AY21" s="21"/>
      <c r="BB21" s="20"/>
      <c r="BC21" s="21"/>
      <c r="BD21" s="21"/>
      <c r="BE21" s="30"/>
      <c r="BG21" s="22"/>
      <c r="BH21" s="22"/>
    </row>
    <row r="22" spans="1:60" ht="21.75" thickBot="1" x14ac:dyDescent="0.4">
      <c r="A22" s="104" t="s">
        <v>62</v>
      </c>
      <c r="B22" s="48"/>
      <c r="C22" s="48"/>
      <c r="D22" s="102">
        <f>SUM(D18:D21)</f>
        <v>140996.52000000005</v>
      </c>
      <c r="G22" s="32"/>
      <c r="H22" s="44"/>
      <c r="J22" s="32"/>
      <c r="K22" s="44"/>
      <c r="AC22" s="25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16"/>
      <c r="AP22" s="20"/>
      <c r="AQ22" s="21"/>
      <c r="AR22" s="21"/>
      <c r="AS22" s="21"/>
      <c r="AT22" s="21"/>
      <c r="AU22" s="21"/>
      <c r="AV22" s="21"/>
      <c r="AW22" s="21"/>
      <c r="AX22" s="21"/>
      <c r="AY22" s="21"/>
      <c r="BB22" s="20"/>
      <c r="BC22" s="21"/>
      <c r="BD22" s="21"/>
      <c r="BE22" s="30"/>
      <c r="BG22" s="22"/>
      <c r="BH22" s="22"/>
    </row>
    <row r="23" spans="1:60" ht="21.75" thickTop="1" x14ac:dyDescent="0.35"/>
    <row r="25" spans="1:60" x14ac:dyDescent="0.35">
      <c r="A25" s="47" t="s">
        <v>52</v>
      </c>
      <c r="B25" s="48"/>
      <c r="C25" s="48"/>
      <c r="D25" s="49">
        <f>+AB10</f>
        <v>2588252.0927999993</v>
      </c>
    </row>
    <row r="26" spans="1:60" x14ac:dyDescent="0.35">
      <c r="A26" s="47" t="s">
        <v>53</v>
      </c>
      <c r="B26" s="48"/>
      <c r="C26" s="48"/>
      <c r="D26" s="49">
        <f>+D22</f>
        <v>140996.52000000005</v>
      </c>
    </row>
    <row r="27" spans="1:60" ht="21.75" thickBot="1" x14ac:dyDescent="0.4">
      <c r="A27" s="47" t="s">
        <v>54</v>
      </c>
      <c r="B27" s="48"/>
      <c r="C27" s="48"/>
      <c r="D27" s="102">
        <f>+D25+D26</f>
        <v>2729248.6127999993</v>
      </c>
    </row>
    <row r="28" spans="1:60" ht="21.75" thickTop="1" x14ac:dyDescent="0.35"/>
    <row r="29" spans="1:60" x14ac:dyDescent="0.35">
      <c r="A29" s="47" t="s">
        <v>55</v>
      </c>
      <c r="B29" s="48"/>
      <c r="C29" s="48"/>
      <c r="D29" s="49">
        <f>+AB14</f>
        <v>2248911.6515999995</v>
      </c>
    </row>
    <row r="30" spans="1:60" x14ac:dyDescent="0.35">
      <c r="A30" s="47" t="s">
        <v>56</v>
      </c>
      <c r="B30" s="48"/>
      <c r="C30" s="48"/>
      <c r="D30" s="49">
        <f>SUM(D18:D21)</f>
        <v>140996.52000000005</v>
      </c>
    </row>
    <row r="31" spans="1:60" ht="21.75" thickBot="1" x14ac:dyDescent="0.4">
      <c r="A31" s="47" t="s">
        <v>57</v>
      </c>
      <c r="B31" s="48"/>
      <c r="C31" s="48"/>
      <c r="D31" s="102">
        <f>+D29+D30</f>
        <v>2389908.1715999995</v>
      </c>
    </row>
    <row r="32" spans="1:60" ht="21.75" thickTop="1" x14ac:dyDescent="0.35"/>
    <row r="33" spans="1:4" x14ac:dyDescent="0.35">
      <c r="A33" s="47" t="s">
        <v>58</v>
      </c>
      <c r="B33" s="48"/>
      <c r="C33" s="48"/>
      <c r="D33" s="49">
        <f>+D25-D29</f>
        <v>339340.44119999977</v>
      </c>
    </row>
    <row r="34" spans="1:4" x14ac:dyDescent="0.35">
      <c r="A34" s="47" t="s">
        <v>59</v>
      </c>
      <c r="B34" s="48"/>
      <c r="C34" s="48"/>
      <c r="D34" s="49">
        <f>+D26-D30</f>
        <v>0</v>
      </c>
    </row>
    <row r="35" spans="1:4" ht="21.75" thickBot="1" x14ac:dyDescent="0.4">
      <c r="A35" s="47" t="s">
        <v>60</v>
      </c>
      <c r="B35" s="48"/>
      <c r="C35" s="48"/>
      <c r="D35" s="102">
        <f>+D27-D31</f>
        <v>339340.44119999977</v>
      </c>
    </row>
    <row r="36" spans="1:4" ht="21.75" thickTop="1" x14ac:dyDescent="0.35"/>
  </sheetData>
  <mergeCells count="10">
    <mergeCell ref="R6:S6"/>
    <mergeCell ref="T6:U6"/>
    <mergeCell ref="A7:AA7"/>
    <mergeCell ref="A11:AA11"/>
    <mergeCell ref="A3:AA3"/>
    <mergeCell ref="AO4:AW4"/>
    <mergeCell ref="AY4:AZ4"/>
    <mergeCell ref="D5:N5"/>
    <mergeCell ref="O5:X5"/>
    <mergeCell ref="Z5:AA5"/>
  </mergeCells>
  <pageMargins left="0.7" right="0.7" top="0.75" bottom="0.75" header="0.3" footer="0.3"/>
  <pageSetup scale="56" orientation="landscape" r:id="rId1"/>
  <headerFooter>
    <oddHeader>&amp;C&amp;"-,Bold"&amp;18PBR Schedule-4&amp;R&amp;8CASE NO. 2020-00289
ATTACHMENT 1
TO STAFF POST-HEARING DR NO. 1-04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141B82-EB10-47DF-844C-71661A81863B}">
  <sheetPr>
    <pageSetUpPr fitToPage="1"/>
  </sheetPr>
  <dimension ref="A2:BH36"/>
  <sheetViews>
    <sheetView showGridLines="0" zoomScale="60" zoomScaleNormal="60" workbookViewId="0">
      <selection activeCell="G44" sqref="G44"/>
    </sheetView>
  </sheetViews>
  <sheetFormatPr defaultColWidth="49.28515625" defaultRowHeight="21" x14ac:dyDescent="0.35"/>
  <cols>
    <col min="1" max="1" width="63.42578125" style="2" bestFit="1" customWidth="1"/>
    <col min="2" max="2" width="8.28515625" style="2" bestFit="1" customWidth="1"/>
    <col min="3" max="3" width="7.5703125" style="2" bestFit="1" customWidth="1"/>
    <col min="4" max="4" width="16.5703125" style="2" bestFit="1" customWidth="1"/>
    <col min="5" max="5" width="21" style="2" customWidth="1"/>
    <col min="6" max="9" width="14.140625" style="2" bestFit="1" customWidth="1"/>
    <col min="10" max="12" width="16.140625" style="2" bestFit="1" customWidth="1"/>
    <col min="13" max="13" width="18.42578125" style="2" bestFit="1" customWidth="1"/>
    <col min="14" max="14" width="18.42578125" style="2" customWidth="1"/>
    <col min="15" max="17" width="16.140625" style="2" bestFit="1" customWidth="1"/>
    <col min="18" max="21" width="14.140625" style="2" bestFit="1" customWidth="1"/>
    <col min="22" max="22" width="28.28515625" style="2" bestFit="1" customWidth="1"/>
    <col min="23" max="23" width="16.140625" style="2" bestFit="1" customWidth="1"/>
    <col min="24" max="24" width="16.140625" style="2" customWidth="1"/>
    <col min="25" max="25" width="14.140625" style="2" bestFit="1" customWidth="1"/>
    <col min="26" max="26" width="28.28515625" style="2" bestFit="1" customWidth="1"/>
    <col min="27" max="27" width="26.5703125" style="2" bestFit="1" customWidth="1"/>
    <col min="28" max="28" width="18.42578125" style="2" bestFit="1" customWidth="1"/>
    <col min="29" max="29" width="11" style="2" bestFit="1" customWidth="1"/>
    <col min="30" max="30" width="43.5703125" style="2" bestFit="1" customWidth="1"/>
    <col min="31" max="41" width="11.42578125" style="2" bestFit="1" customWidth="1"/>
    <col min="42" max="42" width="12.85546875" style="2" bestFit="1" customWidth="1"/>
    <col min="43" max="44" width="10" style="2" bestFit="1" customWidth="1"/>
    <col min="45" max="45" width="6.7109375" style="2" bestFit="1" customWidth="1"/>
    <col min="46" max="46" width="10" style="2" bestFit="1" customWidth="1"/>
    <col min="47" max="47" width="6.7109375" style="2" bestFit="1" customWidth="1"/>
    <col min="48" max="48" width="24.28515625" style="2" bestFit="1" customWidth="1"/>
    <col min="49" max="49" width="12.85546875" style="2" bestFit="1" customWidth="1"/>
    <col min="50" max="50" width="12" style="2" bestFit="1" customWidth="1"/>
    <col min="51" max="51" width="24.28515625" style="2" bestFit="1" customWidth="1"/>
    <col min="52" max="52" width="23.42578125" style="2" bestFit="1" customWidth="1"/>
    <col min="53" max="53" width="9.28515625" style="2" bestFit="1" customWidth="1"/>
    <col min="54" max="16384" width="49.28515625" style="2"/>
  </cols>
  <sheetData>
    <row r="2" spans="1:60" ht="23.25" x14ac:dyDescent="0.3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60" ht="23.25" x14ac:dyDescent="0.35">
      <c r="A3" s="116" t="s">
        <v>39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</row>
    <row r="4" spans="1:60" x14ac:dyDescent="0.35"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105"/>
      <c r="AP4" s="105"/>
      <c r="AQ4" s="105"/>
      <c r="AR4" s="105"/>
      <c r="AS4" s="105"/>
      <c r="AT4" s="105"/>
      <c r="AU4" s="105"/>
      <c r="AV4" s="105"/>
      <c r="AW4" s="105"/>
      <c r="AX4" s="3"/>
      <c r="AY4" s="105"/>
      <c r="AZ4" s="105"/>
    </row>
    <row r="5" spans="1:60" x14ac:dyDescent="0.35">
      <c r="A5" s="4"/>
      <c r="B5" s="4"/>
      <c r="C5" s="5"/>
      <c r="D5" s="106" t="s">
        <v>1</v>
      </c>
      <c r="E5" s="107"/>
      <c r="F5" s="107"/>
      <c r="G5" s="107"/>
      <c r="H5" s="107"/>
      <c r="I5" s="107"/>
      <c r="J5" s="107"/>
      <c r="K5" s="107"/>
      <c r="L5" s="107"/>
      <c r="M5" s="107"/>
      <c r="N5" s="108"/>
      <c r="O5" s="106" t="s">
        <v>2</v>
      </c>
      <c r="P5" s="107"/>
      <c r="Q5" s="107"/>
      <c r="R5" s="107"/>
      <c r="S5" s="107"/>
      <c r="T5" s="107"/>
      <c r="U5" s="107"/>
      <c r="V5" s="107"/>
      <c r="W5" s="107"/>
      <c r="X5" s="108"/>
      <c r="Y5" s="6" t="s">
        <v>3</v>
      </c>
      <c r="Z5" s="106" t="s">
        <v>4</v>
      </c>
      <c r="AA5" s="108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</row>
    <row r="6" spans="1:60" x14ac:dyDescent="0.35">
      <c r="A6" s="8" t="s">
        <v>5</v>
      </c>
      <c r="D6" s="9" t="s">
        <v>6</v>
      </c>
      <c r="E6" s="10" t="s">
        <v>38</v>
      </c>
      <c r="F6" s="10" t="s">
        <v>8</v>
      </c>
      <c r="G6" s="10" t="s">
        <v>9</v>
      </c>
      <c r="H6" s="11" t="s">
        <v>10</v>
      </c>
      <c r="I6" s="11" t="s">
        <v>11</v>
      </c>
      <c r="J6" s="11" t="s">
        <v>12</v>
      </c>
      <c r="K6" s="11" t="s">
        <v>13</v>
      </c>
      <c r="L6" s="12" t="s">
        <v>14</v>
      </c>
      <c r="M6" s="11"/>
      <c r="N6" s="11" t="s">
        <v>15</v>
      </c>
      <c r="O6" s="11" t="s">
        <v>16</v>
      </c>
      <c r="P6" s="11" t="s">
        <v>17</v>
      </c>
      <c r="Q6" s="11" t="s">
        <v>18</v>
      </c>
      <c r="R6" s="109" t="s">
        <v>19</v>
      </c>
      <c r="S6" s="110"/>
      <c r="T6" s="111" t="s">
        <v>20</v>
      </c>
      <c r="U6" s="110"/>
      <c r="V6" s="13" t="s">
        <v>21</v>
      </c>
      <c r="W6" s="11" t="s">
        <v>22</v>
      </c>
      <c r="X6" s="11" t="s">
        <v>23</v>
      </c>
      <c r="Y6" s="11" t="s">
        <v>24</v>
      </c>
      <c r="Z6" s="11" t="s">
        <v>25</v>
      </c>
      <c r="AA6" s="12" t="s">
        <v>26</v>
      </c>
      <c r="AB6" s="14"/>
      <c r="AC6" s="15"/>
      <c r="AD6" s="16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6"/>
    </row>
    <row r="7" spans="1:60" x14ac:dyDescent="0.35">
      <c r="A7" s="112" t="s">
        <v>27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C7" s="18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6"/>
      <c r="AP7" s="20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C7" s="21"/>
      <c r="BD7" s="21"/>
      <c r="BH7" s="22"/>
    </row>
    <row r="8" spans="1:60" x14ac:dyDescent="0.35">
      <c r="A8" s="23" t="s">
        <v>44</v>
      </c>
      <c r="D8" s="24">
        <v>7.7314000000000007</v>
      </c>
      <c r="E8" s="24">
        <v>11.566099999999999</v>
      </c>
      <c r="F8" s="24">
        <v>0</v>
      </c>
      <c r="G8" s="24">
        <v>9.7401999999999997</v>
      </c>
      <c r="H8" s="24">
        <v>7.7314000000000007</v>
      </c>
      <c r="I8" s="24">
        <v>7.2354000000000003</v>
      </c>
      <c r="J8" s="24">
        <v>9.5728000000000009</v>
      </c>
      <c r="K8" s="24">
        <v>10.9833</v>
      </c>
      <c r="L8" s="24">
        <v>12.988999999999999</v>
      </c>
      <c r="M8" s="24"/>
      <c r="N8" s="24">
        <v>10.174199999999999</v>
      </c>
      <c r="O8" s="24">
        <v>15.5974</v>
      </c>
      <c r="P8" s="24">
        <v>10.9704</v>
      </c>
      <c r="Q8" s="24">
        <v>10.6629</v>
      </c>
      <c r="R8" s="24">
        <v>2.0500000000000001E-2</v>
      </c>
      <c r="S8" s="24">
        <v>1.4938</v>
      </c>
      <c r="T8" s="24">
        <v>2.07E-2</v>
      </c>
      <c r="U8" s="24">
        <v>2.0333999999999999</v>
      </c>
      <c r="V8" s="24">
        <v>10.662899999999999</v>
      </c>
      <c r="W8" s="24">
        <v>10.661099999999999</v>
      </c>
      <c r="X8" s="24">
        <v>10.6629</v>
      </c>
      <c r="Y8" s="24">
        <v>8.7729999999999997</v>
      </c>
      <c r="Z8" s="24">
        <v>8.7620000000000005</v>
      </c>
      <c r="AA8" s="24">
        <v>8.7620000000000005</v>
      </c>
      <c r="AC8" s="25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6"/>
      <c r="AP8" s="20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C8" s="21"/>
      <c r="BD8" s="21"/>
      <c r="BG8" s="22"/>
      <c r="BH8" s="22"/>
    </row>
    <row r="9" spans="1:60" x14ac:dyDescent="0.35">
      <c r="A9" s="26" t="s">
        <v>28</v>
      </c>
      <c r="D9" s="27">
        <v>16500</v>
      </c>
      <c r="E9" s="27">
        <v>1000</v>
      </c>
      <c r="F9" s="27">
        <v>0</v>
      </c>
      <c r="G9" s="27">
        <v>5000</v>
      </c>
      <c r="H9" s="27">
        <v>10000</v>
      </c>
      <c r="I9" s="27">
        <v>6328</v>
      </c>
      <c r="J9" s="27">
        <v>44500</v>
      </c>
      <c r="K9" s="27">
        <v>82000</v>
      </c>
      <c r="L9" s="27">
        <v>13500</v>
      </c>
      <c r="M9" s="27">
        <v>0</v>
      </c>
      <c r="N9" s="27">
        <v>5000</v>
      </c>
      <c r="O9" s="27">
        <v>12000</v>
      </c>
      <c r="P9" s="27">
        <v>0</v>
      </c>
      <c r="Q9" s="27">
        <v>24000</v>
      </c>
      <c r="R9" s="27">
        <v>903859</v>
      </c>
      <c r="S9" s="27">
        <v>19784</v>
      </c>
      <c r="T9" s="27">
        <v>409679</v>
      </c>
      <c r="U9" s="27">
        <v>2914</v>
      </c>
      <c r="V9" s="27">
        <v>2500</v>
      </c>
      <c r="W9" s="27">
        <v>0</v>
      </c>
      <c r="X9" s="27">
        <v>2000</v>
      </c>
      <c r="Y9" s="27">
        <v>6000</v>
      </c>
      <c r="Z9" s="27">
        <v>6000</v>
      </c>
      <c r="AA9" s="27">
        <v>0</v>
      </c>
      <c r="AC9" s="25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6"/>
      <c r="AP9" s="20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17"/>
      <c r="BC9" s="17"/>
      <c r="BD9" s="17"/>
      <c r="BG9" s="22"/>
      <c r="BH9" s="22"/>
    </row>
    <row r="10" spans="1:60" x14ac:dyDescent="0.35">
      <c r="A10" s="23" t="s">
        <v>45</v>
      </c>
      <c r="D10" s="28">
        <f>D8*D9</f>
        <v>127568.1</v>
      </c>
      <c r="E10" s="28">
        <f>E8*E9</f>
        <v>11566.099999999999</v>
      </c>
      <c r="F10" s="28">
        <f>F8*F9</f>
        <v>0</v>
      </c>
      <c r="G10" s="28">
        <f>G9*G8</f>
        <v>48701</v>
      </c>
      <c r="H10" s="28">
        <f t="shared" ref="H10:K10" si="0">H9*H8</f>
        <v>77314</v>
      </c>
      <c r="I10" s="28">
        <f>I9*I8</f>
        <v>45785.611199999999</v>
      </c>
      <c r="J10" s="28">
        <f t="shared" si="0"/>
        <v>425989.60000000003</v>
      </c>
      <c r="K10" s="28">
        <f t="shared" si="0"/>
        <v>900630.6</v>
      </c>
      <c r="L10" s="28">
        <f>L9*L8</f>
        <v>175351.5</v>
      </c>
      <c r="M10" s="28">
        <f>M9*M8</f>
        <v>0</v>
      </c>
      <c r="N10" s="28">
        <f>N9*N8</f>
        <v>50870.999999999993</v>
      </c>
      <c r="O10" s="28">
        <f t="shared" ref="O10:Y10" si="1">O9*O8</f>
        <v>187168.80000000002</v>
      </c>
      <c r="P10" s="28">
        <f t="shared" si="1"/>
        <v>0</v>
      </c>
      <c r="Q10" s="28">
        <f t="shared" si="1"/>
        <v>255909.6</v>
      </c>
      <c r="R10" s="28">
        <f t="shared" si="1"/>
        <v>18529.109500000002</v>
      </c>
      <c r="S10" s="28">
        <f t="shared" si="1"/>
        <v>29553.339199999999</v>
      </c>
      <c r="T10" s="28">
        <f t="shared" si="1"/>
        <v>8480.3552999999993</v>
      </c>
      <c r="U10" s="28">
        <f t="shared" si="1"/>
        <v>5925.3275999999996</v>
      </c>
      <c r="V10" s="28">
        <f t="shared" si="1"/>
        <v>26657.249999999996</v>
      </c>
      <c r="W10" s="28">
        <f t="shared" si="1"/>
        <v>0</v>
      </c>
      <c r="X10" s="28">
        <f t="shared" si="1"/>
        <v>21325.8</v>
      </c>
      <c r="Y10" s="28">
        <f t="shared" si="1"/>
        <v>52638</v>
      </c>
      <c r="Z10" s="28">
        <f>Z9*Z8</f>
        <v>52572</v>
      </c>
      <c r="AA10" s="28">
        <f>AA9*AA8</f>
        <v>0</v>
      </c>
      <c r="AB10" s="45">
        <f>SUM(D10:AA10)</f>
        <v>2522537.0927999993</v>
      </c>
      <c r="AC10" s="25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6"/>
      <c r="AP10" s="20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C10" s="21"/>
      <c r="BD10" s="21"/>
      <c r="BG10" s="22"/>
      <c r="BH10" s="22"/>
    </row>
    <row r="11" spans="1:60" x14ac:dyDescent="0.35">
      <c r="A11" s="114" t="s">
        <v>29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C11" s="25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16"/>
      <c r="AP11" s="20"/>
      <c r="AQ11" s="21"/>
      <c r="AR11" s="21"/>
      <c r="AS11" s="21"/>
      <c r="AT11" s="21"/>
      <c r="AU11" s="21"/>
      <c r="AV11" s="21"/>
      <c r="AW11" s="21"/>
      <c r="AX11" s="21"/>
      <c r="AY11" s="21"/>
      <c r="BA11" s="21"/>
      <c r="BB11" s="20"/>
      <c r="BC11" s="21"/>
      <c r="BD11" s="21"/>
      <c r="BE11" s="30"/>
      <c r="BG11" s="22"/>
      <c r="BH11" s="22"/>
    </row>
    <row r="12" spans="1:60" x14ac:dyDescent="0.35">
      <c r="A12" s="31" t="s">
        <v>46</v>
      </c>
      <c r="B12" s="32"/>
      <c r="C12" s="32"/>
      <c r="D12" s="33">
        <v>5.8714000000000004</v>
      </c>
      <c r="E12" s="33">
        <v>5.7830499999999994</v>
      </c>
      <c r="F12" s="33">
        <v>0</v>
      </c>
      <c r="G12" s="33">
        <v>8.5001999999999995</v>
      </c>
      <c r="H12" s="33">
        <v>5.8714000000000004</v>
      </c>
      <c r="I12" s="33">
        <v>2.79</v>
      </c>
      <c r="J12" s="33">
        <v>9.5728000000000009</v>
      </c>
      <c r="K12" s="33">
        <v>10.9833</v>
      </c>
      <c r="L12" s="33">
        <v>12.988999999999999</v>
      </c>
      <c r="M12" s="33"/>
      <c r="N12" s="33">
        <v>10.174199999999999</v>
      </c>
      <c r="O12" s="33">
        <v>8.2340999999999998</v>
      </c>
      <c r="P12" s="33">
        <v>8.2742000000000004</v>
      </c>
      <c r="Q12" s="33">
        <v>10.6629</v>
      </c>
      <c r="R12" s="33">
        <v>2.0500000000000001E-2</v>
      </c>
      <c r="S12" s="33">
        <v>1.4938</v>
      </c>
      <c r="T12" s="33">
        <v>2.07E-2</v>
      </c>
      <c r="U12" s="33">
        <v>2.0333999999999999</v>
      </c>
      <c r="V12" s="33">
        <v>4.1063000000000001</v>
      </c>
      <c r="W12" s="33">
        <v>10.661099999999999</v>
      </c>
      <c r="X12" s="33">
        <v>1.55</v>
      </c>
      <c r="Y12" s="33">
        <v>5.5024999999999995</v>
      </c>
      <c r="Z12" s="33">
        <v>1.825</v>
      </c>
      <c r="AA12" s="33">
        <v>0</v>
      </c>
      <c r="AC12" s="34"/>
      <c r="AL12" s="35"/>
      <c r="AM12" s="35"/>
      <c r="AO12" s="16"/>
      <c r="AP12" s="20"/>
      <c r="AQ12" s="21"/>
      <c r="AR12" s="21"/>
      <c r="AS12" s="21"/>
      <c r="AT12" s="21"/>
      <c r="AU12" s="21"/>
      <c r="AV12" s="21"/>
      <c r="AW12" s="21"/>
      <c r="AX12" s="21"/>
      <c r="AY12" s="21"/>
      <c r="BA12" s="21"/>
      <c r="BB12" s="20"/>
      <c r="BC12" s="21"/>
      <c r="BD12" s="21"/>
      <c r="BE12" s="30"/>
      <c r="BG12" s="22"/>
      <c r="BH12" s="22"/>
    </row>
    <row r="13" spans="1:60" x14ac:dyDescent="0.35">
      <c r="A13" s="36" t="s">
        <v>28</v>
      </c>
      <c r="B13" s="32"/>
      <c r="C13" s="32"/>
      <c r="D13" s="37">
        <f>D9</f>
        <v>16500</v>
      </c>
      <c r="E13" s="37">
        <f t="shared" ref="E13:Z13" si="2">E9</f>
        <v>1000</v>
      </c>
      <c r="F13" s="37">
        <f t="shared" si="2"/>
        <v>0</v>
      </c>
      <c r="G13" s="37">
        <f>G9</f>
        <v>5000</v>
      </c>
      <c r="H13" s="37">
        <f t="shared" si="2"/>
        <v>10000</v>
      </c>
      <c r="I13" s="37">
        <f t="shared" si="2"/>
        <v>6328</v>
      </c>
      <c r="J13" s="37">
        <f t="shared" si="2"/>
        <v>44500</v>
      </c>
      <c r="K13" s="37">
        <f t="shared" si="2"/>
        <v>82000</v>
      </c>
      <c r="L13" s="37">
        <f t="shared" si="2"/>
        <v>13500</v>
      </c>
      <c r="M13" s="37">
        <f t="shared" si="2"/>
        <v>0</v>
      </c>
      <c r="N13" s="37">
        <f>N9</f>
        <v>5000</v>
      </c>
      <c r="O13" s="37">
        <f t="shared" si="2"/>
        <v>12000</v>
      </c>
      <c r="P13" s="37">
        <f t="shared" si="2"/>
        <v>0</v>
      </c>
      <c r="Q13" s="37">
        <f t="shared" si="2"/>
        <v>24000</v>
      </c>
      <c r="R13" s="37">
        <f t="shared" si="2"/>
        <v>903859</v>
      </c>
      <c r="S13" s="37">
        <f t="shared" si="2"/>
        <v>19784</v>
      </c>
      <c r="T13" s="37">
        <f t="shared" si="2"/>
        <v>409679</v>
      </c>
      <c r="U13" s="37">
        <f t="shared" si="2"/>
        <v>2914</v>
      </c>
      <c r="V13" s="37">
        <f t="shared" si="2"/>
        <v>2500</v>
      </c>
      <c r="W13" s="37">
        <f t="shared" si="2"/>
        <v>0</v>
      </c>
      <c r="X13" s="37">
        <f t="shared" si="2"/>
        <v>2000</v>
      </c>
      <c r="Y13" s="37">
        <f t="shared" si="2"/>
        <v>6000</v>
      </c>
      <c r="Z13" s="37">
        <f t="shared" si="2"/>
        <v>6000</v>
      </c>
      <c r="AA13" s="37">
        <v>0</v>
      </c>
      <c r="AC13" s="34"/>
      <c r="AL13" s="35"/>
      <c r="AM13" s="35"/>
      <c r="AO13" s="16"/>
      <c r="AP13" s="20"/>
      <c r="AQ13" s="21"/>
      <c r="AR13" s="21"/>
      <c r="AS13" s="21"/>
      <c r="AT13" s="21"/>
      <c r="AU13" s="21"/>
      <c r="AV13" s="21"/>
      <c r="AW13" s="21"/>
      <c r="AX13" s="21"/>
      <c r="AY13" s="21"/>
      <c r="BA13" s="21"/>
      <c r="BB13" s="20"/>
      <c r="BC13" s="21"/>
      <c r="BD13" s="21"/>
      <c r="BE13" s="30"/>
      <c r="BG13" s="22"/>
      <c r="BH13" s="22"/>
    </row>
    <row r="14" spans="1:60" x14ac:dyDescent="0.35">
      <c r="A14" s="31" t="s">
        <v>47</v>
      </c>
      <c r="B14" s="32"/>
      <c r="C14" s="32"/>
      <c r="D14" s="38">
        <f>D12*D13</f>
        <v>96878.1</v>
      </c>
      <c r="E14" s="38">
        <f t="shared" ref="E14:P14" si="3">E12*E13</f>
        <v>5783.0499999999993</v>
      </c>
      <c r="F14" s="38">
        <f t="shared" si="3"/>
        <v>0</v>
      </c>
      <c r="G14" s="38">
        <f t="shared" si="3"/>
        <v>42501</v>
      </c>
      <c r="H14" s="38">
        <f t="shared" si="3"/>
        <v>58714.000000000007</v>
      </c>
      <c r="I14" s="38">
        <f t="shared" si="3"/>
        <v>17655.12</v>
      </c>
      <c r="J14" s="38">
        <f>J12*J13</f>
        <v>425989.60000000003</v>
      </c>
      <c r="K14" s="38">
        <f t="shared" si="3"/>
        <v>900630.6</v>
      </c>
      <c r="L14" s="38">
        <f t="shared" si="3"/>
        <v>175351.5</v>
      </c>
      <c r="M14" s="38">
        <f>M12*M13</f>
        <v>0</v>
      </c>
      <c r="N14" s="38">
        <f>N12*N13</f>
        <v>50870.999999999993</v>
      </c>
      <c r="O14" s="38">
        <f t="shared" si="3"/>
        <v>98809.2</v>
      </c>
      <c r="P14" s="38">
        <f t="shared" si="3"/>
        <v>0</v>
      </c>
      <c r="Q14" s="38">
        <f>Q12*Q13</f>
        <v>255909.6</v>
      </c>
      <c r="R14" s="38">
        <f t="shared" ref="R14:Y14" si="4">R12*R13</f>
        <v>18529.109500000002</v>
      </c>
      <c r="S14" s="38">
        <f t="shared" si="4"/>
        <v>29553.339199999999</v>
      </c>
      <c r="T14" s="38">
        <f t="shared" si="4"/>
        <v>8480.3552999999993</v>
      </c>
      <c r="U14" s="38">
        <f t="shared" si="4"/>
        <v>5925.3275999999996</v>
      </c>
      <c r="V14" s="38">
        <f t="shared" si="4"/>
        <v>10265.75</v>
      </c>
      <c r="W14" s="38">
        <f>W12*W13</f>
        <v>0</v>
      </c>
      <c r="X14" s="38">
        <f>X12*X13</f>
        <v>3100</v>
      </c>
      <c r="Y14" s="38">
        <f t="shared" si="4"/>
        <v>33015</v>
      </c>
      <c r="Z14" s="38">
        <f>Z12*Z13</f>
        <v>10950</v>
      </c>
      <c r="AA14" s="38">
        <f>AA12*AA13</f>
        <v>0</v>
      </c>
      <c r="AB14" s="45">
        <f t="shared" ref="AB14:AB15" si="5">SUM(D14:AA14)</f>
        <v>2248911.6515999995</v>
      </c>
      <c r="AC14" s="34"/>
      <c r="AL14" s="35"/>
      <c r="AM14" s="35"/>
      <c r="AO14" s="16"/>
      <c r="AP14" s="20"/>
      <c r="AQ14" s="21"/>
      <c r="AR14" s="21"/>
      <c r="AS14" s="21"/>
      <c r="AT14" s="21"/>
      <c r="AU14" s="21"/>
      <c r="AV14" s="21"/>
      <c r="AW14" s="21"/>
      <c r="AX14" s="21"/>
      <c r="AY14" s="21"/>
      <c r="BB14" s="20"/>
      <c r="BC14" s="21"/>
      <c r="BD14" s="21"/>
      <c r="BE14" s="30"/>
      <c r="BG14" s="22"/>
      <c r="BH14" s="22"/>
    </row>
    <row r="15" spans="1:60" x14ac:dyDescent="0.35">
      <c r="A15" s="39" t="s">
        <v>30</v>
      </c>
      <c r="B15" s="40"/>
      <c r="C15" s="40"/>
      <c r="D15" s="41">
        <f>D10-D14</f>
        <v>30690</v>
      </c>
      <c r="E15" s="41">
        <f t="shared" ref="E15:Z15" si="6">E10-E14</f>
        <v>5783.0499999999993</v>
      </c>
      <c r="F15" s="41">
        <f t="shared" si="6"/>
        <v>0</v>
      </c>
      <c r="G15" s="41">
        <f t="shared" si="6"/>
        <v>6200</v>
      </c>
      <c r="H15" s="41">
        <f t="shared" si="6"/>
        <v>18599.999999999993</v>
      </c>
      <c r="I15" s="41">
        <f t="shared" si="6"/>
        <v>28130.4912</v>
      </c>
      <c r="J15" s="41">
        <f t="shared" si="6"/>
        <v>0</v>
      </c>
      <c r="K15" s="41">
        <f t="shared" si="6"/>
        <v>0</v>
      </c>
      <c r="L15" s="41">
        <f t="shared" si="6"/>
        <v>0</v>
      </c>
      <c r="M15" s="41">
        <f>M10-M14</f>
        <v>0</v>
      </c>
      <c r="N15" s="41">
        <f>N10-N14</f>
        <v>0</v>
      </c>
      <c r="O15" s="41">
        <f>O10-O14</f>
        <v>88359.60000000002</v>
      </c>
      <c r="P15" s="41">
        <f t="shared" si="6"/>
        <v>0</v>
      </c>
      <c r="Q15" s="41">
        <f>Q10-Q14</f>
        <v>0</v>
      </c>
      <c r="R15" s="41">
        <f t="shared" si="6"/>
        <v>0</v>
      </c>
      <c r="S15" s="41">
        <f t="shared" si="6"/>
        <v>0</v>
      </c>
      <c r="T15" s="41">
        <f t="shared" si="6"/>
        <v>0</v>
      </c>
      <c r="U15" s="41">
        <f t="shared" si="6"/>
        <v>0</v>
      </c>
      <c r="V15" s="41">
        <f t="shared" si="6"/>
        <v>16391.499999999996</v>
      </c>
      <c r="W15" s="41">
        <f>W10-W14</f>
        <v>0</v>
      </c>
      <c r="X15" s="41">
        <f>X10-X14</f>
        <v>18225.8</v>
      </c>
      <c r="Y15" s="41">
        <f>Y10-Y14</f>
        <v>19623</v>
      </c>
      <c r="Z15" s="41">
        <f t="shared" si="6"/>
        <v>41622</v>
      </c>
      <c r="AA15" s="41">
        <f>AA10-AA14</f>
        <v>0</v>
      </c>
      <c r="AB15" s="45">
        <f t="shared" si="5"/>
        <v>273625.4412</v>
      </c>
      <c r="AC15" s="25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16"/>
      <c r="AP15" s="20"/>
      <c r="AQ15" s="21"/>
      <c r="AR15" s="21"/>
      <c r="AS15" s="21"/>
      <c r="AT15" s="21"/>
      <c r="AU15" s="21"/>
      <c r="AV15" s="21"/>
      <c r="AW15" s="21"/>
      <c r="AX15" s="21"/>
      <c r="AY15" s="21"/>
      <c r="BB15" s="20"/>
      <c r="BC15" s="21"/>
      <c r="BD15" s="21"/>
      <c r="BE15" s="30"/>
      <c r="BG15" s="22"/>
      <c r="BH15" s="22"/>
    </row>
    <row r="16" spans="1:60" x14ac:dyDescent="0.35">
      <c r="A16" s="43"/>
      <c r="I16" s="44"/>
      <c r="J16" s="44"/>
      <c r="K16" s="44"/>
      <c r="M16" s="45"/>
      <c r="N16" s="45"/>
      <c r="O16" s="46"/>
      <c r="W16" s="45"/>
      <c r="X16" s="45"/>
      <c r="AC16" s="25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16"/>
      <c r="AP16" s="20"/>
      <c r="AQ16" s="21"/>
      <c r="AR16" s="21"/>
      <c r="AS16" s="21"/>
      <c r="AT16" s="21"/>
      <c r="AU16" s="21"/>
      <c r="AV16" s="21"/>
      <c r="AW16" s="21"/>
      <c r="AX16" s="21"/>
      <c r="AY16" s="21"/>
      <c r="BB16" s="20"/>
      <c r="BC16" s="21"/>
      <c r="BD16" s="21"/>
      <c r="BE16" s="30"/>
      <c r="BG16" s="22"/>
      <c r="BH16" s="22"/>
    </row>
    <row r="17" spans="1:60" x14ac:dyDescent="0.35">
      <c r="A17" s="103" t="s">
        <v>61</v>
      </c>
      <c r="B17" s="48"/>
      <c r="C17" s="48"/>
      <c r="D17" s="49"/>
      <c r="F17" s="50"/>
      <c r="G17" s="50"/>
      <c r="J17" s="44"/>
      <c r="K17" s="44"/>
      <c r="M17" s="45"/>
      <c r="N17" s="45"/>
      <c r="AC17" s="25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16"/>
      <c r="AP17" s="20"/>
      <c r="AQ17" s="21"/>
      <c r="AR17" s="21"/>
      <c r="AS17" s="21"/>
      <c r="AT17" s="21"/>
      <c r="AU17" s="21"/>
      <c r="AV17" s="21"/>
      <c r="AW17" s="21"/>
      <c r="AX17" s="21"/>
      <c r="AY17" s="21"/>
      <c r="BB17" s="20"/>
      <c r="BC17" s="21"/>
      <c r="BD17" s="21"/>
      <c r="BE17" s="30"/>
      <c r="BG17" s="22"/>
      <c r="BH17" s="22"/>
    </row>
    <row r="18" spans="1:60" x14ac:dyDescent="0.35">
      <c r="A18" s="47" t="s">
        <v>48</v>
      </c>
      <c r="B18" s="48"/>
      <c r="C18" s="48"/>
      <c r="D18" s="49">
        <v>153624.38</v>
      </c>
      <c r="F18" s="50"/>
      <c r="G18" s="50"/>
      <c r="H18" s="50"/>
      <c r="J18" s="44"/>
      <c r="K18" s="44"/>
      <c r="O18" s="46"/>
      <c r="AC18" s="25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16"/>
      <c r="AP18" s="20"/>
      <c r="AQ18" s="21"/>
      <c r="AR18" s="21"/>
      <c r="AS18" s="21"/>
      <c r="AT18" s="21"/>
      <c r="AU18" s="21"/>
      <c r="AV18" s="21"/>
      <c r="AW18" s="21"/>
      <c r="AX18" s="21"/>
      <c r="AY18" s="21"/>
      <c r="BB18" s="20"/>
      <c r="BC18" s="21"/>
      <c r="BD18" s="21"/>
      <c r="BE18" s="30"/>
      <c r="BG18" s="22"/>
      <c r="BH18" s="22"/>
    </row>
    <row r="19" spans="1:60" x14ac:dyDescent="0.35">
      <c r="A19" s="47" t="s">
        <v>49</v>
      </c>
      <c r="B19" s="48"/>
      <c r="C19" s="48"/>
      <c r="D19" s="49">
        <v>23526.49</v>
      </c>
      <c r="F19" s="50"/>
      <c r="G19" s="50"/>
      <c r="J19" s="44"/>
      <c r="K19" s="44"/>
      <c r="O19" s="46"/>
      <c r="AC19" s="25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16"/>
      <c r="AP19" s="20"/>
      <c r="AQ19" s="21"/>
      <c r="AR19" s="21"/>
      <c r="AS19" s="21"/>
      <c r="AT19" s="21"/>
      <c r="AU19" s="21"/>
      <c r="AV19" s="21"/>
      <c r="AW19" s="21"/>
      <c r="AX19" s="21"/>
      <c r="AY19" s="21"/>
      <c r="BB19" s="20"/>
      <c r="BC19" s="21"/>
      <c r="BD19" s="21"/>
      <c r="BE19" s="30"/>
      <c r="BG19" s="22"/>
      <c r="BH19" s="22"/>
    </row>
    <row r="20" spans="1:60" x14ac:dyDescent="0.35">
      <c r="A20" s="47" t="s">
        <v>50</v>
      </c>
      <c r="B20" s="48"/>
      <c r="C20" s="48"/>
      <c r="D20" s="49">
        <v>1708.85</v>
      </c>
      <c r="F20" s="50"/>
      <c r="G20" s="50"/>
      <c r="J20" s="44"/>
      <c r="K20" s="44"/>
      <c r="O20" s="46"/>
      <c r="AC20" s="25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16"/>
      <c r="AP20" s="20"/>
      <c r="AQ20" s="21"/>
      <c r="AR20" s="21"/>
      <c r="AS20" s="21"/>
      <c r="AT20" s="21"/>
      <c r="AU20" s="21"/>
      <c r="AV20" s="21"/>
      <c r="AW20" s="21"/>
      <c r="AX20" s="21"/>
      <c r="AY20" s="21"/>
      <c r="BB20" s="20"/>
      <c r="BC20" s="21"/>
      <c r="BD20" s="21"/>
      <c r="BE20" s="30"/>
      <c r="BG20" s="22"/>
      <c r="BH20" s="22"/>
    </row>
    <row r="21" spans="1:60" x14ac:dyDescent="0.35">
      <c r="A21" s="47" t="s">
        <v>51</v>
      </c>
      <c r="B21" s="48"/>
      <c r="C21" s="48"/>
      <c r="D21" s="49">
        <v>186</v>
      </c>
      <c r="F21" s="50"/>
      <c r="G21" s="50"/>
      <c r="J21" s="44"/>
      <c r="K21" s="44"/>
      <c r="O21" s="46"/>
      <c r="AC21" s="25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16"/>
      <c r="AP21" s="20"/>
      <c r="AQ21" s="21"/>
      <c r="AR21" s="21"/>
      <c r="AS21" s="21"/>
      <c r="AT21" s="21"/>
      <c r="AU21" s="21"/>
      <c r="AV21" s="21"/>
      <c r="AW21" s="21"/>
      <c r="AX21" s="21"/>
      <c r="AY21" s="21"/>
      <c r="BB21" s="20"/>
      <c r="BC21" s="21"/>
      <c r="BD21" s="21"/>
      <c r="BE21" s="30"/>
      <c r="BG21" s="22"/>
      <c r="BH21" s="22"/>
    </row>
    <row r="22" spans="1:60" ht="21.75" thickBot="1" x14ac:dyDescent="0.4">
      <c r="A22" s="104" t="s">
        <v>62</v>
      </c>
      <c r="B22" s="48"/>
      <c r="C22" s="48"/>
      <c r="D22" s="102">
        <f>SUM(D18:D21)</f>
        <v>179045.72</v>
      </c>
      <c r="G22" s="32"/>
      <c r="H22" s="44"/>
      <c r="J22" s="32"/>
      <c r="K22" s="44"/>
      <c r="AC22" s="25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16"/>
      <c r="AP22" s="20"/>
      <c r="AQ22" s="21"/>
      <c r="AR22" s="21"/>
      <c r="AS22" s="21"/>
      <c r="AT22" s="21"/>
      <c r="AU22" s="21"/>
      <c r="AV22" s="21"/>
      <c r="AW22" s="21"/>
      <c r="AX22" s="21"/>
      <c r="AY22" s="21"/>
      <c r="BB22" s="20"/>
      <c r="BC22" s="21"/>
      <c r="BD22" s="21"/>
      <c r="BE22" s="30"/>
      <c r="BG22" s="22"/>
      <c r="BH22" s="22"/>
    </row>
    <row r="23" spans="1:60" ht="21.75" thickTop="1" x14ac:dyDescent="0.35"/>
    <row r="25" spans="1:60" x14ac:dyDescent="0.35">
      <c r="A25" s="47" t="s">
        <v>52</v>
      </c>
      <c r="B25" s="48"/>
      <c r="C25" s="48"/>
      <c r="D25" s="49">
        <f>+AB10</f>
        <v>2522537.0927999993</v>
      </c>
    </row>
    <row r="26" spans="1:60" x14ac:dyDescent="0.35">
      <c r="A26" s="47" t="s">
        <v>53</v>
      </c>
      <c r="B26" s="48"/>
      <c r="C26" s="48"/>
      <c r="D26" s="49">
        <f>+D22</f>
        <v>179045.72</v>
      </c>
    </row>
    <row r="27" spans="1:60" ht="21.75" thickBot="1" x14ac:dyDescent="0.4">
      <c r="A27" s="47" t="s">
        <v>54</v>
      </c>
      <c r="B27" s="48"/>
      <c r="C27" s="48"/>
      <c r="D27" s="102">
        <f>+D25+D26</f>
        <v>2701582.8127999995</v>
      </c>
    </row>
    <row r="28" spans="1:60" ht="21.75" thickTop="1" x14ac:dyDescent="0.35"/>
    <row r="29" spans="1:60" x14ac:dyDescent="0.35">
      <c r="A29" s="47" t="s">
        <v>55</v>
      </c>
      <c r="B29" s="48"/>
      <c r="C29" s="48"/>
      <c r="D29" s="49">
        <f>+AB14</f>
        <v>2248911.6515999995</v>
      </c>
    </row>
    <row r="30" spans="1:60" x14ac:dyDescent="0.35">
      <c r="A30" s="47" t="s">
        <v>56</v>
      </c>
      <c r="B30" s="48"/>
      <c r="C30" s="48"/>
      <c r="D30" s="49">
        <f>SUM(D18:D21)</f>
        <v>179045.72</v>
      </c>
    </row>
    <row r="31" spans="1:60" ht="21.75" thickBot="1" x14ac:dyDescent="0.4">
      <c r="A31" s="47" t="s">
        <v>57</v>
      </c>
      <c r="B31" s="48"/>
      <c r="C31" s="48"/>
      <c r="D31" s="102">
        <f>+D29+D30</f>
        <v>2427957.3715999997</v>
      </c>
    </row>
    <row r="32" spans="1:60" ht="21.75" thickTop="1" x14ac:dyDescent="0.35"/>
    <row r="33" spans="1:4" x14ac:dyDescent="0.35">
      <c r="A33" s="47" t="s">
        <v>58</v>
      </c>
      <c r="B33" s="48"/>
      <c r="C33" s="48"/>
      <c r="D33" s="49">
        <f>+D25-D29</f>
        <v>273625.44119999977</v>
      </c>
    </row>
    <row r="34" spans="1:4" x14ac:dyDescent="0.35">
      <c r="A34" s="47" t="s">
        <v>59</v>
      </c>
      <c r="B34" s="48"/>
      <c r="C34" s="48"/>
      <c r="D34" s="49">
        <f>+D26-D30</f>
        <v>0</v>
      </c>
    </row>
    <row r="35" spans="1:4" ht="21.75" thickBot="1" x14ac:dyDescent="0.4">
      <c r="A35" s="47" t="s">
        <v>60</v>
      </c>
      <c r="B35" s="48"/>
      <c r="C35" s="48"/>
      <c r="D35" s="102">
        <f>+D27-D31</f>
        <v>273625.44119999977</v>
      </c>
    </row>
    <row r="36" spans="1:4" ht="21.75" thickTop="1" x14ac:dyDescent="0.35"/>
  </sheetData>
  <mergeCells count="10">
    <mergeCell ref="R6:S6"/>
    <mergeCell ref="T6:U6"/>
    <mergeCell ref="A7:AA7"/>
    <mergeCell ref="A11:AA11"/>
    <mergeCell ref="A3:AA3"/>
    <mergeCell ref="AO4:AW4"/>
    <mergeCell ref="AY4:AZ4"/>
    <mergeCell ref="D5:N5"/>
    <mergeCell ref="O5:X5"/>
    <mergeCell ref="Z5:AA5"/>
  </mergeCells>
  <pageMargins left="0.7" right="0.7" top="0.75" bottom="0.75" header="0.3" footer="0.3"/>
  <pageSetup scale="55" orientation="landscape" r:id="rId1"/>
  <headerFooter>
    <oddHeader>&amp;C&amp;"-,Bold"&amp;18PBR Schedule-4&amp;R&amp;8CASE NO. 2020-00289
ATTACHMENT 1
TO STAFF POST-HEARING DR NO. 1-04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41B9B6-F2AB-4D2F-BD83-E329698E9CBC}">
  <sheetPr>
    <pageSetUpPr fitToPage="1"/>
  </sheetPr>
  <dimension ref="A2:BH36"/>
  <sheetViews>
    <sheetView showGridLines="0" zoomScale="60" zoomScaleNormal="60" workbookViewId="0">
      <selection activeCell="G44" sqref="G44"/>
    </sheetView>
  </sheetViews>
  <sheetFormatPr defaultColWidth="49.28515625" defaultRowHeight="21" x14ac:dyDescent="0.35"/>
  <cols>
    <col min="1" max="1" width="63.42578125" style="2" bestFit="1" customWidth="1"/>
    <col min="2" max="2" width="8.28515625" style="2" bestFit="1" customWidth="1"/>
    <col min="3" max="3" width="7.5703125" style="2" bestFit="1" customWidth="1"/>
    <col min="4" max="4" width="16.5703125" style="2" bestFit="1" customWidth="1"/>
    <col min="5" max="5" width="21" style="2" customWidth="1"/>
    <col min="6" max="9" width="14.140625" style="2" bestFit="1" customWidth="1"/>
    <col min="10" max="12" width="16.140625" style="2" bestFit="1" customWidth="1"/>
    <col min="13" max="13" width="18.42578125" style="2" bestFit="1" customWidth="1"/>
    <col min="14" max="14" width="18.42578125" style="2" customWidth="1"/>
    <col min="15" max="17" width="16.140625" style="2" bestFit="1" customWidth="1"/>
    <col min="18" max="21" width="14.140625" style="2" bestFit="1" customWidth="1"/>
    <col min="22" max="22" width="28.28515625" style="2" bestFit="1" customWidth="1"/>
    <col min="23" max="23" width="16.140625" style="2" bestFit="1" customWidth="1"/>
    <col min="24" max="24" width="16.140625" style="2" customWidth="1"/>
    <col min="25" max="25" width="14.140625" style="2" bestFit="1" customWidth="1"/>
    <col min="26" max="26" width="28.28515625" style="2" bestFit="1" customWidth="1"/>
    <col min="27" max="27" width="26.5703125" style="2" bestFit="1" customWidth="1"/>
    <col min="28" max="28" width="18.42578125" style="2" bestFit="1" customWidth="1"/>
    <col min="29" max="29" width="11" style="2" bestFit="1" customWidth="1"/>
    <col min="30" max="30" width="43.5703125" style="2" bestFit="1" customWidth="1"/>
    <col min="31" max="41" width="11.42578125" style="2" bestFit="1" customWidth="1"/>
    <col min="42" max="42" width="12.85546875" style="2" bestFit="1" customWidth="1"/>
    <col min="43" max="44" width="10" style="2" bestFit="1" customWidth="1"/>
    <col min="45" max="45" width="6.7109375" style="2" bestFit="1" customWidth="1"/>
    <col min="46" max="46" width="10" style="2" bestFit="1" customWidth="1"/>
    <col min="47" max="47" width="6.7109375" style="2" bestFit="1" customWidth="1"/>
    <col min="48" max="48" width="24.28515625" style="2" bestFit="1" customWidth="1"/>
    <col min="49" max="49" width="12.85546875" style="2" bestFit="1" customWidth="1"/>
    <col min="50" max="50" width="12" style="2" bestFit="1" customWidth="1"/>
    <col min="51" max="51" width="24.28515625" style="2" bestFit="1" customWidth="1"/>
    <col min="52" max="52" width="23.42578125" style="2" bestFit="1" customWidth="1"/>
    <col min="53" max="53" width="9.28515625" style="2" bestFit="1" customWidth="1"/>
    <col min="54" max="16384" width="49.28515625" style="2"/>
  </cols>
  <sheetData>
    <row r="2" spans="1:60" ht="23.25" x14ac:dyDescent="0.3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60" ht="23.25" x14ac:dyDescent="0.35">
      <c r="A3" s="116" t="s">
        <v>40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</row>
    <row r="4" spans="1:60" x14ac:dyDescent="0.35"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105"/>
      <c r="AP4" s="105"/>
      <c r="AQ4" s="105"/>
      <c r="AR4" s="105"/>
      <c r="AS4" s="105"/>
      <c r="AT4" s="105"/>
      <c r="AU4" s="105"/>
      <c r="AV4" s="105"/>
      <c r="AW4" s="105"/>
      <c r="AX4" s="3"/>
      <c r="AY4" s="105"/>
      <c r="AZ4" s="105"/>
    </row>
    <row r="5" spans="1:60" x14ac:dyDescent="0.35">
      <c r="A5" s="4"/>
      <c r="B5" s="4"/>
      <c r="C5" s="5"/>
      <c r="D5" s="106" t="s">
        <v>1</v>
      </c>
      <c r="E5" s="107"/>
      <c r="F5" s="107"/>
      <c r="G5" s="107"/>
      <c r="H5" s="107"/>
      <c r="I5" s="107"/>
      <c r="J5" s="107"/>
      <c r="K5" s="107"/>
      <c r="L5" s="107"/>
      <c r="M5" s="107"/>
      <c r="N5" s="108"/>
      <c r="O5" s="106" t="s">
        <v>2</v>
      </c>
      <c r="P5" s="107"/>
      <c r="Q5" s="107"/>
      <c r="R5" s="107"/>
      <c r="S5" s="107"/>
      <c r="T5" s="107"/>
      <c r="U5" s="107"/>
      <c r="V5" s="107"/>
      <c r="W5" s="107"/>
      <c r="X5" s="108"/>
      <c r="Y5" s="6" t="s">
        <v>3</v>
      </c>
      <c r="Z5" s="106" t="s">
        <v>4</v>
      </c>
      <c r="AA5" s="108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</row>
    <row r="6" spans="1:60" x14ac:dyDescent="0.35">
      <c r="A6" s="8" t="s">
        <v>5</v>
      </c>
      <c r="D6" s="9" t="s">
        <v>6</v>
      </c>
      <c r="E6" s="10" t="s">
        <v>38</v>
      </c>
      <c r="F6" s="10" t="s">
        <v>8</v>
      </c>
      <c r="G6" s="10" t="s">
        <v>9</v>
      </c>
      <c r="H6" s="11" t="s">
        <v>10</v>
      </c>
      <c r="I6" s="11" t="s">
        <v>11</v>
      </c>
      <c r="J6" s="11" t="s">
        <v>12</v>
      </c>
      <c r="K6" s="11" t="s">
        <v>13</v>
      </c>
      <c r="L6" s="12" t="s">
        <v>14</v>
      </c>
      <c r="M6" s="11"/>
      <c r="N6" s="11" t="s">
        <v>15</v>
      </c>
      <c r="O6" s="11" t="s">
        <v>16</v>
      </c>
      <c r="P6" s="11" t="s">
        <v>17</v>
      </c>
      <c r="Q6" s="11" t="s">
        <v>18</v>
      </c>
      <c r="R6" s="109" t="s">
        <v>19</v>
      </c>
      <c r="S6" s="110"/>
      <c r="T6" s="111" t="s">
        <v>20</v>
      </c>
      <c r="U6" s="110"/>
      <c r="V6" s="13" t="s">
        <v>21</v>
      </c>
      <c r="W6" s="11" t="s">
        <v>22</v>
      </c>
      <c r="X6" s="11" t="s">
        <v>23</v>
      </c>
      <c r="Y6" s="11" t="s">
        <v>24</v>
      </c>
      <c r="Z6" s="11" t="s">
        <v>25</v>
      </c>
      <c r="AA6" s="12" t="s">
        <v>26</v>
      </c>
      <c r="AB6" s="14"/>
      <c r="AC6" s="15"/>
      <c r="AD6" s="16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6"/>
    </row>
    <row r="7" spans="1:60" x14ac:dyDescent="0.35">
      <c r="A7" s="112" t="s">
        <v>27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C7" s="18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6"/>
      <c r="AP7" s="20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C7" s="21"/>
      <c r="BD7" s="21"/>
      <c r="BH7" s="22"/>
    </row>
    <row r="8" spans="1:60" x14ac:dyDescent="0.35">
      <c r="A8" s="23" t="s">
        <v>44</v>
      </c>
      <c r="D8" s="24">
        <v>6.9832000000000001</v>
      </c>
      <c r="E8" s="24">
        <v>10.4468</v>
      </c>
      <c r="F8" s="24">
        <v>0</v>
      </c>
      <c r="G8" s="24">
        <v>8.7975999999999992</v>
      </c>
      <c r="H8" s="24">
        <v>6.9832000000000001</v>
      </c>
      <c r="I8" s="24">
        <v>6.5351999999999997</v>
      </c>
      <c r="J8" s="24">
        <v>8.6463999999999999</v>
      </c>
      <c r="K8" s="24">
        <v>9.9204000000000008</v>
      </c>
      <c r="L8" s="24">
        <v>11.731999999999999</v>
      </c>
      <c r="M8" s="24"/>
      <c r="N8" s="24">
        <v>9.1896000000000004</v>
      </c>
      <c r="O8" s="24">
        <v>15.5974</v>
      </c>
      <c r="P8" s="24">
        <v>10.9704</v>
      </c>
      <c r="Q8" s="24">
        <v>10.6629</v>
      </c>
      <c r="R8" s="24">
        <v>2.0500000000000001E-2</v>
      </c>
      <c r="S8" s="24">
        <v>1.4938</v>
      </c>
      <c r="T8" s="24">
        <v>2.07E-2</v>
      </c>
      <c r="U8" s="24">
        <v>2.0333999999999999</v>
      </c>
      <c r="V8" s="24">
        <v>10.662899999999999</v>
      </c>
      <c r="W8" s="24">
        <v>10.661099999999999</v>
      </c>
      <c r="X8" s="24">
        <v>10.6629</v>
      </c>
      <c r="Y8" s="24">
        <v>7.9239999999999995</v>
      </c>
      <c r="Z8" s="24">
        <v>8.7620000000000005</v>
      </c>
      <c r="AA8" s="24">
        <v>8.7620000000000005</v>
      </c>
      <c r="AC8" s="25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6"/>
      <c r="AP8" s="20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C8" s="21"/>
      <c r="BD8" s="21"/>
      <c r="BG8" s="22"/>
      <c r="BH8" s="22"/>
    </row>
    <row r="9" spans="1:60" x14ac:dyDescent="0.35">
      <c r="A9" s="26" t="s">
        <v>28</v>
      </c>
      <c r="D9" s="27">
        <v>16500</v>
      </c>
      <c r="E9" s="27">
        <v>1000</v>
      </c>
      <c r="F9" s="27">
        <v>0</v>
      </c>
      <c r="G9" s="27">
        <v>5000</v>
      </c>
      <c r="H9" s="27">
        <v>10000</v>
      </c>
      <c r="I9" s="27">
        <v>6328</v>
      </c>
      <c r="J9" s="27">
        <v>44500</v>
      </c>
      <c r="K9" s="27">
        <v>82000</v>
      </c>
      <c r="L9" s="27">
        <v>13500</v>
      </c>
      <c r="M9" s="27">
        <v>0</v>
      </c>
      <c r="N9" s="27">
        <v>5000</v>
      </c>
      <c r="O9" s="27">
        <v>12000</v>
      </c>
      <c r="P9" s="27">
        <v>0</v>
      </c>
      <c r="Q9" s="27">
        <v>24000</v>
      </c>
      <c r="R9" s="27">
        <v>903859</v>
      </c>
      <c r="S9" s="27">
        <v>19784</v>
      </c>
      <c r="T9" s="27">
        <v>409679</v>
      </c>
      <c r="U9" s="27">
        <v>2914</v>
      </c>
      <c r="V9" s="27">
        <v>2500</v>
      </c>
      <c r="W9" s="27">
        <v>0</v>
      </c>
      <c r="X9" s="27">
        <v>2000</v>
      </c>
      <c r="Y9" s="27">
        <v>6000</v>
      </c>
      <c r="Z9" s="27">
        <v>6000</v>
      </c>
      <c r="AA9" s="27">
        <v>0</v>
      </c>
      <c r="AC9" s="25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6"/>
      <c r="AP9" s="20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17"/>
      <c r="BC9" s="17"/>
      <c r="BD9" s="17"/>
      <c r="BG9" s="22"/>
      <c r="BH9" s="22"/>
    </row>
    <row r="10" spans="1:60" x14ac:dyDescent="0.35">
      <c r="A10" s="23" t="s">
        <v>45</v>
      </c>
      <c r="D10" s="28">
        <f>D8*D9</f>
        <v>115222.8</v>
      </c>
      <c r="E10" s="28">
        <f>E8*E9</f>
        <v>10446.799999999999</v>
      </c>
      <c r="F10" s="28">
        <f>F8*F9</f>
        <v>0</v>
      </c>
      <c r="G10" s="28">
        <f>G9*G8</f>
        <v>43987.999999999993</v>
      </c>
      <c r="H10" s="28">
        <f t="shared" ref="H10:K10" si="0">H9*H8</f>
        <v>69832</v>
      </c>
      <c r="I10" s="28">
        <f>I9*I8</f>
        <v>41354.745599999995</v>
      </c>
      <c r="J10" s="28">
        <f t="shared" si="0"/>
        <v>384764.8</v>
      </c>
      <c r="K10" s="28">
        <f t="shared" si="0"/>
        <v>813472.8</v>
      </c>
      <c r="L10" s="28">
        <f>L9*L8</f>
        <v>158382</v>
      </c>
      <c r="M10" s="28">
        <f>M9*M8</f>
        <v>0</v>
      </c>
      <c r="N10" s="28">
        <f>N9*N8</f>
        <v>45948</v>
      </c>
      <c r="O10" s="28">
        <f t="shared" ref="O10:Y10" si="1">O9*O8</f>
        <v>187168.80000000002</v>
      </c>
      <c r="P10" s="28">
        <f t="shared" si="1"/>
        <v>0</v>
      </c>
      <c r="Q10" s="28">
        <f t="shared" si="1"/>
        <v>255909.6</v>
      </c>
      <c r="R10" s="28">
        <f t="shared" si="1"/>
        <v>18529.109500000002</v>
      </c>
      <c r="S10" s="28">
        <f t="shared" si="1"/>
        <v>29553.339199999999</v>
      </c>
      <c r="T10" s="28">
        <f t="shared" si="1"/>
        <v>8480.3552999999993</v>
      </c>
      <c r="U10" s="28">
        <f t="shared" si="1"/>
        <v>5925.3275999999996</v>
      </c>
      <c r="V10" s="28">
        <f t="shared" si="1"/>
        <v>26657.249999999996</v>
      </c>
      <c r="W10" s="28">
        <f t="shared" si="1"/>
        <v>0</v>
      </c>
      <c r="X10" s="28">
        <f t="shared" si="1"/>
        <v>21325.8</v>
      </c>
      <c r="Y10" s="28">
        <f t="shared" si="1"/>
        <v>47544</v>
      </c>
      <c r="Z10" s="28">
        <f>Z9*Z8</f>
        <v>52572</v>
      </c>
      <c r="AA10" s="28">
        <f>AA9*AA8</f>
        <v>0</v>
      </c>
      <c r="AB10" s="45">
        <f>SUM(D10:AA10)</f>
        <v>2337077.5271999994</v>
      </c>
      <c r="AC10" s="25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6"/>
      <c r="AP10" s="20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C10" s="21"/>
      <c r="BD10" s="21"/>
      <c r="BG10" s="22"/>
      <c r="BH10" s="22"/>
    </row>
    <row r="11" spans="1:60" x14ac:dyDescent="0.35">
      <c r="A11" s="114" t="s">
        <v>29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C11" s="25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16"/>
      <c r="AP11" s="20"/>
      <c r="AQ11" s="21"/>
      <c r="AR11" s="21"/>
      <c r="AS11" s="21"/>
      <c r="AT11" s="21"/>
      <c r="AU11" s="21"/>
      <c r="AV11" s="21"/>
      <c r="AW11" s="21"/>
      <c r="AX11" s="21"/>
      <c r="AY11" s="21"/>
      <c r="BA11" s="21"/>
      <c r="BB11" s="20"/>
      <c r="BC11" s="21"/>
      <c r="BD11" s="21"/>
      <c r="BE11" s="30"/>
      <c r="BG11" s="22"/>
      <c r="BH11" s="22"/>
    </row>
    <row r="12" spans="1:60" x14ac:dyDescent="0.35">
      <c r="A12" s="31" t="s">
        <v>46</v>
      </c>
      <c r="B12" s="32"/>
      <c r="C12" s="32"/>
      <c r="D12" s="33">
        <v>5.3032000000000004</v>
      </c>
      <c r="E12" s="33">
        <v>5.2233999999999998</v>
      </c>
      <c r="F12" s="33">
        <v>0</v>
      </c>
      <c r="G12" s="33">
        <v>7.6776</v>
      </c>
      <c r="H12" s="33">
        <v>5.3032000000000004</v>
      </c>
      <c r="I12" s="33">
        <v>2.52</v>
      </c>
      <c r="J12" s="33">
        <v>8.6463999999999999</v>
      </c>
      <c r="K12" s="33">
        <v>9.9204000000000008</v>
      </c>
      <c r="L12" s="33">
        <v>11.731999999999999</v>
      </c>
      <c r="M12" s="33"/>
      <c r="N12" s="33">
        <v>9.1896000000000004</v>
      </c>
      <c r="O12" s="33">
        <v>8.2340999999999998</v>
      </c>
      <c r="P12" s="33">
        <v>8.2742000000000004</v>
      </c>
      <c r="Q12" s="33">
        <v>10.6629</v>
      </c>
      <c r="R12" s="33">
        <v>2.0500000000000001E-2</v>
      </c>
      <c r="S12" s="33">
        <v>1.4938</v>
      </c>
      <c r="T12" s="33">
        <v>2.07E-2</v>
      </c>
      <c r="U12" s="33">
        <v>2.0333999999999999</v>
      </c>
      <c r="V12" s="33">
        <v>4.1063000000000001</v>
      </c>
      <c r="W12" s="33">
        <v>10.661099999999999</v>
      </c>
      <c r="X12" s="33">
        <v>1.4</v>
      </c>
      <c r="Y12" s="33">
        <v>4.97</v>
      </c>
      <c r="Z12" s="33">
        <v>1.825</v>
      </c>
      <c r="AA12" s="33">
        <v>0</v>
      </c>
      <c r="AC12" s="34"/>
      <c r="AL12" s="35"/>
      <c r="AM12" s="35"/>
      <c r="AO12" s="16"/>
      <c r="AP12" s="20"/>
      <c r="AQ12" s="21"/>
      <c r="AR12" s="21"/>
      <c r="AS12" s="21"/>
      <c r="AT12" s="21"/>
      <c r="AU12" s="21"/>
      <c r="AV12" s="21"/>
      <c r="AW12" s="21"/>
      <c r="AX12" s="21"/>
      <c r="AY12" s="21"/>
      <c r="BA12" s="21"/>
      <c r="BB12" s="20"/>
      <c r="BC12" s="21"/>
      <c r="BD12" s="21"/>
      <c r="BE12" s="30"/>
      <c r="BG12" s="22"/>
      <c r="BH12" s="22"/>
    </row>
    <row r="13" spans="1:60" x14ac:dyDescent="0.35">
      <c r="A13" s="36" t="s">
        <v>28</v>
      </c>
      <c r="B13" s="32"/>
      <c r="C13" s="32"/>
      <c r="D13" s="37">
        <f>D9</f>
        <v>16500</v>
      </c>
      <c r="E13" s="37">
        <f t="shared" ref="E13:Z13" si="2">E9</f>
        <v>1000</v>
      </c>
      <c r="F13" s="37">
        <f t="shared" si="2"/>
        <v>0</v>
      </c>
      <c r="G13" s="37">
        <f>G9</f>
        <v>5000</v>
      </c>
      <c r="H13" s="37">
        <f t="shared" si="2"/>
        <v>10000</v>
      </c>
      <c r="I13" s="37">
        <f t="shared" si="2"/>
        <v>6328</v>
      </c>
      <c r="J13" s="37">
        <f t="shared" si="2"/>
        <v>44500</v>
      </c>
      <c r="K13" s="37">
        <f t="shared" si="2"/>
        <v>82000</v>
      </c>
      <c r="L13" s="37">
        <f t="shared" si="2"/>
        <v>13500</v>
      </c>
      <c r="M13" s="37">
        <f t="shared" si="2"/>
        <v>0</v>
      </c>
      <c r="N13" s="37">
        <f>N9</f>
        <v>5000</v>
      </c>
      <c r="O13" s="37">
        <f t="shared" si="2"/>
        <v>12000</v>
      </c>
      <c r="P13" s="37">
        <f t="shared" si="2"/>
        <v>0</v>
      </c>
      <c r="Q13" s="37">
        <f t="shared" si="2"/>
        <v>24000</v>
      </c>
      <c r="R13" s="37">
        <f t="shared" si="2"/>
        <v>903859</v>
      </c>
      <c r="S13" s="37">
        <f t="shared" si="2"/>
        <v>19784</v>
      </c>
      <c r="T13" s="37">
        <f t="shared" si="2"/>
        <v>409679</v>
      </c>
      <c r="U13" s="37">
        <f t="shared" si="2"/>
        <v>2914</v>
      </c>
      <c r="V13" s="37">
        <f t="shared" si="2"/>
        <v>2500</v>
      </c>
      <c r="W13" s="37">
        <f t="shared" si="2"/>
        <v>0</v>
      </c>
      <c r="X13" s="37">
        <f t="shared" si="2"/>
        <v>2000</v>
      </c>
      <c r="Y13" s="37">
        <f t="shared" si="2"/>
        <v>6000</v>
      </c>
      <c r="Z13" s="37">
        <f t="shared" si="2"/>
        <v>6000</v>
      </c>
      <c r="AA13" s="37">
        <v>0</v>
      </c>
      <c r="AC13" s="34"/>
      <c r="AL13" s="35"/>
      <c r="AM13" s="35"/>
      <c r="AO13" s="16"/>
      <c r="AP13" s="20"/>
      <c r="AQ13" s="21"/>
      <c r="AR13" s="21"/>
      <c r="AS13" s="21"/>
      <c r="AT13" s="21"/>
      <c r="AU13" s="21"/>
      <c r="AV13" s="21"/>
      <c r="AW13" s="21"/>
      <c r="AX13" s="21"/>
      <c r="AY13" s="21"/>
      <c r="BA13" s="21"/>
      <c r="BB13" s="20"/>
      <c r="BC13" s="21"/>
      <c r="BD13" s="21"/>
      <c r="BE13" s="30"/>
      <c r="BG13" s="22"/>
      <c r="BH13" s="22"/>
    </row>
    <row r="14" spans="1:60" x14ac:dyDescent="0.35">
      <c r="A14" s="31" t="s">
        <v>47</v>
      </c>
      <c r="B14" s="32"/>
      <c r="C14" s="32"/>
      <c r="D14" s="38">
        <f>D12*D13</f>
        <v>87502.8</v>
      </c>
      <c r="E14" s="38">
        <f t="shared" ref="E14:P14" si="3">E12*E13</f>
        <v>5223.3999999999996</v>
      </c>
      <c r="F14" s="38">
        <f t="shared" si="3"/>
        <v>0</v>
      </c>
      <c r="G14" s="38">
        <f t="shared" si="3"/>
        <v>38388</v>
      </c>
      <c r="H14" s="38">
        <f t="shared" si="3"/>
        <v>53032</v>
      </c>
      <c r="I14" s="38">
        <f t="shared" si="3"/>
        <v>15946.56</v>
      </c>
      <c r="J14" s="38">
        <f>J12*J13</f>
        <v>384764.8</v>
      </c>
      <c r="K14" s="38">
        <f t="shared" si="3"/>
        <v>813472.8</v>
      </c>
      <c r="L14" s="38">
        <f t="shared" si="3"/>
        <v>158382</v>
      </c>
      <c r="M14" s="38">
        <f>M12*M13</f>
        <v>0</v>
      </c>
      <c r="N14" s="38">
        <f>N12*N13</f>
        <v>45948</v>
      </c>
      <c r="O14" s="38">
        <f t="shared" si="3"/>
        <v>98809.2</v>
      </c>
      <c r="P14" s="38">
        <f t="shared" si="3"/>
        <v>0</v>
      </c>
      <c r="Q14" s="38">
        <f>Q12*Q13</f>
        <v>255909.6</v>
      </c>
      <c r="R14" s="38">
        <f t="shared" ref="R14:Y14" si="4">R12*R13</f>
        <v>18529.109500000002</v>
      </c>
      <c r="S14" s="38">
        <f t="shared" si="4"/>
        <v>29553.339199999999</v>
      </c>
      <c r="T14" s="38">
        <f t="shared" si="4"/>
        <v>8480.3552999999993</v>
      </c>
      <c r="U14" s="38">
        <f t="shared" si="4"/>
        <v>5925.3275999999996</v>
      </c>
      <c r="V14" s="38">
        <f t="shared" si="4"/>
        <v>10265.75</v>
      </c>
      <c r="W14" s="38">
        <f>W12*W13</f>
        <v>0</v>
      </c>
      <c r="X14" s="38">
        <f>X12*X13</f>
        <v>2800</v>
      </c>
      <c r="Y14" s="38">
        <f t="shared" si="4"/>
        <v>29820</v>
      </c>
      <c r="Z14" s="38">
        <f>Z12*Z13</f>
        <v>10950</v>
      </c>
      <c r="AA14" s="38">
        <f>AA12*AA13</f>
        <v>0</v>
      </c>
      <c r="AB14" s="45">
        <f t="shared" ref="AB14:AB15" si="5">SUM(D14:AA14)</f>
        <v>2073703.0416000001</v>
      </c>
      <c r="AC14" s="34"/>
      <c r="AL14" s="35"/>
      <c r="AM14" s="35"/>
      <c r="AO14" s="16"/>
      <c r="AP14" s="20"/>
      <c r="AQ14" s="21"/>
      <c r="AR14" s="21"/>
      <c r="AS14" s="21"/>
      <c r="AT14" s="21"/>
      <c r="AU14" s="21"/>
      <c r="AV14" s="21"/>
      <c r="AW14" s="21"/>
      <c r="AX14" s="21"/>
      <c r="AY14" s="21"/>
      <c r="BB14" s="20"/>
      <c r="BC14" s="21"/>
      <c r="BD14" s="21"/>
      <c r="BE14" s="30"/>
      <c r="BG14" s="22"/>
      <c r="BH14" s="22"/>
    </row>
    <row r="15" spans="1:60" x14ac:dyDescent="0.35">
      <c r="A15" s="39" t="s">
        <v>30</v>
      </c>
      <c r="B15" s="40"/>
      <c r="C15" s="40"/>
      <c r="D15" s="41">
        <f>D10-D14</f>
        <v>27720</v>
      </c>
      <c r="E15" s="41">
        <f t="shared" ref="E15:Z15" si="6">E10-E14</f>
        <v>5223.3999999999996</v>
      </c>
      <c r="F15" s="41">
        <f t="shared" si="6"/>
        <v>0</v>
      </c>
      <c r="G15" s="41">
        <f t="shared" si="6"/>
        <v>5599.9999999999927</v>
      </c>
      <c r="H15" s="41">
        <f t="shared" si="6"/>
        <v>16800</v>
      </c>
      <c r="I15" s="41">
        <f t="shared" si="6"/>
        <v>25408.185599999997</v>
      </c>
      <c r="J15" s="41">
        <f t="shared" si="6"/>
        <v>0</v>
      </c>
      <c r="K15" s="41">
        <f t="shared" si="6"/>
        <v>0</v>
      </c>
      <c r="L15" s="41">
        <f t="shared" si="6"/>
        <v>0</v>
      </c>
      <c r="M15" s="41">
        <f>M10-M14</f>
        <v>0</v>
      </c>
      <c r="N15" s="41">
        <f>N10-N14</f>
        <v>0</v>
      </c>
      <c r="O15" s="41">
        <f>O10-O14</f>
        <v>88359.60000000002</v>
      </c>
      <c r="P15" s="41">
        <f t="shared" si="6"/>
        <v>0</v>
      </c>
      <c r="Q15" s="41">
        <f>Q10-Q14</f>
        <v>0</v>
      </c>
      <c r="R15" s="41">
        <f t="shared" si="6"/>
        <v>0</v>
      </c>
      <c r="S15" s="41">
        <f t="shared" si="6"/>
        <v>0</v>
      </c>
      <c r="T15" s="41">
        <f t="shared" si="6"/>
        <v>0</v>
      </c>
      <c r="U15" s="41">
        <f t="shared" si="6"/>
        <v>0</v>
      </c>
      <c r="V15" s="41">
        <f t="shared" si="6"/>
        <v>16391.499999999996</v>
      </c>
      <c r="W15" s="41">
        <f>W10-W14</f>
        <v>0</v>
      </c>
      <c r="X15" s="41">
        <f>X10-X14</f>
        <v>18525.8</v>
      </c>
      <c r="Y15" s="41">
        <f>Y10-Y14</f>
        <v>17724</v>
      </c>
      <c r="Z15" s="41">
        <f t="shared" si="6"/>
        <v>41622</v>
      </c>
      <c r="AA15" s="41">
        <f>AA10-AA14</f>
        <v>0</v>
      </c>
      <c r="AB15" s="45">
        <f t="shared" si="5"/>
        <v>263374.48560000001</v>
      </c>
      <c r="AC15" s="25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16"/>
      <c r="AP15" s="20"/>
      <c r="AQ15" s="21"/>
      <c r="AR15" s="21"/>
      <c r="AS15" s="21"/>
      <c r="AT15" s="21"/>
      <c r="AU15" s="21"/>
      <c r="AV15" s="21"/>
      <c r="AW15" s="21"/>
      <c r="AX15" s="21"/>
      <c r="AY15" s="21"/>
      <c r="BB15" s="20"/>
      <c r="BC15" s="21"/>
      <c r="BD15" s="21"/>
      <c r="BE15" s="30"/>
      <c r="BG15" s="22"/>
      <c r="BH15" s="22"/>
    </row>
    <row r="16" spans="1:60" x14ac:dyDescent="0.35">
      <c r="A16" s="43"/>
      <c r="I16" s="44"/>
      <c r="J16" s="44"/>
      <c r="K16" s="44"/>
      <c r="M16" s="45"/>
      <c r="N16" s="45"/>
      <c r="O16" s="46"/>
      <c r="W16" s="45"/>
      <c r="X16" s="45"/>
      <c r="AC16" s="25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16"/>
      <c r="AP16" s="20"/>
      <c r="AQ16" s="21"/>
      <c r="AR16" s="21"/>
      <c r="AS16" s="21"/>
      <c r="AT16" s="21"/>
      <c r="AU16" s="21"/>
      <c r="AV16" s="21"/>
      <c r="AW16" s="21"/>
      <c r="AX16" s="21"/>
      <c r="AY16" s="21"/>
      <c r="BB16" s="20"/>
      <c r="BC16" s="21"/>
      <c r="BD16" s="21"/>
      <c r="BE16" s="30"/>
      <c r="BG16" s="22"/>
      <c r="BH16" s="22"/>
    </row>
    <row r="17" spans="1:60" x14ac:dyDescent="0.35">
      <c r="A17" s="103" t="s">
        <v>61</v>
      </c>
      <c r="B17" s="48"/>
      <c r="C17" s="48"/>
      <c r="D17" s="49"/>
      <c r="F17" s="50"/>
      <c r="G17" s="50"/>
      <c r="J17" s="44"/>
      <c r="K17" s="44"/>
      <c r="M17" s="45"/>
      <c r="N17" s="45"/>
      <c r="AC17" s="25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16"/>
      <c r="AP17" s="20"/>
      <c r="AQ17" s="21"/>
      <c r="AR17" s="21"/>
      <c r="AS17" s="21"/>
      <c r="AT17" s="21"/>
      <c r="AU17" s="21"/>
      <c r="AV17" s="21"/>
      <c r="AW17" s="21"/>
      <c r="AX17" s="21"/>
      <c r="AY17" s="21"/>
      <c r="BB17" s="20"/>
      <c r="BC17" s="21"/>
      <c r="BD17" s="21"/>
      <c r="BE17" s="30"/>
      <c r="BG17" s="22"/>
      <c r="BH17" s="22"/>
    </row>
    <row r="18" spans="1:60" x14ac:dyDescent="0.35">
      <c r="A18" s="47" t="s">
        <v>48</v>
      </c>
      <c r="B18" s="48"/>
      <c r="C18" s="48"/>
      <c r="D18" s="49">
        <v>67345.229999999981</v>
      </c>
      <c r="F18" s="50"/>
      <c r="G18" s="50"/>
      <c r="H18" s="50"/>
      <c r="J18" s="44"/>
      <c r="K18" s="44"/>
      <c r="O18" s="46"/>
      <c r="AC18" s="25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16"/>
      <c r="AP18" s="20"/>
      <c r="AQ18" s="21"/>
      <c r="AR18" s="21"/>
      <c r="AS18" s="21"/>
      <c r="AT18" s="21"/>
      <c r="AU18" s="21"/>
      <c r="AV18" s="21"/>
      <c r="AW18" s="21"/>
      <c r="AX18" s="21"/>
      <c r="AY18" s="21"/>
      <c r="BB18" s="20"/>
      <c r="BC18" s="21"/>
      <c r="BD18" s="21"/>
      <c r="BE18" s="30"/>
      <c r="BG18" s="22"/>
      <c r="BH18" s="22"/>
    </row>
    <row r="19" spans="1:60" x14ac:dyDescent="0.35">
      <c r="A19" s="47" t="s">
        <v>49</v>
      </c>
      <c r="B19" s="48"/>
      <c r="C19" s="48"/>
      <c r="D19" s="49">
        <v>12896.38</v>
      </c>
      <c r="F19" s="50"/>
      <c r="G19" s="50"/>
      <c r="J19" s="44"/>
      <c r="K19" s="44"/>
      <c r="O19" s="46"/>
      <c r="AC19" s="25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16"/>
      <c r="AP19" s="20"/>
      <c r="AQ19" s="21"/>
      <c r="AR19" s="21"/>
      <c r="AS19" s="21"/>
      <c r="AT19" s="21"/>
      <c r="AU19" s="21"/>
      <c r="AV19" s="21"/>
      <c r="AW19" s="21"/>
      <c r="AX19" s="21"/>
      <c r="AY19" s="21"/>
      <c r="BB19" s="20"/>
      <c r="BC19" s="21"/>
      <c r="BD19" s="21"/>
      <c r="BE19" s="30"/>
      <c r="BG19" s="22"/>
      <c r="BH19" s="22"/>
    </row>
    <row r="20" spans="1:60" x14ac:dyDescent="0.35">
      <c r="A20" s="47" t="s">
        <v>50</v>
      </c>
      <c r="B20" s="48"/>
      <c r="C20" s="48"/>
      <c r="D20" s="49">
        <v>1001</v>
      </c>
      <c r="F20" s="50"/>
      <c r="G20" s="50"/>
      <c r="J20" s="44"/>
      <c r="K20" s="44"/>
      <c r="O20" s="46"/>
      <c r="AC20" s="25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16"/>
      <c r="AP20" s="20"/>
      <c r="AQ20" s="21"/>
      <c r="AR20" s="21"/>
      <c r="AS20" s="21"/>
      <c r="AT20" s="21"/>
      <c r="AU20" s="21"/>
      <c r="AV20" s="21"/>
      <c r="AW20" s="21"/>
      <c r="AX20" s="21"/>
      <c r="AY20" s="21"/>
      <c r="BB20" s="20"/>
      <c r="BC20" s="21"/>
      <c r="BD20" s="21"/>
      <c r="BE20" s="30"/>
      <c r="BG20" s="22"/>
      <c r="BH20" s="22"/>
    </row>
    <row r="21" spans="1:60" x14ac:dyDescent="0.35">
      <c r="A21" s="47" t="s">
        <v>51</v>
      </c>
      <c r="B21" s="48"/>
      <c r="C21" s="48"/>
      <c r="D21" s="49">
        <v>0</v>
      </c>
      <c r="F21" s="50"/>
      <c r="G21" s="50"/>
      <c r="J21" s="44"/>
      <c r="K21" s="44"/>
      <c r="O21" s="46"/>
      <c r="AC21" s="25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16"/>
      <c r="AP21" s="20"/>
      <c r="AQ21" s="21"/>
      <c r="AR21" s="21"/>
      <c r="AS21" s="21"/>
      <c r="AT21" s="21"/>
      <c r="AU21" s="21"/>
      <c r="AV21" s="21"/>
      <c r="AW21" s="21"/>
      <c r="AX21" s="21"/>
      <c r="AY21" s="21"/>
      <c r="BB21" s="20"/>
      <c r="BC21" s="21"/>
      <c r="BD21" s="21"/>
      <c r="BE21" s="30"/>
      <c r="BG21" s="22"/>
      <c r="BH21" s="22"/>
    </row>
    <row r="22" spans="1:60" ht="21.75" thickBot="1" x14ac:dyDescent="0.4">
      <c r="A22" s="104" t="s">
        <v>62</v>
      </c>
      <c r="B22" s="48"/>
      <c r="C22" s="48"/>
      <c r="D22" s="102">
        <f>SUM(D18:D21)</f>
        <v>81242.609999999986</v>
      </c>
      <c r="G22" s="32"/>
      <c r="H22" s="44"/>
      <c r="J22" s="32"/>
      <c r="K22" s="44"/>
      <c r="AC22" s="25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16"/>
      <c r="AP22" s="20"/>
      <c r="AQ22" s="21"/>
      <c r="AR22" s="21"/>
      <c r="AS22" s="21"/>
      <c r="AT22" s="21"/>
      <c r="AU22" s="21"/>
      <c r="AV22" s="21"/>
      <c r="AW22" s="21"/>
      <c r="AX22" s="21"/>
      <c r="AY22" s="21"/>
      <c r="BB22" s="20"/>
      <c r="BC22" s="21"/>
      <c r="BD22" s="21"/>
      <c r="BE22" s="30"/>
      <c r="BG22" s="22"/>
      <c r="BH22" s="22"/>
    </row>
    <row r="23" spans="1:60" ht="21.75" thickTop="1" x14ac:dyDescent="0.35"/>
    <row r="25" spans="1:60" x14ac:dyDescent="0.35">
      <c r="A25" s="47" t="s">
        <v>52</v>
      </c>
      <c r="B25" s="48"/>
      <c r="C25" s="48"/>
      <c r="D25" s="49">
        <f>+AB10</f>
        <v>2337077.5271999994</v>
      </c>
    </row>
    <row r="26" spans="1:60" x14ac:dyDescent="0.35">
      <c r="A26" s="47" t="s">
        <v>53</v>
      </c>
      <c r="B26" s="48"/>
      <c r="C26" s="48"/>
      <c r="D26" s="49">
        <f>+D22</f>
        <v>81242.609999999986</v>
      </c>
    </row>
    <row r="27" spans="1:60" ht="21.75" thickBot="1" x14ac:dyDescent="0.4">
      <c r="A27" s="47" t="s">
        <v>54</v>
      </c>
      <c r="B27" s="48"/>
      <c r="C27" s="48"/>
      <c r="D27" s="102">
        <f>+D25+D26</f>
        <v>2418320.1371999993</v>
      </c>
    </row>
    <row r="28" spans="1:60" ht="21.75" thickTop="1" x14ac:dyDescent="0.35"/>
    <row r="29" spans="1:60" x14ac:dyDescent="0.35">
      <c r="A29" s="47" t="s">
        <v>55</v>
      </c>
      <c r="B29" s="48"/>
      <c r="C29" s="48"/>
      <c r="D29" s="49">
        <f>+AB14</f>
        <v>2073703.0416000001</v>
      </c>
    </row>
    <row r="30" spans="1:60" x14ac:dyDescent="0.35">
      <c r="A30" s="47" t="s">
        <v>56</v>
      </c>
      <c r="B30" s="48"/>
      <c r="C30" s="48"/>
      <c r="D30" s="49">
        <f>SUM(D18:D21)</f>
        <v>81242.609999999986</v>
      </c>
    </row>
    <row r="31" spans="1:60" ht="21.75" thickBot="1" x14ac:dyDescent="0.4">
      <c r="A31" s="47" t="s">
        <v>57</v>
      </c>
      <c r="B31" s="48"/>
      <c r="C31" s="48"/>
      <c r="D31" s="102">
        <f>+D29+D30</f>
        <v>2154945.6516</v>
      </c>
    </row>
    <row r="32" spans="1:60" ht="21.75" thickTop="1" x14ac:dyDescent="0.35"/>
    <row r="33" spans="1:4" x14ac:dyDescent="0.35">
      <c r="A33" s="47" t="s">
        <v>58</v>
      </c>
      <c r="B33" s="48"/>
      <c r="C33" s="48"/>
      <c r="D33" s="49">
        <f>+D25-D29</f>
        <v>263374.48559999932</v>
      </c>
    </row>
    <row r="34" spans="1:4" x14ac:dyDescent="0.35">
      <c r="A34" s="47" t="s">
        <v>59</v>
      </c>
      <c r="B34" s="48"/>
      <c r="C34" s="48"/>
      <c r="D34" s="49">
        <f>+D26-D30</f>
        <v>0</v>
      </c>
    </row>
    <row r="35" spans="1:4" ht="21.75" thickBot="1" x14ac:dyDescent="0.4">
      <c r="A35" s="47" t="s">
        <v>60</v>
      </c>
      <c r="B35" s="48"/>
      <c r="C35" s="48"/>
      <c r="D35" s="102">
        <f>+D27-D31</f>
        <v>263374.48559999932</v>
      </c>
    </row>
    <row r="36" spans="1:4" ht="21.75" thickTop="1" x14ac:dyDescent="0.35"/>
  </sheetData>
  <mergeCells count="10">
    <mergeCell ref="R6:S6"/>
    <mergeCell ref="T6:U6"/>
    <mergeCell ref="A7:AA7"/>
    <mergeCell ref="A11:AA11"/>
    <mergeCell ref="A3:AA3"/>
    <mergeCell ref="AO4:AW4"/>
    <mergeCell ref="AY4:AZ4"/>
    <mergeCell ref="D5:N5"/>
    <mergeCell ref="O5:X5"/>
    <mergeCell ref="Z5:AA5"/>
  </mergeCells>
  <pageMargins left="0.7" right="0.7" top="0.75" bottom="0.75" header="0.3" footer="0.3"/>
  <pageSetup scale="55" orientation="landscape" r:id="rId1"/>
  <headerFooter>
    <oddHeader>&amp;C&amp;"-,Bold"&amp;18PBR Schedule-4&amp;R&amp;8CASE NO. 2020-00289
ATTACHMENT 1
TO STAFF POST-HEARING DR NO. 1-04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Avoided Cost-Pipe June 2017</vt:lpstr>
      <vt:lpstr>Avoided Cost-Pipe July 2017</vt:lpstr>
      <vt:lpstr>Avoided Cost-Pipe August 2017</vt:lpstr>
      <vt:lpstr>Avoided Cost-Pipe Sept 2017</vt:lpstr>
      <vt:lpstr>Avoided Cost-Pipe Oct 2017</vt:lpstr>
      <vt:lpstr>Avoided Cost-Pipe Nov 2017</vt:lpstr>
      <vt:lpstr>Avoided Cost-Pipe Dec 2017</vt:lpstr>
      <vt:lpstr>Avoided Cost-Pipe Jan 2018</vt:lpstr>
      <vt:lpstr>Avoided Cost-Pipe Feb 2018</vt:lpstr>
      <vt:lpstr>Avoided Cost-Pipe Mar 2018</vt:lpstr>
      <vt:lpstr>Avoided Cost-Pipe Apr 2018</vt:lpstr>
      <vt:lpstr>Avoided Cost-Pipe May 2018</vt:lpstr>
      <vt:lpstr>'Avoided Cost-Pipe Apr 2018'!Print_Area</vt:lpstr>
      <vt:lpstr>'Avoided Cost-Pipe August 2017'!Print_Area</vt:lpstr>
      <vt:lpstr>'Avoided Cost-Pipe Dec 2017'!Print_Area</vt:lpstr>
      <vt:lpstr>'Avoided Cost-Pipe Feb 2018'!Print_Area</vt:lpstr>
      <vt:lpstr>'Avoided Cost-Pipe Jan 2018'!Print_Area</vt:lpstr>
      <vt:lpstr>'Avoided Cost-Pipe July 2017'!Print_Area</vt:lpstr>
      <vt:lpstr>'Avoided Cost-Pipe June 2017'!Print_Area</vt:lpstr>
      <vt:lpstr>'Avoided Cost-Pipe Mar 2018'!Print_Area</vt:lpstr>
      <vt:lpstr>'Avoided Cost-Pipe May 2018'!Print_Area</vt:lpstr>
      <vt:lpstr>'Avoided Cost-Pipe Nov 2017'!Print_Area</vt:lpstr>
      <vt:lpstr>'Avoided Cost-Pipe Oct 2017'!Print_Area</vt:lpstr>
      <vt:lpstr>'Avoided Cost-Pipe Sept 2017'!Print_Area</vt:lpstr>
    </vt:vector>
  </TitlesOfParts>
  <Company>Atmos Energy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Becky M Buchanan</dc:creator>
  <cp:lastModifiedBy>Eric J Wilen</cp:lastModifiedBy>
  <cp:lastPrinted>2022-02-10T19:44:07Z</cp:lastPrinted>
  <dcterms:created xsi:type="dcterms:W3CDTF">2022-02-08T04:07:43Z</dcterms:created>
  <dcterms:modified xsi:type="dcterms:W3CDTF">2022-02-10T19:44:16Z</dcterms:modified>
</cp:coreProperties>
</file>