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207409\Desktop\KPCo WFH2020\Base Case\Discovery\Staff Set 5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Sheet1!$A$2:$P$83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Q13" i="1"/>
  <c r="Q14" i="1"/>
  <c r="Q12" i="1"/>
  <c r="D83" i="1" l="1"/>
  <c r="P15" i="1"/>
  <c r="P14" i="1"/>
  <c r="P13" i="1"/>
  <c r="P12" i="1"/>
  <c r="N13" i="1"/>
  <c r="M13" i="1"/>
  <c r="N15" i="1"/>
  <c r="M15" i="1"/>
  <c r="N14" i="1"/>
  <c r="M14" i="1"/>
  <c r="N12" i="1"/>
  <c r="M12" i="1"/>
  <c r="D76" i="1"/>
  <c r="D78" i="1" s="1"/>
  <c r="D81" i="1" l="1"/>
</calcChain>
</file>

<file path=xl/sharedStrings.xml><?xml version="1.0" encoding="utf-8"?>
<sst xmlns="http://schemas.openxmlformats.org/spreadsheetml/2006/main" count="78" uniqueCount="75">
  <si>
    <t>2020 Filing</t>
  </si>
  <si>
    <t>2017 Filing</t>
  </si>
  <si>
    <t>Tariff</t>
  </si>
  <si>
    <t>Kilowatthours</t>
  </si>
  <si>
    <t>RS</t>
  </si>
  <si>
    <t>Total RS</t>
  </si>
  <si>
    <t>RS LMTOD</t>
  </si>
  <si>
    <t>Total RSLMTOD</t>
  </si>
  <si>
    <t>RS TOD</t>
  </si>
  <si>
    <t>Total RS TOD</t>
  </si>
  <si>
    <t>OL</t>
  </si>
  <si>
    <t>Total OL</t>
  </si>
  <si>
    <t>GS-NM</t>
  </si>
  <si>
    <t>Total SGS Metered</t>
  </si>
  <si>
    <t>GS-SEC</t>
  </si>
  <si>
    <t>SGS LMTOD (225)</t>
  </si>
  <si>
    <t>GS-AF</t>
  </si>
  <si>
    <t>Total SGS NM</t>
  </si>
  <si>
    <t>GS-PRI</t>
  </si>
  <si>
    <t>SGS TOD (227)</t>
  </si>
  <si>
    <t>GSLMTOD</t>
  </si>
  <si>
    <t>MGS RL (214)</t>
  </si>
  <si>
    <t>SGS TOD</t>
  </si>
  <si>
    <t>Total MGS Sec</t>
  </si>
  <si>
    <t>MGSTOD</t>
  </si>
  <si>
    <t>MGSLMTOD (223)</t>
  </si>
  <si>
    <t>GS-SUB</t>
  </si>
  <si>
    <t>MGSTOD (229)</t>
  </si>
  <si>
    <t>LGS-SEC</t>
  </si>
  <si>
    <t>Total MGS Pri</t>
  </si>
  <si>
    <t>LGS-PRI</t>
  </si>
  <si>
    <t>Total MGS Sub (236)</t>
  </si>
  <si>
    <t>LGS-SUB</t>
  </si>
  <si>
    <t>Total LGS Sec</t>
  </si>
  <si>
    <t>LGS-TRAN</t>
  </si>
  <si>
    <t>LGSLMTOD (251)</t>
  </si>
  <si>
    <t>LGSLMTOD</t>
  </si>
  <si>
    <t>LGS SEC TOD</t>
  </si>
  <si>
    <t>LGS-SEC TOD</t>
  </si>
  <si>
    <t>Total LGS Pri</t>
  </si>
  <si>
    <t>LGS-PRI TOD</t>
  </si>
  <si>
    <t>Total LGS Sub (248)</t>
  </si>
  <si>
    <t>PS-SEC</t>
  </si>
  <si>
    <t>Total LGS Tran (250)</t>
  </si>
  <si>
    <t>PS-PRI</t>
  </si>
  <si>
    <t>Total PS Sec</t>
  </si>
  <si>
    <t>IGS-PRI</t>
  </si>
  <si>
    <t>Total PS Pri</t>
  </si>
  <si>
    <t>IGS-SUB</t>
  </si>
  <si>
    <t>Total IGS Sec</t>
  </si>
  <si>
    <t>IGS-TRAN</t>
  </si>
  <si>
    <t>Total IGS Pri</t>
  </si>
  <si>
    <t>IGS-SEC</t>
  </si>
  <si>
    <t>Total IGS Sub</t>
  </si>
  <si>
    <t>SL</t>
  </si>
  <si>
    <t>Total IGS Tran</t>
  </si>
  <si>
    <t>MW</t>
  </si>
  <si>
    <t>Total CS IRP Sub</t>
  </si>
  <si>
    <t>Total</t>
  </si>
  <si>
    <t>SL (528)</t>
  </si>
  <si>
    <t>MW (540)</t>
  </si>
  <si>
    <t>kWh Delta Between Cases</t>
  </si>
  <si>
    <t>avg realization</t>
  </si>
  <si>
    <t>exibit K column 1 divided by Exhibit I column 1</t>
  </si>
  <si>
    <t>avg lost revenue</t>
  </si>
  <si>
    <t>O&amp;M % from Revenue Adjustements</t>
  </si>
  <si>
    <t>From Section V, used in revenue adjustments</t>
  </si>
  <si>
    <t>variable O&amp;M savings</t>
  </si>
  <si>
    <t xml:space="preserve">Net  Impact of Load Loss - Lost Revenue </t>
  </si>
  <si>
    <t>Res</t>
  </si>
  <si>
    <t>Commercial</t>
  </si>
  <si>
    <t>Industrial</t>
  </si>
  <si>
    <t>Decrease 2017 to 2020</t>
  </si>
  <si>
    <t>Load Loss Dollar Impact Workpaper</t>
  </si>
  <si>
    <t>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</si>
</sst>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165" fontId="0" fillId="0" borderId="0" xfId="1" applyNumberFormat="1" applyFont="1"/>
    <xf numFmtId="166" fontId="0" fillId="0" borderId="0" xfId="2" applyNumberFormat="1" applyFont="1"/>
    <xf numFmtId="10" fontId="0" fillId="0" borderId="0" xfId="3" applyNumberFormat="1" applyFont="1"/>
    <xf numFmtId="166" fontId="2" fillId="0" borderId="0" xfId="2" applyNumberFormat="1" applyFont="1"/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66" fontId="0" fillId="0" borderId="0" xfId="0" applyNumberFormat="1"/>
    <xf numFmtId="166" fontId="0" fillId="0" borderId="1" xfId="0" applyNumberForma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84"/>
  <sheetViews>
    <sheetView tabSelected="1" workbookViewId="0">
      <selection activeCell="Q28" sqref="Q28"/>
    </sheetView>
  </sheetViews>
  <sheetFormatPr defaultRowHeight="15" x14ac:dyDescent="0.25"/>
  <cols>
    <col min="4" max="4" width="21.7109375" bestFit="1" customWidth="1"/>
    <col min="10" max="10" width="19.5703125" style="8" bestFit="1" customWidth="1"/>
    <col min="12" max="12" width="11.5703125" bestFit="1" customWidth="1"/>
    <col min="13" max="14" width="15.85546875" customWidth="1"/>
    <col min="15" max="15" width="3" customWidth="1"/>
    <col min="16" max="16" width="20.5703125" bestFit="1" customWidth="1"/>
    <col min="17" max="17" width="15.28515625" bestFit="1" customWidth="1"/>
  </cols>
  <sheetData>
    <row r="2" spans="1:17" x14ac:dyDescent="0.25">
      <c r="A2" t="s">
        <v>73</v>
      </c>
    </row>
    <row r="4" spans="1:17" x14ac:dyDescent="0.25">
      <c r="D4" s="1"/>
      <c r="J4" s="1"/>
    </row>
    <row r="5" spans="1:17" x14ac:dyDescent="0.25">
      <c r="D5" s="1"/>
      <c r="J5" s="1"/>
    </row>
    <row r="6" spans="1:17" x14ac:dyDescent="0.25">
      <c r="A6" s="11" t="s">
        <v>0</v>
      </c>
      <c r="B6" s="11"/>
      <c r="C6" s="11"/>
      <c r="D6" s="11"/>
      <c r="G6" s="11" t="s">
        <v>1</v>
      </c>
      <c r="H6" s="11"/>
      <c r="I6" s="11"/>
      <c r="J6" s="11"/>
    </row>
    <row r="7" spans="1:17" x14ac:dyDescent="0.25">
      <c r="D7" s="1"/>
      <c r="J7" s="1"/>
    </row>
    <row r="8" spans="1:17" x14ac:dyDescent="0.25">
      <c r="D8" s="1"/>
      <c r="G8" t="s">
        <v>2</v>
      </c>
      <c r="J8" s="1" t="s">
        <v>3</v>
      </c>
    </row>
    <row r="9" spans="1:17" x14ac:dyDescent="0.25">
      <c r="A9" t="s">
        <v>2</v>
      </c>
      <c r="D9" s="1" t="s">
        <v>3</v>
      </c>
      <c r="J9" s="1"/>
    </row>
    <row r="10" spans="1:17" x14ac:dyDescent="0.25">
      <c r="D10" s="1"/>
      <c r="J10" s="1"/>
    </row>
    <row r="11" spans="1:17" x14ac:dyDescent="0.25">
      <c r="D11" s="1"/>
      <c r="M11" s="10">
        <v>2017</v>
      </c>
      <c r="N11" s="10">
        <v>2020</v>
      </c>
      <c r="P11" t="s">
        <v>72</v>
      </c>
      <c r="Q11" t="s">
        <v>74</v>
      </c>
    </row>
    <row r="12" spans="1:17" x14ac:dyDescent="0.25">
      <c r="A12" t="s">
        <v>4</v>
      </c>
      <c r="D12" s="1">
        <v>1989231617.376122</v>
      </c>
      <c r="G12" t="s">
        <v>5</v>
      </c>
      <c r="J12" s="1">
        <v>2038956199</v>
      </c>
      <c r="L12" t="s">
        <v>69</v>
      </c>
      <c r="M12" s="8">
        <f>SUM(J12:J16)</f>
        <v>2042413438</v>
      </c>
      <c r="N12" s="8">
        <f>SUM(D12:D16)</f>
        <v>1992407328.3642306</v>
      </c>
      <c r="P12" s="8">
        <f>N12-M12</f>
        <v>-50006109.635769367</v>
      </c>
      <c r="Q12" s="12">
        <f>(P12/$P$15)*$D$83</f>
        <v>1688995.944308009</v>
      </c>
    </row>
    <row r="13" spans="1:17" x14ac:dyDescent="0.25">
      <c r="D13" s="1"/>
      <c r="J13" s="1"/>
      <c r="L13" t="s">
        <v>70</v>
      </c>
      <c r="M13" s="8">
        <f>M15-M12-M14</f>
        <v>1278169027</v>
      </c>
      <c r="N13" s="8">
        <f>N15-N12-N14</f>
        <v>1194670886.5975065</v>
      </c>
      <c r="P13" s="8">
        <f>N13-M13</f>
        <v>-83498140.402493477</v>
      </c>
      <c r="Q13" s="12">
        <f t="shared" ref="Q13:Q14" si="0">(P13/$P$15)*$D$83</f>
        <v>2820215.8001148491</v>
      </c>
    </row>
    <row r="14" spans="1:17" x14ac:dyDescent="0.25">
      <c r="A14" t="s">
        <v>6</v>
      </c>
      <c r="D14" s="1">
        <v>3061320.6329267062</v>
      </c>
      <c r="G14" t="s">
        <v>7</v>
      </c>
      <c r="J14" s="1">
        <v>3378835</v>
      </c>
      <c r="L14" t="s">
        <v>71</v>
      </c>
      <c r="M14" s="9">
        <f>SUM(J56:J64)</f>
        <v>2390837681</v>
      </c>
      <c r="N14" s="9">
        <f>SUM(D54:D60)</f>
        <v>1947637779.9221253</v>
      </c>
      <c r="P14" s="9">
        <f>N14-M14</f>
        <v>-443199901.07787466</v>
      </c>
      <c r="Q14" s="13">
        <f t="shared" si="0"/>
        <v>14969427.553764233</v>
      </c>
    </row>
    <row r="15" spans="1:17" x14ac:dyDescent="0.25">
      <c r="D15" s="1"/>
      <c r="J15" s="1"/>
      <c r="M15" s="8">
        <f>J70</f>
        <v>5711420146</v>
      </c>
      <c r="N15" s="8">
        <f>D66</f>
        <v>5134715994.8838625</v>
      </c>
      <c r="P15" s="8">
        <f>SUM(P12:P14)</f>
        <v>-576704151.1161375</v>
      </c>
      <c r="Q15" s="8">
        <f>SUM(Q12:Q14)</f>
        <v>19478639.298187092</v>
      </c>
    </row>
    <row r="16" spans="1:17" x14ac:dyDescent="0.25">
      <c r="A16" t="s">
        <v>8</v>
      </c>
      <c r="D16" s="1">
        <v>114390.35518189268</v>
      </c>
      <c r="G16" t="s">
        <v>9</v>
      </c>
      <c r="J16" s="1">
        <v>78404</v>
      </c>
    </row>
    <row r="17" spans="1:10" x14ac:dyDescent="0.25">
      <c r="D17" s="1"/>
      <c r="J17" s="1"/>
    </row>
    <row r="18" spans="1:10" x14ac:dyDescent="0.25">
      <c r="A18" t="s">
        <v>10</v>
      </c>
      <c r="D18" s="1">
        <v>41276296</v>
      </c>
      <c r="G18" t="s">
        <v>11</v>
      </c>
      <c r="J18" s="1">
        <v>43044440</v>
      </c>
    </row>
    <row r="19" spans="1:10" x14ac:dyDescent="0.25">
      <c r="D19" s="1"/>
      <c r="J19" s="1"/>
    </row>
    <row r="20" spans="1:10" x14ac:dyDescent="0.25">
      <c r="A20" t="s">
        <v>12</v>
      </c>
      <c r="D20" s="1">
        <v>3481919.3109452496</v>
      </c>
      <c r="G20" t="s">
        <v>13</v>
      </c>
      <c r="J20" s="1">
        <v>127595291</v>
      </c>
    </row>
    <row r="21" spans="1:10" x14ac:dyDescent="0.25">
      <c r="D21" s="1"/>
      <c r="J21" s="1"/>
    </row>
    <row r="22" spans="1:10" x14ac:dyDescent="0.25">
      <c r="A22" t="s">
        <v>14</v>
      </c>
      <c r="D22" s="1">
        <v>556832384.44697857</v>
      </c>
      <c r="G22" t="s">
        <v>15</v>
      </c>
      <c r="J22" s="1">
        <v>304390</v>
      </c>
    </row>
    <row r="23" spans="1:10" x14ac:dyDescent="0.25">
      <c r="D23" s="1"/>
      <c r="J23" s="1"/>
    </row>
    <row r="24" spans="1:10" x14ac:dyDescent="0.25">
      <c r="A24" t="s">
        <v>16</v>
      </c>
      <c r="D24" s="1">
        <v>1280317.4925962489</v>
      </c>
      <c r="G24" t="s">
        <v>17</v>
      </c>
      <c r="J24" s="1">
        <v>3764896</v>
      </c>
    </row>
    <row r="25" spans="1:10" x14ac:dyDescent="0.25">
      <c r="D25" s="1"/>
      <c r="J25" s="1"/>
    </row>
    <row r="26" spans="1:10" x14ac:dyDescent="0.25">
      <c r="A26" t="s">
        <v>18</v>
      </c>
      <c r="D26" s="1">
        <v>8116417.3550206712</v>
      </c>
      <c r="G26" t="s">
        <v>19</v>
      </c>
      <c r="J26" s="1">
        <v>711130</v>
      </c>
    </row>
    <row r="27" spans="1:10" x14ac:dyDescent="0.25">
      <c r="D27" s="1"/>
      <c r="J27" s="1"/>
    </row>
    <row r="28" spans="1:10" x14ac:dyDescent="0.25">
      <c r="A28" t="s">
        <v>20</v>
      </c>
      <c r="D28" s="1">
        <v>1115842.6090179225</v>
      </c>
      <c r="G28" t="s">
        <v>21</v>
      </c>
      <c r="J28" s="1">
        <v>1372008</v>
      </c>
    </row>
    <row r="29" spans="1:10" x14ac:dyDescent="0.25">
      <c r="D29" s="1"/>
      <c r="J29" s="1"/>
    </row>
    <row r="30" spans="1:10" x14ac:dyDescent="0.25">
      <c r="A30" t="s">
        <v>22</v>
      </c>
      <c r="D30" s="1">
        <v>7994574.3731958773</v>
      </c>
      <c r="G30" t="s">
        <v>23</v>
      </c>
      <c r="J30" s="1">
        <v>438448702</v>
      </c>
    </row>
    <row r="31" spans="1:10" x14ac:dyDescent="0.25">
      <c r="D31" s="1"/>
      <c r="J31" s="1"/>
    </row>
    <row r="32" spans="1:10" x14ac:dyDescent="0.25">
      <c r="A32" t="s">
        <v>24</v>
      </c>
      <c r="D32" s="1">
        <v>4013592.9249714892</v>
      </c>
      <c r="G32" t="s">
        <v>25</v>
      </c>
      <c r="J32" s="1">
        <v>813104</v>
      </c>
    </row>
    <row r="33" spans="1:10" x14ac:dyDescent="0.25">
      <c r="D33" s="1"/>
      <c r="J33" s="1"/>
    </row>
    <row r="34" spans="1:10" x14ac:dyDescent="0.25">
      <c r="A34" t="s">
        <v>26</v>
      </c>
      <c r="D34" s="1">
        <v>1143866.6666666667</v>
      </c>
      <c r="G34" t="s">
        <v>27</v>
      </c>
      <c r="J34" s="1">
        <v>3585557</v>
      </c>
    </row>
    <row r="35" spans="1:10" x14ac:dyDescent="0.25">
      <c r="D35" s="1"/>
      <c r="J35" s="1"/>
    </row>
    <row r="36" spans="1:10" x14ac:dyDescent="0.25">
      <c r="A36" t="s">
        <v>28</v>
      </c>
      <c r="D36" s="1">
        <v>365940162.15784121</v>
      </c>
      <c r="G36" t="s">
        <v>29</v>
      </c>
      <c r="J36" s="1">
        <v>14673547</v>
      </c>
    </row>
    <row r="37" spans="1:10" x14ac:dyDescent="0.25">
      <c r="D37" s="1"/>
      <c r="J37" s="1"/>
    </row>
    <row r="38" spans="1:10" x14ac:dyDescent="0.25">
      <c r="A38" t="s">
        <v>30</v>
      </c>
      <c r="D38" s="1">
        <v>64064825.607433662</v>
      </c>
      <c r="G38" t="s">
        <v>31</v>
      </c>
      <c r="J38" s="1">
        <v>1369265</v>
      </c>
    </row>
    <row r="39" spans="1:10" x14ac:dyDescent="0.25">
      <c r="D39" s="1"/>
      <c r="J39" s="1"/>
    </row>
    <row r="40" spans="1:10" x14ac:dyDescent="0.25">
      <c r="A40" t="s">
        <v>32</v>
      </c>
      <c r="D40" s="1">
        <v>13838703.611464968</v>
      </c>
      <c r="G40" t="s">
        <v>33</v>
      </c>
      <c r="J40" s="1">
        <v>400083459</v>
      </c>
    </row>
    <row r="41" spans="1:10" x14ac:dyDescent="0.25">
      <c r="D41" s="1"/>
      <c r="J41" s="1"/>
    </row>
    <row r="42" spans="1:10" x14ac:dyDescent="0.25">
      <c r="A42" t="s">
        <v>34</v>
      </c>
      <c r="D42" s="1">
        <v>527074.54545454541</v>
      </c>
      <c r="G42" t="s">
        <v>35</v>
      </c>
      <c r="J42" s="1">
        <v>1930735</v>
      </c>
    </row>
    <row r="43" spans="1:10" x14ac:dyDescent="0.25">
      <c r="D43" s="1"/>
      <c r="J43" s="1"/>
    </row>
    <row r="44" spans="1:10" x14ac:dyDescent="0.25">
      <c r="A44" t="s">
        <v>36</v>
      </c>
      <c r="D44" s="1">
        <v>1805544</v>
      </c>
      <c r="G44" t="s">
        <v>37</v>
      </c>
      <c r="J44" s="1">
        <v>2985027</v>
      </c>
    </row>
    <row r="45" spans="1:10" x14ac:dyDescent="0.25">
      <c r="D45" s="1"/>
      <c r="J45" s="1"/>
    </row>
    <row r="46" spans="1:10" x14ac:dyDescent="0.25">
      <c r="A46" t="s">
        <v>38</v>
      </c>
      <c r="D46" s="1">
        <v>5108928</v>
      </c>
      <c r="G46" t="s">
        <v>39</v>
      </c>
      <c r="J46" s="1">
        <v>78019019</v>
      </c>
    </row>
    <row r="47" spans="1:10" x14ac:dyDescent="0.25">
      <c r="D47" s="1"/>
      <c r="J47" s="1"/>
    </row>
    <row r="48" spans="1:10" x14ac:dyDescent="0.25">
      <c r="A48" t="s">
        <v>40</v>
      </c>
      <c r="D48" s="1">
        <v>3339273.913043478</v>
      </c>
      <c r="G48" t="s">
        <v>41</v>
      </c>
      <c r="J48" s="1">
        <v>35936561</v>
      </c>
    </row>
    <row r="49" spans="1:10" x14ac:dyDescent="0.25">
      <c r="D49" s="1"/>
      <c r="J49" s="1"/>
    </row>
    <row r="50" spans="1:10" x14ac:dyDescent="0.25">
      <c r="A50" t="s">
        <v>42</v>
      </c>
      <c r="D50" s="1">
        <v>102420279.38904484</v>
      </c>
      <c r="G50" t="s">
        <v>43</v>
      </c>
      <c r="J50" s="1">
        <v>1688152</v>
      </c>
    </row>
    <row r="51" spans="1:10" x14ac:dyDescent="0.25">
      <c r="D51" s="1"/>
      <c r="J51" s="1"/>
    </row>
    <row r="52" spans="1:10" x14ac:dyDescent="0.25">
      <c r="A52" t="s">
        <v>44</v>
      </c>
      <c r="D52" s="1">
        <v>2082783.800982679</v>
      </c>
      <c r="G52" t="s">
        <v>45</v>
      </c>
      <c r="J52" s="1">
        <v>109712261</v>
      </c>
    </row>
    <row r="53" spans="1:10" x14ac:dyDescent="0.25">
      <c r="D53" s="1"/>
      <c r="J53" s="1"/>
    </row>
    <row r="54" spans="1:10" x14ac:dyDescent="0.25">
      <c r="A54" t="s">
        <v>46</v>
      </c>
      <c r="D54" s="1">
        <v>313016880.23636365</v>
      </c>
      <c r="G54" t="s">
        <v>47</v>
      </c>
      <c r="J54" s="1">
        <v>1855532</v>
      </c>
    </row>
    <row r="55" spans="1:10" x14ac:dyDescent="0.25">
      <c r="D55" s="1"/>
      <c r="J55" s="1"/>
    </row>
    <row r="56" spans="1:10" x14ac:dyDescent="0.25">
      <c r="A56" t="s">
        <v>48</v>
      </c>
      <c r="D56" s="1">
        <v>1357576815.5426357</v>
      </c>
      <c r="G56" t="s">
        <v>49</v>
      </c>
      <c r="J56" s="1">
        <v>15517623</v>
      </c>
    </row>
    <row r="57" spans="1:10" x14ac:dyDescent="0.25">
      <c r="D57" s="1"/>
      <c r="J57" s="1"/>
    </row>
    <row r="58" spans="1:10" x14ac:dyDescent="0.25">
      <c r="A58" t="s">
        <v>50</v>
      </c>
      <c r="D58" s="1">
        <v>257519888.8888889</v>
      </c>
      <c r="G58" t="s">
        <v>51</v>
      </c>
      <c r="J58" s="1">
        <v>283356811</v>
      </c>
    </row>
    <row r="59" spans="1:10" x14ac:dyDescent="0.25">
      <c r="D59" s="1"/>
      <c r="J59" s="1"/>
    </row>
    <row r="60" spans="1:10" x14ac:dyDescent="0.25">
      <c r="A60" t="s">
        <v>52</v>
      </c>
      <c r="D60" s="1">
        <v>19524195.254237287</v>
      </c>
      <c r="G60" t="s">
        <v>53</v>
      </c>
      <c r="J60" s="1">
        <v>1630090947</v>
      </c>
    </row>
    <row r="61" spans="1:10" x14ac:dyDescent="0.25">
      <c r="D61" s="1"/>
      <c r="J61" s="1"/>
    </row>
    <row r="62" spans="1:10" x14ac:dyDescent="0.25">
      <c r="A62" t="s">
        <v>54</v>
      </c>
      <c r="D62" s="1">
        <v>8455278.3928486556</v>
      </c>
      <c r="G62" t="s">
        <v>55</v>
      </c>
      <c r="J62" s="1">
        <v>313600300</v>
      </c>
    </row>
    <row r="63" spans="1:10" x14ac:dyDescent="0.25">
      <c r="D63" s="1"/>
      <c r="J63" s="1"/>
    </row>
    <row r="64" spans="1:10" x14ac:dyDescent="0.25">
      <c r="A64" t="s">
        <v>56</v>
      </c>
      <c r="D64" s="1">
        <v>1832822</v>
      </c>
      <c r="G64" t="s">
        <v>57</v>
      </c>
      <c r="J64" s="1">
        <v>148272000</v>
      </c>
    </row>
    <row r="65" spans="1:10" x14ac:dyDescent="0.25">
      <c r="D65" s="1"/>
      <c r="J65" s="1"/>
    </row>
    <row r="66" spans="1:10" x14ac:dyDescent="0.25">
      <c r="A66" s="2" t="s">
        <v>58</v>
      </c>
      <c r="B66" s="2"/>
      <c r="C66" s="2"/>
      <c r="D66" s="3">
        <v>5134715994.8838625</v>
      </c>
      <c r="G66" t="s">
        <v>59</v>
      </c>
      <c r="J66" s="1">
        <v>8283856</v>
      </c>
    </row>
    <row r="67" spans="1:10" x14ac:dyDescent="0.25">
      <c r="D67" s="1"/>
      <c r="J67" s="1"/>
    </row>
    <row r="68" spans="1:10" x14ac:dyDescent="0.25">
      <c r="D68" s="1"/>
      <c r="G68" t="s">
        <v>60</v>
      </c>
      <c r="J68" s="1">
        <v>1992095</v>
      </c>
    </row>
    <row r="69" spans="1:10" x14ac:dyDescent="0.25">
      <c r="D69" s="1"/>
      <c r="J69" s="1"/>
    </row>
    <row r="70" spans="1:10" x14ac:dyDescent="0.25">
      <c r="D70" s="1"/>
      <c r="G70" s="2" t="s">
        <v>58</v>
      </c>
      <c r="H70" s="2"/>
      <c r="I70" s="2"/>
      <c r="J70" s="3">
        <v>5711420146</v>
      </c>
    </row>
    <row r="71" spans="1:10" x14ac:dyDescent="0.25">
      <c r="D71" s="1"/>
      <c r="J71" s="1"/>
    </row>
    <row r="72" spans="1:10" x14ac:dyDescent="0.25">
      <c r="D72" s="1"/>
      <c r="J72" s="1"/>
    </row>
    <row r="73" spans="1:10" x14ac:dyDescent="0.25">
      <c r="D73" s="1"/>
      <c r="J73" s="1"/>
    </row>
    <row r="74" spans="1:10" x14ac:dyDescent="0.25">
      <c r="D74" s="1"/>
      <c r="J74" s="1"/>
    </row>
    <row r="75" spans="1:10" x14ac:dyDescent="0.25">
      <c r="D75" s="1"/>
      <c r="J75" s="1"/>
    </row>
    <row r="76" spans="1:10" x14ac:dyDescent="0.25">
      <c r="A76" t="s">
        <v>61</v>
      </c>
      <c r="D76" s="1">
        <f>J70-D66</f>
        <v>576704151.1161375</v>
      </c>
      <c r="J76" s="1"/>
    </row>
    <row r="77" spans="1:10" x14ac:dyDescent="0.25">
      <c r="A77" t="s">
        <v>62</v>
      </c>
      <c r="D77" s="4">
        <v>0.10382967024424924</v>
      </c>
      <c r="E77" t="s">
        <v>63</v>
      </c>
      <c r="J77" s="1"/>
    </row>
    <row r="78" spans="1:10" x14ac:dyDescent="0.25">
      <c r="A78" t="s">
        <v>64</v>
      </c>
      <c r="D78" s="5">
        <f>D77*D76</f>
        <v>59879001.838878244</v>
      </c>
      <c r="J78" s="1"/>
    </row>
    <row r="79" spans="1:10" x14ac:dyDescent="0.25">
      <c r="D79" s="1"/>
      <c r="J79" s="1"/>
    </row>
    <row r="80" spans="1:10" x14ac:dyDescent="0.25">
      <c r="A80" t="s">
        <v>65</v>
      </c>
      <c r="D80" s="6">
        <v>0.67469999999999997</v>
      </c>
      <c r="E80" t="s">
        <v>66</v>
      </c>
      <c r="J80" s="1"/>
    </row>
    <row r="81" spans="1:10" x14ac:dyDescent="0.25">
      <c r="A81" t="s">
        <v>67</v>
      </c>
      <c r="D81" s="5">
        <f>D80*D78</f>
        <v>40400362.540691152</v>
      </c>
      <c r="J81" s="1"/>
    </row>
    <row r="82" spans="1:10" x14ac:dyDescent="0.25">
      <c r="D82" s="1"/>
      <c r="J82" s="1"/>
    </row>
    <row r="83" spans="1:10" x14ac:dyDescent="0.25">
      <c r="A83" s="2" t="s">
        <v>68</v>
      </c>
      <c r="B83" s="2"/>
      <c r="C83" s="2"/>
      <c r="D83" s="7">
        <f>D78-D81</f>
        <v>19478639.298187092</v>
      </c>
      <c r="J83" s="1"/>
    </row>
    <row r="84" spans="1:10" x14ac:dyDescent="0.25">
      <c r="D84" s="1"/>
      <c r="J84" s="1"/>
    </row>
  </sheetData>
  <mergeCells count="2">
    <mergeCell ref="A6:D6"/>
    <mergeCell ref="G6:J6"/>
  </mergeCells>
  <pageMargins left="0.7" right="0.7" top="0.75" bottom="0.75" header="0.3" footer="0.3"/>
  <pageSetup scale="4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Props1.xml><?xml version="1.0" encoding="utf-8"?>
<ds:datastoreItem xmlns:ds="http://schemas.openxmlformats.org/officeDocument/2006/customXml" ds:itemID="{C271321E-AD39-4B2A-995A-830C033A8EA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s207409</dc:creator>
  <cp:keywords/>
  <cp:lastModifiedBy>s207409</cp:lastModifiedBy>
  <dcterms:created xsi:type="dcterms:W3CDTF">2020-08-19T16:45:34Z</dcterms:created>
  <dcterms:modified xsi:type="dcterms:W3CDTF">2020-09-23T18:16:31Z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8bb7f8b5-161c-471e-b05c-7d064388e62d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bjSaver">
    <vt:lpwstr>N1DSBWDQZIeY/VRw0Xy3fwx0B1BRPR0Y</vt:lpwstr>
  </property>
</Properties>
</file>