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gulatory Accounting Services\Kentucky - Base Cases\2020 KY Rate Case - March 31 Test Year\Data Requests\Staff Set 1\KPSC 2_18\"/>
    </mc:Choice>
  </mc:AlternateContent>
  <bookViews>
    <workbookView xWindow="0" yWindow="0" windowWidth="28800" windowHeight="14100"/>
  </bookViews>
  <sheets>
    <sheet name="KPSC 2_18" sheetId="2" r:id="rId1"/>
  </sheets>
  <externalReferences>
    <externalReference r:id="rId2"/>
  </externalReferences>
  <definedNames>
    <definedName name="NvsASD">"V2020-03-31"</definedName>
    <definedName name="NvsAutoDrillOk">"VN"</definedName>
    <definedName name="NvsElapsedTime">0.000787037039117422</definedName>
    <definedName name="NvsEndTime">43936.8472106481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"VX992"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Titles" localSheetId="0">'KPSC 2_18'!$1:$15</definedName>
    <definedName name="Rev_End">[1]FERC_IS1!#REF!</definedName>
    <definedName name="search_directory_name">"R:\fcm90prd\nvision\rpts\Fin_Reports\"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2" l="1"/>
  <c r="G59" i="2"/>
  <c r="J59" i="2"/>
  <c r="I59" i="2"/>
  <c r="H58" i="2"/>
  <c r="G58" i="2"/>
  <c r="J58" i="2"/>
  <c r="I58" i="2"/>
  <c r="H57" i="2"/>
  <c r="G57" i="2"/>
  <c r="I57" i="2"/>
  <c r="J57" i="2"/>
  <c r="H56" i="2"/>
  <c r="G56" i="2"/>
  <c r="F60" i="2"/>
  <c r="J60" i="2" s="1"/>
  <c r="E60" i="2"/>
  <c r="I60" i="2" s="1"/>
  <c r="D60" i="2"/>
  <c r="H60" i="2" s="1"/>
  <c r="H52" i="2"/>
  <c r="G52" i="2"/>
  <c r="I52" i="2"/>
  <c r="J52" i="2"/>
  <c r="H51" i="2"/>
  <c r="G51" i="2"/>
  <c r="F53" i="2"/>
  <c r="J53" i="2" s="1"/>
  <c r="E53" i="2"/>
  <c r="I53" i="2" s="1"/>
  <c r="H49" i="2"/>
  <c r="G49" i="2"/>
  <c r="J49" i="2"/>
  <c r="I49" i="2"/>
  <c r="J48" i="2"/>
  <c r="H48" i="2"/>
  <c r="G48" i="2"/>
  <c r="I48" i="2"/>
  <c r="J45" i="2"/>
  <c r="H45" i="2"/>
  <c r="G45" i="2"/>
  <c r="I45" i="2"/>
  <c r="H44" i="2"/>
  <c r="G44" i="2"/>
  <c r="J44" i="2"/>
  <c r="I44" i="2"/>
  <c r="H43" i="2"/>
  <c r="G43" i="2"/>
  <c r="J43" i="2"/>
  <c r="I43" i="2"/>
  <c r="H42" i="2"/>
  <c r="J42" i="2"/>
  <c r="I42" i="2"/>
  <c r="G42" i="2"/>
  <c r="J41" i="2"/>
  <c r="H41" i="2"/>
  <c r="G41" i="2"/>
  <c r="I41" i="2"/>
  <c r="J40" i="2"/>
  <c r="I40" i="2"/>
  <c r="H35" i="2"/>
  <c r="G35" i="2"/>
  <c r="J35" i="2"/>
  <c r="I35" i="2"/>
  <c r="G34" i="2"/>
  <c r="J34" i="2"/>
  <c r="I34" i="2"/>
  <c r="H34" i="2"/>
  <c r="H33" i="2"/>
  <c r="G33" i="2"/>
  <c r="J33" i="2"/>
  <c r="I33" i="2"/>
  <c r="H32" i="2"/>
  <c r="J32" i="2"/>
  <c r="I32" i="2"/>
  <c r="G32" i="2"/>
  <c r="H31" i="2"/>
  <c r="G31" i="2"/>
  <c r="J31" i="2"/>
  <c r="I31" i="2"/>
  <c r="H30" i="2"/>
  <c r="G30" i="2"/>
  <c r="J30" i="2"/>
  <c r="I30" i="2"/>
  <c r="H29" i="2"/>
  <c r="G29" i="2"/>
  <c r="J29" i="2"/>
  <c r="I29" i="2"/>
  <c r="H27" i="2"/>
  <c r="G27" i="2"/>
  <c r="J27" i="2"/>
  <c r="I27" i="2"/>
  <c r="H26" i="2"/>
  <c r="G26" i="2"/>
  <c r="I26" i="2"/>
  <c r="J26" i="2"/>
  <c r="H25" i="2"/>
  <c r="G25" i="2"/>
  <c r="J25" i="2"/>
  <c r="I25" i="2"/>
  <c r="H24" i="2"/>
  <c r="G24" i="2"/>
  <c r="J24" i="2"/>
  <c r="I24" i="2"/>
  <c r="H23" i="2"/>
  <c r="G23" i="2"/>
  <c r="J23" i="2"/>
  <c r="I23" i="2"/>
  <c r="H22" i="2"/>
  <c r="G22" i="2"/>
  <c r="J22" i="2"/>
  <c r="I22" i="2"/>
  <c r="I21" i="2"/>
  <c r="H21" i="2"/>
  <c r="G21" i="2"/>
  <c r="J21" i="2"/>
  <c r="J20" i="2"/>
  <c r="I20" i="2"/>
  <c r="J17" i="2"/>
  <c r="I17" i="2"/>
  <c r="H17" i="2"/>
  <c r="G17" i="2"/>
  <c r="C46" i="2" l="1"/>
  <c r="G40" i="2"/>
  <c r="G20" i="2"/>
  <c r="C28" i="2"/>
  <c r="C53" i="2"/>
  <c r="G53" i="2" s="1"/>
  <c r="H20" i="2"/>
  <c r="D28" i="2"/>
  <c r="D53" i="2"/>
  <c r="H53" i="2" s="1"/>
  <c r="C60" i="2"/>
  <c r="G60" i="2" s="1"/>
  <c r="E28" i="2"/>
  <c r="E46" i="2"/>
  <c r="I51" i="2"/>
  <c r="I56" i="2"/>
  <c r="F28" i="2"/>
  <c r="F46" i="2"/>
  <c r="J51" i="2"/>
  <c r="J56" i="2"/>
  <c r="C54" i="2" l="1"/>
  <c r="G54" i="2" s="1"/>
  <c r="G46" i="2"/>
  <c r="I28" i="2"/>
  <c r="E36" i="2"/>
  <c r="J46" i="2"/>
  <c r="F54" i="2"/>
  <c r="J54" i="2" s="1"/>
  <c r="G28" i="2"/>
  <c r="C36" i="2"/>
  <c r="C37" i="2" s="1"/>
  <c r="H40" i="2"/>
  <c r="D46" i="2"/>
  <c r="I46" i="2"/>
  <c r="E54" i="2"/>
  <c r="I54" i="2" s="1"/>
  <c r="J28" i="2"/>
  <c r="F36" i="2"/>
  <c r="H28" i="2"/>
  <c r="D36" i="2"/>
  <c r="H36" i="2" l="1"/>
  <c r="D37" i="2"/>
  <c r="G36" i="2"/>
  <c r="I36" i="2"/>
  <c r="E37" i="2"/>
  <c r="J36" i="2"/>
  <c r="F37" i="2"/>
  <c r="H46" i="2"/>
  <c r="D54" i="2"/>
  <c r="H54" i="2" s="1"/>
  <c r="F61" i="2" l="1"/>
  <c r="J61" i="2" s="1"/>
  <c r="J37" i="2"/>
  <c r="G37" i="2"/>
  <c r="C61" i="2"/>
  <c r="G61" i="2" s="1"/>
  <c r="E61" i="2"/>
  <c r="I61" i="2" s="1"/>
  <c r="I37" i="2"/>
  <c r="H37" i="2"/>
  <c r="D61" i="2"/>
  <c r="H61" i="2" s="1"/>
</calcChain>
</file>

<file path=xl/sharedStrings.xml><?xml version="1.0" encoding="utf-8"?>
<sst xmlns="http://schemas.openxmlformats.org/spreadsheetml/2006/main" count="70" uniqueCount="64">
  <si>
    <t>Kentucky Power Company</t>
  </si>
  <si>
    <t>Case No. 2020-00174</t>
  </si>
  <si>
    <t>Net Income per kWh Sold</t>
  </si>
  <si>
    <t>For the Calendar Years 2017 through 2019</t>
  </si>
  <si>
    <t>And for the Test Period Ending March 31, 2020</t>
  </si>
  <si>
    <t>Net Income per Books
12 Months Ended</t>
  </si>
  <si>
    <t>Net Income per kWh Sold
12 Months Ended</t>
  </si>
  <si>
    <t>Line</t>
  </si>
  <si>
    <t>Item</t>
  </si>
  <si>
    <t xml:space="preserve">Three Most Recent Calendar Years </t>
  </si>
  <si>
    <t>No.</t>
  </si>
  <si>
    <t>(a)</t>
  </si>
  <si>
    <t>Test Period</t>
  </si>
  <si>
    <t>(b)</t>
  </si>
  <si>
    <t>(c)</t>
  </si>
  <si>
    <t>(d)</t>
  </si>
  <si>
    <t>(e)</t>
  </si>
  <si>
    <t>Operating Income</t>
  </si>
  <si>
    <t xml:space="preserve">  Operating Revenues</t>
  </si>
  <si>
    <t>Operating Income Deductions</t>
  </si>
  <si>
    <t xml:space="preserve">  Operating and Maintenance Expenses:</t>
  </si>
  <si>
    <t xml:space="preserve">    Power Production Expenses</t>
  </si>
  <si>
    <t xml:space="preserve">    Purchased Power Expenses</t>
  </si>
  <si>
    <t xml:space="preserve">    Transmission and Reigonal Market Expenses</t>
  </si>
  <si>
    <t xml:space="preserve">    Distribution Expenses</t>
  </si>
  <si>
    <t xml:space="preserve">    Customer Accounts Expenses</t>
  </si>
  <si>
    <t xml:space="preserve">    Customer Service and Informational Expenses</t>
  </si>
  <si>
    <t xml:space="preserve">    Sales Expenses</t>
  </si>
  <si>
    <t xml:space="preserve">    Administrative and General Expenses</t>
  </si>
  <si>
    <t xml:space="preserve">      Total (L5 through L12)</t>
  </si>
  <si>
    <t xml:space="preserve">  Depreciation Expenses;
  Amortization Expenses;
  Accretion Expenses;
  Regulatory Debits</t>
  </si>
  <si>
    <t xml:space="preserve">  Amortization of Utility Plant Acquisition Adjustment</t>
  </si>
  <si>
    <t xml:space="preserve">  Taxes Other Than Income Taxes</t>
  </si>
  <si>
    <t xml:space="preserve">  Income Taxes – Federal</t>
  </si>
  <si>
    <t xml:space="preserve">  Income Taxes – Other</t>
  </si>
  <si>
    <t xml:space="preserve">  Provision for Deferred Income Taxes</t>
  </si>
  <si>
    <t xml:space="preserve">  Investment Tax Credit Adjustment – Net; 
  (Less) Gains from Disposition of Utility Plant;
  (Less) Gains from Disposition of Allowances</t>
  </si>
  <si>
    <t xml:space="preserve">    Total Utility Operating Expenses (L13 thorugh L20)</t>
  </si>
  <si>
    <t>Net Utility Operating Income</t>
  </si>
  <si>
    <t>Other Income and Deductions</t>
  </si>
  <si>
    <t xml:space="preserve">  Other Income:</t>
  </si>
  <si>
    <t xml:space="preserve">    Non-utility Operating Income</t>
  </si>
  <si>
    <t xml:space="preserve">    Equity in Earnings of Subsidiary Company</t>
  </si>
  <si>
    <t xml:space="preserve">    Interest and Dividend Income</t>
  </si>
  <si>
    <t xml:space="preserve">    Allowance for Funds Used During Construction</t>
  </si>
  <si>
    <t xml:space="preserve">    Miscellaneous Non-operating Income</t>
  </si>
  <si>
    <t xml:space="preserve">    Gain on Disposition of Property</t>
  </si>
  <si>
    <t xml:space="preserve">      Total Other Income</t>
  </si>
  <si>
    <t xml:space="preserve">  Other Income Deductions:</t>
  </si>
  <si>
    <t xml:space="preserve">    Loss on Disposition of Property</t>
  </si>
  <si>
    <t xml:space="preserve">    Miscellaneous Income Deductions</t>
  </si>
  <si>
    <t xml:space="preserve">    Taxes Applicable to Other Income and Deductions:</t>
  </si>
  <si>
    <t xml:space="preserve">      Income Taxes and Investment Tax Credits</t>
  </si>
  <si>
    <t xml:space="preserve">      Taxes Other Than Income Taxes</t>
  </si>
  <si>
    <t xml:space="preserve">        Total Taxes on Other Income and Deductions</t>
  </si>
  <si>
    <t>Net Other Income and Deductions</t>
  </si>
  <si>
    <t>Interest Charges</t>
  </si>
  <si>
    <t xml:space="preserve">  Interest on Long-Term Debt</t>
  </si>
  <si>
    <t xml:space="preserve">  Interest on Short-Term Debt</t>
  </si>
  <si>
    <t xml:space="preserve">  Amortization of Premium on Debt – Credit</t>
  </si>
  <si>
    <t xml:space="preserve">  Other Interest Expense
  (Less) Allowance for Borrowed Funds Used During Construction-Cr.</t>
  </si>
  <si>
    <t xml:space="preserve">    Total Interest Charges</t>
  </si>
  <si>
    <t>Net Income</t>
  </si>
  <si>
    <t>kWh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</si>
</sst>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1"/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1" fillId="0" borderId="11" xfId="1" applyFont="1" applyBorder="1" applyAlignment="1">
      <alignment horizontal="center" vertical="center" wrapText="1"/>
    </xf>
    <xf numFmtId="14" fontId="1" fillId="0" borderId="5" xfId="1" applyNumberFormat="1" applyFont="1" applyBorder="1" applyAlignment="1">
      <alignment horizontal="center" vertical="center" wrapText="1"/>
    </xf>
    <xf numFmtId="0" fontId="3" fillId="0" borderId="14" xfId="1" applyBorder="1" applyAlignment="1">
      <alignment vertical="center" wrapText="1"/>
    </xf>
    <xf numFmtId="0" fontId="3" fillId="0" borderId="15" xfId="1" applyBorder="1" applyAlignment="1">
      <alignment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2" borderId="3" xfId="1" applyFont="1" applyFill="1" applyBorder="1" applyAlignment="1">
      <alignment horizontal="justify" vertical="center" wrapText="1"/>
    </xf>
    <xf numFmtId="0" fontId="1" fillId="2" borderId="0" xfId="1" applyFont="1" applyFill="1" applyBorder="1" applyAlignment="1">
      <alignment horizontal="justify" vertical="center" wrapText="1"/>
    </xf>
    <xf numFmtId="0" fontId="1" fillId="2" borderId="17" xfId="1" applyFont="1" applyFill="1" applyBorder="1" applyAlignment="1">
      <alignment horizontal="justify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  <xf numFmtId="164" fontId="1" fillId="0" borderId="19" xfId="2" applyNumberFormat="1" applyFont="1" applyBorder="1" applyAlignment="1">
      <alignment horizontal="justify" vertical="center" wrapText="1"/>
    </xf>
    <xf numFmtId="164" fontId="1" fillId="0" borderId="20" xfId="2" applyNumberFormat="1" applyFont="1" applyBorder="1" applyAlignment="1">
      <alignment horizontal="justify" vertical="center" wrapText="1"/>
    </xf>
    <xf numFmtId="165" fontId="1" fillId="0" borderId="21" xfId="2" applyNumberFormat="1" applyFont="1" applyBorder="1" applyAlignment="1">
      <alignment horizontal="justify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justify" vertical="center" wrapText="1"/>
    </xf>
    <xf numFmtId="0" fontId="1" fillId="2" borderId="7" xfId="1" applyFont="1" applyFill="1" applyBorder="1" applyAlignment="1">
      <alignment horizontal="justify" vertical="center" wrapText="1"/>
    </xf>
    <xf numFmtId="165" fontId="1" fillId="2" borderId="21" xfId="1" applyNumberFormat="1" applyFont="1" applyFill="1" applyBorder="1" applyAlignment="1">
      <alignment horizontal="justify" vertical="center" wrapText="1"/>
    </xf>
    <xf numFmtId="0" fontId="1" fillId="0" borderId="15" xfId="1" applyFont="1" applyBorder="1" applyAlignment="1">
      <alignment horizontal="left" vertical="center" wrapText="1"/>
    </xf>
    <xf numFmtId="165" fontId="1" fillId="2" borderId="21" xfId="2" applyNumberFormat="1" applyFont="1" applyFill="1" applyBorder="1" applyAlignment="1">
      <alignment horizontal="justify" vertical="center" wrapText="1"/>
    </xf>
    <xf numFmtId="0" fontId="1" fillId="2" borderId="19" xfId="1" applyFont="1" applyFill="1" applyBorder="1" applyAlignment="1">
      <alignment horizontal="justify" vertical="center" wrapText="1"/>
    </xf>
    <xf numFmtId="0" fontId="1" fillId="2" borderId="20" xfId="1" applyFont="1" applyFill="1" applyBorder="1" applyAlignment="1">
      <alignment horizontal="justify" vertical="center" wrapText="1"/>
    </xf>
    <xf numFmtId="164" fontId="1" fillId="2" borderId="19" xfId="2" applyNumberFormat="1" applyFont="1" applyFill="1" applyBorder="1" applyAlignment="1">
      <alignment horizontal="justify" vertical="center" wrapText="1"/>
    </xf>
    <xf numFmtId="164" fontId="1" fillId="2" borderId="20" xfId="2" applyNumberFormat="1" applyFont="1" applyFill="1" applyBorder="1" applyAlignment="1">
      <alignment horizontal="justify" vertical="center" wrapText="1"/>
    </xf>
    <xf numFmtId="0" fontId="1" fillId="0" borderId="3" xfId="1" applyFont="1" applyBorder="1" applyAlignment="1">
      <alignment horizontal="left" vertical="center" wrapText="1"/>
    </xf>
    <xf numFmtId="164" fontId="1" fillId="0" borderId="15" xfId="2" applyNumberFormat="1" applyFont="1" applyBorder="1" applyAlignment="1">
      <alignment horizontal="justify" vertical="center" wrapText="1"/>
    </xf>
    <xf numFmtId="164" fontId="1" fillId="0" borderId="1" xfId="2" applyNumberFormat="1" applyFont="1" applyBorder="1" applyAlignment="1">
      <alignment horizontal="justify" vertical="center" wrapText="1"/>
    </xf>
    <xf numFmtId="164" fontId="1" fillId="2" borderId="21" xfId="2" applyNumberFormat="1" applyFont="1" applyFill="1" applyBorder="1" applyAlignment="1">
      <alignment horizontal="justify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164" fontId="1" fillId="0" borderId="19" xfId="2" applyNumberFormat="1" applyFont="1" applyFill="1" applyBorder="1" applyAlignment="1">
      <alignment horizontal="justify" vertical="center" wrapText="1"/>
    </xf>
    <xf numFmtId="164" fontId="1" fillId="0" borderId="20" xfId="2" applyNumberFormat="1" applyFont="1" applyFill="1" applyBorder="1" applyAlignment="1">
      <alignment horizontal="justify" vertical="center" wrapText="1"/>
    </xf>
    <xf numFmtId="164" fontId="3" fillId="0" borderId="0" xfId="1" applyNumberForma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emp_AEPCommon\DSPRING\GLR6283%20%202020_3%20FERC_IS1%20--%20Kentucky%20Power%20Corp%20Con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_IS1"/>
      <sheetName val="Modification History"/>
      <sheetName val="O&amp;M"/>
      <sheetName val="O&amp;M QRT"/>
      <sheetName val="KWH"/>
    </sheetNames>
    <sheetDataSet>
      <sheetData sheetId="0">
        <row r="104">
          <cell r="V104">
            <v>602134471.59299994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4.42578125" style="1" bestFit="1" customWidth="1"/>
    <col min="2" max="2" width="43.140625" style="1" customWidth="1"/>
    <col min="3" max="3" width="13.28515625" style="1" bestFit="1" customWidth="1"/>
    <col min="4" max="5" width="14.5703125" style="1" bestFit="1" customWidth="1"/>
    <col min="6" max="6" width="14.42578125" style="1" bestFit="1" customWidth="1"/>
    <col min="7" max="10" width="14.42578125" style="1" customWidth="1"/>
    <col min="11" max="11" width="9.140625" style="1"/>
    <col min="12" max="15" width="20.7109375" style="1" customWidth="1"/>
    <col min="16" max="16384" width="9.140625" style="1"/>
  </cols>
  <sheetData>
    <row r="1" spans="1:10" ht="12.75" customHeight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2.7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3"/>
      <c r="H3" s="3"/>
      <c r="I3" s="3"/>
      <c r="J3" s="3"/>
    </row>
    <row r="4" spans="1:10" ht="12.7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ht="12.75" customHeight="1" x14ac:dyDescent="0.2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</row>
    <row r="7" spans="1:10" ht="13.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3.5" thickTop="1" x14ac:dyDescent="0.2">
      <c r="A8" s="5"/>
      <c r="B8" s="6"/>
      <c r="C8" s="7" t="s">
        <v>5</v>
      </c>
      <c r="D8" s="2"/>
      <c r="E8" s="2"/>
      <c r="F8" s="8"/>
      <c r="G8" s="7" t="s">
        <v>6</v>
      </c>
      <c r="H8" s="2"/>
      <c r="I8" s="2"/>
      <c r="J8" s="8"/>
    </row>
    <row r="9" spans="1:10" x14ac:dyDescent="0.2">
      <c r="A9" s="5"/>
      <c r="B9" s="6"/>
      <c r="C9" s="7"/>
      <c r="D9" s="2"/>
      <c r="E9" s="2"/>
      <c r="F9" s="8"/>
      <c r="G9" s="7"/>
      <c r="H9" s="2"/>
      <c r="I9" s="2"/>
      <c r="J9" s="8"/>
    </row>
    <row r="10" spans="1:10" x14ac:dyDescent="0.2">
      <c r="A10" s="5"/>
      <c r="B10" s="6"/>
      <c r="C10" s="7"/>
      <c r="D10" s="2"/>
      <c r="E10" s="2"/>
      <c r="F10" s="8"/>
      <c r="G10" s="7"/>
      <c r="H10" s="2"/>
      <c r="I10" s="2"/>
      <c r="J10" s="8"/>
    </row>
    <row r="11" spans="1:10" ht="13.5" thickBot="1" x14ac:dyDescent="0.25">
      <c r="A11" s="5"/>
      <c r="B11" s="6"/>
      <c r="C11" s="9"/>
      <c r="D11" s="10"/>
      <c r="E11" s="10"/>
      <c r="F11" s="11"/>
      <c r="G11" s="9"/>
      <c r="H11" s="10"/>
      <c r="I11" s="10"/>
      <c r="J11" s="11"/>
    </row>
    <row r="12" spans="1:10" x14ac:dyDescent="0.2">
      <c r="A12" s="5" t="s">
        <v>7</v>
      </c>
      <c r="B12" s="6" t="s">
        <v>8</v>
      </c>
      <c r="C12" s="12" t="s">
        <v>9</v>
      </c>
      <c r="D12" s="13"/>
      <c r="E12" s="14"/>
      <c r="F12" s="15"/>
      <c r="G12" s="12" t="s">
        <v>9</v>
      </c>
      <c r="H12" s="13"/>
      <c r="I12" s="14"/>
      <c r="J12" s="15"/>
    </row>
    <row r="13" spans="1:10" ht="13.5" thickBot="1" x14ac:dyDescent="0.25">
      <c r="A13" s="5" t="s">
        <v>10</v>
      </c>
      <c r="B13" s="6" t="s">
        <v>11</v>
      </c>
      <c r="C13" s="9"/>
      <c r="D13" s="10"/>
      <c r="E13" s="16"/>
      <c r="F13" s="17" t="s">
        <v>12</v>
      </c>
      <c r="G13" s="9"/>
      <c r="H13" s="10"/>
      <c r="I13" s="16"/>
      <c r="J13" s="17" t="s">
        <v>12</v>
      </c>
    </row>
    <row r="14" spans="1:10" x14ac:dyDescent="0.2">
      <c r="A14" s="18"/>
      <c r="B14" s="19"/>
      <c r="C14" s="6">
        <v>2017</v>
      </c>
      <c r="D14" s="20">
        <v>2018</v>
      </c>
      <c r="E14" s="20">
        <v>2019</v>
      </c>
      <c r="F14" s="21">
        <v>43921</v>
      </c>
      <c r="G14" s="6">
        <v>2017</v>
      </c>
      <c r="H14" s="20">
        <v>2018</v>
      </c>
      <c r="I14" s="20">
        <v>2019</v>
      </c>
      <c r="J14" s="21">
        <v>43921</v>
      </c>
    </row>
    <row r="15" spans="1:10" ht="13.5" thickBot="1" x14ac:dyDescent="0.25">
      <c r="A15" s="22"/>
      <c r="B15" s="23"/>
      <c r="C15" s="24" t="s">
        <v>13</v>
      </c>
      <c r="D15" s="24" t="s">
        <v>14</v>
      </c>
      <c r="E15" s="24" t="s">
        <v>15</v>
      </c>
      <c r="F15" s="25" t="s">
        <v>16</v>
      </c>
      <c r="G15" s="26" t="s">
        <v>13</v>
      </c>
      <c r="H15" s="24" t="s">
        <v>14</v>
      </c>
      <c r="I15" s="24" t="s">
        <v>15</v>
      </c>
      <c r="J15" s="25" t="s">
        <v>16</v>
      </c>
    </row>
    <row r="16" spans="1:10" ht="14.25" thickTop="1" thickBot="1" x14ac:dyDescent="0.25">
      <c r="A16" s="5">
        <v>1</v>
      </c>
      <c r="B16" s="49" t="s">
        <v>17</v>
      </c>
      <c r="C16" s="27"/>
      <c r="D16" s="27"/>
      <c r="E16" s="27"/>
      <c r="F16" s="28"/>
      <c r="G16" s="29"/>
      <c r="H16" s="29"/>
      <c r="I16" s="29"/>
      <c r="J16" s="29"/>
    </row>
    <row r="17" spans="1:20" ht="13.5" thickBot="1" x14ac:dyDescent="0.25">
      <c r="A17" s="30">
        <v>2</v>
      </c>
      <c r="B17" s="50" t="s">
        <v>18</v>
      </c>
      <c r="C17" s="32">
        <v>652556699</v>
      </c>
      <c r="D17" s="32">
        <v>652136780</v>
      </c>
      <c r="E17" s="32">
        <v>626387095</v>
      </c>
      <c r="F17" s="33">
        <v>602134472</v>
      </c>
      <c r="G17" s="34">
        <f>C17/$C$62</f>
        <v>9.1827137803319844E-2</v>
      </c>
      <c r="H17" s="34">
        <f>D17/$D$62</f>
        <v>9.5462651557259207E-2</v>
      </c>
      <c r="I17" s="34">
        <f>E17/$E$62</f>
        <v>9.5045354592936823E-2</v>
      </c>
      <c r="J17" s="34">
        <f>F17/$F$62</f>
        <v>9.594896909762779E-2</v>
      </c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thickBot="1" x14ac:dyDescent="0.25">
      <c r="A18" s="35">
        <v>3</v>
      </c>
      <c r="B18" s="51" t="s">
        <v>19</v>
      </c>
      <c r="C18" s="36"/>
      <c r="D18" s="36"/>
      <c r="E18" s="36"/>
      <c r="F18" s="37"/>
      <c r="G18" s="38"/>
      <c r="H18" s="38"/>
      <c r="I18" s="38"/>
      <c r="J18" s="38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3.5" thickBot="1" x14ac:dyDescent="0.25">
      <c r="A19" s="35">
        <v>4</v>
      </c>
      <c r="B19" s="52" t="s">
        <v>20</v>
      </c>
      <c r="C19" s="36"/>
      <c r="D19" s="36"/>
      <c r="E19" s="36"/>
      <c r="F19" s="37"/>
      <c r="G19" s="38"/>
      <c r="H19" s="38"/>
      <c r="I19" s="38"/>
      <c r="J19" s="38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3.5" thickBot="1" x14ac:dyDescent="0.25">
      <c r="A20" s="35">
        <v>5</v>
      </c>
      <c r="B20" s="52" t="s">
        <v>21</v>
      </c>
      <c r="C20" s="54">
        <v>161393691</v>
      </c>
      <c r="D20" s="54">
        <v>142829052</v>
      </c>
      <c r="E20" s="54">
        <v>139061267</v>
      </c>
      <c r="F20" s="55">
        <v>130696650.09300004</v>
      </c>
      <c r="G20" s="34">
        <f>C20/$C$62</f>
        <v>2.2711161691780321E-2</v>
      </c>
      <c r="H20" s="34">
        <f>D20/$D$62</f>
        <v>2.0907945145080847E-2</v>
      </c>
      <c r="I20" s="34">
        <f>E20/$E$62</f>
        <v>2.1100574289701902E-2</v>
      </c>
      <c r="J20" s="34">
        <f>F20/$F$62</f>
        <v>2.082625962151646E-2</v>
      </c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3.5" thickBot="1" x14ac:dyDescent="0.25">
      <c r="A21" s="35">
        <v>6</v>
      </c>
      <c r="B21" s="52" t="s">
        <v>22</v>
      </c>
      <c r="C21" s="54">
        <v>139521382</v>
      </c>
      <c r="D21" s="54">
        <v>163721698</v>
      </c>
      <c r="E21" s="54">
        <v>136664091</v>
      </c>
      <c r="F21" s="55">
        <v>128220994.97000004</v>
      </c>
      <c r="G21" s="34">
        <f t="shared" ref="G21:G61" si="0">C21/$C$62</f>
        <v>1.9633311850229936E-2</v>
      </c>
      <c r="H21" s="34">
        <f t="shared" ref="H21:H61" si="1">D21/$D$62</f>
        <v>2.3966302603783247E-2</v>
      </c>
      <c r="I21" s="34">
        <f t="shared" ref="I21:I61" si="2">E21/$E$62</f>
        <v>2.0736836842426304E-2</v>
      </c>
      <c r="J21" s="34">
        <f t="shared" ref="J21:J61" si="3">F21/$F$62</f>
        <v>2.0431768742918976E-2</v>
      </c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3.5" thickBot="1" x14ac:dyDescent="0.25">
      <c r="A22" s="35">
        <v>7</v>
      </c>
      <c r="B22" s="52" t="s">
        <v>23</v>
      </c>
      <c r="C22" s="54">
        <v>45415425</v>
      </c>
      <c r="D22" s="54">
        <v>39614269</v>
      </c>
      <c r="E22" s="54">
        <v>53536989</v>
      </c>
      <c r="F22" s="55">
        <v>50619263.860000007</v>
      </c>
      <c r="G22" s="34">
        <f t="shared" si="0"/>
        <v>6.3908140032309085E-3</v>
      </c>
      <c r="H22" s="34">
        <f t="shared" si="1"/>
        <v>5.7989110171681093E-3</v>
      </c>
      <c r="I22" s="34">
        <f t="shared" si="2"/>
        <v>8.123478507077413E-3</v>
      </c>
      <c r="J22" s="34">
        <f t="shared" si="3"/>
        <v>8.0660822618503197E-3</v>
      </c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3.5" thickBot="1" x14ac:dyDescent="0.25">
      <c r="A23" s="35">
        <v>8</v>
      </c>
      <c r="B23" s="52" t="s">
        <v>24</v>
      </c>
      <c r="C23" s="54">
        <v>48992814</v>
      </c>
      <c r="D23" s="54">
        <v>43689318</v>
      </c>
      <c r="E23" s="54">
        <v>43542802</v>
      </c>
      <c r="F23" s="55">
        <v>42690619.729000002</v>
      </c>
      <c r="G23" s="34">
        <f t="shared" si="0"/>
        <v>6.8942206699351E-3</v>
      </c>
      <c r="H23" s="34">
        <f t="shared" si="1"/>
        <v>6.3954346218722596E-3</v>
      </c>
      <c r="I23" s="34">
        <f t="shared" si="2"/>
        <v>6.6070024256486932E-3</v>
      </c>
      <c r="J23" s="34">
        <f t="shared" si="3"/>
        <v>6.8026680809870664E-3</v>
      </c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13.5" thickBot="1" x14ac:dyDescent="0.25">
      <c r="A24" s="35">
        <v>9</v>
      </c>
      <c r="B24" s="52" t="s">
        <v>25</v>
      </c>
      <c r="C24" s="54">
        <v>5920142</v>
      </c>
      <c r="D24" s="54">
        <v>5682152</v>
      </c>
      <c r="E24" s="54">
        <v>6336377</v>
      </c>
      <c r="F24" s="55">
        <v>6390252.4849999994</v>
      </c>
      <c r="G24" s="34">
        <f t="shared" si="0"/>
        <v>8.3307656803201637E-4</v>
      </c>
      <c r="H24" s="34">
        <f t="shared" si="1"/>
        <v>8.3177841383426268E-4</v>
      </c>
      <c r="I24" s="34">
        <f t="shared" si="2"/>
        <v>9.6145531031339212E-4</v>
      </c>
      <c r="J24" s="34">
        <f t="shared" si="3"/>
        <v>1.0182744332387335E-3</v>
      </c>
      <c r="L24" s="56"/>
      <c r="M24" s="56"/>
      <c r="N24" s="56"/>
      <c r="O24" s="56"/>
      <c r="P24" s="56"/>
      <c r="Q24" s="56"/>
      <c r="R24" s="56"/>
      <c r="S24" s="56"/>
      <c r="T24" s="56"/>
    </row>
    <row r="25" spans="1:20" ht="13.5" thickBot="1" x14ac:dyDescent="0.25">
      <c r="A25" s="35">
        <v>10</v>
      </c>
      <c r="B25" s="52" t="s">
        <v>26</v>
      </c>
      <c r="C25" s="54">
        <v>14530342</v>
      </c>
      <c r="D25" s="54">
        <v>2855703</v>
      </c>
      <c r="E25" s="54">
        <v>665603</v>
      </c>
      <c r="F25" s="55">
        <v>734971.60999999987</v>
      </c>
      <c r="G25" s="34">
        <f t="shared" si="0"/>
        <v>2.0446954559014741E-3</v>
      </c>
      <c r="H25" s="34">
        <f t="shared" si="1"/>
        <v>4.1803037154263835E-4</v>
      </c>
      <c r="I25" s="34">
        <f t="shared" si="2"/>
        <v>1.0099581178811247E-4</v>
      </c>
      <c r="J25" s="34">
        <f t="shared" si="3"/>
        <v>1.1711631134701706E-4</v>
      </c>
      <c r="L25" s="56"/>
      <c r="M25" s="56"/>
      <c r="N25" s="56"/>
      <c r="O25" s="56"/>
      <c r="P25" s="56"/>
      <c r="Q25" s="56"/>
      <c r="R25" s="56"/>
      <c r="S25" s="56"/>
      <c r="T25" s="56"/>
    </row>
    <row r="26" spans="1:20" ht="13.5" thickBot="1" x14ac:dyDescent="0.25">
      <c r="A26" s="35">
        <v>11</v>
      </c>
      <c r="B26" s="52" t="s">
        <v>27</v>
      </c>
      <c r="C26" s="54">
        <v>52609</v>
      </c>
      <c r="D26" s="54">
        <v>64091</v>
      </c>
      <c r="E26" s="54">
        <v>48659</v>
      </c>
      <c r="F26" s="55">
        <v>52280.55</v>
      </c>
      <c r="G26" s="34">
        <f t="shared" si="0"/>
        <v>7.4030868123765192E-6</v>
      </c>
      <c r="H26" s="34">
        <f t="shared" si="1"/>
        <v>9.3819226097879338E-6</v>
      </c>
      <c r="I26" s="34">
        <f t="shared" si="2"/>
        <v>7.3833128844037135E-6</v>
      </c>
      <c r="J26" s="34">
        <f t="shared" si="3"/>
        <v>8.3308050105408764E-6</v>
      </c>
      <c r="L26" s="56"/>
      <c r="M26" s="56"/>
      <c r="N26" s="56"/>
      <c r="O26" s="56"/>
      <c r="P26" s="56"/>
      <c r="Q26" s="56"/>
      <c r="R26" s="56"/>
      <c r="S26" s="56"/>
      <c r="T26" s="56"/>
    </row>
    <row r="27" spans="1:20" ht="13.5" thickBot="1" x14ac:dyDescent="0.25">
      <c r="A27" s="35">
        <v>12</v>
      </c>
      <c r="B27" s="52" t="s">
        <v>28</v>
      </c>
      <c r="C27" s="54">
        <v>24852458</v>
      </c>
      <c r="D27" s="54">
        <v>21753712</v>
      </c>
      <c r="E27" s="54">
        <v>20894042</v>
      </c>
      <c r="F27" s="55">
        <v>22808206.695</v>
      </c>
      <c r="G27" s="34">
        <f t="shared" si="0"/>
        <v>3.4972134820076663E-3</v>
      </c>
      <c r="H27" s="34">
        <f t="shared" si="1"/>
        <v>3.1844040888676273E-3</v>
      </c>
      <c r="I27" s="34">
        <f t="shared" si="2"/>
        <v>3.1703744323942607E-3</v>
      </c>
      <c r="J27" s="34">
        <f t="shared" si="3"/>
        <v>3.6344438345839503E-3</v>
      </c>
      <c r="L27" s="56"/>
      <c r="M27" s="56"/>
      <c r="N27" s="56"/>
      <c r="O27" s="56"/>
      <c r="P27" s="56"/>
      <c r="Q27" s="56"/>
      <c r="R27" s="56"/>
      <c r="S27" s="56"/>
      <c r="T27" s="56"/>
    </row>
    <row r="28" spans="1:20" ht="13.5" thickBot="1" x14ac:dyDescent="0.25">
      <c r="A28" s="35">
        <v>13</v>
      </c>
      <c r="B28" s="52" t="s">
        <v>29</v>
      </c>
      <c r="C28" s="54">
        <f>SUM(C20:C27)</f>
        <v>440678863</v>
      </c>
      <c r="D28" s="54">
        <f t="shared" ref="D28:F28" si="4">SUM(D20:D27)</f>
        <v>420209995</v>
      </c>
      <c r="E28" s="54">
        <f t="shared" si="4"/>
        <v>400749830</v>
      </c>
      <c r="F28" s="55">
        <f t="shared" si="4"/>
        <v>382213239.9920001</v>
      </c>
      <c r="G28" s="34">
        <f t="shared" si="0"/>
        <v>6.2011896807929796E-2</v>
      </c>
      <c r="H28" s="34">
        <f t="shared" si="1"/>
        <v>6.151218818475878E-2</v>
      </c>
      <c r="I28" s="34">
        <f t="shared" si="2"/>
        <v>6.0808100932234481E-2</v>
      </c>
      <c r="J28" s="34">
        <f t="shared" si="3"/>
        <v>6.0904944091453063E-2</v>
      </c>
      <c r="L28" s="56"/>
      <c r="M28" s="56"/>
      <c r="N28" s="56"/>
      <c r="O28" s="56"/>
      <c r="P28" s="56"/>
      <c r="Q28" s="56"/>
      <c r="R28" s="56"/>
      <c r="S28" s="56"/>
      <c r="T28" s="56"/>
    </row>
    <row r="29" spans="1:20" ht="48.75" thickBot="1" x14ac:dyDescent="0.25">
      <c r="A29" s="35">
        <v>14</v>
      </c>
      <c r="B29" s="52" t="s">
        <v>30</v>
      </c>
      <c r="C29" s="54">
        <v>88739709</v>
      </c>
      <c r="D29" s="54">
        <v>98522716</v>
      </c>
      <c r="E29" s="54">
        <v>98617254</v>
      </c>
      <c r="F29" s="55">
        <v>98607071</v>
      </c>
      <c r="G29" s="34">
        <f t="shared" si="0"/>
        <v>1.2487364698664296E-2</v>
      </c>
      <c r="H29" s="34">
        <f t="shared" si="1"/>
        <v>1.4422188713206463E-2</v>
      </c>
      <c r="I29" s="34">
        <f t="shared" si="2"/>
        <v>1.4963769129713179E-2</v>
      </c>
      <c r="J29" s="34">
        <f t="shared" si="3"/>
        <v>1.5712846960515142E-2</v>
      </c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13.5" thickBot="1" x14ac:dyDescent="0.25">
      <c r="A30" s="35">
        <v>15</v>
      </c>
      <c r="B30" s="52" t="s">
        <v>31</v>
      </c>
      <c r="C30" s="54">
        <v>38616</v>
      </c>
      <c r="D30" s="54">
        <v>38616</v>
      </c>
      <c r="E30" s="54">
        <v>38616</v>
      </c>
      <c r="F30" s="55">
        <v>38616</v>
      </c>
      <c r="G30" s="34">
        <f t="shared" si="0"/>
        <v>5.4340055949881518E-6</v>
      </c>
      <c r="H30" s="34">
        <f t="shared" si="1"/>
        <v>5.6527800081067683E-6</v>
      </c>
      <c r="I30" s="34">
        <f t="shared" si="2"/>
        <v>5.8594301227755154E-6</v>
      </c>
      <c r="J30" s="34">
        <f t="shared" si="3"/>
        <v>6.1533852701826292E-6</v>
      </c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13.5" thickBot="1" x14ac:dyDescent="0.25">
      <c r="A31" s="35">
        <v>16</v>
      </c>
      <c r="B31" s="52" t="s">
        <v>32</v>
      </c>
      <c r="C31" s="54">
        <v>24106881</v>
      </c>
      <c r="D31" s="54">
        <v>23825830</v>
      </c>
      <c r="E31" s="54">
        <v>28356538</v>
      </c>
      <c r="F31" s="55">
        <v>28204629</v>
      </c>
      <c r="G31" s="34">
        <f t="shared" si="0"/>
        <v>3.3922966188034381E-3</v>
      </c>
      <c r="H31" s="34">
        <f t="shared" si="1"/>
        <v>3.4877298399769649E-3</v>
      </c>
      <c r="I31" s="34">
        <f t="shared" si="2"/>
        <v>4.3027023237732689E-3</v>
      </c>
      <c r="J31" s="34">
        <f t="shared" si="3"/>
        <v>4.4943533416088102E-3</v>
      </c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13.5" thickBot="1" x14ac:dyDescent="0.25">
      <c r="A32" s="35">
        <v>17</v>
      </c>
      <c r="B32" s="52" t="s">
        <v>33</v>
      </c>
      <c r="C32" s="54">
        <v>-10799697</v>
      </c>
      <c r="D32" s="54">
        <v>2599865</v>
      </c>
      <c r="E32" s="54">
        <v>-303842</v>
      </c>
      <c r="F32" s="55">
        <v>-6601876</v>
      </c>
      <c r="G32" s="34">
        <f t="shared" si="0"/>
        <v>-1.5197227553909456E-3</v>
      </c>
      <c r="H32" s="34">
        <f t="shared" si="1"/>
        <v>3.8057967929812776E-4</v>
      </c>
      <c r="I32" s="34">
        <f t="shared" si="2"/>
        <v>-4.6103712641505027E-5</v>
      </c>
      <c r="J32" s="34">
        <f t="shared" si="3"/>
        <v>-1.0519962330115032E-3</v>
      </c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13.5" thickBot="1" x14ac:dyDescent="0.25">
      <c r="A33" s="35">
        <v>18</v>
      </c>
      <c r="B33" s="52" t="s">
        <v>34</v>
      </c>
      <c r="C33" s="54">
        <v>1748</v>
      </c>
      <c r="D33" s="54">
        <v>-344295</v>
      </c>
      <c r="E33" s="54">
        <v>1683529</v>
      </c>
      <c r="F33" s="55">
        <v>1997390</v>
      </c>
      <c r="G33" s="34">
        <f t="shared" si="0"/>
        <v>2.4597684327841541E-7</v>
      </c>
      <c r="H33" s="34">
        <f t="shared" si="1"/>
        <v>-5.0399417155871136E-5</v>
      </c>
      <c r="I33" s="34">
        <f t="shared" si="2"/>
        <v>2.5545164012756734E-4</v>
      </c>
      <c r="J33" s="34">
        <f t="shared" si="3"/>
        <v>3.1828025183369799E-4</v>
      </c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13.5" thickBot="1" x14ac:dyDescent="0.25">
      <c r="A34" s="35">
        <v>19</v>
      </c>
      <c r="B34" s="52" t="s">
        <v>35</v>
      </c>
      <c r="C34" s="54">
        <v>28145256</v>
      </c>
      <c r="D34" s="54">
        <v>4814110</v>
      </c>
      <c r="E34" s="54">
        <v>202275</v>
      </c>
      <c r="F34" s="55">
        <v>-29601</v>
      </c>
      <c r="G34" s="34">
        <f t="shared" si="0"/>
        <v>3.9605727826904349E-3</v>
      </c>
      <c r="H34" s="34">
        <f t="shared" si="1"/>
        <v>7.047106060914355E-4</v>
      </c>
      <c r="I34" s="34">
        <f t="shared" si="2"/>
        <v>3.0692361406785199E-5</v>
      </c>
      <c r="J34" s="34">
        <f t="shared" si="3"/>
        <v>-4.7168623726609694E-6</v>
      </c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36.75" thickBot="1" x14ac:dyDescent="0.25">
      <c r="A35" s="35">
        <v>20</v>
      </c>
      <c r="B35" s="52" t="s">
        <v>36</v>
      </c>
      <c r="C35" s="54">
        <v>-118617</v>
      </c>
      <c r="D35" s="54">
        <v>-52025</v>
      </c>
      <c r="E35" s="54">
        <v>-195800</v>
      </c>
      <c r="F35" s="55">
        <v>39743</v>
      </c>
      <c r="G35" s="34">
        <f t="shared" si="0"/>
        <v>-1.6691667745512472E-5</v>
      </c>
      <c r="H35" s="34">
        <f t="shared" si="1"/>
        <v>-7.615648433855257E-6</v>
      </c>
      <c r="I35" s="34">
        <f t="shared" si="2"/>
        <v>-2.97098720229813E-5</v>
      </c>
      <c r="J35" s="34">
        <f t="shared" si="3"/>
        <v>6.3329705508822308E-6</v>
      </c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3.5" thickBot="1" x14ac:dyDescent="0.25">
      <c r="A36" s="35">
        <v>21</v>
      </c>
      <c r="B36" s="52" t="s">
        <v>37</v>
      </c>
      <c r="C36" s="54">
        <f t="shared" ref="C36:D36" si="5">SUM(C28:C35)</f>
        <v>570792759</v>
      </c>
      <c r="D36" s="54">
        <f t="shared" si="5"/>
        <v>549614812</v>
      </c>
      <c r="E36" s="54">
        <f>SUM(E28:E35)</f>
        <v>529148400</v>
      </c>
      <c r="F36" s="55">
        <f>SUM(F28:F35)</f>
        <v>504469211.9920001</v>
      </c>
      <c r="G36" s="34">
        <f t="shared" si="0"/>
        <v>8.0321396467389769E-2</v>
      </c>
      <c r="H36" s="34">
        <f t="shared" si="1"/>
        <v>8.0455034737750147E-2</v>
      </c>
      <c r="I36" s="34">
        <f t="shared" si="2"/>
        <v>8.0290762232713572E-2</v>
      </c>
      <c r="J36" s="34">
        <f t="shared" si="3"/>
        <v>8.0386197905847612E-2</v>
      </c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3.5" thickBot="1" x14ac:dyDescent="0.25">
      <c r="A37" s="26">
        <v>22</v>
      </c>
      <c r="B37" s="53" t="s">
        <v>38</v>
      </c>
      <c r="C37" s="54">
        <f>+C17-C36</f>
        <v>81763940</v>
      </c>
      <c r="D37" s="54">
        <f t="shared" ref="D37:E37" si="6">+D17-D36</f>
        <v>102521968</v>
      </c>
      <c r="E37" s="54">
        <f t="shared" si="6"/>
        <v>97238695</v>
      </c>
      <c r="F37" s="55">
        <f>+F17-F36</f>
        <v>97665260.007999897</v>
      </c>
      <c r="G37" s="34">
        <f t="shared" si="0"/>
        <v>1.1505741335930068E-2</v>
      </c>
      <c r="H37" s="34">
        <f t="shared" si="1"/>
        <v>1.5007616819509059E-2</v>
      </c>
      <c r="I37" s="34">
        <f t="shared" si="2"/>
        <v>1.4754592360223246E-2</v>
      </c>
      <c r="J37" s="34">
        <f t="shared" si="3"/>
        <v>1.5562771191780173E-2</v>
      </c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4.25" thickTop="1" thickBot="1" x14ac:dyDescent="0.25">
      <c r="A38" s="5">
        <v>23</v>
      </c>
      <c r="B38" s="49" t="s">
        <v>39</v>
      </c>
      <c r="C38" s="27"/>
      <c r="D38" s="27"/>
      <c r="E38" s="27"/>
      <c r="F38" s="28"/>
      <c r="G38" s="40"/>
      <c r="H38" s="40"/>
      <c r="I38" s="40"/>
      <c r="J38" s="40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13.5" thickBot="1" x14ac:dyDescent="0.25">
      <c r="A39" s="30">
        <v>24</v>
      </c>
      <c r="B39" s="50" t="s">
        <v>40</v>
      </c>
      <c r="C39" s="41"/>
      <c r="D39" s="41"/>
      <c r="E39" s="41"/>
      <c r="F39" s="42"/>
      <c r="G39" s="40"/>
      <c r="H39" s="40"/>
      <c r="I39" s="40"/>
      <c r="J39" s="40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13.5" thickBot="1" x14ac:dyDescent="0.25">
      <c r="A40" s="35">
        <v>25</v>
      </c>
      <c r="B40" s="52" t="s">
        <v>41</v>
      </c>
      <c r="C40" s="32">
        <v>175645</v>
      </c>
      <c r="D40" s="32">
        <v>201141</v>
      </c>
      <c r="E40" s="32">
        <v>256872</v>
      </c>
      <c r="F40" s="33">
        <v>268692</v>
      </c>
      <c r="G40" s="34">
        <f t="shared" si="0"/>
        <v>2.4716591897961825E-5</v>
      </c>
      <c r="H40" s="34">
        <f t="shared" si="1"/>
        <v>2.9443904692630088E-5</v>
      </c>
      <c r="I40" s="34">
        <f t="shared" si="2"/>
        <v>3.8976681543857267E-5</v>
      </c>
      <c r="J40" s="34">
        <f t="shared" si="3"/>
        <v>4.2815553009527422E-5</v>
      </c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3.5" thickBot="1" x14ac:dyDescent="0.25">
      <c r="A41" s="35">
        <v>26</v>
      </c>
      <c r="B41" s="52" t="s">
        <v>42</v>
      </c>
      <c r="C41" s="32">
        <v>0</v>
      </c>
      <c r="D41" s="32">
        <v>0</v>
      </c>
      <c r="E41" s="32">
        <v>0</v>
      </c>
      <c r="F41" s="33">
        <v>0</v>
      </c>
      <c r="G41" s="34">
        <f t="shared" si="0"/>
        <v>0</v>
      </c>
      <c r="H41" s="34">
        <f t="shared" si="1"/>
        <v>0</v>
      </c>
      <c r="I41" s="34">
        <f t="shared" si="2"/>
        <v>0</v>
      </c>
      <c r="J41" s="34">
        <f t="shared" si="3"/>
        <v>0</v>
      </c>
      <c r="L41" s="56"/>
      <c r="M41" s="56"/>
      <c r="N41" s="56"/>
      <c r="O41" s="56"/>
      <c r="P41" s="56"/>
      <c r="Q41" s="56"/>
      <c r="R41" s="56"/>
      <c r="S41" s="56"/>
      <c r="T41" s="56"/>
    </row>
    <row r="42" spans="1:20" ht="13.5" thickBot="1" x14ac:dyDescent="0.25">
      <c r="A42" s="35">
        <v>27</v>
      </c>
      <c r="B42" s="52" t="s">
        <v>43</v>
      </c>
      <c r="C42" s="32">
        <v>175183</v>
      </c>
      <c r="D42" s="32">
        <v>44263</v>
      </c>
      <c r="E42" s="32">
        <v>37246</v>
      </c>
      <c r="F42" s="33">
        <v>75679</v>
      </c>
      <c r="G42" s="34">
        <f t="shared" si="0"/>
        <v>2.4651579711694876E-5</v>
      </c>
      <c r="H42" s="34">
        <f t="shared" si="1"/>
        <v>6.4794127174961127E-6</v>
      </c>
      <c r="I42" s="34">
        <f t="shared" si="2"/>
        <v>5.6515520601019484E-6</v>
      </c>
      <c r="J42" s="34">
        <f t="shared" si="3"/>
        <v>1.2059302979649657E-5</v>
      </c>
      <c r="L42" s="56"/>
      <c r="M42" s="56"/>
      <c r="N42" s="56"/>
      <c r="O42" s="56"/>
      <c r="P42" s="56"/>
      <c r="Q42" s="56"/>
      <c r="R42" s="56"/>
      <c r="S42" s="56"/>
      <c r="T42" s="56"/>
    </row>
    <row r="43" spans="1:20" ht="13.5" thickBot="1" x14ac:dyDescent="0.25">
      <c r="A43" s="35">
        <v>28</v>
      </c>
      <c r="B43" s="52" t="s">
        <v>44</v>
      </c>
      <c r="C43" s="32">
        <v>933046</v>
      </c>
      <c r="D43" s="32">
        <v>2001874</v>
      </c>
      <c r="E43" s="32">
        <v>1229522</v>
      </c>
      <c r="F43" s="33">
        <v>947524</v>
      </c>
      <c r="G43" s="34">
        <f t="shared" si="0"/>
        <v>1.312973167697668E-4</v>
      </c>
      <c r="H43" s="34">
        <f t="shared" si="1"/>
        <v>2.9304312528352828E-4</v>
      </c>
      <c r="I43" s="34">
        <f t="shared" si="2"/>
        <v>1.8656251925148118E-4</v>
      </c>
      <c r="J43" s="34">
        <f t="shared" si="3"/>
        <v>1.5098612556309625E-4</v>
      </c>
      <c r="L43" s="56"/>
      <c r="M43" s="56"/>
      <c r="N43" s="56"/>
      <c r="O43" s="56"/>
      <c r="P43" s="56"/>
      <c r="Q43" s="56"/>
      <c r="R43" s="56"/>
      <c r="S43" s="56"/>
      <c r="T43" s="56"/>
    </row>
    <row r="44" spans="1:20" ht="13.5" thickBot="1" x14ac:dyDescent="0.25">
      <c r="A44" s="35">
        <v>29</v>
      </c>
      <c r="B44" s="52" t="s">
        <v>45</v>
      </c>
      <c r="C44" s="32">
        <v>1498181</v>
      </c>
      <c r="D44" s="32">
        <v>556351</v>
      </c>
      <c r="E44" s="32">
        <v>-104380</v>
      </c>
      <c r="F44" s="33">
        <v>334620</v>
      </c>
      <c r="G44" s="34">
        <f t="shared" si="0"/>
        <v>2.108225589471966E-4</v>
      </c>
      <c r="H44" s="34">
        <f t="shared" si="1"/>
        <v>8.144110757950613E-5</v>
      </c>
      <c r="I44" s="34">
        <f t="shared" si="2"/>
        <v>-1.5838184074355405E-5</v>
      </c>
      <c r="J44" s="34">
        <f t="shared" si="3"/>
        <v>5.3321052908341391E-5</v>
      </c>
      <c r="L44" s="56"/>
      <c r="M44" s="56"/>
      <c r="N44" s="56"/>
      <c r="O44" s="56"/>
      <c r="P44" s="56"/>
      <c r="Q44" s="56"/>
      <c r="R44" s="56"/>
      <c r="S44" s="56"/>
      <c r="T44" s="56"/>
    </row>
    <row r="45" spans="1:20" ht="13.5" thickBot="1" x14ac:dyDescent="0.25">
      <c r="A45" s="35">
        <v>30</v>
      </c>
      <c r="B45" s="52" t="s">
        <v>46</v>
      </c>
      <c r="C45" s="32">
        <v>0</v>
      </c>
      <c r="D45" s="32">
        <v>121274</v>
      </c>
      <c r="E45" s="32">
        <v>0</v>
      </c>
      <c r="F45" s="33">
        <v>32149</v>
      </c>
      <c r="G45" s="34">
        <f t="shared" si="0"/>
        <v>0</v>
      </c>
      <c r="H45" s="34">
        <f t="shared" si="1"/>
        <v>1.7752621781208314E-5</v>
      </c>
      <c r="I45" s="34">
        <f t="shared" si="2"/>
        <v>0</v>
      </c>
      <c r="J45" s="34">
        <f t="shared" si="3"/>
        <v>5.122881268155721E-6</v>
      </c>
      <c r="L45" s="56"/>
      <c r="M45" s="56"/>
      <c r="N45" s="56"/>
      <c r="O45" s="56"/>
      <c r="P45" s="56"/>
      <c r="Q45" s="56"/>
      <c r="R45" s="56"/>
      <c r="S45" s="56"/>
      <c r="T45" s="56"/>
    </row>
    <row r="46" spans="1:20" ht="13.5" thickBot="1" x14ac:dyDescent="0.25">
      <c r="A46" s="35">
        <v>31</v>
      </c>
      <c r="B46" s="52" t="s">
        <v>47</v>
      </c>
      <c r="C46" s="32">
        <f>SUM(C40:C45)</f>
        <v>2782055</v>
      </c>
      <c r="D46" s="32">
        <f t="shared" ref="D46:F46" si="7">SUM(D40:D45)</f>
        <v>2924903</v>
      </c>
      <c r="E46" s="32">
        <f t="shared" si="7"/>
        <v>1419260</v>
      </c>
      <c r="F46" s="33">
        <f t="shared" si="7"/>
        <v>1658664</v>
      </c>
      <c r="G46" s="34">
        <f t="shared" si="0"/>
        <v>3.9148804732662011E-4</v>
      </c>
      <c r="H46" s="34">
        <f t="shared" si="1"/>
        <v>4.2816017205436893E-4</v>
      </c>
      <c r="I46" s="34">
        <f t="shared" si="2"/>
        <v>2.1535256878108498E-4</v>
      </c>
      <c r="J46" s="34">
        <f t="shared" si="3"/>
        <v>2.6430491572877046E-4</v>
      </c>
      <c r="L46" s="56"/>
      <c r="M46" s="56"/>
      <c r="N46" s="56"/>
      <c r="O46" s="56"/>
      <c r="P46" s="56"/>
      <c r="Q46" s="56"/>
      <c r="R46" s="56"/>
      <c r="S46" s="56"/>
      <c r="T46" s="56"/>
    </row>
    <row r="47" spans="1:20" ht="13.5" thickBot="1" x14ac:dyDescent="0.25">
      <c r="A47" s="35">
        <v>32</v>
      </c>
      <c r="B47" s="52" t="s">
        <v>48</v>
      </c>
      <c r="C47" s="43"/>
      <c r="D47" s="43"/>
      <c r="E47" s="43"/>
      <c r="F47" s="44"/>
      <c r="G47" s="40"/>
      <c r="H47" s="40"/>
      <c r="I47" s="40"/>
      <c r="J47" s="40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13.5" thickBot="1" x14ac:dyDescent="0.25">
      <c r="A48" s="35">
        <v>33</v>
      </c>
      <c r="B48" s="52" t="s">
        <v>49</v>
      </c>
      <c r="C48" s="54">
        <v>0</v>
      </c>
      <c r="D48" s="54">
        <v>0</v>
      </c>
      <c r="E48" s="54">
        <v>2346</v>
      </c>
      <c r="F48" s="55">
        <v>2360</v>
      </c>
      <c r="G48" s="34">
        <f t="shared" si="0"/>
        <v>0</v>
      </c>
      <c r="H48" s="34">
        <f t="shared" si="1"/>
        <v>0</v>
      </c>
      <c r="I48" s="34">
        <f t="shared" si="2"/>
        <v>3.5597221535196185E-7</v>
      </c>
      <c r="J48" s="34">
        <f t="shared" si="3"/>
        <v>3.7606145736562573E-7</v>
      </c>
      <c r="L48" s="56"/>
      <c r="M48" s="56"/>
      <c r="N48" s="56"/>
      <c r="O48" s="56"/>
      <c r="P48" s="56"/>
      <c r="Q48" s="56"/>
      <c r="R48" s="56"/>
      <c r="S48" s="56"/>
      <c r="T48" s="56"/>
    </row>
    <row r="49" spans="1:20" ht="13.5" thickBot="1" x14ac:dyDescent="0.25">
      <c r="A49" s="35">
        <v>34</v>
      </c>
      <c r="B49" s="52" t="s">
        <v>50</v>
      </c>
      <c r="C49" s="54">
        <v>4424028</v>
      </c>
      <c r="D49" s="54">
        <v>5344346</v>
      </c>
      <c r="E49" s="54">
        <v>8473594</v>
      </c>
      <c r="F49" s="55">
        <v>8320939</v>
      </c>
      <c r="G49" s="34">
        <f t="shared" si="0"/>
        <v>6.225448752948063E-4</v>
      </c>
      <c r="H49" s="34">
        <f t="shared" si="1"/>
        <v>7.82328885052967E-4</v>
      </c>
      <c r="I49" s="34">
        <f t="shared" si="2"/>
        <v>1.2857476675929632E-3</v>
      </c>
      <c r="J49" s="34">
        <f t="shared" si="3"/>
        <v>1.3259256131315561E-3</v>
      </c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24.75" thickBot="1" x14ac:dyDescent="0.25">
      <c r="A50" s="35">
        <v>35</v>
      </c>
      <c r="B50" s="52" t="s">
        <v>51</v>
      </c>
      <c r="C50" s="43"/>
      <c r="D50" s="43"/>
      <c r="E50" s="43"/>
      <c r="F50" s="44"/>
      <c r="G50" s="40"/>
      <c r="H50" s="40"/>
      <c r="I50" s="40"/>
      <c r="J50" s="40"/>
      <c r="L50" s="56"/>
      <c r="M50" s="56"/>
      <c r="N50" s="56"/>
      <c r="O50" s="56"/>
      <c r="P50" s="56"/>
      <c r="Q50" s="56"/>
      <c r="R50" s="56"/>
      <c r="S50" s="56"/>
      <c r="T50" s="56"/>
    </row>
    <row r="51" spans="1:20" ht="13.5" thickBot="1" x14ac:dyDescent="0.25">
      <c r="A51" s="35">
        <v>36</v>
      </c>
      <c r="B51" s="52" t="s">
        <v>52</v>
      </c>
      <c r="C51" s="32">
        <v>203785</v>
      </c>
      <c r="D51" s="32">
        <v>-1070071</v>
      </c>
      <c r="E51" s="32">
        <v>-1560662</v>
      </c>
      <c r="F51" s="33">
        <v>161588</v>
      </c>
      <c r="G51" s="34">
        <f t="shared" si="0"/>
        <v>2.867642506149421E-5</v>
      </c>
      <c r="H51" s="34">
        <f t="shared" si="1"/>
        <v>-1.5664170178306447E-4</v>
      </c>
      <c r="I51" s="34">
        <f t="shared" si="2"/>
        <v>-2.3680831609361615E-4</v>
      </c>
      <c r="J51" s="34">
        <f t="shared" si="3"/>
        <v>2.5748736768134208E-5</v>
      </c>
      <c r="L51" s="56"/>
      <c r="M51" s="56"/>
      <c r="N51" s="56"/>
      <c r="O51" s="56"/>
      <c r="P51" s="56"/>
      <c r="Q51" s="56"/>
      <c r="R51" s="56"/>
      <c r="S51" s="56"/>
      <c r="T51" s="56"/>
    </row>
    <row r="52" spans="1:20" ht="13.5" thickBot="1" x14ac:dyDescent="0.25">
      <c r="A52" s="35">
        <v>37</v>
      </c>
      <c r="B52" s="52" t="s">
        <v>53</v>
      </c>
      <c r="C52" s="32">
        <v>22198</v>
      </c>
      <c r="D52" s="32">
        <v>28569</v>
      </c>
      <c r="E52" s="32">
        <v>19055</v>
      </c>
      <c r="F52" s="33">
        <v>19106</v>
      </c>
      <c r="G52" s="34">
        <f t="shared" si="0"/>
        <v>3.1236807592072453E-6</v>
      </c>
      <c r="H52" s="34">
        <f t="shared" si="1"/>
        <v>4.1820559366998724E-6</v>
      </c>
      <c r="I52" s="34">
        <f t="shared" si="2"/>
        <v>2.8913259009086242E-6</v>
      </c>
      <c r="J52" s="34">
        <f t="shared" si="3"/>
        <v>3.0445043239100195E-6</v>
      </c>
      <c r="L52" s="56"/>
      <c r="M52" s="56"/>
      <c r="N52" s="56"/>
      <c r="O52" s="56"/>
      <c r="P52" s="56"/>
      <c r="Q52" s="56"/>
      <c r="R52" s="56"/>
      <c r="S52" s="56"/>
      <c r="T52" s="56"/>
    </row>
    <row r="53" spans="1:20" ht="13.5" thickBot="1" x14ac:dyDescent="0.25">
      <c r="A53" s="35">
        <v>38</v>
      </c>
      <c r="B53" s="52" t="s">
        <v>54</v>
      </c>
      <c r="C53" s="32">
        <f>SUM(C51:C52)</f>
        <v>225983</v>
      </c>
      <c r="D53" s="32">
        <f t="shared" ref="D53:F53" si="8">SUM(D51:D52)</f>
        <v>-1041502</v>
      </c>
      <c r="E53" s="32">
        <f t="shared" si="8"/>
        <v>-1541607</v>
      </c>
      <c r="F53" s="33">
        <f t="shared" si="8"/>
        <v>180694</v>
      </c>
      <c r="G53" s="34">
        <f t="shared" si="0"/>
        <v>3.1800105820701459E-5</v>
      </c>
      <c r="H53" s="34">
        <f t="shared" si="1"/>
        <v>-1.5245964584636459E-4</v>
      </c>
      <c r="I53" s="34">
        <f t="shared" si="2"/>
        <v>-2.3391699019270751E-4</v>
      </c>
      <c r="J53" s="34">
        <f t="shared" si="3"/>
        <v>2.8793241092044227E-5</v>
      </c>
      <c r="L53" s="56"/>
      <c r="M53" s="56"/>
      <c r="N53" s="56"/>
      <c r="O53" s="56"/>
      <c r="P53" s="56"/>
      <c r="Q53" s="56"/>
      <c r="R53" s="56"/>
      <c r="S53" s="56"/>
      <c r="T53" s="56"/>
    </row>
    <row r="54" spans="1:20" ht="13.5" thickBot="1" x14ac:dyDescent="0.25">
      <c r="A54" s="35">
        <v>39</v>
      </c>
      <c r="B54" s="52" t="s">
        <v>55</v>
      </c>
      <c r="C54" s="32">
        <f>+C46-C48-C49-C53</f>
        <v>-1867956</v>
      </c>
      <c r="D54" s="32">
        <f>+D46-D48-D49-D53</f>
        <v>-1377941</v>
      </c>
      <c r="E54" s="32">
        <f>+E46-E48-E49-E53</f>
        <v>-5515073</v>
      </c>
      <c r="F54" s="32">
        <f>+F46-F48-F49-F53</f>
        <v>-6845329</v>
      </c>
      <c r="G54" s="34">
        <f t="shared" si="0"/>
        <v>-2.6285693378888769E-4</v>
      </c>
      <c r="H54" s="34">
        <f t="shared" si="1"/>
        <v>-2.0170906715223348E-4</v>
      </c>
      <c r="I54" s="34">
        <f t="shared" si="2"/>
        <v>-8.3683408083452273E-4</v>
      </c>
      <c r="J54" s="34">
        <f t="shared" si="3"/>
        <v>-1.0907899999521955E-3</v>
      </c>
      <c r="L54" s="56"/>
      <c r="M54" s="56"/>
      <c r="N54" s="56"/>
      <c r="O54" s="56"/>
      <c r="P54" s="56"/>
      <c r="Q54" s="56"/>
      <c r="R54" s="56"/>
      <c r="S54" s="56"/>
      <c r="T54" s="56"/>
    </row>
    <row r="55" spans="1:20" ht="13.5" thickBot="1" x14ac:dyDescent="0.25">
      <c r="A55" s="35">
        <v>40</v>
      </c>
      <c r="B55" s="51" t="s">
        <v>56</v>
      </c>
      <c r="C55" s="43"/>
      <c r="D55" s="43"/>
      <c r="E55" s="43"/>
      <c r="F55" s="44"/>
      <c r="G55" s="40"/>
      <c r="H55" s="40"/>
      <c r="I55" s="40"/>
      <c r="J55" s="40"/>
      <c r="L55" s="56"/>
      <c r="M55" s="56"/>
      <c r="N55" s="56"/>
      <c r="O55" s="56"/>
      <c r="P55" s="56"/>
      <c r="Q55" s="56"/>
      <c r="R55" s="56"/>
      <c r="S55" s="56"/>
      <c r="T55" s="56"/>
    </row>
    <row r="56" spans="1:20" ht="13.5" thickBot="1" x14ac:dyDescent="0.25">
      <c r="A56" s="35">
        <v>41</v>
      </c>
      <c r="B56" s="52" t="s">
        <v>57</v>
      </c>
      <c r="C56" s="32">
        <v>42982017</v>
      </c>
      <c r="D56" s="32">
        <v>38166448</v>
      </c>
      <c r="E56" s="32">
        <v>38337292</v>
      </c>
      <c r="F56" s="33">
        <v>38339108</v>
      </c>
      <c r="G56" s="34">
        <f t="shared" si="0"/>
        <v>6.0483872193359189E-3</v>
      </c>
      <c r="H56" s="34">
        <f t="shared" si="1"/>
        <v>5.5869726081118334E-3</v>
      </c>
      <c r="I56" s="34">
        <f t="shared" si="2"/>
        <v>5.8171401380371027E-3</v>
      </c>
      <c r="J56" s="34">
        <f t="shared" si="3"/>
        <v>6.1092630629568309E-3</v>
      </c>
      <c r="L56" s="56"/>
      <c r="M56" s="56"/>
      <c r="N56" s="56"/>
      <c r="O56" s="56"/>
      <c r="P56" s="56"/>
      <c r="Q56" s="56"/>
      <c r="R56" s="56"/>
      <c r="S56" s="56"/>
      <c r="T56" s="56"/>
    </row>
    <row r="57" spans="1:20" ht="13.5" thickBot="1" x14ac:dyDescent="0.25">
      <c r="A57" s="35">
        <v>42</v>
      </c>
      <c r="B57" s="52" t="s">
        <v>58</v>
      </c>
      <c r="C57" s="32">
        <v>76563</v>
      </c>
      <c r="D57" s="32">
        <v>170440</v>
      </c>
      <c r="E57" s="32">
        <v>1469943</v>
      </c>
      <c r="F57" s="33">
        <v>1797950</v>
      </c>
      <c r="G57" s="34">
        <f t="shared" si="0"/>
        <v>1.0773870167005331E-5</v>
      </c>
      <c r="H57" s="34">
        <f t="shared" si="1"/>
        <v>2.4949757214152618E-5</v>
      </c>
      <c r="I57" s="34">
        <f t="shared" si="2"/>
        <v>2.2304299494932175E-4</v>
      </c>
      <c r="J57" s="34">
        <f t="shared" si="3"/>
        <v>2.864998717247995E-4</v>
      </c>
      <c r="L57" s="56"/>
      <c r="M57" s="56"/>
      <c r="N57" s="56"/>
      <c r="O57" s="56"/>
      <c r="P57" s="56"/>
      <c r="Q57" s="56"/>
      <c r="R57" s="56"/>
      <c r="S57" s="56"/>
      <c r="T57" s="56"/>
    </row>
    <row r="58" spans="1:20" ht="13.5" thickBot="1" x14ac:dyDescent="0.25">
      <c r="A58" s="35">
        <v>43</v>
      </c>
      <c r="B58" s="52" t="s">
        <v>59</v>
      </c>
      <c r="C58" s="32">
        <v>1284274</v>
      </c>
      <c r="D58" s="32">
        <v>485139</v>
      </c>
      <c r="E58" s="32">
        <v>459643</v>
      </c>
      <c r="F58" s="33">
        <v>461536</v>
      </c>
      <c r="G58" s="34">
        <f t="shared" si="0"/>
        <v>1.8072177598658104E-4</v>
      </c>
      <c r="H58" s="34">
        <f t="shared" si="1"/>
        <v>7.1016781654052966E-5</v>
      </c>
      <c r="I58" s="34">
        <f t="shared" si="2"/>
        <v>6.974430391347902E-5</v>
      </c>
      <c r="J58" s="34">
        <f t="shared" si="3"/>
        <v>7.3544873214704008E-5</v>
      </c>
      <c r="L58" s="56"/>
      <c r="M58" s="56"/>
      <c r="N58" s="56"/>
      <c r="O58" s="56"/>
      <c r="P58" s="56"/>
      <c r="Q58" s="56"/>
      <c r="R58" s="56"/>
      <c r="S58" s="56"/>
      <c r="T58" s="56"/>
    </row>
    <row r="59" spans="1:20" ht="36.75" thickBot="1" x14ac:dyDescent="0.25">
      <c r="A59" s="35">
        <v>44</v>
      </c>
      <c r="B59" s="52" t="s">
        <v>60</v>
      </c>
      <c r="C59" s="32">
        <v>307387</v>
      </c>
      <c r="D59" s="32">
        <v>-823732</v>
      </c>
      <c r="E59" s="32">
        <v>-1843002</v>
      </c>
      <c r="F59" s="33">
        <v>-1153153.9899997949</v>
      </c>
      <c r="G59" s="34">
        <f t="shared" si="0"/>
        <v>4.3255196753330816E-5</v>
      </c>
      <c r="H59" s="34">
        <f t="shared" si="1"/>
        <v>-1.2058151495850954E-4</v>
      </c>
      <c r="I59" s="34">
        <f t="shared" si="2"/>
        <v>-2.7964940530183135E-4</v>
      </c>
      <c r="J59" s="34">
        <f t="shared" si="3"/>
        <v>-1.8375286866369029E-4</v>
      </c>
      <c r="L59" s="56"/>
      <c r="M59" s="56"/>
      <c r="N59" s="56"/>
      <c r="O59" s="56"/>
      <c r="P59" s="56"/>
      <c r="Q59" s="56"/>
      <c r="R59" s="56"/>
      <c r="S59" s="56"/>
      <c r="T59" s="56"/>
    </row>
    <row r="60" spans="1:20" ht="13.5" thickBot="1" x14ac:dyDescent="0.25">
      <c r="A60" s="5">
        <v>45</v>
      </c>
      <c r="B60" s="45" t="s">
        <v>61</v>
      </c>
      <c r="C60" s="32">
        <f>SUM(C56:C59)</f>
        <v>44650241</v>
      </c>
      <c r="D60" s="32">
        <f t="shared" ref="D60:F60" si="9">SUM(D56:D59)</f>
        <v>37998295</v>
      </c>
      <c r="E60" s="32">
        <f>SUM(E56:E59)</f>
        <v>38423876</v>
      </c>
      <c r="F60" s="33">
        <f t="shared" si="9"/>
        <v>39445440.010000207</v>
      </c>
      <c r="G60" s="34">
        <f t="shared" si="0"/>
        <v>6.2831380622428356E-3</v>
      </c>
      <c r="H60" s="34">
        <f t="shared" si="1"/>
        <v>5.5623576320215293E-3</v>
      </c>
      <c r="I60" s="34">
        <f t="shared" si="2"/>
        <v>5.8302780315980726E-3</v>
      </c>
      <c r="J60" s="34">
        <f t="shared" si="3"/>
        <v>6.2855549392326444E-3</v>
      </c>
      <c r="L60" s="56"/>
      <c r="M60" s="56"/>
      <c r="N60" s="56"/>
      <c r="O60" s="56"/>
      <c r="P60" s="56"/>
      <c r="Q60" s="56"/>
      <c r="R60" s="56"/>
      <c r="S60" s="56"/>
      <c r="T60" s="56"/>
    </row>
    <row r="61" spans="1:20" ht="13.5" thickBot="1" x14ac:dyDescent="0.25">
      <c r="A61" s="30">
        <v>46</v>
      </c>
      <c r="B61" s="31" t="s">
        <v>62</v>
      </c>
      <c r="C61" s="32">
        <f>+C37+C54-C60</f>
        <v>35245743</v>
      </c>
      <c r="D61" s="32">
        <f t="shared" ref="D61:F61" si="10">+D37+D54-D60</f>
        <v>63145732</v>
      </c>
      <c r="E61" s="32">
        <f>+E37+E54-E60</f>
        <v>53299746</v>
      </c>
      <c r="F61" s="33">
        <f t="shared" si="10"/>
        <v>51374490.99799969</v>
      </c>
      <c r="G61" s="34">
        <f t="shared" si="0"/>
        <v>4.9597463398983448E-3</v>
      </c>
      <c r="H61" s="34">
        <f>D61/$D$62</f>
        <v>9.243550120335297E-3</v>
      </c>
      <c r="I61" s="34">
        <f t="shared" si="2"/>
        <v>8.0874802477906502E-3</v>
      </c>
      <c r="J61" s="34">
        <f t="shared" si="3"/>
        <v>8.1864262525953319E-3</v>
      </c>
      <c r="L61" s="56"/>
      <c r="M61" s="56"/>
      <c r="N61" s="56"/>
      <c r="O61" s="56"/>
      <c r="P61" s="56"/>
      <c r="Q61" s="56"/>
      <c r="R61" s="56"/>
      <c r="S61" s="56"/>
      <c r="T61" s="56"/>
    </row>
    <row r="62" spans="1:20" ht="13.5" thickBot="1" x14ac:dyDescent="0.25">
      <c r="A62" s="26">
        <v>47</v>
      </c>
      <c r="B62" s="39" t="s">
        <v>63</v>
      </c>
      <c r="C62" s="46">
        <v>7106360000</v>
      </c>
      <c r="D62" s="46">
        <v>6831329000</v>
      </c>
      <c r="E62" s="46">
        <v>6590402000</v>
      </c>
      <c r="F62" s="47">
        <v>6275570000</v>
      </c>
      <c r="G62" s="48"/>
      <c r="H62" s="48"/>
      <c r="I62" s="48"/>
      <c r="J62" s="48"/>
      <c r="L62" s="56"/>
      <c r="M62" s="56"/>
      <c r="N62" s="56"/>
      <c r="O62" s="56"/>
      <c r="P62" s="56"/>
      <c r="Q62" s="56"/>
      <c r="R62" s="56"/>
      <c r="S62" s="56"/>
      <c r="T62" s="56"/>
    </row>
    <row r="63" spans="1:20" ht="13.5" thickTop="1" x14ac:dyDescent="0.2">
      <c r="L63" s="56"/>
      <c r="M63" s="56"/>
      <c r="N63" s="56"/>
      <c r="O63" s="56"/>
      <c r="P63" s="56"/>
      <c r="Q63" s="56"/>
      <c r="R63" s="56"/>
      <c r="S63" s="56"/>
      <c r="T63" s="56"/>
    </row>
    <row r="64" spans="1:20" x14ac:dyDescent="0.2">
      <c r="L64" s="56"/>
      <c r="M64" s="56"/>
      <c r="N64" s="56"/>
      <c r="O64" s="56"/>
      <c r="P64" s="56"/>
      <c r="Q64" s="56"/>
      <c r="R64" s="56"/>
      <c r="S64" s="56"/>
      <c r="T64" s="56"/>
    </row>
  </sheetData>
  <mergeCells count="11">
    <mergeCell ref="A6:J6"/>
    <mergeCell ref="A7:J7"/>
    <mergeCell ref="C8:F11"/>
    <mergeCell ref="G8:J11"/>
    <mergeCell ref="C12:E13"/>
    <mergeCell ref="G12:I13"/>
    <mergeCell ref="A1:J1"/>
    <mergeCell ref="A2:J2"/>
    <mergeCell ref="A3:F3"/>
    <mergeCell ref="A4:J4"/>
    <mergeCell ref="A5:J5"/>
  </mergeCells>
  <pageMargins left="0.7" right="0.7" top="0.75" bottom="0.75" header="0.3" footer="0.3"/>
  <pageSetup scale="7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5F3E28E8-376D-4A59-93C2-2CACD53E2F0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16E6640-5E4F-43B3-9084-6680A0D9F6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KPSC 2_18</vt:lpstr>
      <vt:lpstr>'KPSC 2_18'!Print_Titles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s213167</dc:creator>
  <cp:keywords/>
  <cp:lastModifiedBy>s213167</cp:lastModifiedBy>
  <cp:lastPrinted>2020-07-16T10:04:55Z</cp:lastPrinted>
  <dcterms:created xsi:type="dcterms:W3CDTF">2020-07-16T09:58:33Z</dcterms:created>
  <dcterms:modified xsi:type="dcterms:W3CDTF">2020-07-16T10:05:23Z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6df9ddd9-f046-4d9d-a075-01c9ba3cbe7a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mHnpUGvhrYAwVF9YqH5Whw/DnKUHosNP</vt:lpwstr>
  </property>
</Properties>
</file>