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07409\Desktop\KPCo WFH2020\Base Case\Testimony\Rebuttal\Draft Rebuttal Exhibits\"/>
    </mc:Choice>
  </mc:AlternateContent>
  <bookViews>
    <workbookView xWindow="0" yWindow="0" windowWidth="28800" windowHeight="12300"/>
  </bookViews>
  <sheets>
    <sheet name="Summary" sheetId="1" r:id="rId1"/>
    <sheet name="PK  WP" sheetId="2" r:id="rId2"/>
  </sheets>
  <definedNames>
    <definedName name="_xlnm.Print_Area" localSheetId="1">'PK  WP'!$A$1:$K$39</definedName>
    <definedName name="_xlnm.Print_Area" localSheetId="0">Summary!$A$1:$H$34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D37" i="2"/>
  <c r="C37" i="2"/>
  <c r="K35" i="2"/>
  <c r="E35" i="2"/>
  <c r="K34" i="2"/>
  <c r="E34" i="2"/>
  <c r="K33" i="2"/>
  <c r="E33" i="2"/>
  <c r="K32" i="2"/>
  <c r="E32" i="2"/>
  <c r="K31" i="2"/>
  <c r="E31" i="2"/>
  <c r="K30" i="2"/>
  <c r="E30" i="2"/>
  <c r="K29" i="2"/>
  <c r="E29" i="2"/>
  <c r="K28" i="2"/>
  <c r="E28" i="2"/>
  <c r="K27" i="2"/>
  <c r="E27" i="2"/>
  <c r="K26" i="2"/>
  <c r="E26" i="2"/>
  <c r="K25" i="2"/>
  <c r="E25" i="2"/>
  <c r="K24" i="2"/>
  <c r="I37" i="2"/>
  <c r="E24" i="2"/>
  <c r="E20" i="2"/>
  <c r="D19" i="2"/>
  <c r="C19" i="2"/>
  <c r="E6" i="2"/>
  <c r="K17" i="2"/>
  <c r="E17" i="2"/>
  <c r="K16" i="2"/>
  <c r="E16" i="2"/>
  <c r="K15" i="2"/>
  <c r="E15" i="2"/>
  <c r="K14" i="2"/>
  <c r="E14" i="2"/>
  <c r="K13" i="2"/>
  <c r="E13" i="2"/>
  <c r="K12" i="2"/>
  <c r="E12" i="2"/>
  <c r="K11" i="2"/>
  <c r="E11" i="2"/>
  <c r="K10" i="2"/>
  <c r="E10" i="2"/>
  <c r="K9" i="2"/>
  <c r="E9" i="2"/>
  <c r="K8" i="2"/>
  <c r="E8" i="2"/>
  <c r="K7" i="2"/>
  <c r="E7" i="2"/>
  <c r="K6" i="2"/>
  <c r="I19" i="2"/>
  <c r="E19" i="2"/>
  <c r="K37" i="2" l="1"/>
  <c r="E37" i="2"/>
  <c r="J37" i="2"/>
  <c r="K19" i="2"/>
  <c r="J19" i="2"/>
  <c r="E38" i="2" l="1"/>
  <c r="K38" i="2"/>
  <c r="K20" i="2"/>
  <c r="C14" i="1" l="1"/>
  <c r="C29" i="1" l="1"/>
  <c r="D29" i="1" l="1"/>
  <c r="D26" i="1"/>
  <c r="C26" i="1"/>
  <c r="D25" i="1"/>
  <c r="C25" i="1"/>
  <c r="D24" i="1"/>
  <c r="C24" i="1"/>
  <c r="C23" i="1"/>
  <c r="D23" i="1"/>
  <c r="D22" i="1"/>
  <c r="C22" i="1"/>
  <c r="D14" i="1"/>
  <c r="D27" i="1" l="1"/>
  <c r="D30" i="1" s="1"/>
  <c r="D31" i="1" s="1"/>
  <c r="C27" i="1"/>
  <c r="C30" i="1" s="1"/>
  <c r="C31" i="1" s="1"/>
</calcChain>
</file>

<file path=xl/sharedStrings.xml><?xml version="1.0" encoding="utf-8"?>
<sst xmlns="http://schemas.openxmlformats.org/spreadsheetml/2006/main" count="102" uniqueCount="55">
  <si>
    <t>Base Rate Revenue Targets</t>
  </si>
  <si>
    <t>Demand</t>
  </si>
  <si>
    <t>Energy</t>
  </si>
  <si>
    <t>Dist Primary</t>
  </si>
  <si>
    <t>Dist Secondary</t>
  </si>
  <si>
    <t>Customer</t>
  </si>
  <si>
    <t>Residential</t>
  </si>
  <si>
    <t>Total Commercial</t>
  </si>
  <si>
    <t xml:space="preserve">Non-Fuel G&amp;T Demand </t>
  </si>
  <si>
    <t>Distribution</t>
  </si>
  <si>
    <t>NMS Net Profile Allocation</t>
  </si>
  <si>
    <t>Revenue Targets Reduced for NMS Profile</t>
  </si>
  <si>
    <t>Billable Sales Reduced for Netting</t>
  </si>
  <si>
    <t>Test Year Class Avg Realization $/kWh</t>
  </si>
  <si>
    <t>Test Year Billable Sales kWh</t>
  </si>
  <si>
    <t>NMS Class Avg Realization $/kWh</t>
  </si>
  <si>
    <t>Source</t>
  </si>
  <si>
    <t>Filed AEV Ex 1</t>
  </si>
  <si>
    <t>math</t>
  </si>
  <si>
    <t>Increase in Avg Realization (Rates)</t>
  </si>
  <si>
    <t>b</t>
  </si>
  <si>
    <t>c=a/b</t>
  </si>
  <si>
    <t>d</t>
  </si>
  <si>
    <t>e</t>
  </si>
  <si>
    <t>f</t>
  </si>
  <si>
    <t>a1</t>
  </si>
  <si>
    <t>a2</t>
  </si>
  <si>
    <t>a3</t>
  </si>
  <si>
    <t>a4</t>
  </si>
  <si>
    <t>a5</t>
  </si>
  <si>
    <t>a=sum(a1-a5)</t>
  </si>
  <si>
    <t>g1=a1*d</t>
  </si>
  <si>
    <t>g2=a2*e</t>
  </si>
  <si>
    <t>g3=a3*f</t>
  </si>
  <si>
    <t>g4=a4*f</t>
  </si>
  <si>
    <t>g5=a5</t>
  </si>
  <si>
    <t>g=sum(g1-g5)</t>
  </si>
  <si>
    <t>h=b*e</t>
  </si>
  <si>
    <t>j=g/h</t>
  </si>
  <si>
    <t>j &gt; c</t>
  </si>
  <si>
    <t xml:space="preserve">Distribution </t>
  </si>
  <si>
    <t>Solar Output</t>
  </si>
  <si>
    <t>Res Profile</t>
  </si>
  <si>
    <t>Combined  Profile</t>
  </si>
  <si>
    <t>Date</t>
  </si>
  <si>
    <t>Hr Beg</t>
  </si>
  <si>
    <t>kW</t>
  </si>
  <si>
    <t>12CP Avg</t>
  </si>
  <si>
    <t>Generation and Transmission</t>
  </si>
  <si>
    <t>Distribution Peaks</t>
  </si>
  <si>
    <t>Avg Profile</t>
  </si>
  <si>
    <t>PK WP</t>
  </si>
  <si>
    <t>Ex AEV R5&amp;R6</t>
  </si>
  <si>
    <t>Filed Section II, Exhibit I</t>
  </si>
  <si>
    <t>Exhibit AEV R7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</si>
</sst>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"/>
    <numFmt numFmtId="168" formatCode="_(&quot;$&quot;* #,##0.0000_);_(&quot;$&quot;* \(#,##0.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/>
    <xf numFmtId="164" fontId="0" fillId="2" borderId="0" xfId="2" applyNumberFormat="1" applyFont="1" applyFill="1"/>
    <xf numFmtId="0" fontId="0" fillId="2" borderId="1" xfId="0" applyFill="1" applyBorder="1"/>
    <xf numFmtId="164" fontId="0" fillId="2" borderId="1" xfId="2" applyNumberFormat="1" applyFont="1" applyFill="1" applyBorder="1"/>
    <xf numFmtId="164" fontId="0" fillId="2" borderId="0" xfId="2" applyNumberFormat="1" applyFont="1" applyFill="1" applyBorder="1"/>
    <xf numFmtId="0" fontId="2" fillId="2" borderId="1" xfId="0" applyFont="1" applyFill="1" applyBorder="1"/>
    <xf numFmtId="165" fontId="0" fillId="2" borderId="0" xfId="3" applyNumberFormat="1" applyFont="1" applyFill="1"/>
    <xf numFmtId="166" fontId="0" fillId="2" borderId="0" xfId="1" applyNumberFormat="1" applyFont="1" applyFill="1"/>
    <xf numFmtId="167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43" fontId="0" fillId="2" borderId="0" xfId="0" applyNumberFormat="1" applyFill="1"/>
    <xf numFmtId="167" fontId="2" fillId="2" borderId="0" xfId="0" applyNumberFormat="1" applyFont="1" applyFill="1"/>
    <xf numFmtId="0" fontId="3" fillId="2" borderId="0" xfId="0" applyFont="1" applyFill="1"/>
    <xf numFmtId="168" fontId="3" fillId="2" borderId="0" xfId="2" applyNumberFormat="1" applyFont="1" applyFill="1"/>
    <xf numFmtId="0" fontId="3" fillId="2" borderId="2" xfId="0" applyFont="1" applyFill="1" applyBorder="1"/>
    <xf numFmtId="168" fontId="3" fillId="2" borderId="2" xfId="2" applyNumberFormat="1" applyFont="1" applyFill="1" applyBorder="1"/>
    <xf numFmtId="9" fontId="0" fillId="2" borderId="0" xfId="3" applyNumberFormat="1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166" fontId="4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165" fontId="4" fillId="2" borderId="0" xfId="3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43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43" fontId="0" fillId="0" borderId="0" xfId="0" applyNumberFormat="1"/>
    <xf numFmtId="43" fontId="0" fillId="0" borderId="0" xfId="1" applyFont="1"/>
    <xf numFmtId="165" fontId="0" fillId="0" borderId="0" xfId="3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sqref="A1:H34"/>
    </sheetView>
  </sheetViews>
  <sheetFormatPr defaultRowHeight="15" x14ac:dyDescent="0.25"/>
  <cols>
    <col min="1" max="1" width="4.28515625" style="1" customWidth="1"/>
    <col min="2" max="2" width="40" style="1" customWidth="1"/>
    <col min="3" max="3" width="16.85546875" style="1" bestFit="1" customWidth="1"/>
    <col min="4" max="4" width="19.5703125" style="1" customWidth="1"/>
    <col min="5" max="5" width="12.7109375" style="4" customWidth="1"/>
    <col min="6" max="6" width="6.28515625" style="1" customWidth="1"/>
    <col min="7" max="7" width="18" style="1" bestFit="1" customWidth="1"/>
    <col min="8" max="16384" width="9.140625" style="1"/>
  </cols>
  <sheetData>
    <row r="1" spans="1:7" x14ac:dyDescent="0.25">
      <c r="A1" s="1" t="s">
        <v>54</v>
      </c>
    </row>
    <row r="4" spans="1:7" x14ac:dyDescent="0.25">
      <c r="B4" s="2" t="s">
        <v>0</v>
      </c>
      <c r="C4" s="2" t="s">
        <v>6</v>
      </c>
      <c r="D4" s="2" t="s">
        <v>7</v>
      </c>
      <c r="E4" s="22"/>
      <c r="F4" s="3"/>
      <c r="G4" s="4" t="s">
        <v>16</v>
      </c>
    </row>
    <row r="5" spans="1:7" x14ac:dyDescent="0.25">
      <c r="B5" s="1" t="s">
        <v>1</v>
      </c>
      <c r="C5" s="5">
        <v>115987406.29647914</v>
      </c>
      <c r="D5" s="5">
        <v>69116859.71714972</v>
      </c>
      <c r="E5" s="24" t="s">
        <v>25</v>
      </c>
      <c r="F5" s="5"/>
      <c r="G5" s="1" t="s">
        <v>17</v>
      </c>
    </row>
    <row r="6" spans="1:7" x14ac:dyDescent="0.25">
      <c r="B6" s="1" t="s">
        <v>2</v>
      </c>
      <c r="C6" s="5">
        <v>64765247.198496237</v>
      </c>
      <c r="D6" s="5">
        <v>36705780.336374953</v>
      </c>
      <c r="E6" s="24" t="s">
        <v>26</v>
      </c>
      <c r="F6" s="5"/>
      <c r="G6" s="1" t="s">
        <v>17</v>
      </c>
    </row>
    <row r="7" spans="1:7" x14ac:dyDescent="0.25">
      <c r="B7" s="1" t="s">
        <v>3</v>
      </c>
      <c r="C7" s="5">
        <v>42886747.338956222</v>
      </c>
      <c r="D7" s="5">
        <v>26667374.945980832</v>
      </c>
      <c r="E7" s="24" t="s">
        <v>27</v>
      </c>
      <c r="F7" s="5"/>
      <c r="G7" s="1" t="s">
        <v>17</v>
      </c>
    </row>
    <row r="8" spans="1:7" x14ac:dyDescent="0.25">
      <c r="B8" s="1" t="s">
        <v>4</v>
      </c>
      <c r="C8" s="5">
        <v>20643519.272159707</v>
      </c>
      <c r="D8" s="5">
        <v>10176646.115258778</v>
      </c>
      <c r="E8" s="24" t="s">
        <v>28</v>
      </c>
      <c r="F8" s="5"/>
      <c r="G8" s="1" t="s">
        <v>17</v>
      </c>
    </row>
    <row r="9" spans="1:7" x14ac:dyDescent="0.25">
      <c r="B9" s="6" t="s">
        <v>5</v>
      </c>
      <c r="C9" s="7">
        <v>13525406.788117623</v>
      </c>
      <c r="D9" s="7">
        <v>5334606.1086025555</v>
      </c>
      <c r="E9" s="25" t="s">
        <v>29</v>
      </c>
      <c r="F9" s="8"/>
      <c r="G9" s="1" t="s">
        <v>17</v>
      </c>
    </row>
    <row r="10" spans="1:7" x14ac:dyDescent="0.25">
      <c r="C10" s="5">
        <v>257808326.89420894</v>
      </c>
      <c r="D10" s="5">
        <v>148001267.22336683</v>
      </c>
      <c r="E10" s="24" t="s">
        <v>30</v>
      </c>
      <c r="F10" s="5"/>
    </row>
    <row r="11" spans="1:7" ht="9.75" customHeight="1" x14ac:dyDescent="0.25">
      <c r="C11" s="5"/>
      <c r="D11" s="5"/>
      <c r="E11" s="24"/>
      <c r="F11" s="5"/>
    </row>
    <row r="12" spans="1:7" x14ac:dyDescent="0.25">
      <c r="B12" s="1" t="s">
        <v>14</v>
      </c>
      <c r="C12" s="11">
        <v>1992407328.0061221</v>
      </c>
      <c r="D12" s="11">
        <v>1143106490.204658</v>
      </c>
      <c r="E12" s="26" t="s">
        <v>20</v>
      </c>
      <c r="F12" s="11"/>
      <c r="G12" s="1" t="s">
        <v>53</v>
      </c>
    </row>
    <row r="13" spans="1:7" ht="4.5" customHeight="1" x14ac:dyDescent="0.25">
      <c r="E13" s="27"/>
    </row>
    <row r="14" spans="1:7" x14ac:dyDescent="0.25">
      <c r="B14" s="17" t="s">
        <v>13</v>
      </c>
      <c r="C14" s="18">
        <f>C10/C12</f>
        <v>0.12939539183095033</v>
      </c>
      <c r="D14" s="18">
        <f>D10/D12</f>
        <v>0.12947286057038235</v>
      </c>
      <c r="E14" s="28" t="s">
        <v>21</v>
      </c>
      <c r="F14" s="12"/>
      <c r="G14" s="1" t="s">
        <v>18</v>
      </c>
    </row>
    <row r="15" spans="1:7" ht="9" customHeight="1" x14ac:dyDescent="0.25">
      <c r="E15" s="27"/>
    </row>
    <row r="16" spans="1:7" x14ac:dyDescent="0.25">
      <c r="B16" s="9" t="s">
        <v>10</v>
      </c>
      <c r="E16" s="27"/>
    </row>
    <row r="17" spans="2:7" x14ac:dyDescent="0.25">
      <c r="B17" s="1" t="s">
        <v>8</v>
      </c>
      <c r="C17" s="10">
        <v>0.66300000000000003</v>
      </c>
      <c r="D17" s="10">
        <v>0.55800000000000005</v>
      </c>
      <c r="E17" s="29" t="s">
        <v>22</v>
      </c>
      <c r="F17" s="10"/>
      <c r="G17" s="1" t="s">
        <v>51</v>
      </c>
    </row>
    <row r="18" spans="2:7" x14ac:dyDescent="0.25">
      <c r="B18" s="1" t="s">
        <v>2</v>
      </c>
      <c r="C18" s="10">
        <v>0.52300000000000002</v>
      </c>
      <c r="D18" s="10">
        <v>0.47270000000000001</v>
      </c>
      <c r="E18" s="29" t="s">
        <v>23</v>
      </c>
      <c r="F18" s="10"/>
      <c r="G18" s="1" t="s">
        <v>52</v>
      </c>
    </row>
    <row r="19" spans="2:7" x14ac:dyDescent="0.25">
      <c r="B19" s="1" t="s">
        <v>9</v>
      </c>
      <c r="C19" s="10">
        <v>0.48599999999999999</v>
      </c>
      <c r="D19" s="10">
        <v>0.34499999999999997</v>
      </c>
      <c r="E19" s="29" t="s">
        <v>24</v>
      </c>
      <c r="F19" s="10"/>
      <c r="G19" s="1" t="s">
        <v>51</v>
      </c>
    </row>
    <row r="20" spans="2:7" ht="7.5" customHeight="1" x14ac:dyDescent="0.25">
      <c r="E20" s="27"/>
    </row>
    <row r="21" spans="2:7" x14ac:dyDescent="0.25">
      <c r="B21" s="2" t="s">
        <v>11</v>
      </c>
      <c r="C21" s="2" t="s">
        <v>6</v>
      </c>
      <c r="D21" s="2" t="s">
        <v>7</v>
      </c>
      <c r="E21" s="23"/>
      <c r="F21" s="3"/>
    </row>
    <row r="22" spans="2:7" x14ac:dyDescent="0.25">
      <c r="B22" s="1" t="s">
        <v>1</v>
      </c>
      <c r="C22" s="5">
        <f t="shared" ref="C22:D24" si="0">C5*C17</f>
        <v>76899650.374565676</v>
      </c>
      <c r="D22" s="5">
        <f t="shared" si="0"/>
        <v>38567207.722169548</v>
      </c>
      <c r="E22" s="24" t="s">
        <v>31</v>
      </c>
      <c r="F22" s="5"/>
      <c r="G22" s="1" t="s">
        <v>18</v>
      </c>
    </row>
    <row r="23" spans="2:7" x14ac:dyDescent="0.25">
      <c r="B23" s="1" t="s">
        <v>2</v>
      </c>
      <c r="C23" s="5">
        <f t="shared" si="0"/>
        <v>33872224.284813531</v>
      </c>
      <c r="D23" s="5">
        <f t="shared" si="0"/>
        <v>17350822.365004443</v>
      </c>
      <c r="E23" s="24" t="s">
        <v>32</v>
      </c>
      <c r="F23" s="5"/>
      <c r="G23" s="1" t="s">
        <v>18</v>
      </c>
    </row>
    <row r="24" spans="2:7" x14ac:dyDescent="0.25">
      <c r="B24" s="1" t="s">
        <v>3</v>
      </c>
      <c r="C24" s="5">
        <f t="shared" si="0"/>
        <v>20842959.206732724</v>
      </c>
      <c r="D24" s="5">
        <f t="shared" si="0"/>
        <v>9200244.3563633859</v>
      </c>
      <c r="E24" s="24" t="s">
        <v>33</v>
      </c>
      <c r="F24" s="5"/>
      <c r="G24" s="1" t="s">
        <v>18</v>
      </c>
    </row>
    <row r="25" spans="2:7" x14ac:dyDescent="0.25">
      <c r="B25" s="1" t="s">
        <v>4</v>
      </c>
      <c r="C25" s="5">
        <f>C8*C19</f>
        <v>10032750.366269616</v>
      </c>
      <c r="D25" s="5">
        <f>D8*D19</f>
        <v>3510942.9097642777</v>
      </c>
      <c r="E25" s="24" t="s">
        <v>34</v>
      </c>
      <c r="F25" s="5"/>
      <c r="G25" s="1" t="s">
        <v>18</v>
      </c>
    </row>
    <row r="26" spans="2:7" x14ac:dyDescent="0.25">
      <c r="B26" s="6" t="s">
        <v>5</v>
      </c>
      <c r="C26" s="7">
        <f>C9</f>
        <v>13525406.788117623</v>
      </c>
      <c r="D26" s="7">
        <f>D9</f>
        <v>5334606.1086025555</v>
      </c>
      <c r="E26" s="25" t="s">
        <v>35</v>
      </c>
      <c r="F26" s="8"/>
      <c r="G26" s="1" t="s">
        <v>18</v>
      </c>
    </row>
    <row r="27" spans="2:7" x14ac:dyDescent="0.25">
      <c r="C27" s="13">
        <f>SUM(C22:C26)</f>
        <v>155172991.02049917</v>
      </c>
      <c r="D27" s="13">
        <f>SUM(D22:D26)</f>
        <v>73963823.461904213</v>
      </c>
      <c r="E27" s="30" t="s">
        <v>36</v>
      </c>
      <c r="F27" s="13"/>
    </row>
    <row r="28" spans="2:7" ht="7.5" customHeight="1" x14ac:dyDescent="0.25">
      <c r="E28" s="27"/>
    </row>
    <row r="29" spans="2:7" x14ac:dyDescent="0.25">
      <c r="B29" s="1" t="s">
        <v>12</v>
      </c>
      <c r="C29" s="14">
        <f>C12*C18</f>
        <v>1042029032.5472019</v>
      </c>
      <c r="D29" s="14">
        <f>D12*D18</f>
        <v>540346437.91974187</v>
      </c>
      <c r="E29" s="31" t="s">
        <v>37</v>
      </c>
      <c r="F29" s="15"/>
      <c r="G29" s="1" t="s">
        <v>18</v>
      </c>
    </row>
    <row r="30" spans="2:7" x14ac:dyDescent="0.25">
      <c r="B30" s="19" t="s">
        <v>15</v>
      </c>
      <c r="C30" s="20">
        <f>C27/C29</f>
        <v>0.14891426838769017</v>
      </c>
      <c r="D30" s="20">
        <f>D27/D29</f>
        <v>0.13688222642246811</v>
      </c>
      <c r="E30" s="28" t="s">
        <v>38</v>
      </c>
      <c r="F30" s="16"/>
      <c r="G30" s="1" t="s">
        <v>18</v>
      </c>
    </row>
    <row r="31" spans="2:7" x14ac:dyDescent="0.25">
      <c r="B31" s="1" t="s">
        <v>19</v>
      </c>
      <c r="C31" s="21">
        <f>(C30-C14)/C14</f>
        <v>0.15084676726540955</v>
      </c>
      <c r="D31" s="21">
        <f>(D30-D14)/D14</f>
        <v>5.7227173474382158E-2</v>
      </c>
      <c r="E31" s="28" t="s">
        <v>39</v>
      </c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39"/>
    </sheetView>
  </sheetViews>
  <sheetFormatPr defaultRowHeight="15" x14ac:dyDescent="0.25"/>
  <cols>
    <col min="1" max="1" width="27" bestFit="1" customWidth="1"/>
    <col min="3" max="3" width="12.140625" bestFit="1" customWidth="1"/>
    <col min="4" max="4" width="10.5703125" bestFit="1" customWidth="1"/>
    <col min="5" max="5" width="17.28515625" bestFit="1" customWidth="1"/>
    <col min="7" max="7" width="12" customWidth="1"/>
    <col min="8" max="8" width="15.7109375" customWidth="1"/>
    <col min="9" max="9" width="12.140625" bestFit="1" customWidth="1"/>
    <col min="10" max="10" width="10.5703125" bestFit="1" customWidth="1"/>
    <col min="11" max="11" width="17.28515625" bestFit="1" customWidth="1"/>
  </cols>
  <sheetData>
    <row r="1" spans="1:11" x14ac:dyDescent="0.25">
      <c r="A1" t="str">
        <f>Summary!A1</f>
        <v>Exhibit AEV R7</v>
      </c>
    </row>
    <row r="4" spans="1:11" s="39" customFormat="1" x14ac:dyDescent="0.25">
      <c r="A4" s="38" t="s">
        <v>40</v>
      </c>
      <c r="B4" s="38"/>
      <c r="C4" s="37" t="s">
        <v>41</v>
      </c>
      <c r="D4" s="37" t="s">
        <v>42</v>
      </c>
      <c r="E4" s="37" t="s">
        <v>43</v>
      </c>
      <c r="F4" s="37"/>
      <c r="G4" s="38" t="s">
        <v>48</v>
      </c>
      <c r="H4" s="38"/>
      <c r="I4" s="37" t="s">
        <v>41</v>
      </c>
      <c r="J4" s="37" t="s">
        <v>42</v>
      </c>
      <c r="K4" s="37" t="s">
        <v>43</v>
      </c>
    </row>
    <row r="5" spans="1:11" x14ac:dyDescent="0.25">
      <c r="A5" t="s">
        <v>44</v>
      </c>
      <c r="B5" t="s">
        <v>45</v>
      </c>
      <c r="C5" s="32" t="s">
        <v>46</v>
      </c>
      <c r="D5" s="32" t="s">
        <v>46</v>
      </c>
      <c r="E5" s="32" t="s">
        <v>46</v>
      </c>
      <c r="G5" t="s">
        <v>44</v>
      </c>
      <c r="H5" t="s">
        <v>45</v>
      </c>
      <c r="I5" s="32" t="s">
        <v>46</v>
      </c>
      <c r="J5" s="32" t="s">
        <v>46</v>
      </c>
      <c r="K5" s="32" t="s">
        <v>46</v>
      </c>
    </row>
    <row r="6" spans="1:11" x14ac:dyDescent="0.25">
      <c r="A6" s="33">
        <v>43556</v>
      </c>
      <c r="B6">
        <v>8</v>
      </c>
      <c r="C6" s="34">
        <v>2.6043989999999999</v>
      </c>
      <c r="D6" s="34">
        <v>3.1245088577270508</v>
      </c>
      <c r="E6" s="34">
        <f>MAX(D6-C6,0)</f>
        <v>0.52010985772705087</v>
      </c>
      <c r="F6" s="34"/>
      <c r="G6" s="33">
        <v>43556</v>
      </c>
      <c r="H6">
        <v>6</v>
      </c>
      <c r="I6" s="34">
        <v>8.8140000000000007E-3</v>
      </c>
      <c r="J6" s="35">
        <v>3.0327630043029785</v>
      </c>
      <c r="K6" s="34">
        <f>MAX(J6-I6,0)</f>
        <v>3.0239490043029784</v>
      </c>
    </row>
    <row r="7" spans="1:11" x14ac:dyDescent="0.25">
      <c r="A7" s="33">
        <v>43613</v>
      </c>
      <c r="B7">
        <v>16</v>
      </c>
      <c r="C7" s="34">
        <v>3.9328939999999997</v>
      </c>
      <c r="D7" s="34">
        <v>2.9018487930297852</v>
      </c>
      <c r="E7" s="34">
        <f t="shared" ref="E7:E17" si="0">MAX(D7-C7,0)</f>
        <v>0</v>
      </c>
      <c r="F7" s="34"/>
      <c r="G7" s="33">
        <v>43613</v>
      </c>
      <c r="H7">
        <v>15</v>
      </c>
      <c r="I7" s="34">
        <v>5.349005</v>
      </c>
      <c r="J7" s="35">
        <v>2.6722481250762939</v>
      </c>
      <c r="K7" s="34">
        <f t="shared" ref="K7:K17" si="1">MAX(J7-I7,0)</f>
        <v>0</v>
      </c>
    </row>
    <row r="8" spans="1:11" x14ac:dyDescent="0.25">
      <c r="A8" s="33">
        <v>43644</v>
      </c>
      <c r="B8">
        <v>15</v>
      </c>
      <c r="C8" s="34">
        <v>2.7494769999999997</v>
      </c>
      <c r="D8" s="34">
        <v>2.9885544776916504</v>
      </c>
      <c r="E8" s="34">
        <f t="shared" si="0"/>
        <v>0.23907747769165066</v>
      </c>
      <c r="F8" s="34"/>
      <c r="G8" s="33">
        <v>43643</v>
      </c>
      <c r="H8">
        <v>15</v>
      </c>
      <c r="I8" s="34">
        <v>3.965344</v>
      </c>
      <c r="J8" s="35">
        <v>2.9465837478637695</v>
      </c>
      <c r="K8" s="34">
        <f t="shared" si="1"/>
        <v>0</v>
      </c>
    </row>
    <row r="9" spans="1:11" x14ac:dyDescent="0.25">
      <c r="A9" s="33">
        <v>43665</v>
      </c>
      <c r="B9">
        <v>15</v>
      </c>
      <c r="C9" s="34">
        <v>1.1244100000000001</v>
      </c>
      <c r="D9" s="34">
        <v>3.2182102203369141</v>
      </c>
      <c r="E9" s="34">
        <f t="shared" si="0"/>
        <v>2.0938002203369139</v>
      </c>
      <c r="F9" s="34"/>
      <c r="G9" s="33">
        <v>43665</v>
      </c>
      <c r="H9">
        <v>15</v>
      </c>
      <c r="I9" s="34">
        <v>1.1244100000000001</v>
      </c>
      <c r="J9" s="35">
        <v>3.2182102203369141</v>
      </c>
      <c r="K9" s="34">
        <f t="shared" si="1"/>
        <v>2.0938002203369139</v>
      </c>
    </row>
    <row r="10" spans="1:11" x14ac:dyDescent="0.25">
      <c r="A10" s="33">
        <v>43697</v>
      </c>
      <c r="B10">
        <v>15</v>
      </c>
      <c r="C10" s="34">
        <v>5.3217140000000001</v>
      </c>
      <c r="D10" s="34">
        <v>3.1538748741149902</v>
      </c>
      <c r="E10" s="34">
        <f t="shared" si="0"/>
        <v>0</v>
      </c>
      <c r="F10" s="34"/>
      <c r="G10" s="33">
        <v>43696</v>
      </c>
      <c r="H10">
        <v>15</v>
      </c>
      <c r="I10" s="34">
        <v>1.034076</v>
      </c>
      <c r="J10" s="35">
        <v>2.9477052688598633</v>
      </c>
      <c r="K10" s="34">
        <f t="shared" si="1"/>
        <v>1.9136292688598633</v>
      </c>
    </row>
    <row r="11" spans="1:11" x14ac:dyDescent="0.25">
      <c r="A11" s="33">
        <v>43721</v>
      </c>
      <c r="B11">
        <v>15</v>
      </c>
      <c r="C11" s="34">
        <v>3.7119330000000001</v>
      </c>
      <c r="D11" s="34">
        <v>3.0590639114379883</v>
      </c>
      <c r="E11" s="34">
        <f t="shared" si="0"/>
        <v>0</v>
      </c>
      <c r="F11" s="34"/>
      <c r="G11" s="33">
        <v>43719</v>
      </c>
      <c r="H11">
        <v>15</v>
      </c>
      <c r="I11" s="34">
        <v>5.2810319999999997</v>
      </c>
      <c r="J11" s="35">
        <v>2.821373462677002</v>
      </c>
      <c r="K11" s="34">
        <f t="shared" si="1"/>
        <v>0</v>
      </c>
    </row>
    <row r="12" spans="1:11" x14ac:dyDescent="0.25">
      <c r="A12" s="33">
        <v>43739</v>
      </c>
      <c r="B12">
        <v>15</v>
      </c>
      <c r="C12" s="34">
        <v>4.7100820000000008</v>
      </c>
      <c r="D12" s="34">
        <v>2.7150094509124756</v>
      </c>
      <c r="E12" s="34">
        <f t="shared" si="0"/>
        <v>0</v>
      </c>
      <c r="F12" s="34"/>
      <c r="G12" s="33">
        <v>43739</v>
      </c>
      <c r="H12">
        <v>15</v>
      </c>
      <c r="I12" s="34">
        <v>4.7100820000000008</v>
      </c>
      <c r="J12" s="35">
        <v>2.7150094509124756</v>
      </c>
      <c r="K12" s="34">
        <f t="shared" si="1"/>
        <v>0</v>
      </c>
    </row>
    <row r="13" spans="1:11" x14ac:dyDescent="0.25">
      <c r="A13" s="33">
        <v>43782</v>
      </c>
      <c r="B13">
        <v>7</v>
      </c>
      <c r="C13" s="34">
        <v>6.6235000000000002E-2</v>
      </c>
      <c r="D13" s="34">
        <v>4.1983027458190918</v>
      </c>
      <c r="E13" s="34">
        <f t="shared" si="0"/>
        <v>4.132067745819092</v>
      </c>
      <c r="F13" s="34"/>
      <c r="G13" s="33">
        <v>43782</v>
      </c>
      <c r="H13">
        <v>7</v>
      </c>
      <c r="I13" s="34">
        <v>6.6235000000000002E-2</v>
      </c>
      <c r="J13" s="35">
        <v>4.1983027458190918</v>
      </c>
      <c r="K13" s="34">
        <f t="shared" si="1"/>
        <v>4.132067745819092</v>
      </c>
    </row>
    <row r="14" spans="1:11" x14ac:dyDescent="0.25">
      <c r="A14" s="33">
        <v>43818</v>
      </c>
      <c r="B14">
        <v>8</v>
      </c>
      <c r="C14" s="34">
        <v>3.1680000000000002E-3</v>
      </c>
      <c r="D14" s="34">
        <v>3.7845218181610107</v>
      </c>
      <c r="E14" s="34">
        <f t="shared" si="0"/>
        <v>3.7813538181610107</v>
      </c>
      <c r="F14" s="34"/>
      <c r="G14" s="33">
        <v>43818</v>
      </c>
      <c r="H14">
        <v>7</v>
      </c>
      <c r="I14" s="34">
        <v>0</v>
      </c>
      <c r="J14" s="35">
        <v>3.6641166210174561</v>
      </c>
      <c r="K14" s="34">
        <f t="shared" si="1"/>
        <v>3.6641166210174561</v>
      </c>
    </row>
    <row r="15" spans="1:11" x14ac:dyDescent="0.25">
      <c r="A15" s="33">
        <v>43852</v>
      </c>
      <c r="B15">
        <v>8</v>
      </c>
      <c r="C15" s="34">
        <v>2.2917E-2</v>
      </c>
      <c r="D15" s="34">
        <v>4.3125038146972656</v>
      </c>
      <c r="E15" s="34">
        <f t="shared" si="0"/>
        <v>4.289586814697266</v>
      </c>
      <c r="F15" s="34"/>
      <c r="G15" s="33">
        <v>43852</v>
      </c>
      <c r="H15">
        <v>7</v>
      </c>
      <c r="I15" s="34">
        <v>0</v>
      </c>
      <c r="J15" s="35">
        <v>4.1593375205993652</v>
      </c>
      <c r="K15" s="34">
        <f t="shared" si="1"/>
        <v>4.1593375205993652</v>
      </c>
    </row>
    <row r="16" spans="1:11" x14ac:dyDescent="0.25">
      <c r="A16" s="33">
        <v>43876</v>
      </c>
      <c r="B16">
        <v>8</v>
      </c>
      <c r="C16" s="34">
        <v>2.1066799999999999</v>
      </c>
      <c r="D16" s="34">
        <v>4.1803450584411621</v>
      </c>
      <c r="E16" s="34">
        <f t="shared" si="0"/>
        <v>2.0736650584411622</v>
      </c>
      <c r="F16" s="34"/>
      <c r="G16" s="33">
        <v>43876</v>
      </c>
      <c r="H16">
        <v>7</v>
      </c>
      <c r="I16" s="34">
        <v>0</v>
      </c>
      <c r="J16" s="35">
        <v>4.0764250755310059</v>
      </c>
      <c r="K16" s="34">
        <f t="shared" si="1"/>
        <v>4.0764250755310059</v>
      </c>
    </row>
    <row r="17" spans="1:11" x14ac:dyDescent="0.25">
      <c r="A17" s="33">
        <v>43891</v>
      </c>
      <c r="B17">
        <v>8</v>
      </c>
      <c r="C17" s="34">
        <v>0.73084500000000008</v>
      </c>
      <c r="D17" s="34">
        <v>3.7191507816314697</v>
      </c>
      <c r="E17" s="34">
        <f t="shared" si="0"/>
        <v>2.9883057816314698</v>
      </c>
      <c r="F17" s="34"/>
      <c r="G17" s="33">
        <v>43891</v>
      </c>
      <c r="H17">
        <v>7</v>
      </c>
      <c r="I17" s="34">
        <v>7.0971000000000006E-2</v>
      </c>
      <c r="J17" s="35">
        <v>3.4529247283935547</v>
      </c>
      <c r="K17" s="34">
        <f t="shared" si="1"/>
        <v>3.3819537283935546</v>
      </c>
    </row>
    <row r="18" spans="1:11" ht="9.75" customHeight="1" x14ac:dyDescent="0.25"/>
    <row r="19" spans="1:11" x14ac:dyDescent="0.25">
      <c r="A19" t="s">
        <v>47</v>
      </c>
      <c r="C19" s="34">
        <f>SUM(C6:C17)/12</f>
        <v>2.2570628333333334</v>
      </c>
      <c r="D19" s="34">
        <f>SUM(D6:D17)/12</f>
        <v>3.4463245670000711</v>
      </c>
      <c r="E19" s="34">
        <f>SUM(E6:E17)/12</f>
        <v>1.6764972312088016</v>
      </c>
      <c r="F19" s="34"/>
      <c r="I19" s="34">
        <f>SUM(I6:I17)/12</f>
        <v>1.80083075</v>
      </c>
      <c r="J19" s="34">
        <f>SUM(J6:J17)/12</f>
        <v>3.3254166642824807</v>
      </c>
      <c r="K19" s="34">
        <f>SUM(K6:K17)/12</f>
        <v>2.2037732654050193</v>
      </c>
    </row>
    <row r="20" spans="1:11" x14ac:dyDescent="0.25">
      <c r="E20" s="36">
        <f>E19/D19</f>
        <v>0.48645947258187161</v>
      </c>
      <c r="F20" s="34"/>
      <c r="K20" s="36">
        <f>K19/J19</f>
        <v>0.6627059066237414</v>
      </c>
    </row>
    <row r="22" spans="1:11" s="39" customFormat="1" x14ac:dyDescent="0.25">
      <c r="A22" s="38" t="s">
        <v>49</v>
      </c>
      <c r="B22" s="38"/>
      <c r="C22" s="37" t="s">
        <v>41</v>
      </c>
      <c r="D22" s="37" t="s">
        <v>50</v>
      </c>
      <c r="E22" s="37" t="s">
        <v>43</v>
      </c>
      <c r="F22" s="37"/>
      <c r="G22" s="38" t="s">
        <v>48</v>
      </c>
      <c r="H22" s="38"/>
      <c r="I22" s="37" t="s">
        <v>41</v>
      </c>
      <c r="J22" s="37" t="s">
        <v>50</v>
      </c>
      <c r="K22" s="37" t="s">
        <v>43</v>
      </c>
    </row>
    <row r="23" spans="1:11" x14ac:dyDescent="0.25">
      <c r="A23" s="40" t="s">
        <v>44</v>
      </c>
      <c r="B23" s="40" t="s">
        <v>45</v>
      </c>
      <c r="C23" s="40" t="s">
        <v>46</v>
      </c>
      <c r="D23" s="40" t="s">
        <v>46</v>
      </c>
      <c r="E23" s="40" t="s">
        <v>46</v>
      </c>
      <c r="F23" s="40"/>
      <c r="G23" s="40" t="s">
        <v>44</v>
      </c>
      <c r="H23" s="40" t="s">
        <v>45</v>
      </c>
      <c r="I23" s="40" t="s">
        <v>46</v>
      </c>
      <c r="J23" s="40" t="s">
        <v>46</v>
      </c>
      <c r="K23" s="32" t="s">
        <v>46</v>
      </c>
    </row>
    <row r="24" spans="1:11" x14ac:dyDescent="0.25">
      <c r="A24" s="33">
        <v>43556</v>
      </c>
      <c r="B24">
        <v>8</v>
      </c>
      <c r="C24" s="34">
        <v>7.7002820000000005</v>
      </c>
      <c r="D24" s="34">
        <v>6.0825576307341027</v>
      </c>
      <c r="E24" s="34">
        <f>MAX(D24-C24,0)</f>
        <v>0</v>
      </c>
      <c r="F24" s="34"/>
      <c r="G24" s="33">
        <v>43556</v>
      </c>
      <c r="H24">
        <v>6</v>
      </c>
      <c r="I24" s="34">
        <v>2.6061000000000001E-2</v>
      </c>
      <c r="J24" s="34">
        <v>4.5296812527587029</v>
      </c>
      <c r="K24" s="34">
        <f>MAX(J24-I24,0)</f>
        <v>4.5036202527587026</v>
      </c>
    </row>
    <row r="25" spans="1:11" x14ac:dyDescent="0.25">
      <c r="A25" s="33">
        <v>43613</v>
      </c>
      <c r="B25">
        <v>16</v>
      </c>
      <c r="C25" s="34">
        <v>11.628170000000001</v>
      </c>
      <c r="D25" s="34">
        <v>5.1542032075229809</v>
      </c>
      <c r="E25" s="34">
        <f t="shared" ref="E25:E35" si="2">MAX(D25-C25,0)</f>
        <v>0</v>
      </c>
      <c r="F25" s="34"/>
      <c r="G25" s="33">
        <v>43613</v>
      </c>
      <c r="H25">
        <v>15</v>
      </c>
      <c r="I25" s="34">
        <v>15.815108</v>
      </c>
      <c r="J25" s="34">
        <v>5.4967025154859641</v>
      </c>
      <c r="K25" s="34">
        <f t="shared" ref="K25:K35" si="3">MAX(J25-I25,0)</f>
        <v>0</v>
      </c>
    </row>
    <row r="26" spans="1:11" x14ac:dyDescent="0.25">
      <c r="A26" s="33">
        <v>43644</v>
      </c>
      <c r="B26">
        <v>15</v>
      </c>
      <c r="C26" s="34">
        <v>8.1292270000000002</v>
      </c>
      <c r="D26" s="34">
        <v>6.2346685816010794</v>
      </c>
      <c r="E26" s="34">
        <f t="shared" si="2"/>
        <v>0</v>
      </c>
      <c r="F26" s="34"/>
      <c r="G26" s="33">
        <v>43643</v>
      </c>
      <c r="H26">
        <v>15</v>
      </c>
      <c r="I26" s="34">
        <v>11.724114</v>
      </c>
      <c r="J26" s="34">
        <v>6.27460063785463</v>
      </c>
      <c r="K26" s="34">
        <f t="shared" si="3"/>
        <v>0</v>
      </c>
    </row>
    <row r="27" spans="1:11" x14ac:dyDescent="0.25">
      <c r="A27" s="33">
        <v>43665</v>
      </c>
      <c r="B27">
        <v>15</v>
      </c>
      <c r="C27" s="34">
        <v>3.3244799999999999</v>
      </c>
      <c r="D27" s="34">
        <v>6.082025737473022</v>
      </c>
      <c r="E27" s="34">
        <f t="shared" si="2"/>
        <v>2.7575457374730221</v>
      </c>
      <c r="F27" s="34"/>
      <c r="G27" s="33">
        <v>43665</v>
      </c>
      <c r="H27">
        <v>15</v>
      </c>
      <c r="I27" s="34">
        <v>3.3244799999999999</v>
      </c>
      <c r="J27" s="34">
        <v>6.082025737473022</v>
      </c>
      <c r="K27" s="34">
        <f t="shared" si="3"/>
        <v>2.7575457374730221</v>
      </c>
    </row>
    <row r="28" spans="1:11" x14ac:dyDescent="0.25">
      <c r="A28" s="33">
        <v>43697</v>
      </c>
      <c r="B28">
        <v>15</v>
      </c>
      <c r="C28" s="34">
        <v>15.734418999999999</v>
      </c>
      <c r="D28" s="34">
        <v>6.5580684262192834</v>
      </c>
      <c r="E28" s="34">
        <f t="shared" si="2"/>
        <v>0</v>
      </c>
      <c r="F28" s="34"/>
      <c r="G28" s="33">
        <v>43696</v>
      </c>
      <c r="H28">
        <v>15</v>
      </c>
      <c r="I28" s="34">
        <v>3.0573960000000002</v>
      </c>
      <c r="J28" s="34">
        <v>6.404250205943204</v>
      </c>
      <c r="K28" s="34">
        <f t="shared" si="3"/>
        <v>3.3468542059432038</v>
      </c>
    </row>
    <row r="29" spans="1:11" x14ac:dyDescent="0.25">
      <c r="A29" s="33">
        <v>43721</v>
      </c>
      <c r="B29">
        <v>15</v>
      </c>
      <c r="C29" s="34">
        <v>10.974868000000001</v>
      </c>
      <c r="D29" s="34">
        <v>6.4766832890689221</v>
      </c>
      <c r="E29" s="34">
        <f t="shared" si="2"/>
        <v>0</v>
      </c>
      <c r="F29" s="34"/>
      <c r="G29" s="33">
        <v>43719</v>
      </c>
      <c r="H29">
        <v>15</v>
      </c>
      <c r="I29" s="34">
        <v>15.614136</v>
      </c>
      <c r="J29" s="34">
        <v>6.7610088200147214</v>
      </c>
      <c r="K29" s="34">
        <f t="shared" si="3"/>
        <v>0</v>
      </c>
    </row>
    <row r="30" spans="1:11" x14ac:dyDescent="0.25">
      <c r="A30" s="33">
        <v>43739</v>
      </c>
      <c r="B30">
        <v>15</v>
      </c>
      <c r="C30" s="34">
        <v>13.926039000000001</v>
      </c>
      <c r="D30" s="34">
        <v>6.0403491016273589</v>
      </c>
      <c r="E30" s="34">
        <f t="shared" si="2"/>
        <v>0</v>
      </c>
      <c r="F30" s="34"/>
      <c r="G30" s="33">
        <v>43739</v>
      </c>
      <c r="H30">
        <v>15</v>
      </c>
      <c r="I30" s="34">
        <v>13.926039000000001</v>
      </c>
      <c r="J30" s="34">
        <v>6.0403491016273589</v>
      </c>
      <c r="K30" s="34">
        <f t="shared" si="3"/>
        <v>0</v>
      </c>
    </row>
    <row r="31" spans="1:11" x14ac:dyDescent="0.25">
      <c r="A31" s="33">
        <v>43782</v>
      </c>
      <c r="B31">
        <v>7</v>
      </c>
      <c r="C31" s="34">
        <v>0.19583400000000001</v>
      </c>
      <c r="D31" s="34">
        <v>5.1109628887536411</v>
      </c>
      <c r="E31" s="34">
        <f t="shared" si="2"/>
        <v>4.9151288887536415</v>
      </c>
      <c r="F31" s="34"/>
      <c r="G31" s="33">
        <v>43782</v>
      </c>
      <c r="H31">
        <v>7</v>
      </c>
      <c r="I31" s="34">
        <v>0.19583400000000001</v>
      </c>
      <c r="J31" s="34">
        <v>5.1109628887536411</v>
      </c>
      <c r="K31" s="34">
        <f t="shared" si="3"/>
        <v>4.9151288887536415</v>
      </c>
    </row>
    <row r="32" spans="1:11" x14ac:dyDescent="0.25">
      <c r="A32" s="33">
        <v>43818</v>
      </c>
      <c r="B32">
        <v>8</v>
      </c>
      <c r="C32" s="34">
        <v>9.3670000000000003E-3</v>
      </c>
      <c r="D32" s="34">
        <v>6.5270050906477302</v>
      </c>
      <c r="E32" s="34">
        <f t="shared" si="2"/>
        <v>6.51763809064773</v>
      </c>
      <c r="F32" s="34"/>
      <c r="G32" s="33">
        <v>43818</v>
      </c>
      <c r="H32">
        <v>7</v>
      </c>
      <c r="I32" s="34">
        <v>0</v>
      </c>
      <c r="J32" s="34">
        <v>5.9572879715104783</v>
      </c>
      <c r="K32" s="34">
        <f t="shared" si="3"/>
        <v>5.9572879715104783</v>
      </c>
    </row>
    <row r="33" spans="1:11" x14ac:dyDescent="0.25">
      <c r="A33" s="33">
        <v>43852</v>
      </c>
      <c r="B33">
        <v>8</v>
      </c>
      <c r="C33" s="34">
        <v>6.7757000000000012E-2</v>
      </c>
      <c r="D33" s="34">
        <v>7.6246914927212162</v>
      </c>
      <c r="E33" s="34">
        <f t="shared" si="2"/>
        <v>7.5569344927212159</v>
      </c>
      <c r="F33" s="34"/>
      <c r="G33" s="33">
        <v>43852</v>
      </c>
      <c r="H33">
        <v>7</v>
      </c>
      <c r="I33" s="34">
        <v>0</v>
      </c>
      <c r="J33" s="34">
        <v>7.1754184520986311</v>
      </c>
      <c r="K33" s="34">
        <f t="shared" si="3"/>
        <v>7.1754184520986311</v>
      </c>
    </row>
    <row r="34" spans="1:11" x14ac:dyDescent="0.25">
      <c r="A34" s="33">
        <v>43876</v>
      </c>
      <c r="B34">
        <v>8</v>
      </c>
      <c r="C34" s="34">
        <v>6.2287049999999997</v>
      </c>
      <c r="D34" s="34">
        <v>5.6361252001722102</v>
      </c>
      <c r="E34" s="34">
        <f t="shared" si="2"/>
        <v>0</v>
      </c>
      <c r="F34" s="34"/>
      <c r="G34" s="33">
        <v>43876</v>
      </c>
      <c r="H34">
        <v>7</v>
      </c>
      <c r="I34" s="34">
        <v>0</v>
      </c>
      <c r="J34" s="34">
        <v>5.7123979605818711</v>
      </c>
      <c r="K34" s="34">
        <f t="shared" si="3"/>
        <v>5.7123979605818711</v>
      </c>
    </row>
    <row r="35" spans="1:11" x14ac:dyDescent="0.25">
      <c r="A35" s="33">
        <v>43891</v>
      </c>
      <c r="B35">
        <v>8</v>
      </c>
      <c r="C35" s="34">
        <v>2.1608499999999999</v>
      </c>
      <c r="D35" s="34">
        <v>5.6825832754658645</v>
      </c>
      <c r="E35" s="34">
        <f t="shared" si="2"/>
        <v>3.5217332754658646</v>
      </c>
      <c r="F35" s="34"/>
      <c r="G35" s="33">
        <v>43891</v>
      </c>
      <c r="H35">
        <v>7</v>
      </c>
      <c r="I35" s="34">
        <v>0.20983600000000002</v>
      </c>
      <c r="J35" s="34">
        <v>5.4475323710274006</v>
      </c>
      <c r="K35" s="34">
        <f t="shared" si="3"/>
        <v>5.2376963710274005</v>
      </c>
    </row>
    <row r="37" spans="1:11" x14ac:dyDescent="0.25">
      <c r="A37" t="s">
        <v>47</v>
      </c>
      <c r="C37" s="34">
        <f>SUM(C24:C35)/12</f>
        <v>6.6733331666666666</v>
      </c>
      <c r="D37" s="34">
        <f>SUM(D24:D35)/12</f>
        <v>6.1008269935006174</v>
      </c>
      <c r="E37" s="34">
        <f>SUM(E24:E35)/12</f>
        <v>2.105748373755123</v>
      </c>
      <c r="F37" s="34"/>
      <c r="I37" s="34">
        <f>SUM(I24:I35)/12</f>
        <v>5.3244170000000004</v>
      </c>
      <c r="J37" s="34">
        <f>SUM(J24:J35)/12</f>
        <v>5.9160181595941355</v>
      </c>
      <c r="K37" s="34">
        <f>SUM(K24:K35)/12</f>
        <v>3.3004958200122458</v>
      </c>
    </row>
    <row r="38" spans="1:11" x14ac:dyDescent="0.25">
      <c r="E38" s="36">
        <f>E37/D37</f>
        <v>0.3451578574508728</v>
      </c>
      <c r="K38" s="36">
        <f>K37/J37</f>
        <v>0.5578914281491445</v>
      </c>
    </row>
  </sheetData>
  <mergeCells count="4">
    <mergeCell ref="A4:B4"/>
    <mergeCell ref="G4:H4"/>
    <mergeCell ref="A22:B22"/>
    <mergeCell ref="G22:H22"/>
  </mergeCells>
  <pageMargins left="0.7" right="0.7" top="0.75" bottom="0.75" header="0.3" footer="0.3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B28C1DF4-DF2C-421C-9E75-3210AE3AA4C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PK  WP</vt:lpstr>
      <vt:lpstr>'PK  WP'!Print_Area</vt:lpstr>
      <vt:lpstr>Summary!Print_Area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s207409</dc:creator>
  <cp:keywords/>
  <cp:lastModifiedBy>s207409</cp:lastModifiedBy>
  <dcterms:created xsi:type="dcterms:W3CDTF">2020-10-30T18:58:35Z</dcterms:created>
  <dcterms:modified xsi:type="dcterms:W3CDTF">2020-11-09T16:46:40Z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ad6c0ef9-bac9-40aa-ab3a-b312d9b63090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N1DSBWDQZIeY/VRw0Xy3fwx0B1BRPR0Y</vt:lpwstr>
  </property>
</Properties>
</file>