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Testimony\Rebuttal Testimony\"/>
    </mc:Choice>
  </mc:AlternateContent>
  <bookViews>
    <workbookView xWindow="0" yWindow="0" windowWidth="28800" windowHeight="13500"/>
  </bookViews>
  <sheets>
    <sheet name="Exhibit HMW-R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32" i="1"/>
  <c r="A30" i="1"/>
  <c r="A31" i="1" s="1"/>
  <c r="A32" i="1" s="1"/>
  <c r="A33" i="1" s="1"/>
  <c r="A34" i="1" s="1"/>
  <c r="A35" i="1" s="1"/>
  <c r="A36" i="1" s="1"/>
  <c r="A37" i="1" s="1"/>
  <c r="A38" i="1" s="1"/>
  <c r="H33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12" i="1"/>
  <c r="H29" i="1"/>
  <c r="E23" i="1" l="1"/>
  <c r="E24" i="1" s="1"/>
  <c r="E12" i="1"/>
  <c r="E13" i="1" s="1"/>
  <c r="H13" i="1" l="1"/>
  <c r="E14" i="1"/>
  <c r="H24" i="1"/>
  <c r="E25" i="1"/>
  <c r="H12" i="1"/>
  <c r="H23" i="1"/>
  <c r="E15" i="1" l="1"/>
  <c r="H14" i="1"/>
  <c r="E26" i="1"/>
  <c r="H25" i="1"/>
  <c r="E16" i="1" l="1"/>
  <c r="H15" i="1"/>
  <c r="E27" i="1"/>
  <c r="H26" i="1"/>
</calcChain>
</file>

<file path=xl/sharedStrings.xml><?xml version="1.0" encoding="utf-8"?>
<sst xmlns="http://schemas.openxmlformats.org/spreadsheetml/2006/main" count="59" uniqueCount="45">
  <si>
    <t>Kentucky Power Company</t>
  </si>
  <si>
    <t>Total Company</t>
  </si>
  <si>
    <t>A</t>
  </si>
  <si>
    <t>B</t>
  </si>
  <si>
    <t>C = A + B</t>
  </si>
  <si>
    <t xml:space="preserve">D </t>
  </si>
  <si>
    <t>E = C * D</t>
  </si>
  <si>
    <t>Accounting Period</t>
  </si>
  <si>
    <r>
      <t>Contribution</t>
    </r>
    <r>
      <rPr>
        <sz val="11"/>
        <color theme="1"/>
        <rFont val="Calibri"/>
        <family val="2"/>
      </rPr>
      <t>³</t>
    </r>
  </si>
  <si>
    <t>(Cost)/Benefit</t>
  </si>
  <si>
    <r>
      <t>As of February 28, 2017</t>
    </r>
    <r>
      <rPr>
        <sz val="11"/>
        <color theme="1"/>
        <rFont val="Calibri"/>
        <family val="2"/>
      </rPr>
      <t>¹</t>
    </r>
  </si>
  <si>
    <t/>
  </si>
  <si>
    <t>March to December 2017</t>
  </si>
  <si>
    <t>January to December 2018</t>
  </si>
  <si>
    <t>January to December 2019</t>
  </si>
  <si>
    <t>Contribution</t>
  </si>
  <si>
    <t>Amount</t>
  </si>
  <si>
    <t>Exhibit HMW-R3</t>
  </si>
  <si>
    <t>³ For documentation supporting Kentucky Power Company's cash pension plan contributions since its last base case proceeding in Case No. 2017-00179, please refer to Exhibit HMW-R1 (2017 contribution) and Exhibit HMW-R2 (2020 contribution).</t>
  </si>
  <si>
    <r>
      <t>Rate</t>
    </r>
    <r>
      <rPr>
        <sz val="11"/>
        <color theme="1"/>
        <rFont val="Calibri"/>
        <family val="2"/>
      </rPr>
      <t>⁴</t>
    </r>
  </si>
  <si>
    <t xml:space="preserve">Rollforward of Prepaid Pension and OPEB Asset Balances and Computation of Related Annualized Cost of Service Reduction </t>
  </si>
  <si>
    <r>
      <t>January to March 2020</t>
    </r>
    <r>
      <rPr>
        <sz val="11"/>
        <color theme="1"/>
        <rFont val="Calibri"/>
        <family val="2"/>
      </rPr>
      <t>²</t>
    </r>
  </si>
  <si>
    <t>April to September 2020</t>
  </si>
  <si>
    <t>F</t>
  </si>
  <si>
    <t>G</t>
  </si>
  <si>
    <t>Line No.</t>
  </si>
  <si>
    <t>² Test year annualized cost savings were computed based on March 2020 prepaid pension and OPEB balances and the 2020 expected return on pension and OPEB plan assets.</t>
  </si>
  <si>
    <t>¹ Prepaid Pension and OPEB balances as of February 28, 2017 were reflected in Total Capitalization authorized in Case No. 2017-00179.  The Prepaid Pension balance as of February 28, 2017 was also included in Total Rate Base authorized in Case No. 2017-00179.</t>
  </si>
  <si>
    <t>⁴ Represents the expected return on plan assets used by the Company’s actuary in determining that year’s cost, and disclosed in Kentucky Power Company's audited financial statements.</t>
  </si>
  <si>
    <r>
      <t xml:space="preserve">Ending Balance
</t>
    </r>
    <r>
      <rPr>
        <b/>
        <u/>
        <sz val="11"/>
        <rFont val="Calibri"/>
        <family val="2"/>
        <scheme val="minor"/>
      </rPr>
      <t>Prepaid Pension</t>
    </r>
    <r>
      <rPr>
        <b/>
        <sz val="11"/>
        <rFont val="Calibri"/>
        <family val="2"/>
        <scheme val="minor"/>
      </rPr>
      <t xml:space="preserve">
Account 1650010</t>
    </r>
  </si>
  <si>
    <r>
      <t xml:space="preserve">Ending Balance
</t>
    </r>
    <r>
      <rPr>
        <b/>
        <u/>
        <sz val="11"/>
        <rFont val="Calibri"/>
        <family val="2"/>
        <scheme val="minor"/>
      </rPr>
      <t>Prepaid OPEB</t>
    </r>
    <r>
      <rPr>
        <b/>
        <sz val="11"/>
        <rFont val="Calibri"/>
        <family val="2"/>
        <scheme val="minor"/>
      </rPr>
      <t xml:space="preserve">
Account 1650035</t>
    </r>
  </si>
  <si>
    <r>
      <t xml:space="preserve">Annualized </t>
    </r>
    <r>
      <rPr>
        <b/>
        <u/>
        <sz val="11"/>
        <color theme="1"/>
        <rFont val="Calibri"/>
        <family val="2"/>
        <scheme val="minor"/>
      </rPr>
      <t>Pension Cost Savings</t>
    </r>
    <r>
      <rPr>
        <b/>
        <sz val="11"/>
        <color theme="1"/>
        <rFont val="Calibri"/>
        <family val="2"/>
        <scheme val="minor"/>
      </rPr>
      <t xml:space="preserve"> Included as Reduction in Cost of Service</t>
    </r>
  </si>
  <si>
    <r>
      <t xml:space="preserve">Annualized </t>
    </r>
    <r>
      <rPr>
        <b/>
        <u/>
        <sz val="11"/>
        <color theme="1"/>
        <rFont val="Calibri"/>
        <family val="2"/>
        <scheme val="minor"/>
      </rPr>
      <t>OPEB Cost Savings</t>
    </r>
    <r>
      <rPr>
        <b/>
        <sz val="11"/>
        <color theme="1"/>
        <rFont val="Calibri"/>
        <family val="2"/>
        <scheme val="minor"/>
      </rPr>
      <t xml:space="preserve"> Included as Reduction in Cost of Service</t>
    </r>
  </si>
  <si>
    <t>Annualized Pension and OPEB Cost Savings for Calendar Year Ended December 31, 2017</t>
  </si>
  <si>
    <t>Annualized Pension and OPEB Cost Savings for Calendar Year Ended December 31, 2018</t>
  </si>
  <si>
    <t>Annualized Pension and OPEB Cost Savings for Calendar Year Ended December 31, 2019</t>
  </si>
  <si>
    <t>Average Annualized Pension and OPEB Cost Savings for Calendar Years 2017, 2018, and 2019</t>
  </si>
  <si>
    <t>I</t>
  </si>
  <si>
    <t>H</t>
  </si>
  <si>
    <t>J = ∑ F's</t>
  </si>
  <si>
    <t>N = (K + L + M) / 3</t>
  </si>
  <si>
    <t>K = ∑ G's</t>
  </si>
  <si>
    <t>L = ∑ H's</t>
  </si>
  <si>
    <t>M = ∑ I's</t>
  </si>
  <si>
    <r>
      <t>Annualized Pension and OPEB Cost Savings Included as Reduction in Cost of Service for the Company's Test Year Ended March 31, 2020</t>
    </r>
    <r>
      <rPr>
        <b/>
        <sz val="11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</si>
</sst>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3" xfId="0" applyBorder="1"/>
    <xf numFmtId="0" fontId="2" fillId="0" borderId="5" xfId="0" applyFont="1" applyBorder="1" applyAlignment="1">
      <alignment horizontal="center" wrapText="1"/>
    </xf>
    <xf numFmtId="17" fontId="0" fillId="0" borderId="4" xfId="0" quotePrefix="1" applyNumberFormat="1" applyBorder="1" applyAlignment="1">
      <alignment horizontal="left" wrapText="1"/>
    </xf>
    <xf numFmtId="0" fontId="0" fillId="2" borderId="5" xfId="0" applyFill="1" applyBorder="1"/>
    <xf numFmtId="164" fontId="0" fillId="0" borderId="5" xfId="1" applyNumberFormat="1" applyFont="1" applyBorder="1"/>
    <xf numFmtId="0" fontId="0" fillId="2" borderId="5" xfId="0" quotePrefix="1" applyFill="1" applyBorder="1"/>
    <xf numFmtId="0" fontId="0" fillId="0" borderId="4" xfId="0" applyBorder="1"/>
    <xf numFmtId="164" fontId="0" fillId="0" borderId="5" xfId="0" applyNumberFormat="1" applyBorder="1"/>
    <xf numFmtId="10" fontId="0" fillId="0" borderId="5" xfId="2" applyNumberFormat="1" applyFont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7" xfId="0" applyNumberFormat="1" applyBorder="1"/>
    <xf numFmtId="0" fontId="0" fillId="0" borderId="8" xfId="0" applyBorder="1"/>
    <xf numFmtId="164" fontId="0" fillId="0" borderId="7" xfId="1" applyNumberFormat="1" applyFont="1" applyBorder="1"/>
    <xf numFmtId="10" fontId="0" fillId="0" borderId="0" xfId="2" applyNumberFormat="1" applyFon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1" applyNumberFormat="1" applyFont="1"/>
    <xf numFmtId="164" fontId="1" fillId="0" borderId="5" xfId="1" applyNumberFormat="1" applyFont="1" applyBorder="1" applyAlignment="1">
      <alignment horizontal="center" wrapText="1"/>
    </xf>
    <xf numFmtId="43" fontId="0" fillId="0" borderId="5" xfId="1" applyFont="1" applyBorder="1"/>
    <xf numFmtId="43" fontId="0" fillId="0" borderId="7" xfId="1" applyFont="1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0" fontId="0" fillId="3" borderId="7" xfId="2" applyNumberFormat="1" applyFont="1" applyFill="1" applyBorder="1"/>
    <xf numFmtId="164" fontId="0" fillId="3" borderId="7" xfId="1" applyNumberFormat="1" applyFont="1" applyFill="1" applyBorder="1"/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Alignment="1">
      <alignment horizontal="center" vertical="top"/>
    </xf>
    <xf numFmtId="164" fontId="0" fillId="0" borderId="0" xfId="0" applyNumberFormat="1" applyAlignment="1">
      <alignment vertical="top"/>
    </xf>
    <xf numFmtId="0" fontId="3" fillId="0" borderId="0" xfId="0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12" fillId="0" borderId="0" xfId="0" applyNumberFormat="1" applyFont="1" applyAlignment="1">
      <alignment vertical="top"/>
    </xf>
    <xf numFmtId="0" fontId="12" fillId="0" borderId="0" xfId="0" applyFont="1" applyBorder="1"/>
    <xf numFmtId="0" fontId="12" fillId="0" borderId="0" xfId="0" applyFont="1"/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="115" zoomScaleNormal="115" workbookViewId="0">
      <selection activeCell="I6" sqref="I6"/>
    </sheetView>
  </sheetViews>
  <sheetFormatPr defaultRowHeight="15" x14ac:dyDescent="0.25"/>
  <cols>
    <col min="1" max="1" width="3.85546875" style="34" customWidth="1"/>
    <col min="2" max="2" width="26.5703125" customWidth="1"/>
    <col min="3" max="4" width="14.42578125" customWidth="1"/>
    <col min="5" max="5" width="15.42578125" customWidth="1"/>
    <col min="6" max="6" width="2.5703125" customWidth="1"/>
    <col min="7" max="7" width="11.140625" customWidth="1"/>
    <col min="8" max="8" width="15.42578125" customWidth="1"/>
    <col min="9" max="9" width="17.28515625" customWidth="1"/>
    <col min="10" max="10" width="7.42578125" style="2" customWidth="1"/>
    <col min="11" max="11" width="11.140625" bestFit="1" customWidth="1"/>
  </cols>
  <sheetData>
    <row r="1" spans="1:11" x14ac:dyDescent="0.25">
      <c r="I1" s="1" t="s">
        <v>17</v>
      </c>
    </row>
    <row r="3" spans="1:11" x14ac:dyDescent="0.25">
      <c r="A3" s="3" t="s">
        <v>20</v>
      </c>
    </row>
    <row r="4" spans="1:11" x14ac:dyDescent="0.25">
      <c r="A4" s="3" t="s">
        <v>0</v>
      </c>
    </row>
    <row r="5" spans="1:11" x14ac:dyDescent="0.25">
      <c r="A5" s="3" t="s">
        <v>1</v>
      </c>
    </row>
    <row r="6" spans="1:11" ht="15.75" thickBot="1" x14ac:dyDescent="0.3">
      <c r="C6" s="4" t="s">
        <v>2</v>
      </c>
      <c r="D6" s="4" t="s">
        <v>3</v>
      </c>
      <c r="E6" s="4" t="s">
        <v>4</v>
      </c>
      <c r="F6" s="4"/>
      <c r="G6" s="4" t="s">
        <v>5</v>
      </c>
      <c r="H6" s="4" t="s">
        <v>6</v>
      </c>
      <c r="I6" s="28"/>
    </row>
    <row r="7" spans="1:11" ht="15" customHeight="1" x14ac:dyDescent="0.25">
      <c r="A7" s="43" t="s">
        <v>25</v>
      </c>
      <c r="B7" s="46" t="s">
        <v>7</v>
      </c>
      <c r="C7" s="48" t="s">
        <v>8</v>
      </c>
      <c r="D7" s="48" t="s">
        <v>9</v>
      </c>
      <c r="E7" s="50" t="s">
        <v>29</v>
      </c>
      <c r="F7" s="5"/>
      <c r="G7" s="48" t="s">
        <v>31</v>
      </c>
      <c r="H7" s="48"/>
      <c r="I7" s="2"/>
    </row>
    <row r="8" spans="1:11" ht="15" customHeight="1" x14ac:dyDescent="0.25">
      <c r="A8" s="43"/>
      <c r="B8" s="47"/>
      <c r="C8" s="49"/>
      <c r="D8" s="49"/>
      <c r="E8" s="51"/>
      <c r="F8" s="2"/>
      <c r="G8" s="49"/>
      <c r="H8" s="49"/>
      <c r="I8" s="2"/>
    </row>
    <row r="9" spans="1:11" x14ac:dyDescent="0.25">
      <c r="A9" s="43"/>
      <c r="B9" s="47"/>
      <c r="C9" s="49"/>
      <c r="D9" s="49"/>
      <c r="E9" s="51"/>
      <c r="F9" s="2"/>
      <c r="G9" s="49"/>
      <c r="H9" s="49"/>
      <c r="I9" s="2"/>
    </row>
    <row r="10" spans="1:11" ht="15" customHeight="1" x14ac:dyDescent="0.25">
      <c r="A10" s="43"/>
      <c r="B10" s="47"/>
      <c r="C10" s="49"/>
      <c r="D10" s="49"/>
      <c r="E10" s="51"/>
      <c r="F10" s="2"/>
      <c r="G10" s="6" t="s">
        <v>19</v>
      </c>
      <c r="H10" s="6" t="s">
        <v>9</v>
      </c>
      <c r="I10" s="2"/>
    </row>
    <row r="11" spans="1:11" x14ac:dyDescent="0.25">
      <c r="A11" s="34">
        <v>1</v>
      </c>
      <c r="B11" s="7" t="s">
        <v>10</v>
      </c>
      <c r="C11" s="8"/>
      <c r="D11" s="8"/>
      <c r="E11" s="9">
        <v>48706586</v>
      </c>
      <c r="F11" s="2"/>
      <c r="G11" s="10" t="s">
        <v>11</v>
      </c>
      <c r="H11" s="8"/>
      <c r="I11" s="2"/>
    </row>
    <row r="12" spans="1:11" x14ac:dyDescent="0.25">
      <c r="A12" s="34">
        <f>A11+1</f>
        <v>2</v>
      </c>
      <c r="B12" s="11" t="s">
        <v>12</v>
      </c>
      <c r="C12" s="12">
        <v>2226000</v>
      </c>
      <c r="D12" s="12">
        <v>-2231495.4900000002</v>
      </c>
      <c r="E12" s="12">
        <f>E11+C12+D12</f>
        <v>48701090.509999998</v>
      </c>
      <c r="F12" s="2"/>
      <c r="G12" s="13">
        <v>0.06</v>
      </c>
      <c r="H12" s="9">
        <f>E12*G12</f>
        <v>2922065.4305999996</v>
      </c>
      <c r="I12" s="32" t="s">
        <v>24</v>
      </c>
      <c r="K12" s="21"/>
    </row>
    <row r="13" spans="1:11" x14ac:dyDescent="0.25">
      <c r="A13" s="34">
        <f t="shared" ref="A13:A38" si="0">A12+1</f>
        <v>3</v>
      </c>
      <c r="B13" s="14" t="s">
        <v>13</v>
      </c>
      <c r="C13" s="12">
        <v>0</v>
      </c>
      <c r="D13" s="12">
        <v>-1959777.0899999999</v>
      </c>
      <c r="E13" s="12">
        <f>E12+C13+D13</f>
        <v>46741313.420000002</v>
      </c>
      <c r="F13" s="2"/>
      <c r="G13" s="13">
        <v>0.06</v>
      </c>
      <c r="H13" s="9">
        <f>E13*G13</f>
        <v>2804478.8051999998</v>
      </c>
      <c r="I13" s="32" t="s">
        <v>38</v>
      </c>
      <c r="K13" s="21"/>
    </row>
    <row r="14" spans="1:11" x14ac:dyDescent="0.25">
      <c r="A14" s="34">
        <f t="shared" si="0"/>
        <v>4</v>
      </c>
      <c r="B14" s="14" t="s">
        <v>14</v>
      </c>
      <c r="C14" s="12">
        <v>0</v>
      </c>
      <c r="D14" s="12">
        <v>-1241208</v>
      </c>
      <c r="E14" s="12">
        <f>E13+C14+D14</f>
        <v>45500105.420000002</v>
      </c>
      <c r="F14" s="2"/>
      <c r="G14" s="13">
        <v>6.25E-2</v>
      </c>
      <c r="H14" s="9">
        <f>E14*G14</f>
        <v>2843756.5887500001</v>
      </c>
      <c r="I14" s="32" t="s">
        <v>37</v>
      </c>
      <c r="K14" s="21"/>
    </row>
    <row r="15" spans="1:11" x14ac:dyDescent="0.25">
      <c r="A15" s="34">
        <f t="shared" si="0"/>
        <v>5</v>
      </c>
      <c r="B15" s="14" t="s">
        <v>21</v>
      </c>
      <c r="C15" s="12">
        <v>0</v>
      </c>
      <c r="D15" s="12">
        <v>-620771.5</v>
      </c>
      <c r="E15" s="12">
        <f>E14+C15+D15</f>
        <v>44879333.920000002</v>
      </c>
      <c r="F15" s="2"/>
      <c r="G15" s="13">
        <v>5.7500000000000002E-2</v>
      </c>
      <c r="H15" s="9">
        <f>E15*G15</f>
        <v>2580561.7004000004</v>
      </c>
      <c r="I15" s="32" t="s">
        <v>23</v>
      </c>
      <c r="K15" s="21"/>
    </row>
    <row r="16" spans="1:11" ht="15.75" thickBot="1" x14ac:dyDescent="0.3">
      <c r="A16" s="34">
        <f t="shared" si="0"/>
        <v>6</v>
      </c>
      <c r="B16" s="15" t="s">
        <v>22</v>
      </c>
      <c r="C16" s="16">
        <v>2775000</v>
      </c>
      <c r="D16" s="16">
        <v>-1241542.98</v>
      </c>
      <c r="E16" s="16">
        <f>E15+C16+D16</f>
        <v>46412790.940000005</v>
      </c>
      <c r="F16" s="17"/>
      <c r="G16" s="30"/>
      <c r="H16" s="31"/>
      <c r="I16" s="32"/>
      <c r="K16" s="19"/>
    </row>
    <row r="17" spans="1:11" ht="15.75" thickBot="1" x14ac:dyDescent="0.3">
      <c r="A17" s="34">
        <f t="shared" si="0"/>
        <v>7</v>
      </c>
      <c r="B17" s="20"/>
      <c r="C17" s="21"/>
      <c r="D17" s="21"/>
      <c r="E17" s="21"/>
      <c r="G17" s="19"/>
      <c r="H17" s="22"/>
      <c r="I17" s="33"/>
      <c r="K17" s="19"/>
    </row>
    <row r="18" spans="1:11" ht="15" customHeight="1" x14ac:dyDescent="0.25">
      <c r="A18" s="34">
        <f t="shared" si="0"/>
        <v>8</v>
      </c>
      <c r="B18" s="46" t="s">
        <v>7</v>
      </c>
      <c r="C18" s="48" t="s">
        <v>15</v>
      </c>
      <c r="D18" s="48" t="s">
        <v>9</v>
      </c>
      <c r="E18" s="50" t="s">
        <v>30</v>
      </c>
      <c r="F18" s="5"/>
      <c r="G18" s="48" t="s">
        <v>32</v>
      </c>
      <c r="H18" s="48"/>
      <c r="I18" s="33"/>
    </row>
    <row r="19" spans="1:11" ht="15" customHeight="1" x14ac:dyDescent="0.25">
      <c r="A19" s="34">
        <f t="shared" si="0"/>
        <v>9</v>
      </c>
      <c r="B19" s="47"/>
      <c r="C19" s="49"/>
      <c r="D19" s="49"/>
      <c r="E19" s="51"/>
      <c r="F19" s="2"/>
      <c r="G19" s="49"/>
      <c r="H19" s="49"/>
      <c r="I19" s="33"/>
    </row>
    <row r="20" spans="1:11" x14ac:dyDescent="0.25">
      <c r="A20" s="34">
        <f t="shared" si="0"/>
        <v>10</v>
      </c>
      <c r="B20" s="47"/>
      <c r="C20" s="49"/>
      <c r="D20" s="49"/>
      <c r="E20" s="51"/>
      <c r="F20" s="2"/>
      <c r="G20" s="49"/>
      <c r="H20" s="49"/>
      <c r="I20" s="33"/>
    </row>
    <row r="21" spans="1:11" x14ac:dyDescent="0.25">
      <c r="A21" s="34">
        <f t="shared" si="0"/>
        <v>11</v>
      </c>
      <c r="B21" s="47"/>
      <c r="C21" s="49"/>
      <c r="D21" s="49"/>
      <c r="E21" s="51"/>
      <c r="F21" s="2"/>
      <c r="G21" s="6" t="s">
        <v>19</v>
      </c>
      <c r="H21" s="6" t="s">
        <v>16</v>
      </c>
      <c r="I21" s="33"/>
    </row>
    <row r="22" spans="1:11" x14ac:dyDescent="0.25">
      <c r="A22" s="34">
        <f t="shared" si="0"/>
        <v>12</v>
      </c>
      <c r="B22" s="7" t="s">
        <v>10</v>
      </c>
      <c r="C22" s="8"/>
      <c r="D22" s="8"/>
      <c r="E22" s="23">
        <v>10167927.050000001</v>
      </c>
      <c r="F22" s="2"/>
      <c r="G22" s="8"/>
      <c r="H22" s="8"/>
      <c r="I22" s="33"/>
    </row>
    <row r="23" spans="1:11" x14ac:dyDescent="0.25">
      <c r="A23" s="34">
        <f t="shared" si="0"/>
        <v>13</v>
      </c>
      <c r="B23" s="11" t="s">
        <v>12</v>
      </c>
      <c r="C23" s="24">
        <v>0</v>
      </c>
      <c r="D23" s="9">
        <v>1955094.5599999994</v>
      </c>
      <c r="E23" s="12">
        <f>E22+C23+D23</f>
        <v>12123021.609999999</v>
      </c>
      <c r="F23" s="2"/>
      <c r="G23" s="13">
        <v>6.7500000000000004E-2</v>
      </c>
      <c r="H23" s="9">
        <f>E23*G23</f>
        <v>818303.958675</v>
      </c>
      <c r="I23" s="32" t="s">
        <v>24</v>
      </c>
    </row>
    <row r="24" spans="1:11" x14ac:dyDescent="0.25">
      <c r="A24" s="34">
        <f t="shared" si="0"/>
        <v>14</v>
      </c>
      <c r="B24" s="14" t="s">
        <v>13</v>
      </c>
      <c r="C24" s="24">
        <v>0</v>
      </c>
      <c r="D24" s="9">
        <v>3937480.0200000014</v>
      </c>
      <c r="E24" s="12">
        <f>E23+C24+D24</f>
        <v>16060501.630000001</v>
      </c>
      <c r="F24" s="2"/>
      <c r="G24" s="13">
        <v>0.06</v>
      </c>
      <c r="H24" s="9">
        <f>E24*G24</f>
        <v>963630.09779999999</v>
      </c>
      <c r="I24" s="32" t="s">
        <v>38</v>
      </c>
    </row>
    <row r="25" spans="1:11" x14ac:dyDescent="0.25">
      <c r="A25" s="34">
        <f t="shared" si="0"/>
        <v>15</v>
      </c>
      <c r="B25" s="14" t="s">
        <v>14</v>
      </c>
      <c r="C25" s="24">
        <v>0</v>
      </c>
      <c r="D25" s="9">
        <v>3082774.5</v>
      </c>
      <c r="E25" s="12">
        <f>E24+C25+D25</f>
        <v>19143276.130000003</v>
      </c>
      <c r="F25" s="2"/>
      <c r="G25" s="13">
        <v>6.25E-2</v>
      </c>
      <c r="H25" s="9">
        <f>E25*G25</f>
        <v>1196454.7581250002</v>
      </c>
      <c r="I25" s="32" t="s">
        <v>37</v>
      </c>
    </row>
    <row r="26" spans="1:11" x14ac:dyDescent="0.25">
      <c r="A26" s="34">
        <f t="shared" si="0"/>
        <v>16</v>
      </c>
      <c r="B26" s="14" t="s">
        <v>21</v>
      </c>
      <c r="C26" s="24">
        <v>0</v>
      </c>
      <c r="D26" s="9">
        <v>1031681.98</v>
      </c>
      <c r="E26" s="12">
        <f>E25+C26+D26</f>
        <v>20174958.110000003</v>
      </c>
      <c r="F26" s="2"/>
      <c r="G26" s="13">
        <v>5.5E-2</v>
      </c>
      <c r="H26" s="9">
        <f>E26*G26</f>
        <v>1109622.6960500001</v>
      </c>
      <c r="I26" s="32" t="s">
        <v>23</v>
      </c>
    </row>
    <row r="27" spans="1:11" ht="15.75" thickBot="1" x14ac:dyDescent="0.3">
      <c r="A27" s="34">
        <f t="shared" si="0"/>
        <v>17</v>
      </c>
      <c r="B27" s="15" t="s">
        <v>22</v>
      </c>
      <c r="C27" s="25">
        <v>0</v>
      </c>
      <c r="D27" s="18">
        <v>2080825.9199999997</v>
      </c>
      <c r="E27" s="16">
        <f>E26+C27+D27</f>
        <v>22255784.030000001</v>
      </c>
      <c r="F27" s="17"/>
      <c r="G27" s="30"/>
      <c r="H27" s="31"/>
      <c r="I27" s="29"/>
    </row>
    <row r="28" spans="1:11" x14ac:dyDescent="0.25">
      <c r="A28" s="34">
        <f t="shared" si="0"/>
        <v>18</v>
      </c>
      <c r="I28" s="2"/>
    </row>
    <row r="29" spans="1:11" ht="29.25" customHeight="1" x14ac:dyDescent="0.25">
      <c r="A29" s="34">
        <f t="shared" si="0"/>
        <v>19</v>
      </c>
      <c r="B29" s="44" t="s">
        <v>44</v>
      </c>
      <c r="C29" s="44"/>
      <c r="D29" s="44"/>
      <c r="E29" s="44"/>
      <c r="F29" s="44"/>
      <c r="G29" s="44"/>
      <c r="H29" s="37">
        <f>H15+H26</f>
        <v>3690184.3964500008</v>
      </c>
      <c r="I29" s="36" t="s">
        <v>39</v>
      </c>
    </row>
    <row r="30" spans="1:11" x14ac:dyDescent="0.25">
      <c r="A30" s="34">
        <f t="shared" si="0"/>
        <v>20</v>
      </c>
      <c r="B30" s="41" t="s">
        <v>33</v>
      </c>
      <c r="C30" s="41"/>
      <c r="D30" s="41"/>
      <c r="E30" s="41"/>
      <c r="F30" s="41"/>
      <c r="G30" s="41"/>
      <c r="H30" s="35">
        <f>H12+H23</f>
        <v>3740369.3892749995</v>
      </c>
      <c r="I30" s="36" t="s">
        <v>41</v>
      </c>
    </row>
    <row r="31" spans="1:11" x14ac:dyDescent="0.25">
      <c r="A31" s="34">
        <f t="shared" si="0"/>
        <v>21</v>
      </c>
      <c r="B31" s="41" t="s">
        <v>34</v>
      </c>
      <c r="C31" s="41"/>
      <c r="D31" s="41"/>
      <c r="E31" s="41"/>
      <c r="F31" s="41"/>
      <c r="G31" s="41"/>
      <c r="H31" s="35">
        <f>H13+H24</f>
        <v>3768108.9029999999</v>
      </c>
      <c r="I31" s="36" t="s">
        <v>42</v>
      </c>
    </row>
    <row r="32" spans="1:11" x14ac:dyDescent="0.25">
      <c r="A32" s="34">
        <f t="shared" si="0"/>
        <v>22</v>
      </c>
      <c r="B32" s="41" t="s">
        <v>35</v>
      </c>
      <c r="C32" s="41"/>
      <c r="D32" s="41"/>
      <c r="E32" s="41"/>
      <c r="F32" s="41"/>
      <c r="G32" s="41"/>
      <c r="H32" s="35">
        <f>H14+H25</f>
        <v>4040211.3468750003</v>
      </c>
      <c r="I32" s="36" t="s">
        <v>43</v>
      </c>
    </row>
    <row r="33" spans="1:10" s="40" customFormat="1" ht="14.25" customHeight="1" x14ac:dyDescent="0.25">
      <c r="A33" s="34">
        <f t="shared" si="0"/>
        <v>23</v>
      </c>
      <c r="B33" s="42" t="s">
        <v>36</v>
      </c>
      <c r="C33" s="42"/>
      <c r="D33" s="42"/>
      <c r="E33" s="42"/>
      <c r="F33" s="42"/>
      <c r="G33" s="42"/>
      <c r="H33" s="38">
        <f>AVERAGE(H30:H32)</f>
        <v>3849563.2130499999</v>
      </c>
      <c r="I33" s="36" t="s">
        <v>40</v>
      </c>
      <c r="J33" s="39"/>
    </row>
    <row r="34" spans="1:10" x14ac:dyDescent="0.25">
      <c r="A34" s="34">
        <f t="shared" si="0"/>
        <v>24</v>
      </c>
      <c r="I34" s="2"/>
    </row>
    <row r="35" spans="1:10" s="27" customFormat="1" ht="33" customHeight="1" x14ac:dyDescent="0.25">
      <c r="A35" s="34">
        <f t="shared" si="0"/>
        <v>25</v>
      </c>
      <c r="B35" s="45" t="s">
        <v>27</v>
      </c>
      <c r="C35" s="45"/>
      <c r="D35" s="45"/>
      <c r="E35" s="45"/>
      <c r="F35" s="45"/>
      <c r="G35" s="45"/>
      <c r="H35" s="45"/>
      <c r="I35" s="45"/>
      <c r="J35" s="26"/>
    </row>
    <row r="36" spans="1:10" s="27" customFormat="1" ht="33" customHeight="1" x14ac:dyDescent="0.25">
      <c r="A36" s="34">
        <f t="shared" si="0"/>
        <v>26</v>
      </c>
      <c r="B36" s="52" t="s">
        <v>26</v>
      </c>
      <c r="C36" s="52"/>
      <c r="D36" s="52"/>
      <c r="E36" s="52"/>
      <c r="F36" s="52"/>
      <c r="G36" s="52"/>
      <c r="H36" s="52"/>
      <c r="I36" s="52"/>
      <c r="J36" s="26"/>
    </row>
    <row r="37" spans="1:10" s="27" customFormat="1" ht="35.25" customHeight="1" x14ac:dyDescent="0.25">
      <c r="A37" s="34">
        <f t="shared" si="0"/>
        <v>27</v>
      </c>
      <c r="B37" s="45" t="s">
        <v>18</v>
      </c>
      <c r="C37" s="45"/>
      <c r="D37" s="45"/>
      <c r="E37" s="45"/>
      <c r="F37" s="45"/>
      <c r="G37" s="45"/>
      <c r="H37" s="45"/>
      <c r="I37" s="45"/>
      <c r="J37" s="26"/>
    </row>
    <row r="38" spans="1:10" ht="34.5" customHeight="1" x14ac:dyDescent="0.25">
      <c r="A38" s="34">
        <f t="shared" si="0"/>
        <v>28</v>
      </c>
      <c r="B38" s="45" t="s">
        <v>28</v>
      </c>
      <c r="C38" s="45"/>
      <c r="D38" s="45"/>
      <c r="E38" s="45"/>
      <c r="F38" s="45"/>
      <c r="G38" s="45"/>
      <c r="H38" s="45"/>
      <c r="I38" s="45"/>
    </row>
  </sheetData>
  <mergeCells count="20">
    <mergeCell ref="B38:I38"/>
    <mergeCell ref="B7:B10"/>
    <mergeCell ref="C7:C10"/>
    <mergeCell ref="D7:D10"/>
    <mergeCell ref="E7:E10"/>
    <mergeCell ref="G7:H9"/>
    <mergeCell ref="B35:I35"/>
    <mergeCell ref="B36:I36"/>
    <mergeCell ref="B37:I37"/>
    <mergeCell ref="B18:B21"/>
    <mergeCell ref="C18:C21"/>
    <mergeCell ref="D18:D21"/>
    <mergeCell ref="E18:E21"/>
    <mergeCell ref="G18:H20"/>
    <mergeCell ref="B30:G30"/>
    <mergeCell ref="B31:G31"/>
    <mergeCell ref="B32:G32"/>
    <mergeCell ref="B33:G33"/>
    <mergeCell ref="A7:A10"/>
    <mergeCell ref="B29:G29"/>
  </mergeCells>
  <pageMargins left="0.7" right="0.7" top="0.75" bottom="0.75" header="0.3" footer="0.3"/>
  <pageSetup scale="78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A58EFBE9-DE33-40F4-ABB3-E0DA55B19C77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34E64BD9-23D8-4399-9AEB-2BFB87F2CAF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HMW-R3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keywords/>
  <cp:lastModifiedBy>s213167</cp:lastModifiedBy>
  <cp:lastPrinted>2020-11-03T15:53:10Z</cp:lastPrinted>
  <dcterms:created xsi:type="dcterms:W3CDTF">2020-10-22T10:50:09Z</dcterms:created>
  <dcterms:modified xsi:type="dcterms:W3CDTF">2020-11-06T18:11:56Z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4252d1f3-0092-4cc9-a676-0a67f190fa5d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mHnpUGvhrYAwVF9YqH5Whw/DnKUHosNP</vt:lpwstr>
  </property>
</Properties>
</file>