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12197\Desktop\Vaughan\"/>
    </mc:Choice>
  </mc:AlternateContent>
  <bookViews>
    <workbookView xWindow="0" yWindow="0" windowWidth="18330" windowHeight="17640" activeTab="8"/>
  </bookViews>
  <sheets>
    <sheet name="2020" sheetId="2" r:id="rId1"/>
    <sheet name="2019" sheetId="3" r:id="rId2"/>
    <sheet name="2018" sheetId="4" r:id="rId3"/>
    <sheet name="2017" sheetId="5" r:id="rId4"/>
    <sheet name="2016" sheetId="6" r:id="rId5"/>
    <sheet name="2015" sheetId="7" r:id="rId6"/>
    <sheet name="2014" sheetId="8" r:id="rId7"/>
    <sheet name="2013" sheetId="9" r:id="rId8"/>
    <sheet name="2012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AK17" i="10"/>
  <c r="AH17" i="10"/>
  <c r="AE17" i="10"/>
  <c r="AB17" i="10"/>
  <c r="Y17" i="10"/>
  <c r="V17" i="10"/>
  <c r="S17" i="10"/>
  <c r="P17" i="10"/>
  <c r="M17" i="10"/>
  <c r="J17" i="10"/>
  <c r="G17" i="10"/>
  <c r="D17" i="10"/>
  <c r="AK16" i="10"/>
  <c r="AK18" i="10" s="1"/>
  <c r="AH16" i="10"/>
  <c r="AH18" i="10" s="1"/>
  <c r="AE16" i="10"/>
  <c r="AE18" i="10" s="1"/>
  <c r="AB16" i="10"/>
  <c r="AB18" i="10" s="1"/>
  <c r="Y16" i="10"/>
  <c r="Y18" i="10" s="1"/>
  <c r="V16" i="10"/>
  <c r="V18" i="10" s="1"/>
  <c r="S16" i="10"/>
  <c r="S18" i="10" s="1"/>
  <c r="P16" i="10"/>
  <c r="P18" i="10" s="1"/>
  <c r="M16" i="10"/>
  <c r="M18" i="10" s="1"/>
  <c r="J18" i="10"/>
  <c r="G16" i="10"/>
  <c r="G18" i="10" s="1"/>
  <c r="D16" i="10"/>
  <c r="D18" i="10" s="1"/>
  <c r="AK13" i="10"/>
  <c r="AH13" i="10"/>
  <c r="AE13" i="10"/>
  <c r="AB13" i="10"/>
  <c r="Y13" i="10"/>
  <c r="V13" i="10"/>
  <c r="S13" i="10"/>
  <c r="P13" i="10"/>
  <c r="M13" i="10"/>
  <c r="J13" i="10"/>
  <c r="G13" i="10"/>
  <c r="D13" i="10"/>
  <c r="AK12" i="10"/>
  <c r="AK14" i="10" s="1"/>
  <c r="AH12" i="10"/>
  <c r="AH14" i="10" s="1"/>
  <c r="AE12" i="10"/>
  <c r="AE14" i="10" s="1"/>
  <c r="AB12" i="10"/>
  <c r="AB14" i="10" s="1"/>
  <c r="Y12" i="10"/>
  <c r="Y14" i="10" s="1"/>
  <c r="V12" i="10"/>
  <c r="V14" i="10" s="1"/>
  <c r="S12" i="10"/>
  <c r="S14" i="10" s="1"/>
  <c r="P12" i="10"/>
  <c r="P14" i="10" s="1"/>
  <c r="M12" i="10"/>
  <c r="M14" i="10" s="1"/>
  <c r="J12" i="10"/>
  <c r="J14" i="10" s="1"/>
  <c r="G12" i="10"/>
  <c r="G14" i="10" s="1"/>
  <c r="D12" i="10"/>
  <c r="D14" i="10" s="1"/>
  <c r="AM10" i="10"/>
  <c r="AN10" i="10" s="1"/>
  <c r="AM9" i="10"/>
  <c r="AN9" i="10" s="1"/>
  <c r="AM8" i="10"/>
  <c r="AN8" i="10" s="1"/>
  <c r="AM7" i="10"/>
  <c r="AN7" i="10" s="1"/>
  <c r="AM6" i="10"/>
  <c r="AN6" i="10" s="1"/>
  <c r="AM5" i="10"/>
  <c r="AN5" i="10" s="1"/>
  <c r="AM4" i="10"/>
  <c r="B20" i="9"/>
  <c r="B19" i="9"/>
  <c r="B18" i="9"/>
  <c r="B17" i="9"/>
  <c r="B15" i="9"/>
  <c r="M12" i="9"/>
  <c r="M4" i="9" s="1"/>
  <c r="B16" i="9" s="1"/>
  <c r="L12" i="9"/>
  <c r="L2" i="9" s="1"/>
  <c r="B14" i="9" s="1"/>
  <c r="L4" i="9"/>
  <c r="M2" i="9"/>
  <c r="B21" i="8"/>
  <c r="C21" i="8" s="1"/>
  <c r="B20" i="8"/>
  <c r="C20" i="8" s="1"/>
  <c r="B19" i="8"/>
  <c r="C19" i="8" s="1"/>
  <c r="B18" i="8"/>
  <c r="C18" i="8" s="1"/>
  <c r="B17" i="8"/>
  <c r="B22" i="8" s="1"/>
  <c r="B16" i="8"/>
  <c r="C16" i="8" s="1"/>
  <c r="B15" i="8"/>
  <c r="B20" i="7"/>
  <c r="B19" i="7"/>
  <c r="C19" i="7" s="1"/>
  <c r="B18" i="7"/>
  <c r="B17" i="7"/>
  <c r="B16" i="7"/>
  <c r="B15" i="7"/>
  <c r="M8" i="7"/>
  <c r="L8" i="7"/>
  <c r="K8" i="7"/>
  <c r="J8" i="7"/>
  <c r="I8" i="7"/>
  <c r="H8" i="7"/>
  <c r="G8" i="7"/>
  <c r="F8" i="7"/>
  <c r="E8" i="7"/>
  <c r="D8" i="7"/>
  <c r="C8" i="7"/>
  <c r="B14" i="7" s="1"/>
  <c r="B8" i="7"/>
  <c r="C19" i="9" l="1"/>
  <c r="F19" i="9" s="1"/>
  <c r="C16" i="9"/>
  <c r="F16" i="9" s="1"/>
  <c r="B21" i="9"/>
  <c r="C20" i="9"/>
  <c r="F20" i="9" s="1"/>
  <c r="C18" i="9"/>
  <c r="F18" i="9" s="1"/>
  <c r="C15" i="9"/>
  <c r="C17" i="9"/>
  <c r="F17" i="9" s="1"/>
  <c r="C17" i="8"/>
  <c r="C22" i="8" s="1"/>
  <c r="C20" i="7"/>
  <c r="C15" i="7"/>
  <c r="C21" i="7" s="1"/>
  <c r="C16" i="7"/>
  <c r="C17" i="7"/>
  <c r="C18" i="7"/>
  <c r="B21" i="7"/>
  <c r="F15" i="9" l="1"/>
  <c r="C21" i="9"/>
  <c r="F21" i="9" s="1"/>
  <c r="B8" i="6"/>
  <c r="B14" i="6" s="1"/>
  <c r="C8" i="6"/>
  <c r="D8" i="6"/>
  <c r="E8" i="6"/>
  <c r="F8" i="6"/>
  <c r="G8" i="6"/>
  <c r="H8" i="6"/>
  <c r="I8" i="6"/>
  <c r="J8" i="6"/>
  <c r="K8" i="6"/>
  <c r="L8" i="6"/>
  <c r="M8" i="6"/>
  <c r="B15" i="6"/>
  <c r="B16" i="6"/>
  <c r="B17" i="6"/>
  <c r="B18" i="6"/>
  <c r="B19" i="6"/>
  <c r="B20" i="6"/>
  <c r="C17" i="6" l="1"/>
  <c r="C20" i="6"/>
  <c r="C18" i="6"/>
  <c r="C15" i="6"/>
  <c r="C19" i="6"/>
  <c r="C16" i="6"/>
  <c r="B21" i="6"/>
  <c r="B20" i="5"/>
  <c r="B19" i="5"/>
  <c r="C19" i="5" s="1"/>
  <c r="B18" i="5"/>
  <c r="B17" i="5"/>
  <c r="B16" i="5"/>
  <c r="B15" i="5"/>
  <c r="M8" i="5"/>
  <c r="L8" i="5"/>
  <c r="K8" i="5"/>
  <c r="J8" i="5"/>
  <c r="I8" i="5"/>
  <c r="H8" i="5"/>
  <c r="G8" i="5"/>
  <c r="F8" i="5"/>
  <c r="E8" i="5"/>
  <c r="D8" i="5"/>
  <c r="C8" i="5"/>
  <c r="B14" i="5" s="1"/>
  <c r="B8" i="5"/>
  <c r="C21" i="6" l="1"/>
  <c r="C20" i="5"/>
  <c r="C15" i="5"/>
  <c r="C21" i="5" s="1"/>
  <c r="C16" i="5"/>
  <c r="C17" i="5"/>
  <c r="C18" i="5"/>
  <c r="B21" i="5"/>
  <c r="B8" i="4" l="1"/>
  <c r="B14" i="4" s="1"/>
  <c r="C8" i="4"/>
  <c r="D8" i="4"/>
  <c r="E8" i="4"/>
  <c r="F8" i="4"/>
  <c r="G8" i="4"/>
  <c r="H8" i="4"/>
  <c r="I8" i="4"/>
  <c r="J8" i="4"/>
  <c r="K8" i="4"/>
  <c r="L8" i="4"/>
  <c r="M8" i="4"/>
  <c r="B15" i="4"/>
  <c r="B16" i="4"/>
  <c r="B17" i="4"/>
  <c r="B18" i="4"/>
  <c r="B19" i="4"/>
  <c r="B20" i="4"/>
  <c r="C15" i="4" l="1"/>
  <c r="C21" i="4" s="1"/>
  <c r="C20" i="4"/>
  <c r="C17" i="4"/>
  <c r="C19" i="4"/>
  <c r="C16" i="4"/>
  <c r="C18" i="4"/>
  <c r="B21" i="4"/>
  <c r="B20" i="3"/>
  <c r="C20" i="3" s="1"/>
  <c r="B19" i="3"/>
  <c r="C19" i="3" s="1"/>
  <c r="B18" i="3"/>
  <c r="C18" i="3" s="1"/>
  <c r="B17" i="3"/>
  <c r="C17" i="3" s="1"/>
  <c r="B16" i="3"/>
  <c r="C16" i="3" s="1"/>
  <c r="B15" i="3"/>
  <c r="C15" i="3" s="1"/>
  <c r="B14" i="3"/>
  <c r="M8" i="3"/>
  <c r="L8" i="3"/>
  <c r="K8" i="3"/>
  <c r="J8" i="3"/>
  <c r="I8" i="3"/>
  <c r="H8" i="3"/>
  <c r="G8" i="3"/>
  <c r="F8" i="3"/>
  <c r="E8" i="3"/>
  <c r="D8" i="3"/>
  <c r="C8" i="3"/>
  <c r="B8" i="3"/>
  <c r="C21" i="3" l="1"/>
  <c r="B21" i="3"/>
  <c r="B20" i="2" l="1"/>
  <c r="B19" i="2"/>
  <c r="B18" i="2"/>
  <c r="B17" i="2"/>
  <c r="B16" i="2"/>
  <c r="B15" i="2"/>
  <c r="M8" i="2"/>
  <c r="L8" i="2"/>
  <c r="K8" i="2"/>
  <c r="J8" i="2"/>
  <c r="I8" i="2"/>
  <c r="H8" i="2"/>
  <c r="G8" i="2"/>
  <c r="F8" i="2"/>
  <c r="E8" i="2"/>
  <c r="D8" i="2"/>
  <c r="C8" i="2"/>
  <c r="B8" i="2"/>
  <c r="B14" i="2" s="1"/>
  <c r="C20" i="2" l="1"/>
  <c r="C16" i="2"/>
  <c r="C17" i="2"/>
  <c r="C18" i="2"/>
  <c r="C19" i="2"/>
  <c r="C15" i="2"/>
  <c r="B21" i="2"/>
  <c r="C21" i="2" l="1"/>
</calcChain>
</file>

<file path=xl/sharedStrings.xml><?xml version="1.0" encoding="utf-8"?>
<sst xmlns="http://schemas.openxmlformats.org/spreadsheetml/2006/main" count="532" uniqueCount="171">
  <si>
    <t>Load</t>
  </si>
  <si>
    <t>11/27/2018 HE 19</t>
  </si>
  <si>
    <t>12/11/2018 HE 8</t>
  </si>
  <si>
    <t>1/31/2019 HE 8</t>
  </si>
  <si>
    <t>2/1/2019 HE 8</t>
  </si>
  <si>
    <t>3/6/2019 HE 8</t>
  </si>
  <si>
    <t>4/1/2019 HE 8</t>
  </si>
  <si>
    <t>5/28/2019 HE 17</t>
  </si>
  <si>
    <t>6/28/2019 HE 17</t>
  </si>
  <si>
    <t>7/15/2019 HE 17</t>
  </si>
  <si>
    <t>8/20/2019 HE 15</t>
  </si>
  <si>
    <t>9/12/2019 HE 17</t>
  </si>
  <si>
    <t>10/1/2019 HE 17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</si>
  <si>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</si>
  <si>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</si>
  <si>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</si>
  <si>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</si>
  <si>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</si>
  <si>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</si>
  <si>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</si>
  <si>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2019 12 CP</t>
  </si>
  <si>
    <t>Average</t>
  </si>
  <si>
    <t>12 CP Percent</t>
  </si>
  <si>
    <t>Operating Company Sum</t>
  </si>
  <si>
    <t>Revision 1: January 2019 Peak restated.</t>
  </si>
  <si>
    <t>Prepared by: Michael Kuhn</t>
  </si>
  <si>
    <t>Date: 1/6/2020</t>
  </si>
  <si>
    <t>Reviewed by: David Wooddell</t>
  </si>
  <si>
    <t>11/20/2017 HE 08</t>
  </si>
  <si>
    <t>12/28/2017 HE 09</t>
  </si>
  <si>
    <t>1/03/2018 HE 08</t>
  </si>
  <si>
    <t>2/02/2018 HE 09</t>
  </si>
  <si>
    <t>3/14/2018 HE 08</t>
  </si>
  <si>
    <t>4/17/2018 HE 10</t>
  </si>
  <si>
    <t>5/29/2018 HE 17</t>
  </si>
  <si>
    <t>6/18/2018 HE 17</t>
  </si>
  <si>
    <t>7/03/2018 HE 17</t>
  </si>
  <si>
    <t>8/28/2018 HE 17</t>
  </si>
  <si>
    <t>9/04/2018 HE 17</t>
  </si>
  <si>
    <t>10/8/2018 HE 16</t>
  </si>
  <si>
    <t>Revision 1: I&amp;M Load reduced due to Wabash correction</t>
  </si>
  <si>
    <t>Prepared by:</t>
  </si>
  <si>
    <t>Date:</t>
  </si>
  <si>
    <t>Christopher Werner</t>
  </si>
  <si>
    <t>Reviewed by:</t>
  </si>
  <si>
    <t>Dave Wooddell</t>
  </si>
  <si>
    <t>Martha Sanger</t>
  </si>
  <si>
    <t>2018 12 CP</t>
  </si>
  <si>
    <t>10/9/2017 HE 17</t>
  </si>
  <si>
    <t>9/26/2017 HE 17</t>
  </si>
  <si>
    <t>8/21/2017 HE 14</t>
  </si>
  <si>
    <t>7/19/2017 HE 17</t>
  </si>
  <si>
    <t>6/12/2017 HE 18</t>
  </si>
  <si>
    <t>5/18/2017 HE 17</t>
  </si>
  <si>
    <t>4/07/2017 HE 09</t>
  </si>
  <si>
    <t>3/15/2017 HE 08</t>
  </si>
  <si>
    <t>2/10/2017 HE 08</t>
  </si>
  <si>
    <t>1/09/2017 HE 08</t>
  </si>
  <si>
    <t>12/15/2016 HE 19</t>
  </si>
  <si>
    <t>11/22/2016 HE 08</t>
  </si>
  <si>
    <t>11/23/2015 HE 08</t>
  </si>
  <si>
    <t>12/04/2015 HE 08</t>
  </si>
  <si>
    <t>1/19/2016 HE 08</t>
  </si>
  <si>
    <t>2/11/2016 HE 08</t>
  </si>
  <si>
    <t>3/03/2016 HE 08</t>
  </si>
  <si>
    <t>4/06/2016 HE 08</t>
  </si>
  <si>
    <t>5/31/2016 HE 17</t>
  </si>
  <si>
    <t>6/27/2016 HE 15</t>
  </si>
  <si>
    <t>7/25/2016 HE 16</t>
  </si>
  <si>
    <t>8/11/2016 HE 15</t>
  </si>
  <si>
    <t>9/7/2016 HE 17</t>
  </si>
  <si>
    <t>10/18/2016 HE 20</t>
  </si>
  <si>
    <t>2017 12 CP</t>
  </si>
  <si>
    <t>2016 12 CP</t>
  </si>
  <si>
    <t>10/19/2015 HE 08</t>
  </si>
  <si>
    <t>9/8/2015 HE 15</t>
  </si>
  <si>
    <t>8/19/2015 HE 15</t>
  </si>
  <si>
    <t>7/29/2015 HE 16</t>
  </si>
  <si>
    <t>6/15/2015 HE 16</t>
  </si>
  <si>
    <t>5/29/2015 HE 17</t>
  </si>
  <si>
    <t>4/1/2015 HE 08</t>
  </si>
  <si>
    <t>3/6/2015 HE 08</t>
  </si>
  <si>
    <t>2/20/2015 HE 08</t>
  </si>
  <si>
    <t>1/8/2015 HE 08</t>
  </si>
  <si>
    <t>12/12/2014 HE 08</t>
  </si>
  <si>
    <t>11/19/2014 HE 08</t>
  </si>
  <si>
    <t>11/25/2013 HE 08</t>
  </si>
  <si>
    <t>12/212/2013 HE 20</t>
  </si>
  <si>
    <t>01/03/2014 HE 08</t>
  </si>
  <si>
    <t>02/12/2014 HE 08</t>
  </si>
  <si>
    <t>03/04/2014 HE 08</t>
  </si>
  <si>
    <t>04/16/2014 HE 08</t>
  </si>
  <si>
    <t>05/27/2014 HE 17</t>
  </si>
  <si>
    <t>06/17/2014 HE 17</t>
  </si>
  <si>
    <t>07/22/2014 HE 17</t>
  </si>
  <si>
    <t>08/27/2014 HE 17</t>
  </si>
  <si>
    <t>09/05/2014 HE 16</t>
  </si>
  <si>
    <t>10/31/2014 HE 08</t>
  </si>
  <si>
    <t>2015 12 CP</t>
  </si>
  <si>
    <t>11/29/2012 HE 08</t>
  </si>
  <si>
    <t>12/21/2012 HE 19</t>
  </si>
  <si>
    <t>01/23/2013 HE 08</t>
  </si>
  <si>
    <t>02/01/2013 HE 09</t>
  </si>
  <si>
    <t>03/22/2013 HE 08</t>
  </si>
  <si>
    <t>04/03/2013 HE 08</t>
  </si>
  <si>
    <t>05/30/2013 HE 18</t>
  </si>
  <si>
    <t>06/25/2013 HE 17</t>
  </si>
  <si>
    <t>07/18/2013 HE 18</t>
  </si>
  <si>
    <t>08/30/2013 HE 17</t>
  </si>
  <si>
    <t>09/10/2013 HE 17</t>
  </si>
  <si>
    <t>10/25/2013 HE 08</t>
  </si>
  <si>
    <t>AEP LSE w/CRES</t>
  </si>
  <si>
    <t>PJM LSE AP w/out KGP</t>
  </si>
  <si>
    <t>PJM LSE OP with CRES</t>
  </si>
  <si>
    <t>PJM LSE IM with CRES</t>
  </si>
  <si>
    <t>PJM LSE KP</t>
  </si>
  <si>
    <t>PJM EDC/LSE WPC</t>
  </si>
  <si>
    <t>AP KGP MLR/TranSys</t>
  </si>
  <si>
    <t>2014 12 CP</t>
  </si>
  <si>
    <t>11/18/11 HE 8</t>
  </si>
  <si>
    <t>12/12/11 HE 8</t>
  </si>
  <si>
    <t>1/3/12 HE 20</t>
  </si>
  <si>
    <t>2/13/12 HE 8</t>
  </si>
  <si>
    <t>3/6/12 HE 8</t>
  </si>
  <si>
    <t>4/12/12 HE 8</t>
  </si>
  <si>
    <t>5/28/12 HE 17</t>
  </si>
  <si>
    <t>6/28/12 HE 18</t>
  </si>
  <si>
    <t>7/26/12 HE 16</t>
  </si>
  <si>
    <t>8/2/12 HE 18</t>
  </si>
  <si>
    <t>9/6/12 HE 17</t>
  </si>
  <si>
    <t>10/29/12 HE 20</t>
  </si>
  <si>
    <t>AP LSE (For 12 CP)</t>
  </si>
  <si>
    <t>IM LSE (For 12 CP)</t>
  </si>
  <si>
    <t>KP LSE (For 12 CP)</t>
  </si>
  <si>
    <t>Kingsport LSE (For 12 CP)</t>
  </si>
  <si>
    <t>OP w/CRES</t>
  </si>
  <si>
    <t>Wheeling LSE (For 12 CP)</t>
  </si>
  <si>
    <t>IMPA LSE
Contribution to Load</t>
  </si>
  <si>
    <t>Before Correction</t>
  </si>
  <si>
    <t>After Correction</t>
  </si>
  <si>
    <t>Net Change</t>
  </si>
  <si>
    <t>2012 13 CP</t>
  </si>
  <si>
    <t>NEW
12 CP Percent</t>
  </si>
  <si>
    <t>12 CP Percent
BEFORE CORRECTION</t>
  </si>
  <si>
    <t>Account Name</t>
  </si>
  <si>
    <t>Operating Date</t>
  </si>
  <si>
    <t>Source</t>
  </si>
  <si>
    <t>HE 08</t>
  </si>
  <si>
    <t>HE 19</t>
  </si>
  <si>
    <t>HE 17</t>
  </si>
  <si>
    <t>HE 9</t>
  </si>
  <si>
    <t>Average 12 CP</t>
  </si>
  <si>
    <t>NITS Allocators</t>
  </si>
  <si>
    <t>AEP LSE</t>
  </si>
  <si>
    <t>11/29/2010</t>
  </si>
  <si>
    <t>Live</t>
  </si>
  <si>
    <t>12/13/2010</t>
  </si>
  <si>
    <t>01/24/2011</t>
  </si>
  <si>
    <t>02/11/2011</t>
  </si>
  <si>
    <t>03/03/2011</t>
  </si>
  <si>
    <t>04/01/2011</t>
  </si>
  <si>
    <t>05/31/2011</t>
  </si>
  <si>
    <t>06/08/2011</t>
  </si>
  <si>
    <t>07/21/2011</t>
  </si>
  <si>
    <t>08/02/2011</t>
  </si>
  <si>
    <t>09/02/2011</t>
  </si>
  <si>
    <t>AEP LSE (For MWh Allocation)</t>
  </si>
  <si>
    <t>AEP LSE w/o CRES</t>
  </si>
  <si>
    <t>AEP LSE (for RTO Submission)</t>
  </si>
  <si>
    <t>Difference</t>
  </si>
  <si>
    <t>Sum Of OpCos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</si>
</sst>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%"/>
    <numFmt numFmtId="166" formatCode="0.00000"/>
    <numFmt numFmtId="167" formatCode="0.0000000"/>
    <numFmt numFmtId="168" formatCode="0.0000%"/>
    <numFmt numFmtId="169" formatCode="mm/dd/yyyy"/>
    <numFmt numFmtId="170" formatCode="#0.0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0"/>
      <color indexed="11"/>
      <name val="Arial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2" fillId="2" borderId="1" xfId="1" applyFont="1" applyFill="1" applyBorder="1" applyAlignment="1">
      <alignment horizontal="left" textRotation="90" wrapText="1"/>
    </xf>
    <xf numFmtId="14" fontId="2" fillId="2" borderId="1" xfId="1" applyNumberFormat="1" applyFont="1" applyFill="1" applyBorder="1" applyAlignment="1">
      <alignment textRotation="90" wrapText="1"/>
    </xf>
    <xf numFmtId="0" fontId="2" fillId="2" borderId="1" xfId="1" applyFont="1" applyFill="1" applyBorder="1" applyAlignment="1">
      <alignment textRotation="90" wrapText="1"/>
    </xf>
    <xf numFmtId="0" fontId="1" fillId="0" borderId="0" xfId="1"/>
    <xf numFmtId="0" fontId="3" fillId="4" borderId="2" xfId="1" applyFont="1" applyFill="1" applyBorder="1"/>
    <xf numFmtId="164" fontId="1" fillId="4" borderId="2" xfId="1" applyNumberFormat="1" applyFill="1" applyBorder="1"/>
    <xf numFmtId="164" fontId="1" fillId="3" borderId="2" xfId="1" applyNumberFormat="1" applyFill="1" applyBorder="1"/>
    <xf numFmtId="0" fontId="3" fillId="4" borderId="3" xfId="1" applyFont="1" applyFill="1" applyBorder="1"/>
    <xf numFmtId="164" fontId="1" fillId="4" borderId="3" xfId="1" applyNumberFormat="1" applyFill="1" applyBorder="1"/>
    <xf numFmtId="164" fontId="1" fillId="3" borderId="3" xfId="1" applyNumberFormat="1" applyFill="1" applyBorder="1"/>
    <xf numFmtId="0" fontId="3" fillId="4" borderId="4" xfId="1" applyFont="1" applyFill="1" applyBorder="1"/>
    <xf numFmtId="164" fontId="1" fillId="4" borderId="4" xfId="1" applyNumberFormat="1" applyFill="1" applyBorder="1"/>
    <xf numFmtId="164" fontId="1" fillId="3" borderId="4" xfId="1" applyNumberFormat="1" applyFill="1" applyBorder="1"/>
    <xf numFmtId="0" fontId="3" fillId="4" borderId="1" xfId="1" applyFont="1" applyFill="1" applyBorder="1"/>
    <xf numFmtId="164" fontId="1" fillId="4" borderId="1" xfId="1" applyNumberFormat="1" applyFill="1" applyBorder="1"/>
    <xf numFmtId="10" fontId="1" fillId="0" borderId="0" xfId="1" applyNumberFormat="1"/>
    <xf numFmtId="0" fontId="1" fillId="4" borderId="5" xfId="1" applyFill="1" applyBorder="1"/>
    <xf numFmtId="165" fontId="1" fillId="4" borderId="6" xfId="1" applyNumberFormat="1" applyFill="1" applyBorder="1"/>
    <xf numFmtId="165" fontId="1" fillId="0" borderId="0" xfId="1" applyNumberFormat="1"/>
    <xf numFmtId="165" fontId="0" fillId="0" borderId="0" xfId="2" applyNumberFormat="1" applyFont="1"/>
    <xf numFmtId="10" fontId="0" fillId="0" borderId="0" xfId="2" applyNumberFormat="1" applyFont="1"/>
    <xf numFmtId="9" fontId="0" fillId="0" borderId="0" xfId="2" applyFont="1"/>
    <xf numFmtId="166" fontId="1" fillId="0" borderId="0" xfId="1" applyNumberFormat="1"/>
    <xf numFmtId="165" fontId="1" fillId="4" borderId="7" xfId="1" applyNumberFormat="1" applyFill="1" applyBorder="1"/>
    <xf numFmtId="0" fontId="1" fillId="0" borderId="4" xfId="1" applyBorder="1"/>
    <xf numFmtId="164" fontId="1" fillId="0" borderId="4" xfId="1" applyNumberFormat="1" applyBorder="1"/>
    <xf numFmtId="165" fontId="1" fillId="0" borderId="4" xfId="1" applyNumberFormat="1" applyBorder="1"/>
    <xf numFmtId="0" fontId="3" fillId="3" borderId="0" xfId="1" applyFont="1" applyFill="1" applyBorder="1"/>
    <xf numFmtId="0" fontId="1" fillId="3" borderId="0" xfId="1" applyFill="1"/>
    <xf numFmtId="0" fontId="2" fillId="0" borderId="0" xfId="1" applyFont="1" applyFill="1"/>
    <xf numFmtId="0" fontId="1" fillId="0" borderId="0" xfId="1" applyFill="1"/>
    <xf numFmtId="14" fontId="1" fillId="0" borderId="0" xfId="1" applyNumberFormat="1" applyFill="1"/>
    <xf numFmtId="0" fontId="1" fillId="0" borderId="0" xfId="1" applyFont="1" applyFill="1"/>
    <xf numFmtId="0" fontId="3" fillId="0" borderId="0" xfId="1" applyFont="1" applyFill="1"/>
    <xf numFmtId="167" fontId="0" fillId="0" borderId="0" xfId="2" applyNumberFormat="1" applyFont="1"/>
    <xf numFmtId="0" fontId="3" fillId="2" borderId="1" xfId="1" applyFont="1" applyFill="1" applyBorder="1" applyAlignment="1">
      <alignment horizontal="left" textRotation="90" wrapText="1"/>
    </xf>
    <xf numFmtId="0" fontId="1" fillId="2" borderId="1" xfId="1" applyFill="1" applyBorder="1" applyAlignment="1">
      <alignment textRotation="90" wrapText="1"/>
    </xf>
    <xf numFmtId="0" fontId="1" fillId="0" borderId="2" xfId="1" applyBorder="1"/>
    <xf numFmtId="164" fontId="1" fillId="0" borderId="2" xfId="1" applyNumberFormat="1" applyFill="1" applyBorder="1"/>
    <xf numFmtId="0" fontId="1" fillId="0" borderId="3" xfId="1" applyBorder="1"/>
    <xf numFmtId="164" fontId="1" fillId="0" borderId="3" xfId="1" applyNumberFormat="1" applyFill="1" applyBorder="1"/>
    <xf numFmtId="164" fontId="1" fillId="0" borderId="4" xfId="1" applyNumberFormat="1" applyFill="1" applyBorder="1"/>
    <xf numFmtId="164" fontId="1" fillId="0" borderId="0" xfId="1" applyNumberFormat="1"/>
    <xf numFmtId="164" fontId="1" fillId="0" borderId="3" xfId="1" applyNumberFormat="1" applyBorder="1"/>
    <xf numFmtId="0" fontId="1" fillId="0" borderId="8" xfId="1" applyBorder="1"/>
    <xf numFmtId="165" fontId="1" fillId="0" borderId="6" xfId="1" applyNumberFormat="1" applyBorder="1"/>
    <xf numFmtId="165" fontId="1" fillId="0" borderId="7" xfId="1" applyNumberFormat="1" applyBorder="1"/>
    <xf numFmtId="0" fontId="1" fillId="5" borderId="2" xfId="1" applyFill="1" applyBorder="1"/>
    <xf numFmtId="0" fontId="1" fillId="0" borderId="0" xfId="1" applyFill="1" applyBorder="1"/>
    <xf numFmtId="0" fontId="4" fillId="2" borderId="1" xfId="1" applyFont="1" applyFill="1" applyBorder="1" applyAlignment="1">
      <alignment textRotation="90" wrapText="1"/>
    </xf>
    <xf numFmtId="0" fontId="4" fillId="0" borderId="2" xfId="1" applyFont="1" applyBorder="1"/>
    <xf numFmtId="165" fontId="4" fillId="0" borderId="3" xfId="1" applyNumberFormat="1" applyFont="1" applyBorder="1"/>
    <xf numFmtId="168" fontId="4" fillId="0" borderId="0" xfId="1" applyNumberFormat="1" applyFont="1"/>
    <xf numFmtId="2" fontId="1" fillId="0" borderId="0" xfId="1" applyNumberFormat="1"/>
    <xf numFmtId="165" fontId="4" fillId="0" borderId="4" xfId="1" applyNumberFormat="1" applyFont="1" applyBorder="1"/>
    <xf numFmtId="0" fontId="6" fillId="0" borderId="9" xfId="3" applyNumberFormat="1" applyFont="1" applyFill="1" applyBorder="1" applyAlignment="1" applyProtection="1">
      <alignment horizontal="center" wrapText="1"/>
    </xf>
    <xf numFmtId="169" fontId="6" fillId="0" borderId="9" xfId="3" applyNumberFormat="1" applyFont="1" applyFill="1" applyBorder="1" applyAlignment="1" applyProtection="1">
      <alignment horizontal="center" wrapText="1"/>
    </xf>
    <xf numFmtId="164" fontId="6" fillId="0" borderId="9" xfId="3" applyNumberFormat="1" applyFont="1" applyFill="1" applyBorder="1" applyAlignment="1" applyProtection="1">
      <alignment horizontal="center" wrapText="1"/>
    </xf>
    <xf numFmtId="0" fontId="3" fillId="0" borderId="0" xfId="3" applyNumberFormat="1" applyFont="1" applyFill="1" applyBorder="1" applyAlignment="1" applyProtection="1">
      <alignment wrapText="1"/>
    </xf>
    <xf numFmtId="0" fontId="6" fillId="0" borderId="9" xfId="3" applyNumberFormat="1" applyFont="1" applyFill="1" applyBorder="1" applyProtection="1"/>
    <xf numFmtId="169" fontId="6" fillId="0" borderId="9" xfId="3" applyNumberFormat="1" applyFont="1" applyFill="1" applyBorder="1" applyProtection="1"/>
    <xf numFmtId="164" fontId="6" fillId="0" borderId="9" xfId="3" applyNumberFormat="1" applyFont="1" applyFill="1" applyBorder="1" applyAlignment="1" applyProtection="1">
      <alignment horizontal="right"/>
    </xf>
    <xf numFmtId="0" fontId="3" fillId="0" borderId="0" xfId="3" applyFont="1" applyFill="1"/>
    <xf numFmtId="164" fontId="3" fillId="0" borderId="0" xfId="3" applyNumberFormat="1" applyFont="1" applyFill="1"/>
    <xf numFmtId="165" fontId="3" fillId="0" borderId="0" xfId="3" applyNumberFormat="1" applyFont="1" applyFill="1"/>
    <xf numFmtId="0" fontId="6" fillId="0" borderId="0" xfId="3" applyNumberFormat="1" applyFont="1" applyFill="1" applyBorder="1" applyProtection="1"/>
    <xf numFmtId="169" fontId="3" fillId="0" borderId="0" xfId="3" applyNumberFormat="1" applyFont="1" applyFill="1" applyBorder="1" applyAlignment="1" applyProtection="1"/>
    <xf numFmtId="170" fontId="3" fillId="0" borderId="0" xfId="3" applyNumberFormat="1" applyFont="1" applyFill="1" applyBorder="1" applyAlignment="1" applyProtection="1"/>
    <xf numFmtId="169" fontId="6" fillId="5" borderId="9" xfId="3" applyNumberFormat="1" applyFont="1" applyFill="1" applyBorder="1" applyAlignment="1" applyProtection="1">
      <alignment horizontal="center" wrapText="1"/>
    </xf>
    <xf numFmtId="164" fontId="6" fillId="5" borderId="9" xfId="3" applyNumberFormat="1" applyFont="1" applyFill="1" applyBorder="1" applyAlignment="1" applyProtection="1">
      <alignment horizontal="center" wrapText="1"/>
    </xf>
    <xf numFmtId="169" fontId="6" fillId="5" borderId="9" xfId="3" applyNumberFormat="1" applyFont="1" applyFill="1" applyBorder="1" applyProtection="1"/>
    <xf numFmtId="164" fontId="6" fillId="5" borderId="9" xfId="3" applyNumberFormat="1" applyFont="1" applyFill="1" applyBorder="1" applyAlignment="1" applyProtection="1">
      <alignment horizontal="right"/>
    </xf>
    <xf numFmtId="0" fontId="1" fillId="0" borderId="2" xfId="1" applyFill="1" applyBorder="1"/>
    <xf numFmtId="0" fontId="1" fillId="0" borderId="3" xfId="1" applyFill="1" applyBorder="1"/>
    <xf numFmtId="0" fontId="1" fillId="0" borderId="1" xfId="1" applyFill="1" applyBorder="1"/>
    <xf numFmtId="0" fontId="3" fillId="0" borderId="1" xfId="1" applyFont="1" applyFill="1" applyBorder="1" applyAlignment="1">
      <alignment horizontal="center" wrapText="1"/>
    </xf>
    <xf numFmtId="0" fontId="2" fillId="0" borderId="1" xfId="1" applyFont="1" applyFill="1" applyBorder="1"/>
    <xf numFmtId="165" fontId="1" fillId="0" borderId="3" xfId="1" applyNumberFormat="1" applyFill="1" applyBorder="1"/>
    <xf numFmtId="0" fontId="1" fillId="5" borderId="1" xfId="1" applyFill="1" applyBorder="1" applyAlignment="1">
      <alignment textRotation="90" wrapText="1"/>
    </xf>
    <xf numFmtId="164" fontId="1" fillId="5" borderId="2" xfId="1" applyNumberFormat="1" applyFill="1" applyBorder="1"/>
    <xf numFmtId="164" fontId="1" fillId="5" borderId="1" xfId="1" applyNumberFormat="1" applyFill="1" applyBorder="1"/>
    <xf numFmtId="0" fontId="2" fillId="5" borderId="1" xfId="1" applyFont="1" applyFill="1" applyBorder="1" applyAlignment="1">
      <alignment textRotation="90" wrapText="1"/>
    </xf>
    <xf numFmtId="0" fontId="3" fillId="3" borderId="0" xfId="1" applyFont="1" applyFill="1" applyBorder="1" applyAlignment="1"/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G13" sqref="G13"/>
    </sheetView>
  </sheetViews>
  <sheetFormatPr defaultColWidth="8.85546875" defaultRowHeight="12.75" x14ac:dyDescent="0.2"/>
  <cols>
    <col min="1" max="1" width="28.85546875" style="4" bestFit="1" customWidth="1"/>
    <col min="2" max="2" width="9.5703125" style="4" bestFit="1" customWidth="1"/>
    <col min="3" max="3" width="9.28515625" style="4" customWidth="1"/>
    <col min="4" max="5" width="9.5703125" style="4" bestFit="1" customWidth="1"/>
    <col min="6" max="6" width="10.5703125" style="4" bestFit="1" customWidth="1"/>
    <col min="7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1</v>
      </c>
      <c r="C1" s="3" t="s">
        <v>2</v>
      </c>
      <c r="D1" s="8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2">
      <c r="A2" s="5" t="s">
        <v>13</v>
      </c>
      <c r="B2" s="6">
        <v>4969.4690000000001</v>
      </c>
      <c r="C2" s="6">
        <v>5379.8040000000001</v>
      </c>
      <c r="D2" s="7">
        <v>6561.8950000000004</v>
      </c>
      <c r="E2" s="6">
        <v>5347.9880000000003</v>
      </c>
      <c r="F2" s="6">
        <v>5721.9539999999997</v>
      </c>
      <c r="G2" s="6">
        <v>4708.8450000000003</v>
      </c>
      <c r="H2" s="6">
        <v>4556.72</v>
      </c>
      <c r="I2" s="6">
        <v>4465.1450000000004</v>
      </c>
      <c r="J2" s="6">
        <v>4833.4560000000001</v>
      </c>
      <c r="K2" s="6">
        <v>4801.0230000000001</v>
      </c>
      <c r="L2" s="6">
        <v>4923.68</v>
      </c>
      <c r="M2" s="6">
        <v>4712.0460000000003</v>
      </c>
    </row>
    <row r="3" spans="1:13" x14ac:dyDescent="0.2">
      <c r="A3" s="8" t="s">
        <v>14</v>
      </c>
      <c r="B3" s="9">
        <v>6624.9309999999996</v>
      </c>
      <c r="C3" s="9">
        <v>6637.183</v>
      </c>
      <c r="D3" s="10">
        <v>7414.8959999999997</v>
      </c>
      <c r="E3" s="9">
        <v>7013.5020000000004</v>
      </c>
      <c r="F3" s="9">
        <v>6913.8770000000004</v>
      </c>
      <c r="G3" s="9">
        <v>6028.3469999999998</v>
      </c>
      <c r="H3" s="9">
        <v>7208.8149999999996</v>
      </c>
      <c r="I3" s="9">
        <v>7718.99</v>
      </c>
      <c r="J3" s="9">
        <v>8180.6390000000001</v>
      </c>
      <c r="K3" s="9">
        <v>8275.7569999999996</v>
      </c>
      <c r="L3" s="9">
        <v>8075.835</v>
      </c>
      <c r="M3" s="9">
        <v>7800.7690000000002</v>
      </c>
    </row>
    <row r="4" spans="1:13" x14ac:dyDescent="0.2">
      <c r="A4" s="8" t="s">
        <v>15</v>
      </c>
      <c r="B4" s="9">
        <v>2679.3240000000001</v>
      </c>
      <c r="C4" s="9">
        <v>2754.2869999999998</v>
      </c>
      <c r="D4" s="10">
        <v>2971.4720000000002</v>
      </c>
      <c r="E4" s="9">
        <v>2976.44</v>
      </c>
      <c r="F4" s="9">
        <v>2832.223</v>
      </c>
      <c r="G4" s="9">
        <v>2551.2080000000001</v>
      </c>
      <c r="H4" s="9">
        <v>2483.8980000000001</v>
      </c>
      <c r="I4" s="9">
        <v>3183.5569999999998</v>
      </c>
      <c r="J4" s="9">
        <v>3428.846</v>
      </c>
      <c r="K4" s="9">
        <v>2916.8580000000002</v>
      </c>
      <c r="L4" s="9">
        <v>3217.44</v>
      </c>
      <c r="M4" s="9">
        <v>3044.3429999999998</v>
      </c>
    </row>
    <row r="5" spans="1:13" x14ac:dyDescent="0.2">
      <c r="A5" s="8" t="s">
        <v>16</v>
      </c>
      <c r="B5" s="9">
        <v>1019.173</v>
      </c>
      <c r="C5" s="9">
        <v>1035.779</v>
      </c>
      <c r="D5" s="10">
        <v>1272.0730000000001</v>
      </c>
      <c r="E5" s="9">
        <v>975.03399999999999</v>
      </c>
      <c r="F5" s="9">
        <v>1099.1199999999999</v>
      </c>
      <c r="G5" s="9">
        <v>915.34400000000005</v>
      </c>
      <c r="H5" s="9">
        <v>888.947</v>
      </c>
      <c r="I5" s="9">
        <v>912.12199999999996</v>
      </c>
      <c r="J5" s="9">
        <v>912.68899999999996</v>
      </c>
      <c r="K5" s="9">
        <v>969.92899999999997</v>
      </c>
      <c r="L5" s="9">
        <v>922.39099999999996</v>
      </c>
      <c r="M5" s="9">
        <v>907.99</v>
      </c>
    </row>
    <row r="6" spans="1:13" x14ac:dyDescent="0.2">
      <c r="A6" s="8" t="s">
        <v>17</v>
      </c>
      <c r="B6" s="9">
        <v>572.21100000000001</v>
      </c>
      <c r="C6" s="9">
        <v>603.43600000000004</v>
      </c>
      <c r="D6" s="10">
        <v>503.03</v>
      </c>
      <c r="E6" s="9">
        <v>526.14800000000002</v>
      </c>
      <c r="F6" s="9">
        <v>527.74</v>
      </c>
      <c r="G6" s="9">
        <v>510.69600000000003</v>
      </c>
      <c r="H6" s="9">
        <v>552.98599999999999</v>
      </c>
      <c r="I6" s="9">
        <v>511.64400000000001</v>
      </c>
      <c r="J6" s="9">
        <v>581.73699999999997</v>
      </c>
      <c r="K6" s="9">
        <v>563.88699999999994</v>
      </c>
      <c r="L6" s="9">
        <v>618.43600000000004</v>
      </c>
      <c r="M6" s="9">
        <v>544.71299999999997</v>
      </c>
    </row>
    <row r="7" spans="1:13" x14ac:dyDescent="0.2">
      <c r="A7" s="11" t="s">
        <v>18</v>
      </c>
      <c r="B7" s="12">
        <v>329.47</v>
      </c>
      <c r="C7" s="12">
        <v>366.95699999999999</v>
      </c>
      <c r="D7" s="13">
        <v>387.07799999999997</v>
      </c>
      <c r="E7" s="12">
        <v>332.97500000000002</v>
      </c>
      <c r="F7" s="12">
        <v>369.15</v>
      </c>
      <c r="G7" s="12">
        <v>300.24099999999999</v>
      </c>
      <c r="H7" s="12">
        <v>275.43900000000002</v>
      </c>
      <c r="I7" s="12">
        <v>256.11399999999998</v>
      </c>
      <c r="J7" s="12">
        <v>315.58</v>
      </c>
      <c r="K7" s="12">
        <v>307.88900000000001</v>
      </c>
      <c r="L7" s="12">
        <v>338.827</v>
      </c>
      <c r="M7" s="12">
        <v>295.27300000000002</v>
      </c>
    </row>
    <row r="8" spans="1:13" x14ac:dyDescent="0.2">
      <c r="A8" s="14" t="s">
        <v>19</v>
      </c>
      <c r="B8" s="15">
        <f>SUM(B2:B7)</f>
        <v>16194.578</v>
      </c>
      <c r="C8" s="15">
        <f>SUM(C2:C7)</f>
        <v>16777.446</v>
      </c>
      <c r="D8" s="81">
        <f>SUM(D2:D7)</f>
        <v>19110.444000000003</v>
      </c>
      <c r="E8" s="15">
        <f>SUM(E2:E7)</f>
        <v>17172.087</v>
      </c>
      <c r="F8" s="15">
        <f>SUM(F2:F7)</f>
        <v>17464.064000000002</v>
      </c>
      <c r="G8" s="15">
        <f t="shared" ref="G8:M8" si="0">SUM(G2:G7)</f>
        <v>15014.680999999999</v>
      </c>
      <c r="H8" s="15">
        <f t="shared" si="0"/>
        <v>15966.805000000002</v>
      </c>
      <c r="I8" s="15">
        <f t="shared" si="0"/>
        <v>17047.572</v>
      </c>
      <c r="J8" s="15">
        <f t="shared" si="0"/>
        <v>18252.947000000004</v>
      </c>
      <c r="K8" s="15">
        <f t="shared" si="0"/>
        <v>17835.342999999997</v>
      </c>
      <c r="L8" s="15">
        <f t="shared" si="0"/>
        <v>18096.609000000004</v>
      </c>
      <c r="M8" s="15">
        <f t="shared" si="0"/>
        <v>17305.134000000002</v>
      </c>
    </row>
    <row r="13" spans="1:13" ht="70.5" customHeight="1" x14ac:dyDescent="0.2">
      <c r="A13" s="1" t="s">
        <v>20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17186.475833333334</v>
      </c>
      <c r="C14" s="17"/>
    </row>
    <row r="15" spans="1:13" ht="15" x14ac:dyDescent="0.25">
      <c r="A15" s="8" t="s">
        <v>13</v>
      </c>
      <c r="B15" s="6">
        <f>AVERAGE(B2:M2)</f>
        <v>5081.8354166666677</v>
      </c>
      <c r="C15" s="18">
        <f>B15/$B$14</f>
        <v>0.29568804366572926</v>
      </c>
      <c r="D15" s="19"/>
      <c r="E15" s="20"/>
      <c r="F15" s="21"/>
      <c r="G15" s="22"/>
      <c r="I15" s="23"/>
      <c r="J15" s="20"/>
    </row>
    <row r="16" spans="1:13" ht="15" x14ac:dyDescent="0.25">
      <c r="A16" s="8" t="s">
        <v>14</v>
      </c>
      <c r="B16" s="9">
        <f t="shared" ref="B16:B20" si="1">AVERAGE(B3:M3)</f>
        <v>7324.4617500000013</v>
      </c>
      <c r="C16" s="18">
        <f t="shared" ref="C16:C20" si="2">B16/$B$14</f>
        <v>0.42617589673585887</v>
      </c>
      <c r="D16" s="19"/>
      <c r="E16" s="20"/>
      <c r="F16" s="21"/>
      <c r="G16" s="22"/>
      <c r="I16" s="23"/>
      <c r="J16" s="20"/>
    </row>
    <row r="17" spans="1:10" ht="15" x14ac:dyDescent="0.25">
      <c r="A17" s="8" t="s">
        <v>15</v>
      </c>
      <c r="B17" s="9">
        <f t="shared" si="1"/>
        <v>2919.9913333333334</v>
      </c>
      <c r="C17" s="18">
        <f t="shared" si="2"/>
        <v>0.16990052886060458</v>
      </c>
      <c r="D17" s="19"/>
      <c r="E17" s="20"/>
      <c r="F17" s="21"/>
      <c r="G17" s="22"/>
      <c r="I17" s="23"/>
      <c r="J17" s="20"/>
    </row>
    <row r="18" spans="1:10" ht="15" x14ac:dyDescent="0.25">
      <c r="A18" s="8" t="s">
        <v>16</v>
      </c>
      <c r="B18" s="9">
        <f t="shared" si="1"/>
        <v>985.8825833333334</v>
      </c>
      <c r="C18" s="18">
        <f t="shared" si="2"/>
        <v>5.7363859402822112E-2</v>
      </c>
      <c r="D18" s="19"/>
      <c r="E18" s="20"/>
      <c r="F18" s="21"/>
      <c r="G18" s="22"/>
      <c r="I18" s="23"/>
      <c r="J18" s="20"/>
    </row>
    <row r="19" spans="1:10" ht="15" x14ac:dyDescent="0.25">
      <c r="A19" s="8" t="s">
        <v>17</v>
      </c>
      <c r="B19" s="9">
        <f t="shared" si="1"/>
        <v>551.38866666666661</v>
      </c>
      <c r="C19" s="18">
        <f t="shared" si="2"/>
        <v>3.2082706891964616E-2</v>
      </c>
      <c r="D19" s="19"/>
      <c r="E19" s="20"/>
      <c r="F19" s="21"/>
      <c r="G19" s="22"/>
      <c r="I19" s="23"/>
      <c r="J19" s="20"/>
    </row>
    <row r="20" spans="1:10" ht="15" x14ac:dyDescent="0.25">
      <c r="A20" s="11" t="s">
        <v>18</v>
      </c>
      <c r="B20" s="12">
        <f t="shared" si="1"/>
        <v>322.91608333333335</v>
      </c>
      <c r="C20" s="24">
        <f t="shared" si="2"/>
        <v>1.8788964443020629E-2</v>
      </c>
      <c r="D20" s="19"/>
      <c r="E20" s="20"/>
      <c r="F20" s="21"/>
      <c r="G20" s="22"/>
      <c r="I20" s="23"/>
      <c r="J20" s="20"/>
    </row>
    <row r="21" spans="1:10" ht="15" x14ac:dyDescent="0.25">
      <c r="A21" s="25" t="s">
        <v>23</v>
      </c>
      <c r="B21" s="26">
        <f>SUM(B15:B20)</f>
        <v>17186.475833333338</v>
      </c>
      <c r="C21" s="27">
        <f>SUM(C15:C20)</f>
        <v>0.99999999999999989</v>
      </c>
      <c r="G21" s="22"/>
      <c r="I21" s="23"/>
      <c r="J21" s="20"/>
    </row>
    <row r="23" spans="1:10" x14ac:dyDescent="0.2">
      <c r="A23" s="28" t="s">
        <v>24</v>
      </c>
      <c r="B23" s="29"/>
    </row>
    <row r="26" spans="1:10" x14ac:dyDescent="0.2">
      <c r="A26" s="30" t="s">
        <v>25</v>
      </c>
      <c r="B26" s="30" t="s">
        <v>26</v>
      </c>
    </row>
    <row r="27" spans="1:10" x14ac:dyDescent="0.2">
      <c r="A27" s="31"/>
      <c r="B27" s="32"/>
    </row>
    <row r="28" spans="1:10" x14ac:dyDescent="0.2">
      <c r="A28" s="31"/>
      <c r="B28" s="31"/>
    </row>
    <row r="29" spans="1:10" x14ac:dyDescent="0.2">
      <c r="A29" s="30" t="s">
        <v>27</v>
      </c>
      <c r="B29" s="30" t="s">
        <v>26</v>
      </c>
    </row>
    <row r="30" spans="1:10" x14ac:dyDescent="0.2">
      <c r="A30" s="33"/>
      <c r="B30" s="3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D1" sqref="D1"/>
    </sheetView>
  </sheetViews>
  <sheetFormatPr defaultColWidth="8.85546875" defaultRowHeight="12.75" x14ac:dyDescent="0.2"/>
  <cols>
    <col min="1" max="1" width="22.28515625" style="4" bestFit="1" customWidth="1"/>
    <col min="2" max="2" width="9.5703125" style="4" bestFit="1" customWidth="1"/>
    <col min="3" max="3" width="9.28515625" style="4" customWidth="1"/>
    <col min="4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28</v>
      </c>
      <c r="C1" s="3" t="s">
        <v>29</v>
      </c>
      <c r="D1" s="82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3" t="s">
        <v>39</v>
      </c>
    </row>
    <row r="2" spans="1:13" x14ac:dyDescent="0.2">
      <c r="A2" s="5" t="s">
        <v>13</v>
      </c>
      <c r="B2" s="6">
        <v>4468.6750000000002</v>
      </c>
      <c r="C2" s="6">
        <v>6134.4579999999996</v>
      </c>
      <c r="D2" s="6">
        <v>6849.0789999999997</v>
      </c>
      <c r="E2" s="6">
        <v>5196.3010000000004</v>
      </c>
      <c r="F2" s="6">
        <v>5068.0609999999997</v>
      </c>
      <c r="G2" s="6">
        <v>4415.93</v>
      </c>
      <c r="H2" s="6">
        <v>4064.951</v>
      </c>
      <c r="I2" s="6">
        <v>5058.8959999999997</v>
      </c>
      <c r="J2" s="6">
        <v>4925.4399999999996</v>
      </c>
      <c r="K2" s="6">
        <v>4948.3249999999998</v>
      </c>
      <c r="L2" s="6">
        <v>5017.8580000000002</v>
      </c>
      <c r="M2" s="6">
        <v>4262.7809999999999</v>
      </c>
    </row>
    <row r="3" spans="1:13" x14ac:dyDescent="0.2">
      <c r="A3" s="8" t="s">
        <v>14</v>
      </c>
      <c r="B3" s="9">
        <v>6020.7629999999999</v>
      </c>
      <c r="C3" s="9">
        <v>6891.5810000000001</v>
      </c>
      <c r="D3" s="9">
        <v>7361.1750000000002</v>
      </c>
      <c r="E3" s="9">
        <v>6759.77</v>
      </c>
      <c r="F3" s="9">
        <v>6235.4639999999999</v>
      </c>
      <c r="G3" s="9">
        <v>6032.5439999999999</v>
      </c>
      <c r="H3" s="9">
        <v>8163.27</v>
      </c>
      <c r="I3" s="9">
        <v>8373.9120000000003</v>
      </c>
      <c r="J3" s="9">
        <v>7964.3469999999998</v>
      </c>
      <c r="K3" s="9">
        <v>8342.2620000000006</v>
      </c>
      <c r="L3" s="9">
        <v>8479.3809999999994</v>
      </c>
      <c r="M3" s="9">
        <v>7622.7269999999999</v>
      </c>
    </row>
    <row r="4" spans="1:13" x14ac:dyDescent="0.2">
      <c r="A4" s="8" t="s">
        <v>15</v>
      </c>
      <c r="B4" s="9">
        <v>2628.7930000000001</v>
      </c>
      <c r="C4" s="9">
        <v>2758.759</v>
      </c>
      <c r="D4" s="9">
        <v>2949.5079999999998</v>
      </c>
      <c r="E4" s="9">
        <v>2835.1179999999999</v>
      </c>
      <c r="F4" s="10">
        <v>2652.2350000000001</v>
      </c>
      <c r="G4" s="9">
        <v>2628.4409999999998</v>
      </c>
      <c r="H4" s="9">
        <v>3327.453</v>
      </c>
      <c r="I4" s="9">
        <v>3509.8249999999998</v>
      </c>
      <c r="J4" s="9">
        <v>3362.8760000000002</v>
      </c>
      <c r="K4" s="9">
        <v>3482.0720000000001</v>
      </c>
      <c r="L4" s="9">
        <v>3481.5920000000001</v>
      </c>
      <c r="M4" s="9">
        <v>2920.616</v>
      </c>
    </row>
    <row r="5" spans="1:13" x14ac:dyDescent="0.2">
      <c r="A5" s="8" t="s">
        <v>16</v>
      </c>
      <c r="B5" s="9">
        <v>945.49</v>
      </c>
      <c r="C5" s="9">
        <v>1199.865</v>
      </c>
      <c r="D5" s="9">
        <v>1353.28</v>
      </c>
      <c r="E5" s="9">
        <v>1080.31</v>
      </c>
      <c r="F5" s="9">
        <v>966.72</v>
      </c>
      <c r="G5" s="9">
        <v>798.41200000000003</v>
      </c>
      <c r="H5" s="9">
        <v>864.11300000000006</v>
      </c>
      <c r="I5" s="9">
        <v>975.13199999999995</v>
      </c>
      <c r="J5" s="9">
        <v>960.63</v>
      </c>
      <c r="K5" s="9">
        <v>967.59400000000005</v>
      </c>
      <c r="L5" s="9">
        <v>970.40800000000002</v>
      </c>
      <c r="M5" s="9">
        <v>864.61599999999999</v>
      </c>
    </row>
    <row r="6" spans="1:13" x14ac:dyDescent="0.2">
      <c r="A6" s="8" t="s">
        <v>17</v>
      </c>
      <c r="B6" s="9">
        <v>468.048</v>
      </c>
      <c r="C6" s="9">
        <v>557.15700000000004</v>
      </c>
      <c r="D6" s="9">
        <v>568.93600000000004</v>
      </c>
      <c r="E6" s="9">
        <v>547.14200000000005</v>
      </c>
      <c r="F6" s="9">
        <v>578.18600000000004</v>
      </c>
      <c r="G6" s="9">
        <v>521.83399999999995</v>
      </c>
      <c r="H6" s="9">
        <v>624.59500000000003</v>
      </c>
      <c r="I6" s="9">
        <v>585.17600000000004</v>
      </c>
      <c r="J6" s="9">
        <v>624.952</v>
      </c>
      <c r="K6" s="9">
        <v>572.19000000000005</v>
      </c>
      <c r="L6" s="9">
        <v>612.90099999999995</v>
      </c>
      <c r="M6" s="9">
        <v>591.80700000000002</v>
      </c>
    </row>
    <row r="7" spans="1:13" x14ac:dyDescent="0.2">
      <c r="A7" s="11" t="s">
        <v>18</v>
      </c>
      <c r="B7" s="12">
        <v>326.91300000000001</v>
      </c>
      <c r="C7" s="12">
        <v>398.03500000000003</v>
      </c>
      <c r="D7" s="12">
        <v>413.46899999999999</v>
      </c>
      <c r="E7" s="12">
        <v>340.08</v>
      </c>
      <c r="F7" s="12">
        <v>328.80700000000002</v>
      </c>
      <c r="G7" s="12">
        <v>282.22899999999998</v>
      </c>
      <c r="H7" s="12">
        <v>255.81200000000001</v>
      </c>
      <c r="I7" s="12">
        <v>320.64699999999999</v>
      </c>
      <c r="J7" s="12">
        <v>332.63600000000002</v>
      </c>
      <c r="K7" s="12">
        <v>309.791</v>
      </c>
      <c r="L7" s="12">
        <v>318.65100000000001</v>
      </c>
      <c r="M7" s="12">
        <v>276.404</v>
      </c>
    </row>
    <row r="8" spans="1:13" x14ac:dyDescent="0.2">
      <c r="A8" s="14" t="s">
        <v>19</v>
      </c>
      <c r="B8" s="15">
        <f>SUM(B2:B7)</f>
        <v>14858.682000000001</v>
      </c>
      <c r="C8" s="15">
        <f>SUM(C2:C7)</f>
        <v>17939.855</v>
      </c>
      <c r="D8" s="81">
        <f>SUM(D2:D7)</f>
        <v>19495.447000000004</v>
      </c>
      <c r="E8" s="15">
        <f>SUM(E2:E7)</f>
        <v>16758.721000000001</v>
      </c>
      <c r="F8" s="15">
        <f>SUM(F2:F7)</f>
        <v>15829.473</v>
      </c>
      <c r="G8" s="15">
        <f t="shared" ref="G8:M8" si="0">SUM(G2:G7)</f>
        <v>14679.390000000001</v>
      </c>
      <c r="H8" s="15">
        <f t="shared" si="0"/>
        <v>17300.194000000003</v>
      </c>
      <c r="I8" s="15">
        <f t="shared" si="0"/>
        <v>18823.588000000003</v>
      </c>
      <c r="J8" s="15">
        <f t="shared" si="0"/>
        <v>18170.881000000001</v>
      </c>
      <c r="K8" s="15">
        <f t="shared" si="0"/>
        <v>18622.234</v>
      </c>
      <c r="L8" s="15">
        <f t="shared" si="0"/>
        <v>18880.791000000001</v>
      </c>
      <c r="M8" s="15">
        <f t="shared" si="0"/>
        <v>16538.951000000001</v>
      </c>
    </row>
    <row r="13" spans="1:13" ht="70.5" customHeight="1" x14ac:dyDescent="0.2">
      <c r="A13" s="1" t="s">
        <v>20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17324.850583333333</v>
      </c>
      <c r="C14" s="17"/>
    </row>
    <row r="15" spans="1:13" ht="15" x14ac:dyDescent="0.25">
      <c r="A15" s="8" t="s">
        <v>13</v>
      </c>
      <c r="B15" s="6">
        <f>AVERAGE(B2:M2)</f>
        <v>5034.2295833333337</v>
      </c>
      <c r="C15" s="18">
        <f>B15/$B$14</f>
        <v>0.2905785281736461</v>
      </c>
      <c r="D15" s="19"/>
      <c r="E15" s="20"/>
      <c r="F15" s="21"/>
      <c r="G15" s="22"/>
      <c r="I15" s="23"/>
      <c r="J15" s="20"/>
    </row>
    <row r="16" spans="1:13" ht="15" x14ac:dyDescent="0.25">
      <c r="A16" s="8" t="s">
        <v>14</v>
      </c>
      <c r="B16" s="9">
        <f t="shared" ref="B16:B20" si="1">AVERAGE(B3:M3)</f>
        <v>7353.9329999999982</v>
      </c>
      <c r="C16" s="18">
        <f t="shared" ref="C16:C20" si="2">B16/$B$14</f>
        <v>0.42447309802917144</v>
      </c>
      <c r="D16" s="19"/>
      <c r="E16" s="20"/>
      <c r="F16" s="21"/>
      <c r="G16" s="22"/>
      <c r="I16" s="23"/>
      <c r="J16" s="20"/>
    </row>
    <row r="17" spans="1:10" ht="15" x14ac:dyDescent="0.25">
      <c r="A17" s="8" t="s">
        <v>15</v>
      </c>
      <c r="B17" s="9">
        <f t="shared" si="1"/>
        <v>3044.7739999999999</v>
      </c>
      <c r="C17" s="18">
        <f t="shared" si="2"/>
        <v>0.1757460467179498</v>
      </c>
      <c r="D17" s="19"/>
      <c r="E17" s="20"/>
      <c r="F17" s="21"/>
      <c r="G17" s="22"/>
      <c r="I17" s="23"/>
      <c r="J17" s="20"/>
    </row>
    <row r="18" spans="1:10" ht="15" x14ac:dyDescent="0.25">
      <c r="A18" s="8" t="s">
        <v>16</v>
      </c>
      <c r="B18" s="9">
        <f t="shared" si="1"/>
        <v>995.54749999999979</v>
      </c>
      <c r="C18" s="18">
        <f t="shared" si="2"/>
        <v>5.7463554748213859E-2</v>
      </c>
      <c r="D18" s="19"/>
      <c r="E18" s="20"/>
      <c r="F18" s="21"/>
      <c r="G18" s="22"/>
      <c r="I18" s="23"/>
      <c r="J18" s="20"/>
    </row>
    <row r="19" spans="1:10" ht="15" x14ac:dyDescent="0.25">
      <c r="A19" s="8" t="s">
        <v>17</v>
      </c>
      <c r="B19" s="9">
        <f t="shared" si="1"/>
        <v>571.077</v>
      </c>
      <c r="C19" s="18">
        <f t="shared" si="2"/>
        <v>3.2962881685651098E-2</v>
      </c>
      <c r="D19" s="19"/>
      <c r="E19" s="20"/>
      <c r="F19" s="21"/>
      <c r="G19" s="22"/>
      <c r="I19" s="23"/>
      <c r="J19" s="20"/>
    </row>
    <row r="20" spans="1:10" ht="15" x14ac:dyDescent="0.25">
      <c r="A20" s="11" t="s">
        <v>18</v>
      </c>
      <c r="B20" s="12">
        <f t="shared" si="1"/>
        <v>325.28949999999998</v>
      </c>
      <c r="C20" s="24">
        <f t="shared" si="2"/>
        <v>1.8775890645367613E-2</v>
      </c>
      <c r="D20" s="19"/>
      <c r="E20" s="20"/>
      <c r="F20" s="21"/>
      <c r="G20" s="22"/>
      <c r="I20" s="23"/>
      <c r="J20" s="20"/>
    </row>
    <row r="21" spans="1:10" ht="15" x14ac:dyDescent="0.25">
      <c r="A21" s="25" t="s">
        <v>23</v>
      </c>
      <c r="B21" s="26">
        <f>SUM(B15:B20)</f>
        <v>17324.850583333329</v>
      </c>
      <c r="C21" s="27">
        <f>SUM(C15:C20)</f>
        <v>0.99999999999999989</v>
      </c>
      <c r="G21" s="22"/>
      <c r="I21" s="23"/>
      <c r="J21" s="20"/>
    </row>
    <row r="23" spans="1:10" x14ac:dyDescent="0.2">
      <c r="A23" s="83" t="s">
        <v>40</v>
      </c>
      <c r="B23" s="83"/>
      <c r="C23" s="83"/>
      <c r="D23" s="83"/>
    </row>
    <row r="26" spans="1:10" x14ac:dyDescent="0.2">
      <c r="A26" s="30" t="s">
        <v>41</v>
      </c>
      <c r="B26" s="30" t="s">
        <v>42</v>
      </c>
    </row>
    <row r="27" spans="1:10" x14ac:dyDescent="0.2">
      <c r="A27" s="31" t="s">
        <v>43</v>
      </c>
      <c r="B27" s="32">
        <v>43518</v>
      </c>
    </row>
    <row r="28" spans="1:10" x14ac:dyDescent="0.2">
      <c r="A28" s="31"/>
      <c r="B28" s="31"/>
    </row>
    <row r="29" spans="1:10" x14ac:dyDescent="0.2">
      <c r="A29" s="30" t="s">
        <v>44</v>
      </c>
      <c r="B29" s="30" t="s">
        <v>42</v>
      </c>
    </row>
    <row r="30" spans="1:10" x14ac:dyDescent="0.2">
      <c r="A30" s="33" t="s">
        <v>45</v>
      </c>
      <c r="B30" s="32">
        <v>43518</v>
      </c>
    </row>
  </sheetData>
  <mergeCells count="1">
    <mergeCell ref="A23:D2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J1" sqref="J1"/>
    </sheetView>
  </sheetViews>
  <sheetFormatPr defaultColWidth="8.85546875" defaultRowHeight="12.75" x14ac:dyDescent="0.2"/>
  <cols>
    <col min="1" max="1" width="22.28515625" style="4" bestFit="1" customWidth="1"/>
    <col min="2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59</v>
      </c>
      <c r="C1" s="3" t="s">
        <v>58</v>
      </c>
      <c r="D1" s="3" t="s">
        <v>57</v>
      </c>
      <c r="E1" s="3" t="s">
        <v>56</v>
      </c>
      <c r="F1" s="3" t="s">
        <v>55</v>
      </c>
      <c r="G1" s="3" t="s">
        <v>54</v>
      </c>
      <c r="H1" s="3" t="s">
        <v>53</v>
      </c>
      <c r="I1" s="3" t="s">
        <v>52</v>
      </c>
      <c r="J1" s="82" t="s">
        <v>51</v>
      </c>
      <c r="K1" s="3" t="s">
        <v>50</v>
      </c>
      <c r="L1" s="3" t="s">
        <v>49</v>
      </c>
      <c r="M1" s="3" t="s">
        <v>48</v>
      </c>
    </row>
    <row r="2" spans="1:13" x14ac:dyDescent="0.2">
      <c r="A2" s="5" t="s">
        <v>13</v>
      </c>
      <c r="B2" s="6">
        <v>4727.8590000000004</v>
      </c>
      <c r="C2" s="6">
        <v>5710.375</v>
      </c>
      <c r="D2" s="6">
        <v>6331.98</v>
      </c>
      <c r="E2" s="6">
        <v>5358.5439999999999</v>
      </c>
      <c r="F2" s="6">
        <v>5938.3549999999996</v>
      </c>
      <c r="G2" s="6">
        <v>4116.2719999999999</v>
      </c>
      <c r="H2" s="6">
        <v>4354.41</v>
      </c>
      <c r="I2" s="6">
        <v>4594.8680000000004</v>
      </c>
      <c r="J2" s="6">
        <v>4969.1540000000005</v>
      </c>
      <c r="K2" s="6">
        <v>4827.0990000000002</v>
      </c>
      <c r="L2" s="6">
        <v>4420.0010000000002</v>
      </c>
      <c r="M2" s="6">
        <v>4167.91</v>
      </c>
    </row>
    <row r="3" spans="1:13" x14ac:dyDescent="0.2">
      <c r="A3" s="8" t="s">
        <v>14</v>
      </c>
      <c r="B3" s="9">
        <v>6037.1390000000001</v>
      </c>
      <c r="C3" s="9">
        <v>7422.1660000000002</v>
      </c>
      <c r="D3" s="9">
        <v>6979.2719999999999</v>
      </c>
      <c r="E3" s="9">
        <v>6604.9809999999998</v>
      </c>
      <c r="F3" s="9">
        <v>6826.0569999999998</v>
      </c>
      <c r="G3" s="9">
        <v>5759.34</v>
      </c>
      <c r="H3" s="9">
        <v>6911.4080000000004</v>
      </c>
      <c r="I3" s="9">
        <v>7719.0349999999999</v>
      </c>
      <c r="J3" s="9">
        <v>8168.0870000000004</v>
      </c>
      <c r="K3" s="9">
        <v>7927.8670000000002</v>
      </c>
      <c r="L3" s="9">
        <v>7901.7920000000004</v>
      </c>
      <c r="M3" s="9">
        <v>5939.7250000000004</v>
      </c>
    </row>
    <row r="4" spans="1:13" x14ac:dyDescent="0.2">
      <c r="A4" s="8" t="s">
        <v>15</v>
      </c>
      <c r="B4" s="9">
        <v>2586.8440000000001</v>
      </c>
      <c r="C4" s="9">
        <v>3029.2809999999999</v>
      </c>
      <c r="D4" s="9">
        <v>2957.317</v>
      </c>
      <c r="E4" s="9">
        <v>2811.549</v>
      </c>
      <c r="F4" s="9">
        <v>2803.8069999999998</v>
      </c>
      <c r="G4" s="9">
        <v>2424.4850000000001</v>
      </c>
      <c r="H4" s="9">
        <v>2821.37</v>
      </c>
      <c r="I4" s="9">
        <v>3322.355</v>
      </c>
      <c r="J4" s="9">
        <v>3370.2910000000002</v>
      </c>
      <c r="K4" s="9">
        <v>3230.741</v>
      </c>
      <c r="L4" s="9">
        <v>3283.3049999999998</v>
      </c>
      <c r="M4" s="9">
        <v>2633.16</v>
      </c>
    </row>
    <row r="5" spans="1:13" x14ac:dyDescent="0.2">
      <c r="A5" s="8" t="s">
        <v>16</v>
      </c>
      <c r="B5" s="9">
        <v>1016.208</v>
      </c>
      <c r="C5" s="9">
        <v>1069.7280000000001</v>
      </c>
      <c r="D5" s="9">
        <v>1185.075</v>
      </c>
      <c r="E5" s="9">
        <v>1036.954</v>
      </c>
      <c r="F5" s="9">
        <v>1083.9010000000001</v>
      </c>
      <c r="G5" s="9">
        <v>754.07399999999996</v>
      </c>
      <c r="H5" s="9">
        <v>814.22199999999998</v>
      </c>
      <c r="I5" s="9">
        <v>850.90099999999995</v>
      </c>
      <c r="J5" s="9">
        <v>989.97799999999995</v>
      </c>
      <c r="K5" s="9">
        <v>902.14599999999996</v>
      </c>
      <c r="L5" s="9">
        <v>842.03899999999999</v>
      </c>
      <c r="M5" s="9">
        <v>781.41600000000005</v>
      </c>
    </row>
    <row r="6" spans="1:13" x14ac:dyDescent="0.2">
      <c r="A6" s="8" t="s">
        <v>17</v>
      </c>
      <c r="B6" s="9">
        <v>445.18900000000002</v>
      </c>
      <c r="C6" s="9">
        <v>495.99700000000001</v>
      </c>
      <c r="D6" s="9">
        <v>495.74</v>
      </c>
      <c r="E6" s="9">
        <v>490.25</v>
      </c>
      <c r="F6" s="9">
        <v>499.20499999999998</v>
      </c>
      <c r="G6" s="9">
        <v>406.62700000000001</v>
      </c>
      <c r="H6" s="9">
        <v>516.63400000000001</v>
      </c>
      <c r="I6" s="9">
        <v>559.01300000000003</v>
      </c>
      <c r="J6" s="9">
        <v>546.68499999999995</v>
      </c>
      <c r="K6" s="9">
        <v>553.52</v>
      </c>
      <c r="L6" s="9">
        <v>563.42399999999998</v>
      </c>
      <c r="M6" s="9">
        <v>503.51400000000001</v>
      </c>
    </row>
    <row r="7" spans="1:13" x14ac:dyDescent="0.2">
      <c r="A7" s="11" t="s">
        <v>18</v>
      </c>
      <c r="B7" s="12">
        <v>328.71100000000001</v>
      </c>
      <c r="C7" s="12">
        <v>341.68900000000002</v>
      </c>
      <c r="D7" s="12">
        <v>409.49</v>
      </c>
      <c r="E7" s="12">
        <v>360.63900000000001</v>
      </c>
      <c r="F7" s="12">
        <v>366.48700000000002</v>
      </c>
      <c r="G7" s="12">
        <v>266.68299999999999</v>
      </c>
      <c r="H7" s="12">
        <v>292.55399999999997</v>
      </c>
      <c r="I7" s="12">
        <v>299.24700000000001</v>
      </c>
      <c r="J7" s="12">
        <v>325.339</v>
      </c>
      <c r="K7" s="12">
        <v>305.22500000000002</v>
      </c>
      <c r="L7" s="12">
        <v>283.72399999999999</v>
      </c>
      <c r="M7" s="12">
        <v>236.29300000000001</v>
      </c>
    </row>
    <row r="8" spans="1:13" x14ac:dyDescent="0.2">
      <c r="A8" s="14" t="s">
        <v>19</v>
      </c>
      <c r="B8" s="15">
        <f t="shared" ref="B8:M8" si="0">SUM(B2:B7)</f>
        <v>15141.95</v>
      </c>
      <c r="C8" s="15">
        <f t="shared" si="0"/>
        <v>18069.235999999997</v>
      </c>
      <c r="D8" s="15">
        <f t="shared" si="0"/>
        <v>18358.874000000003</v>
      </c>
      <c r="E8" s="15">
        <f t="shared" si="0"/>
        <v>16662.917000000001</v>
      </c>
      <c r="F8" s="15">
        <f t="shared" si="0"/>
        <v>17517.812000000005</v>
      </c>
      <c r="G8" s="15">
        <f t="shared" si="0"/>
        <v>13727.481000000003</v>
      </c>
      <c r="H8" s="15">
        <f t="shared" si="0"/>
        <v>15710.597999999998</v>
      </c>
      <c r="I8" s="15">
        <f t="shared" si="0"/>
        <v>17345.418999999998</v>
      </c>
      <c r="J8" s="81">
        <f t="shared" si="0"/>
        <v>18369.534000000003</v>
      </c>
      <c r="K8" s="15">
        <f t="shared" si="0"/>
        <v>17746.597999999998</v>
      </c>
      <c r="L8" s="15">
        <f t="shared" si="0"/>
        <v>17294.285</v>
      </c>
      <c r="M8" s="15">
        <f t="shared" si="0"/>
        <v>14262.017999999998</v>
      </c>
    </row>
    <row r="13" spans="1:13" ht="70.5" customHeight="1" x14ac:dyDescent="0.2">
      <c r="A13" s="1" t="s">
        <v>47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16683.893500000002</v>
      </c>
      <c r="C14" s="17"/>
    </row>
    <row r="15" spans="1:13" ht="15" x14ac:dyDescent="0.25">
      <c r="A15" s="8" t="s">
        <v>13</v>
      </c>
      <c r="B15" s="6">
        <f t="shared" ref="B15:B20" si="1">AVERAGE(B2:M2)</f>
        <v>4959.735583333334</v>
      </c>
      <c r="C15" s="18">
        <f t="shared" ref="C15:C20" si="2">B15/$B$14</f>
        <v>0.2972768666578538</v>
      </c>
      <c r="D15" s="19"/>
      <c r="E15" s="20"/>
      <c r="F15" s="35"/>
      <c r="G15" s="22"/>
      <c r="I15" s="23"/>
      <c r="J15" s="20"/>
    </row>
    <row r="16" spans="1:13" ht="15" x14ac:dyDescent="0.25">
      <c r="A16" s="8" t="s">
        <v>14</v>
      </c>
      <c r="B16" s="9">
        <f t="shared" si="1"/>
        <v>7016.4057500000008</v>
      </c>
      <c r="C16" s="18">
        <f t="shared" si="2"/>
        <v>0.4205496606652398</v>
      </c>
      <c r="D16" s="19"/>
      <c r="E16" s="20"/>
      <c r="F16" s="35"/>
      <c r="G16" s="22"/>
      <c r="I16" s="23"/>
      <c r="J16" s="20"/>
    </row>
    <row r="17" spans="1:10" ht="15" x14ac:dyDescent="0.25">
      <c r="A17" s="8" t="s">
        <v>15</v>
      </c>
      <c r="B17" s="9">
        <f t="shared" si="1"/>
        <v>2939.5420833333337</v>
      </c>
      <c r="C17" s="18">
        <f t="shared" si="2"/>
        <v>0.17619041282739747</v>
      </c>
      <c r="D17" s="19"/>
      <c r="E17" s="20"/>
      <c r="F17" s="35"/>
      <c r="G17" s="22"/>
      <c r="I17" s="23"/>
      <c r="J17" s="20"/>
    </row>
    <row r="18" spans="1:10" ht="15" x14ac:dyDescent="0.25">
      <c r="A18" s="8" t="s">
        <v>16</v>
      </c>
      <c r="B18" s="9">
        <f t="shared" si="1"/>
        <v>943.88683333333336</v>
      </c>
      <c r="C18" s="18">
        <f t="shared" si="2"/>
        <v>5.6574733789407923E-2</v>
      </c>
      <c r="D18" s="19"/>
      <c r="E18" s="20"/>
      <c r="F18" s="35"/>
      <c r="G18" s="22"/>
      <c r="I18" s="23"/>
      <c r="J18" s="20"/>
    </row>
    <row r="19" spans="1:10" ht="15" x14ac:dyDescent="0.25">
      <c r="A19" s="8" t="s">
        <v>17</v>
      </c>
      <c r="B19" s="9">
        <f t="shared" si="1"/>
        <v>506.31650000000008</v>
      </c>
      <c r="C19" s="18">
        <f t="shared" si="2"/>
        <v>3.034762239401732E-2</v>
      </c>
      <c r="D19" s="19"/>
      <c r="E19" s="20"/>
      <c r="F19" s="35"/>
      <c r="G19" s="22"/>
      <c r="I19" s="23"/>
      <c r="J19" s="20"/>
    </row>
    <row r="20" spans="1:10" ht="15" x14ac:dyDescent="0.25">
      <c r="A20" s="11" t="s">
        <v>18</v>
      </c>
      <c r="B20" s="12">
        <f t="shared" si="1"/>
        <v>318.00675000000001</v>
      </c>
      <c r="C20" s="24">
        <f t="shared" si="2"/>
        <v>1.9060703666083697E-2</v>
      </c>
      <c r="D20" s="19"/>
      <c r="E20" s="20"/>
      <c r="F20" s="35"/>
      <c r="G20" s="22"/>
      <c r="I20" s="23"/>
      <c r="J20" s="20"/>
    </row>
    <row r="21" spans="1:10" ht="15" x14ac:dyDescent="0.25">
      <c r="A21" s="25" t="s">
        <v>23</v>
      </c>
      <c r="B21" s="26">
        <f>SUM(B15:B20)</f>
        <v>16683.893500000002</v>
      </c>
      <c r="C21" s="27">
        <f>SUM(C15:C20)</f>
        <v>1</v>
      </c>
      <c r="G21" s="22"/>
      <c r="I21" s="23"/>
      <c r="J21" s="20"/>
    </row>
    <row r="24" spans="1:10" x14ac:dyDescent="0.2">
      <c r="A24" s="30" t="s">
        <v>41</v>
      </c>
      <c r="B24" s="30" t="s">
        <v>42</v>
      </c>
    </row>
    <row r="25" spans="1:10" x14ac:dyDescent="0.2">
      <c r="A25" s="31" t="s">
        <v>43</v>
      </c>
      <c r="B25" s="32">
        <v>43109</v>
      </c>
    </row>
    <row r="26" spans="1:10" x14ac:dyDescent="0.2">
      <c r="A26" s="31"/>
      <c r="B26" s="31"/>
    </row>
    <row r="27" spans="1:10" x14ac:dyDescent="0.2">
      <c r="A27" s="30" t="s">
        <v>44</v>
      </c>
      <c r="B27" s="30" t="s">
        <v>42</v>
      </c>
    </row>
    <row r="28" spans="1:10" x14ac:dyDescent="0.2">
      <c r="A28" s="34" t="s">
        <v>46</v>
      </c>
      <c r="B28" s="32">
        <v>43109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K1" sqref="K1"/>
    </sheetView>
  </sheetViews>
  <sheetFormatPr defaultColWidth="8.85546875" defaultRowHeight="12.75" x14ac:dyDescent="0.2"/>
  <cols>
    <col min="1" max="1" width="22.28515625" style="4" bestFit="1" customWidth="1"/>
    <col min="2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60</v>
      </c>
      <c r="C1" s="3" t="s">
        <v>61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82" t="s">
        <v>69</v>
      </c>
      <c r="L1" s="3" t="s">
        <v>70</v>
      </c>
      <c r="M1" s="3" t="s">
        <v>71</v>
      </c>
    </row>
    <row r="2" spans="1:13" x14ac:dyDescent="0.2">
      <c r="A2" s="5" t="s">
        <v>13</v>
      </c>
      <c r="B2" s="6">
        <v>4707.7650000000003</v>
      </c>
      <c r="C2" s="6">
        <v>4959.7640000000001</v>
      </c>
      <c r="D2" s="6">
        <v>6665.44</v>
      </c>
      <c r="E2" s="6">
        <v>6139.1289999999999</v>
      </c>
      <c r="F2" s="6">
        <v>5058.0010000000002</v>
      </c>
      <c r="G2" s="6">
        <v>4489.2439999999997</v>
      </c>
      <c r="H2" s="6">
        <v>4357.9650000000001</v>
      </c>
      <c r="I2" s="6">
        <v>4425.7219999999998</v>
      </c>
      <c r="J2" s="6">
        <v>5303.8909999999996</v>
      </c>
      <c r="K2" s="6">
        <v>5118.2650000000003</v>
      </c>
      <c r="L2" s="6">
        <v>4909.835</v>
      </c>
      <c r="M2" s="6">
        <v>3655.0920000000001</v>
      </c>
    </row>
    <row r="3" spans="1:13" x14ac:dyDescent="0.2">
      <c r="A3" s="8" t="s">
        <v>14</v>
      </c>
      <c r="B3" s="9">
        <v>6030.7309999999998</v>
      </c>
      <c r="C3" s="9">
        <v>5989.424</v>
      </c>
      <c r="D3" s="9">
        <v>7130.2870000000003</v>
      </c>
      <c r="E3" s="9">
        <v>6917.5460000000003</v>
      </c>
      <c r="F3" s="9">
        <v>6170.9009999999998</v>
      </c>
      <c r="G3" s="9">
        <v>5757.4859999999999</v>
      </c>
      <c r="H3" s="9">
        <v>7145.81</v>
      </c>
      <c r="I3" s="9">
        <v>7796.38</v>
      </c>
      <c r="J3" s="9">
        <v>8361.277</v>
      </c>
      <c r="K3" s="9">
        <v>8528.7279999999992</v>
      </c>
      <c r="L3" s="9">
        <v>8501.6360000000004</v>
      </c>
      <c r="M3" s="9">
        <v>6059.4769999999999</v>
      </c>
    </row>
    <row r="4" spans="1:13" x14ac:dyDescent="0.2">
      <c r="A4" s="8" t="s">
        <v>15</v>
      </c>
      <c r="B4" s="9">
        <v>2532.7350000000001</v>
      </c>
      <c r="C4" s="9">
        <v>2622.0129999999999</v>
      </c>
      <c r="D4" s="9">
        <v>2929.3069999999998</v>
      </c>
      <c r="E4" s="9">
        <v>2898.4360000000001</v>
      </c>
      <c r="F4" s="9">
        <v>2754.6790000000001</v>
      </c>
      <c r="G4" s="9">
        <v>2520.105</v>
      </c>
      <c r="H4" s="9">
        <v>3010.3319999999999</v>
      </c>
      <c r="I4" s="9">
        <v>3338.3319999999999</v>
      </c>
      <c r="J4" s="9">
        <v>3385.2489999999998</v>
      </c>
      <c r="K4" s="9">
        <v>3612.9029999999998</v>
      </c>
      <c r="L4" s="9">
        <v>3383.0219999999999</v>
      </c>
      <c r="M4" s="9">
        <v>2401.8670000000002</v>
      </c>
    </row>
    <row r="5" spans="1:13" x14ac:dyDescent="0.2">
      <c r="A5" s="8" t="s">
        <v>16</v>
      </c>
      <c r="B5" s="9">
        <v>1046.7750000000001</v>
      </c>
      <c r="C5" s="9">
        <v>1001.735</v>
      </c>
      <c r="D5" s="9">
        <v>1322.723</v>
      </c>
      <c r="E5" s="9">
        <v>1166.896</v>
      </c>
      <c r="F5" s="9">
        <v>1003.2140000000001</v>
      </c>
      <c r="G5" s="9">
        <v>877.47299999999996</v>
      </c>
      <c r="H5" s="9">
        <v>874.35</v>
      </c>
      <c r="I5" s="9">
        <v>862.12</v>
      </c>
      <c r="J5" s="9">
        <v>1010.7809999999999</v>
      </c>
      <c r="K5" s="9">
        <v>994.40700000000004</v>
      </c>
      <c r="L5" s="9">
        <v>946.44299999999998</v>
      </c>
      <c r="M5" s="9">
        <v>709.50900000000001</v>
      </c>
    </row>
    <row r="6" spans="1:13" x14ac:dyDescent="0.2">
      <c r="A6" s="8" t="s">
        <v>17</v>
      </c>
      <c r="B6" s="9">
        <v>457.17899999999997</v>
      </c>
      <c r="C6" s="9">
        <v>448.41899999999998</v>
      </c>
      <c r="D6" s="9">
        <v>537.08299999999997</v>
      </c>
      <c r="E6" s="9">
        <v>517.48299999999995</v>
      </c>
      <c r="F6" s="9">
        <v>497.971</v>
      </c>
      <c r="G6" s="9">
        <v>448.60500000000002</v>
      </c>
      <c r="H6" s="9">
        <v>519.76900000000001</v>
      </c>
      <c r="I6" s="9">
        <v>459.37400000000002</v>
      </c>
      <c r="J6" s="9">
        <v>529.11599999999999</v>
      </c>
      <c r="K6" s="9">
        <v>562.44500000000005</v>
      </c>
      <c r="L6" s="9">
        <v>555.19200000000001</v>
      </c>
      <c r="M6" s="9">
        <v>471.084</v>
      </c>
    </row>
    <row r="7" spans="1:13" x14ac:dyDescent="0.2">
      <c r="A7" s="11" t="s">
        <v>18</v>
      </c>
      <c r="B7" s="12">
        <v>336.53100000000001</v>
      </c>
      <c r="C7" s="12">
        <v>329.71499999999997</v>
      </c>
      <c r="D7" s="12">
        <v>454.28</v>
      </c>
      <c r="E7" s="12">
        <v>385.42200000000003</v>
      </c>
      <c r="F7" s="12">
        <v>321.26499999999999</v>
      </c>
      <c r="G7" s="12">
        <v>245.80199999999999</v>
      </c>
      <c r="H7" s="12">
        <v>295.26299999999998</v>
      </c>
      <c r="I7" s="12">
        <v>302.25099999999998</v>
      </c>
      <c r="J7" s="12">
        <v>337.62700000000001</v>
      </c>
      <c r="K7" s="12">
        <v>318.39400000000001</v>
      </c>
      <c r="L7" s="12">
        <v>312.10899999999998</v>
      </c>
      <c r="M7" s="12">
        <v>206.96100000000001</v>
      </c>
    </row>
    <row r="8" spans="1:13" x14ac:dyDescent="0.2">
      <c r="A8" s="14" t="s">
        <v>19</v>
      </c>
      <c r="B8" s="15">
        <f t="shared" ref="B8:M8" si="0">SUM(B2:B7)</f>
        <v>15111.716</v>
      </c>
      <c r="C8" s="15">
        <f t="shared" si="0"/>
        <v>15351.070000000002</v>
      </c>
      <c r="D8" s="15">
        <f t="shared" si="0"/>
        <v>19039.119999999995</v>
      </c>
      <c r="E8" s="15">
        <f t="shared" si="0"/>
        <v>18024.911999999997</v>
      </c>
      <c r="F8" s="15">
        <f t="shared" si="0"/>
        <v>15806.030999999999</v>
      </c>
      <c r="G8" s="15">
        <f t="shared" si="0"/>
        <v>14338.714999999998</v>
      </c>
      <c r="H8" s="15">
        <f t="shared" si="0"/>
        <v>16203.489000000003</v>
      </c>
      <c r="I8" s="15">
        <f t="shared" si="0"/>
        <v>17184.179</v>
      </c>
      <c r="J8" s="15">
        <f t="shared" si="0"/>
        <v>18927.940999999999</v>
      </c>
      <c r="K8" s="81">
        <f t="shared" si="0"/>
        <v>19135.141999999996</v>
      </c>
      <c r="L8" s="15">
        <f t="shared" si="0"/>
        <v>18608.237000000001</v>
      </c>
      <c r="M8" s="15">
        <f t="shared" si="0"/>
        <v>13503.99</v>
      </c>
    </row>
    <row r="13" spans="1:13" ht="70.5" customHeight="1" x14ac:dyDescent="0.2">
      <c r="A13" s="1" t="s">
        <v>72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16769.545166666667</v>
      </c>
      <c r="C14" s="17"/>
    </row>
    <row r="15" spans="1:13" x14ac:dyDescent="0.2">
      <c r="A15" s="8" t="s">
        <v>13</v>
      </c>
      <c r="B15" s="6">
        <f>AVERAGE(B2:M2)</f>
        <v>4982.5094166666668</v>
      </c>
      <c r="C15" s="18">
        <f>B15/$B$14</f>
        <v>0.29711655069635112</v>
      </c>
      <c r="D15" s="19"/>
      <c r="E15" s="16"/>
      <c r="F15" s="16"/>
      <c r="G15" s="16"/>
    </row>
    <row r="16" spans="1:13" x14ac:dyDescent="0.2">
      <c r="A16" s="8" t="s">
        <v>14</v>
      </c>
      <c r="B16" s="9">
        <f t="shared" ref="B16:B20" si="1">AVERAGE(B3:M3)</f>
        <v>7032.4735833333325</v>
      </c>
      <c r="C16" s="18">
        <f t="shared" ref="C16:C20" si="2">B16/$B$14</f>
        <v>0.41935982839367603</v>
      </c>
      <c r="D16" s="19"/>
    </row>
    <row r="17" spans="1:4" x14ac:dyDescent="0.2">
      <c r="A17" s="8" t="s">
        <v>15</v>
      </c>
      <c r="B17" s="9">
        <f t="shared" si="1"/>
        <v>2949.0816666666665</v>
      </c>
      <c r="C17" s="18">
        <f t="shared" si="2"/>
        <v>0.17585937110140862</v>
      </c>
      <c r="D17" s="19"/>
    </row>
    <row r="18" spans="1:4" x14ac:dyDescent="0.2">
      <c r="A18" s="8" t="s">
        <v>16</v>
      </c>
      <c r="B18" s="9">
        <f t="shared" si="1"/>
        <v>984.70216666666647</v>
      </c>
      <c r="C18" s="18">
        <f t="shared" si="2"/>
        <v>5.8719670502691321E-2</v>
      </c>
      <c r="D18" s="19"/>
    </row>
    <row r="19" spans="1:4" x14ac:dyDescent="0.2">
      <c r="A19" s="8" t="s">
        <v>17</v>
      </c>
      <c r="B19" s="9">
        <f t="shared" si="1"/>
        <v>500.30999999999995</v>
      </c>
      <c r="C19" s="18">
        <f t="shared" si="2"/>
        <v>2.9834440649856221E-2</v>
      </c>
      <c r="D19" s="19"/>
    </row>
    <row r="20" spans="1:4" x14ac:dyDescent="0.2">
      <c r="A20" s="11" t="s">
        <v>18</v>
      </c>
      <c r="B20" s="12">
        <f t="shared" si="1"/>
        <v>320.46833333333325</v>
      </c>
      <c r="C20" s="24">
        <f t="shared" si="2"/>
        <v>1.9110138656016615E-2</v>
      </c>
      <c r="D20" s="19"/>
    </row>
    <row r="21" spans="1:4" x14ac:dyDescent="0.2">
      <c r="A21" s="25" t="s">
        <v>23</v>
      </c>
      <c r="B21" s="26">
        <f>SUM(B15:B20)</f>
        <v>16769.545166666667</v>
      </c>
      <c r="C21" s="27">
        <f>SUM(C15:C20)</f>
        <v>0.99999999999999989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E1" sqref="E1"/>
    </sheetView>
  </sheetViews>
  <sheetFormatPr defaultColWidth="8.85546875" defaultRowHeight="12.75" x14ac:dyDescent="0.2"/>
  <cols>
    <col min="1" max="1" width="22.28515625" style="4" bestFit="1" customWidth="1"/>
    <col min="2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85</v>
      </c>
      <c r="C1" s="3" t="s">
        <v>84</v>
      </c>
      <c r="D1" s="3" t="s">
        <v>83</v>
      </c>
      <c r="E1" s="82" t="s">
        <v>82</v>
      </c>
      <c r="F1" s="3" t="s">
        <v>81</v>
      </c>
      <c r="G1" s="3" t="s">
        <v>80</v>
      </c>
      <c r="H1" s="3" t="s">
        <v>79</v>
      </c>
      <c r="I1" s="3" t="s">
        <v>78</v>
      </c>
      <c r="J1" s="3" t="s">
        <v>77</v>
      </c>
      <c r="K1" s="3" t="s">
        <v>76</v>
      </c>
      <c r="L1" s="3" t="s">
        <v>75</v>
      </c>
      <c r="M1" s="3" t="s">
        <v>74</v>
      </c>
    </row>
    <row r="2" spans="1:13" x14ac:dyDescent="0.2">
      <c r="A2" s="5" t="s">
        <v>13</v>
      </c>
      <c r="B2" s="6">
        <v>6227.7939999999999</v>
      </c>
      <c r="C2" s="6">
        <v>5257.0389999999998</v>
      </c>
      <c r="D2" s="6">
        <v>7307.9629999999997</v>
      </c>
      <c r="E2" s="6">
        <v>7862.3469999999998</v>
      </c>
      <c r="F2" s="6">
        <v>6184.2780000000002</v>
      </c>
      <c r="G2" s="6">
        <v>3909.569</v>
      </c>
      <c r="H2" s="6">
        <v>4347.82</v>
      </c>
      <c r="I2" s="6">
        <v>5095.09</v>
      </c>
      <c r="J2" s="6">
        <v>4857.4709999999995</v>
      </c>
      <c r="K2" s="6">
        <v>4717.3869999999997</v>
      </c>
      <c r="L2" s="6">
        <v>4611.7309999999998</v>
      </c>
      <c r="M2" s="6">
        <v>4442.1409999999996</v>
      </c>
    </row>
    <row r="3" spans="1:13" x14ac:dyDescent="0.2">
      <c r="A3" s="8" t="s">
        <v>14</v>
      </c>
      <c r="B3" s="9">
        <v>6820.0439999999999</v>
      </c>
      <c r="C3" s="9">
        <v>6481.8069999999998</v>
      </c>
      <c r="D3" s="9">
        <v>7493.625</v>
      </c>
      <c r="E3" s="9">
        <v>7670.6130000000003</v>
      </c>
      <c r="F3" s="9">
        <v>7121.0780000000004</v>
      </c>
      <c r="G3" s="9">
        <v>6011.67</v>
      </c>
      <c r="H3" s="9">
        <v>6946.6409999999996</v>
      </c>
      <c r="I3" s="9">
        <v>7662.2309999999998</v>
      </c>
      <c r="J3" s="9">
        <v>8394.4069999999992</v>
      </c>
      <c r="K3" s="9">
        <v>7753.5389999999998</v>
      </c>
      <c r="L3" s="9">
        <v>8049.1930000000002</v>
      </c>
      <c r="M3" s="9">
        <v>5581.2640000000001</v>
      </c>
    </row>
    <row r="4" spans="1:13" x14ac:dyDescent="0.2">
      <c r="A4" s="8" t="s">
        <v>15</v>
      </c>
      <c r="B4" s="9">
        <v>2781.134</v>
      </c>
      <c r="C4" s="9">
        <v>2767.4650000000001</v>
      </c>
      <c r="D4" s="9">
        <v>2976.259</v>
      </c>
      <c r="E4" s="9">
        <v>3073.549</v>
      </c>
      <c r="F4" s="9">
        <v>2901.0039999999999</v>
      </c>
      <c r="G4" s="9">
        <v>2533.2979999999998</v>
      </c>
      <c r="H4" s="9">
        <v>2835.8270000000002</v>
      </c>
      <c r="I4" s="9">
        <v>3038.5610000000001</v>
      </c>
      <c r="J4" s="9">
        <v>3536.5030000000002</v>
      </c>
      <c r="K4" s="9">
        <v>3218.451</v>
      </c>
      <c r="L4" s="9">
        <v>3227.2759999999998</v>
      </c>
      <c r="M4" s="9">
        <v>2464.7240000000002</v>
      </c>
    </row>
    <row r="5" spans="1:13" x14ac:dyDescent="0.2">
      <c r="A5" s="8" t="s">
        <v>16</v>
      </c>
      <c r="B5" s="9">
        <v>1313.107</v>
      </c>
      <c r="C5" s="9">
        <v>1167.3440000000001</v>
      </c>
      <c r="D5" s="9">
        <v>1513.8009999999999</v>
      </c>
      <c r="E5" s="9">
        <v>1640.182</v>
      </c>
      <c r="F5" s="9">
        <v>1376.6510000000001</v>
      </c>
      <c r="G5" s="9">
        <v>872.82500000000005</v>
      </c>
      <c r="H5" s="9">
        <v>923.36800000000005</v>
      </c>
      <c r="I5" s="9">
        <v>1006.992</v>
      </c>
      <c r="J5" s="9">
        <v>1073.49</v>
      </c>
      <c r="K5" s="9">
        <v>967.30100000000004</v>
      </c>
      <c r="L5" s="9">
        <v>968.44799999999998</v>
      </c>
      <c r="M5" s="9">
        <v>868.99699999999996</v>
      </c>
    </row>
    <row r="6" spans="1:13" x14ac:dyDescent="0.2">
      <c r="A6" s="8" t="s">
        <v>17</v>
      </c>
      <c r="B6" s="9">
        <v>438.21499999999997</v>
      </c>
      <c r="C6" s="9">
        <v>421.834</v>
      </c>
      <c r="D6" s="9">
        <v>467.18200000000002</v>
      </c>
      <c r="E6" s="9">
        <v>474.9</v>
      </c>
      <c r="F6" s="9">
        <v>478.04700000000003</v>
      </c>
      <c r="G6" s="9">
        <v>411.18099999999998</v>
      </c>
      <c r="H6" s="9">
        <v>433.25599999999997</v>
      </c>
      <c r="I6" s="9">
        <v>492.13900000000001</v>
      </c>
      <c r="J6" s="9">
        <v>513.86400000000003</v>
      </c>
      <c r="K6" s="9">
        <v>504.57499999999999</v>
      </c>
      <c r="L6" s="9">
        <v>493.05099999999999</v>
      </c>
      <c r="M6" s="9">
        <v>390.07499999999999</v>
      </c>
    </row>
    <row r="7" spans="1:13" x14ac:dyDescent="0.2">
      <c r="A7" s="11" t="s">
        <v>18</v>
      </c>
      <c r="B7" s="12">
        <v>413.86799999999999</v>
      </c>
      <c r="C7" s="12">
        <v>380.79899999999998</v>
      </c>
      <c r="D7" s="12">
        <v>499.46800000000002</v>
      </c>
      <c r="E7" s="12">
        <v>546.11699999999996</v>
      </c>
      <c r="F7" s="12">
        <v>429.76799999999997</v>
      </c>
      <c r="G7" s="12">
        <v>252.15600000000001</v>
      </c>
      <c r="H7" s="12">
        <v>262</v>
      </c>
      <c r="I7" s="12">
        <v>316.33699999999999</v>
      </c>
      <c r="J7" s="12">
        <v>301.52600000000001</v>
      </c>
      <c r="K7" s="12">
        <v>276.10000000000002</v>
      </c>
      <c r="L7" s="12">
        <v>304.048</v>
      </c>
      <c r="M7" s="12">
        <v>274.13</v>
      </c>
    </row>
    <row r="8" spans="1:13" x14ac:dyDescent="0.2">
      <c r="A8" s="14" t="s">
        <v>19</v>
      </c>
      <c r="B8" s="15">
        <f t="shared" ref="B8:M8" si="0">SUM(B2:B7)</f>
        <v>17994.161999999997</v>
      </c>
      <c r="C8" s="15">
        <f t="shared" si="0"/>
        <v>16476.288</v>
      </c>
      <c r="D8" s="15">
        <f t="shared" si="0"/>
        <v>20258.298000000003</v>
      </c>
      <c r="E8" s="81">
        <f t="shared" si="0"/>
        <v>21267.707999999999</v>
      </c>
      <c r="F8" s="15">
        <f t="shared" si="0"/>
        <v>18490.826000000001</v>
      </c>
      <c r="G8" s="15">
        <f t="shared" si="0"/>
        <v>13990.699000000002</v>
      </c>
      <c r="H8" s="15">
        <f t="shared" si="0"/>
        <v>15748.912</v>
      </c>
      <c r="I8" s="15">
        <f t="shared" si="0"/>
        <v>17611.349999999999</v>
      </c>
      <c r="J8" s="15">
        <f t="shared" si="0"/>
        <v>18677.261000000002</v>
      </c>
      <c r="K8" s="15">
        <f t="shared" si="0"/>
        <v>17437.352999999999</v>
      </c>
      <c r="L8" s="15">
        <f t="shared" si="0"/>
        <v>17653.746999999996</v>
      </c>
      <c r="M8" s="15">
        <f t="shared" si="0"/>
        <v>14021.330999999998</v>
      </c>
    </row>
    <row r="13" spans="1:13" ht="70.5" customHeight="1" x14ac:dyDescent="0.2">
      <c r="A13" s="1" t="s">
        <v>73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17468.994583333337</v>
      </c>
      <c r="C14" s="17"/>
    </row>
    <row r="15" spans="1:13" x14ac:dyDescent="0.2">
      <c r="A15" s="8" t="s">
        <v>13</v>
      </c>
      <c r="B15" s="6">
        <f t="shared" ref="B15:B20" si="1">AVERAGE(B2:M2)</f>
        <v>5401.7191666666658</v>
      </c>
      <c r="C15" s="18">
        <f t="shared" ref="C15:C20" si="2">B15/$B$14</f>
        <v>0.30921751912501538</v>
      </c>
      <c r="D15" s="19"/>
      <c r="E15" s="16"/>
      <c r="F15" s="16"/>
      <c r="G15" s="16"/>
    </row>
    <row r="16" spans="1:13" x14ac:dyDescent="0.2">
      <c r="A16" s="8" t="s">
        <v>14</v>
      </c>
      <c r="B16" s="9">
        <f t="shared" si="1"/>
        <v>7165.5093333333325</v>
      </c>
      <c r="C16" s="18">
        <f t="shared" si="2"/>
        <v>0.41018441554557111</v>
      </c>
      <c r="D16" s="19"/>
    </row>
    <row r="17" spans="1:4" x14ac:dyDescent="0.2">
      <c r="A17" s="8" t="s">
        <v>15</v>
      </c>
      <c r="B17" s="9">
        <f t="shared" si="1"/>
        <v>2946.1709166666674</v>
      </c>
      <c r="C17" s="18">
        <f t="shared" si="2"/>
        <v>0.16865142997282304</v>
      </c>
      <c r="D17" s="19"/>
    </row>
    <row r="18" spans="1:4" x14ac:dyDescent="0.2">
      <c r="A18" s="8" t="s">
        <v>16</v>
      </c>
      <c r="B18" s="9">
        <f t="shared" si="1"/>
        <v>1141.0421666666666</v>
      </c>
      <c r="C18" s="18">
        <f t="shared" si="2"/>
        <v>6.5318136153943399E-2</v>
      </c>
      <c r="D18" s="19"/>
    </row>
    <row r="19" spans="1:4" x14ac:dyDescent="0.2">
      <c r="A19" s="8" t="s">
        <v>17</v>
      </c>
      <c r="B19" s="9">
        <f t="shared" si="1"/>
        <v>459.85991666666672</v>
      </c>
      <c r="C19" s="18">
        <f t="shared" si="2"/>
        <v>2.6324349376432105E-2</v>
      </c>
      <c r="D19" s="19"/>
    </row>
    <row r="20" spans="1:4" x14ac:dyDescent="0.2">
      <c r="A20" s="11" t="s">
        <v>18</v>
      </c>
      <c r="B20" s="12">
        <f t="shared" si="1"/>
        <v>354.69308333333333</v>
      </c>
      <c r="C20" s="24">
        <f t="shared" si="2"/>
        <v>2.0304149826214712E-2</v>
      </c>
      <c r="D20" s="19"/>
    </row>
    <row r="21" spans="1:4" x14ac:dyDescent="0.2">
      <c r="A21" s="25" t="s">
        <v>23</v>
      </c>
      <c r="B21" s="26">
        <f>SUM(B15:B20)</f>
        <v>17468.994583333333</v>
      </c>
      <c r="C21" s="27">
        <f>SUM(C15:C20)</f>
        <v>0.99999999999999978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1" sqref="D1"/>
    </sheetView>
  </sheetViews>
  <sheetFormatPr defaultColWidth="8.85546875" defaultRowHeight="12.75" x14ac:dyDescent="0.2"/>
  <cols>
    <col min="1" max="1" width="22.28515625" style="4" bestFit="1" customWidth="1"/>
    <col min="2" max="13" width="9.5703125" style="4" bestFit="1" customWidth="1"/>
    <col min="14" max="14" width="12" style="4" bestFit="1" customWidth="1"/>
    <col min="15" max="16384" width="8.85546875" style="4"/>
  </cols>
  <sheetData>
    <row r="1" spans="1:13" ht="90" customHeight="1" x14ac:dyDescent="0.2">
      <c r="A1" s="1" t="s">
        <v>0</v>
      </c>
      <c r="B1" s="2" t="s">
        <v>86</v>
      </c>
      <c r="C1" s="3" t="s">
        <v>87</v>
      </c>
      <c r="D1" s="82" t="s">
        <v>88</v>
      </c>
      <c r="E1" s="3" t="s">
        <v>89</v>
      </c>
      <c r="F1" s="3" t="s">
        <v>90</v>
      </c>
      <c r="G1" s="3" t="s">
        <v>91</v>
      </c>
      <c r="H1" s="3" t="s">
        <v>92</v>
      </c>
      <c r="I1" s="3" t="s">
        <v>93</v>
      </c>
      <c r="J1" s="3" t="s">
        <v>94</v>
      </c>
      <c r="K1" s="3" t="s">
        <v>95</v>
      </c>
      <c r="L1" s="3" t="s">
        <v>96</v>
      </c>
      <c r="M1" s="3" t="s">
        <v>97</v>
      </c>
    </row>
    <row r="2" spans="1:13" x14ac:dyDescent="0.2">
      <c r="A2" s="5" t="s">
        <v>13</v>
      </c>
      <c r="B2" s="6">
        <v>5488.5039999999999</v>
      </c>
      <c r="C2" s="6">
        <v>5327.6440000000002</v>
      </c>
      <c r="D2" s="6">
        <v>7643.1329999999998</v>
      </c>
      <c r="E2" s="6">
        <v>6163.5439999999999</v>
      </c>
      <c r="F2" s="6">
        <v>6309.6310000000003</v>
      </c>
      <c r="G2" s="6">
        <v>4799.9719999999998</v>
      </c>
      <c r="H2" s="6">
        <v>4221.9409999999998</v>
      </c>
      <c r="I2" s="6">
        <v>5063.7349999999997</v>
      </c>
      <c r="J2" s="6">
        <v>4952.3100000000004</v>
      </c>
      <c r="K2" s="6">
        <v>4716.7979999999998</v>
      </c>
      <c r="L2" s="6">
        <v>4746.8770000000004</v>
      </c>
      <c r="M2" s="6">
        <v>4283.2659999999996</v>
      </c>
    </row>
    <row r="3" spans="1:13" x14ac:dyDescent="0.2">
      <c r="A3" s="8" t="s">
        <v>14</v>
      </c>
      <c r="B3" s="9">
        <v>6446.3379999999997</v>
      </c>
      <c r="C3" s="9">
        <v>7207.7449999999999</v>
      </c>
      <c r="D3" s="9">
        <v>7711.2740000000003</v>
      </c>
      <c r="E3" s="9">
        <v>7452.32</v>
      </c>
      <c r="F3" s="9">
        <v>6989.7330000000002</v>
      </c>
      <c r="G3" s="9">
        <v>6136.1970000000001</v>
      </c>
      <c r="H3" s="9">
        <v>7055.2659999999996</v>
      </c>
      <c r="I3" s="9">
        <v>7833.9409999999998</v>
      </c>
      <c r="J3" s="9">
        <v>8106.6559999999999</v>
      </c>
      <c r="K3" s="9">
        <v>8063.0609999999997</v>
      </c>
      <c r="L3" s="9">
        <v>8210.0859999999993</v>
      </c>
      <c r="M3" s="9">
        <v>5438.4110000000001</v>
      </c>
    </row>
    <row r="4" spans="1:13" x14ac:dyDescent="0.2">
      <c r="A4" s="8" t="s">
        <v>15</v>
      </c>
      <c r="B4" s="9">
        <v>2799.2280000000001</v>
      </c>
      <c r="C4" s="9">
        <v>2991.9070000000002</v>
      </c>
      <c r="D4" s="9">
        <v>2907.3969999999999</v>
      </c>
      <c r="E4" s="9">
        <v>3034.3380000000002</v>
      </c>
      <c r="F4" s="9">
        <v>2763.3690000000001</v>
      </c>
      <c r="G4" s="9">
        <v>2665.3589999999999</v>
      </c>
      <c r="H4" s="9">
        <v>2898.53</v>
      </c>
      <c r="I4" s="9">
        <v>3337.8879999999999</v>
      </c>
      <c r="J4" s="9">
        <v>3353.1419999999998</v>
      </c>
      <c r="K4" s="9">
        <v>3138.9110000000001</v>
      </c>
      <c r="L4" s="9">
        <v>3493.7420000000002</v>
      </c>
      <c r="M4" s="9">
        <v>2405.018</v>
      </c>
    </row>
    <row r="5" spans="1:13" x14ac:dyDescent="0.2">
      <c r="A5" s="8" t="s">
        <v>16</v>
      </c>
      <c r="B5" s="9">
        <v>1155.0139999999999</v>
      </c>
      <c r="C5" s="9">
        <v>1157.0039999999999</v>
      </c>
      <c r="D5" s="9">
        <v>1588.693</v>
      </c>
      <c r="E5" s="9">
        <v>1342.6289999999999</v>
      </c>
      <c r="F5" s="9">
        <v>1351.0519999999999</v>
      </c>
      <c r="G5" s="9">
        <v>1037.1320000000001</v>
      </c>
      <c r="H5" s="9">
        <v>907.38900000000001</v>
      </c>
      <c r="I5" s="9">
        <v>1022.824</v>
      </c>
      <c r="J5" s="9">
        <v>1057.385</v>
      </c>
      <c r="K5" s="9">
        <v>1026.0419999999999</v>
      </c>
      <c r="L5" s="9">
        <v>969.77</v>
      </c>
      <c r="M5" s="9">
        <v>847.28899999999999</v>
      </c>
    </row>
    <row r="6" spans="1:13" x14ac:dyDescent="0.2">
      <c r="A6" s="8" t="s">
        <v>17</v>
      </c>
      <c r="B6" s="9">
        <v>366.23200000000003</v>
      </c>
      <c r="C6" s="9">
        <v>365.80399999999997</v>
      </c>
      <c r="D6" s="9">
        <v>447.65</v>
      </c>
      <c r="E6" s="9">
        <v>435.86099999999999</v>
      </c>
      <c r="F6" s="9">
        <v>427.87400000000002</v>
      </c>
      <c r="G6" s="9">
        <v>430.22800000000001</v>
      </c>
      <c r="H6" s="9">
        <v>431.41</v>
      </c>
      <c r="I6" s="9">
        <v>407.80900000000003</v>
      </c>
      <c r="J6" s="9">
        <v>437.44099999999997</v>
      </c>
      <c r="K6" s="9">
        <v>430.69499999999999</v>
      </c>
      <c r="L6" s="9">
        <v>441.34300000000002</v>
      </c>
      <c r="M6" s="9">
        <v>375.29300000000001</v>
      </c>
    </row>
    <row r="7" spans="1:13" x14ac:dyDescent="0.2">
      <c r="A7" s="11" t="s">
        <v>18</v>
      </c>
      <c r="B7" s="12">
        <v>345.488</v>
      </c>
      <c r="C7" s="12">
        <v>315.55700000000002</v>
      </c>
      <c r="D7" s="12">
        <v>528.23800000000006</v>
      </c>
      <c r="E7" s="12">
        <v>357.87299999999999</v>
      </c>
      <c r="F7" s="12">
        <v>379.27499999999998</v>
      </c>
      <c r="G7" s="12">
        <v>307.2</v>
      </c>
      <c r="H7" s="12">
        <v>264.27199999999999</v>
      </c>
      <c r="I7" s="12">
        <v>306.96300000000002</v>
      </c>
      <c r="J7" s="12">
        <v>322.399</v>
      </c>
      <c r="K7" s="12">
        <v>303.21699999999998</v>
      </c>
      <c r="L7" s="12">
        <v>306.94799999999998</v>
      </c>
      <c r="M7" s="12">
        <v>238.16200000000001</v>
      </c>
    </row>
    <row r="8" spans="1:13" x14ac:dyDescent="0.2">
      <c r="A8" s="14" t="s">
        <v>19</v>
      </c>
      <c r="B8" s="15">
        <f t="shared" ref="B8:M8" si="0">SUM(B2:B7)</f>
        <v>16600.804</v>
      </c>
      <c r="C8" s="15">
        <f t="shared" si="0"/>
        <v>17365.661</v>
      </c>
      <c r="D8" s="81">
        <f t="shared" si="0"/>
        <v>20826.385000000002</v>
      </c>
      <c r="E8" s="15">
        <f t="shared" si="0"/>
        <v>18786.565000000002</v>
      </c>
      <c r="F8" s="15">
        <f t="shared" si="0"/>
        <v>18220.934000000005</v>
      </c>
      <c r="G8" s="15">
        <f t="shared" si="0"/>
        <v>15376.088</v>
      </c>
      <c r="H8" s="15">
        <f t="shared" si="0"/>
        <v>15778.807999999999</v>
      </c>
      <c r="I8" s="15">
        <f t="shared" si="0"/>
        <v>17973.16</v>
      </c>
      <c r="J8" s="15">
        <f t="shared" si="0"/>
        <v>18229.332999999999</v>
      </c>
      <c r="K8" s="15">
        <f t="shared" si="0"/>
        <v>17678.724000000002</v>
      </c>
      <c r="L8" s="15">
        <f t="shared" si="0"/>
        <v>18168.766000000003</v>
      </c>
      <c r="M8" s="15">
        <f t="shared" si="0"/>
        <v>13587.439</v>
      </c>
    </row>
    <row r="13" spans="1:13" ht="70.5" customHeight="1" x14ac:dyDescent="0.2">
      <c r="A13" s="1" t="s">
        <v>98</v>
      </c>
      <c r="B13" s="3" t="s">
        <v>21</v>
      </c>
      <c r="C13" s="3" t="s">
        <v>22</v>
      </c>
      <c r="K13" s="16"/>
    </row>
    <row r="14" spans="1:13" x14ac:dyDescent="0.2">
      <c r="A14" s="14" t="s">
        <v>19</v>
      </c>
      <c r="B14" s="15">
        <f>SUM(B8:M8)/12</f>
        <v>17382.722250000003</v>
      </c>
      <c r="C14" s="17"/>
    </row>
    <row r="15" spans="1:13" x14ac:dyDescent="0.2">
      <c r="A15" s="8" t="s">
        <v>13</v>
      </c>
      <c r="B15" s="6">
        <f>AVERAGE(B2:M2)</f>
        <v>5309.7795833333339</v>
      </c>
      <c r="C15" s="18">
        <f>B15/$B$14</f>
        <v>0.30546306309032423</v>
      </c>
      <c r="D15" s="19"/>
      <c r="E15" s="16"/>
      <c r="F15" s="16"/>
      <c r="G15" s="16"/>
      <c r="H15" s="16"/>
      <c r="I15" s="16"/>
    </row>
    <row r="16" spans="1:13" x14ac:dyDescent="0.2">
      <c r="A16" s="8" t="s">
        <v>14</v>
      </c>
      <c r="B16" s="9">
        <f t="shared" ref="B16:B20" si="1">AVERAGE(B3:M3)</f>
        <v>7220.918999999999</v>
      </c>
      <c r="C16" s="18">
        <f t="shared" ref="C16:C20" si="2">B16/$B$14</f>
        <v>0.41540783406350512</v>
      </c>
      <c r="D16" s="19"/>
      <c r="E16" s="16"/>
    </row>
    <row r="17" spans="1:5" x14ac:dyDescent="0.2">
      <c r="A17" s="8" t="s">
        <v>15</v>
      </c>
      <c r="B17" s="9">
        <f t="shared" si="1"/>
        <v>2982.4024166666663</v>
      </c>
      <c r="C17" s="18">
        <f t="shared" si="2"/>
        <v>0.17157280509769784</v>
      </c>
      <c r="D17" s="19"/>
      <c r="E17" s="16"/>
    </row>
    <row r="18" spans="1:5" x14ac:dyDescent="0.2">
      <c r="A18" s="8" t="s">
        <v>16</v>
      </c>
      <c r="B18" s="9">
        <f t="shared" si="1"/>
        <v>1121.8519166666667</v>
      </c>
      <c r="C18" s="18">
        <f t="shared" si="2"/>
        <v>6.4538332979845348E-2</v>
      </c>
      <c r="D18" s="19"/>
      <c r="E18" s="16"/>
    </row>
    <row r="19" spans="1:5" x14ac:dyDescent="0.2">
      <c r="A19" s="8" t="s">
        <v>17</v>
      </c>
      <c r="B19" s="9">
        <f t="shared" si="1"/>
        <v>416.46999999999997</v>
      </c>
      <c r="C19" s="18">
        <f t="shared" si="2"/>
        <v>2.3958847987690761E-2</v>
      </c>
      <c r="D19" s="19"/>
      <c r="E19" s="16"/>
    </row>
    <row r="20" spans="1:5" x14ac:dyDescent="0.2">
      <c r="A20" s="11" t="s">
        <v>18</v>
      </c>
      <c r="B20" s="12">
        <f t="shared" si="1"/>
        <v>331.29933333333332</v>
      </c>
      <c r="C20" s="24">
        <f t="shared" si="2"/>
        <v>1.90591167809365E-2</v>
      </c>
      <c r="D20" s="19"/>
      <c r="E20" s="16"/>
    </row>
    <row r="21" spans="1:5" x14ac:dyDescent="0.2">
      <c r="A21" s="25" t="s">
        <v>23</v>
      </c>
      <c r="B21" s="26">
        <f>SUM(B15:B20)</f>
        <v>17382.722249999999</v>
      </c>
      <c r="C21" s="27">
        <f>SUM(C15:C20)</f>
        <v>0.99999999999999989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2" sqref="J1:J2"/>
    </sheetView>
  </sheetViews>
  <sheetFormatPr defaultRowHeight="12.75" x14ac:dyDescent="0.2"/>
  <cols>
    <col min="1" max="1" width="22.28515625" style="4" bestFit="1" customWidth="1"/>
    <col min="2" max="13" width="9.5703125" style="4" bestFit="1" customWidth="1"/>
    <col min="14" max="14" width="12" style="4" bestFit="1" customWidth="1"/>
    <col min="15" max="256" width="8.85546875" style="4"/>
    <col min="257" max="257" width="22.28515625" style="4" bestFit="1" customWidth="1"/>
    <col min="258" max="269" width="9.5703125" style="4" bestFit="1" customWidth="1"/>
    <col min="270" max="270" width="12" style="4" bestFit="1" customWidth="1"/>
    <col min="271" max="512" width="8.85546875" style="4"/>
    <col min="513" max="513" width="22.28515625" style="4" bestFit="1" customWidth="1"/>
    <col min="514" max="525" width="9.5703125" style="4" bestFit="1" customWidth="1"/>
    <col min="526" max="526" width="12" style="4" bestFit="1" customWidth="1"/>
    <col min="527" max="768" width="8.85546875" style="4"/>
    <col min="769" max="769" width="22.28515625" style="4" bestFit="1" customWidth="1"/>
    <col min="770" max="781" width="9.5703125" style="4" bestFit="1" customWidth="1"/>
    <col min="782" max="782" width="12" style="4" bestFit="1" customWidth="1"/>
    <col min="783" max="1024" width="8.85546875" style="4"/>
    <col min="1025" max="1025" width="22.28515625" style="4" bestFit="1" customWidth="1"/>
    <col min="1026" max="1037" width="9.5703125" style="4" bestFit="1" customWidth="1"/>
    <col min="1038" max="1038" width="12" style="4" bestFit="1" customWidth="1"/>
    <col min="1039" max="1280" width="8.85546875" style="4"/>
    <col min="1281" max="1281" width="22.28515625" style="4" bestFit="1" customWidth="1"/>
    <col min="1282" max="1293" width="9.5703125" style="4" bestFit="1" customWidth="1"/>
    <col min="1294" max="1294" width="12" style="4" bestFit="1" customWidth="1"/>
    <col min="1295" max="1536" width="8.85546875" style="4"/>
    <col min="1537" max="1537" width="22.28515625" style="4" bestFit="1" customWidth="1"/>
    <col min="1538" max="1549" width="9.5703125" style="4" bestFit="1" customWidth="1"/>
    <col min="1550" max="1550" width="12" style="4" bestFit="1" customWidth="1"/>
    <col min="1551" max="1792" width="8.85546875" style="4"/>
    <col min="1793" max="1793" width="22.28515625" style="4" bestFit="1" customWidth="1"/>
    <col min="1794" max="1805" width="9.5703125" style="4" bestFit="1" customWidth="1"/>
    <col min="1806" max="1806" width="12" style="4" bestFit="1" customWidth="1"/>
    <col min="1807" max="2048" width="8.85546875" style="4"/>
    <col min="2049" max="2049" width="22.28515625" style="4" bestFit="1" customWidth="1"/>
    <col min="2050" max="2061" width="9.5703125" style="4" bestFit="1" customWidth="1"/>
    <col min="2062" max="2062" width="12" style="4" bestFit="1" customWidth="1"/>
    <col min="2063" max="2304" width="8.85546875" style="4"/>
    <col min="2305" max="2305" width="22.28515625" style="4" bestFit="1" customWidth="1"/>
    <col min="2306" max="2317" width="9.5703125" style="4" bestFit="1" customWidth="1"/>
    <col min="2318" max="2318" width="12" style="4" bestFit="1" customWidth="1"/>
    <col min="2319" max="2560" width="8.85546875" style="4"/>
    <col min="2561" max="2561" width="22.28515625" style="4" bestFit="1" customWidth="1"/>
    <col min="2562" max="2573" width="9.5703125" style="4" bestFit="1" customWidth="1"/>
    <col min="2574" max="2574" width="12" style="4" bestFit="1" customWidth="1"/>
    <col min="2575" max="2816" width="8.85546875" style="4"/>
    <col min="2817" max="2817" width="22.28515625" style="4" bestFit="1" customWidth="1"/>
    <col min="2818" max="2829" width="9.5703125" style="4" bestFit="1" customWidth="1"/>
    <col min="2830" max="2830" width="12" style="4" bestFit="1" customWidth="1"/>
    <col min="2831" max="3072" width="8.85546875" style="4"/>
    <col min="3073" max="3073" width="22.28515625" style="4" bestFit="1" customWidth="1"/>
    <col min="3074" max="3085" width="9.5703125" style="4" bestFit="1" customWidth="1"/>
    <col min="3086" max="3086" width="12" style="4" bestFit="1" customWidth="1"/>
    <col min="3087" max="3328" width="8.85546875" style="4"/>
    <col min="3329" max="3329" width="22.28515625" style="4" bestFit="1" customWidth="1"/>
    <col min="3330" max="3341" width="9.5703125" style="4" bestFit="1" customWidth="1"/>
    <col min="3342" max="3342" width="12" style="4" bestFit="1" customWidth="1"/>
    <col min="3343" max="3584" width="8.85546875" style="4"/>
    <col min="3585" max="3585" width="22.28515625" style="4" bestFit="1" customWidth="1"/>
    <col min="3586" max="3597" width="9.5703125" style="4" bestFit="1" customWidth="1"/>
    <col min="3598" max="3598" width="12" style="4" bestFit="1" customWidth="1"/>
    <col min="3599" max="3840" width="8.85546875" style="4"/>
    <col min="3841" max="3841" width="22.28515625" style="4" bestFit="1" customWidth="1"/>
    <col min="3842" max="3853" width="9.5703125" style="4" bestFit="1" customWidth="1"/>
    <col min="3854" max="3854" width="12" style="4" bestFit="1" customWidth="1"/>
    <col min="3855" max="4096" width="8.85546875" style="4"/>
    <col min="4097" max="4097" width="22.28515625" style="4" bestFit="1" customWidth="1"/>
    <col min="4098" max="4109" width="9.5703125" style="4" bestFit="1" customWidth="1"/>
    <col min="4110" max="4110" width="12" style="4" bestFit="1" customWidth="1"/>
    <col min="4111" max="4352" width="8.85546875" style="4"/>
    <col min="4353" max="4353" width="22.28515625" style="4" bestFit="1" customWidth="1"/>
    <col min="4354" max="4365" width="9.5703125" style="4" bestFit="1" customWidth="1"/>
    <col min="4366" max="4366" width="12" style="4" bestFit="1" customWidth="1"/>
    <col min="4367" max="4608" width="8.85546875" style="4"/>
    <col min="4609" max="4609" width="22.28515625" style="4" bestFit="1" customWidth="1"/>
    <col min="4610" max="4621" width="9.5703125" style="4" bestFit="1" customWidth="1"/>
    <col min="4622" max="4622" width="12" style="4" bestFit="1" customWidth="1"/>
    <col min="4623" max="4864" width="8.85546875" style="4"/>
    <col min="4865" max="4865" width="22.28515625" style="4" bestFit="1" customWidth="1"/>
    <col min="4866" max="4877" width="9.5703125" style="4" bestFit="1" customWidth="1"/>
    <col min="4878" max="4878" width="12" style="4" bestFit="1" customWidth="1"/>
    <col min="4879" max="5120" width="8.85546875" style="4"/>
    <col min="5121" max="5121" width="22.28515625" style="4" bestFit="1" customWidth="1"/>
    <col min="5122" max="5133" width="9.5703125" style="4" bestFit="1" customWidth="1"/>
    <col min="5134" max="5134" width="12" style="4" bestFit="1" customWidth="1"/>
    <col min="5135" max="5376" width="8.85546875" style="4"/>
    <col min="5377" max="5377" width="22.28515625" style="4" bestFit="1" customWidth="1"/>
    <col min="5378" max="5389" width="9.5703125" style="4" bestFit="1" customWidth="1"/>
    <col min="5390" max="5390" width="12" style="4" bestFit="1" customWidth="1"/>
    <col min="5391" max="5632" width="8.85546875" style="4"/>
    <col min="5633" max="5633" width="22.28515625" style="4" bestFit="1" customWidth="1"/>
    <col min="5634" max="5645" width="9.5703125" style="4" bestFit="1" customWidth="1"/>
    <col min="5646" max="5646" width="12" style="4" bestFit="1" customWidth="1"/>
    <col min="5647" max="5888" width="8.85546875" style="4"/>
    <col min="5889" max="5889" width="22.28515625" style="4" bestFit="1" customWidth="1"/>
    <col min="5890" max="5901" width="9.5703125" style="4" bestFit="1" customWidth="1"/>
    <col min="5902" max="5902" width="12" style="4" bestFit="1" customWidth="1"/>
    <col min="5903" max="6144" width="8.85546875" style="4"/>
    <col min="6145" max="6145" width="22.28515625" style="4" bestFit="1" customWidth="1"/>
    <col min="6146" max="6157" width="9.5703125" style="4" bestFit="1" customWidth="1"/>
    <col min="6158" max="6158" width="12" style="4" bestFit="1" customWidth="1"/>
    <col min="6159" max="6400" width="8.85546875" style="4"/>
    <col min="6401" max="6401" width="22.28515625" style="4" bestFit="1" customWidth="1"/>
    <col min="6402" max="6413" width="9.5703125" style="4" bestFit="1" customWidth="1"/>
    <col min="6414" max="6414" width="12" style="4" bestFit="1" customWidth="1"/>
    <col min="6415" max="6656" width="8.85546875" style="4"/>
    <col min="6657" max="6657" width="22.28515625" style="4" bestFit="1" customWidth="1"/>
    <col min="6658" max="6669" width="9.5703125" style="4" bestFit="1" customWidth="1"/>
    <col min="6670" max="6670" width="12" style="4" bestFit="1" customWidth="1"/>
    <col min="6671" max="6912" width="8.85546875" style="4"/>
    <col min="6913" max="6913" width="22.28515625" style="4" bestFit="1" customWidth="1"/>
    <col min="6914" max="6925" width="9.5703125" style="4" bestFit="1" customWidth="1"/>
    <col min="6926" max="6926" width="12" style="4" bestFit="1" customWidth="1"/>
    <col min="6927" max="7168" width="8.85546875" style="4"/>
    <col min="7169" max="7169" width="22.28515625" style="4" bestFit="1" customWidth="1"/>
    <col min="7170" max="7181" width="9.5703125" style="4" bestFit="1" customWidth="1"/>
    <col min="7182" max="7182" width="12" style="4" bestFit="1" customWidth="1"/>
    <col min="7183" max="7424" width="8.85546875" style="4"/>
    <col min="7425" max="7425" width="22.28515625" style="4" bestFit="1" customWidth="1"/>
    <col min="7426" max="7437" width="9.5703125" style="4" bestFit="1" customWidth="1"/>
    <col min="7438" max="7438" width="12" style="4" bestFit="1" customWidth="1"/>
    <col min="7439" max="7680" width="8.85546875" style="4"/>
    <col min="7681" max="7681" width="22.28515625" style="4" bestFit="1" customWidth="1"/>
    <col min="7682" max="7693" width="9.5703125" style="4" bestFit="1" customWidth="1"/>
    <col min="7694" max="7694" width="12" style="4" bestFit="1" customWidth="1"/>
    <col min="7695" max="7936" width="8.85546875" style="4"/>
    <col min="7937" max="7937" width="22.28515625" style="4" bestFit="1" customWidth="1"/>
    <col min="7938" max="7949" width="9.5703125" style="4" bestFit="1" customWidth="1"/>
    <col min="7950" max="7950" width="12" style="4" bestFit="1" customWidth="1"/>
    <col min="7951" max="8192" width="8.85546875" style="4"/>
    <col min="8193" max="8193" width="22.28515625" style="4" bestFit="1" customWidth="1"/>
    <col min="8194" max="8205" width="9.5703125" style="4" bestFit="1" customWidth="1"/>
    <col min="8206" max="8206" width="12" style="4" bestFit="1" customWidth="1"/>
    <col min="8207" max="8448" width="8.85546875" style="4"/>
    <col min="8449" max="8449" width="22.28515625" style="4" bestFit="1" customWidth="1"/>
    <col min="8450" max="8461" width="9.5703125" style="4" bestFit="1" customWidth="1"/>
    <col min="8462" max="8462" width="12" style="4" bestFit="1" customWidth="1"/>
    <col min="8463" max="8704" width="8.85546875" style="4"/>
    <col min="8705" max="8705" width="22.28515625" style="4" bestFit="1" customWidth="1"/>
    <col min="8706" max="8717" width="9.5703125" style="4" bestFit="1" customWidth="1"/>
    <col min="8718" max="8718" width="12" style="4" bestFit="1" customWidth="1"/>
    <col min="8719" max="8960" width="8.85546875" style="4"/>
    <col min="8961" max="8961" width="22.28515625" style="4" bestFit="1" customWidth="1"/>
    <col min="8962" max="8973" width="9.5703125" style="4" bestFit="1" customWidth="1"/>
    <col min="8974" max="8974" width="12" style="4" bestFit="1" customWidth="1"/>
    <col min="8975" max="9216" width="8.85546875" style="4"/>
    <col min="9217" max="9217" width="22.28515625" style="4" bestFit="1" customWidth="1"/>
    <col min="9218" max="9229" width="9.5703125" style="4" bestFit="1" customWidth="1"/>
    <col min="9230" max="9230" width="12" style="4" bestFit="1" customWidth="1"/>
    <col min="9231" max="9472" width="8.85546875" style="4"/>
    <col min="9473" max="9473" width="22.28515625" style="4" bestFit="1" customWidth="1"/>
    <col min="9474" max="9485" width="9.5703125" style="4" bestFit="1" customWidth="1"/>
    <col min="9486" max="9486" width="12" style="4" bestFit="1" customWidth="1"/>
    <col min="9487" max="9728" width="8.85546875" style="4"/>
    <col min="9729" max="9729" width="22.28515625" style="4" bestFit="1" customWidth="1"/>
    <col min="9730" max="9741" width="9.5703125" style="4" bestFit="1" customWidth="1"/>
    <col min="9742" max="9742" width="12" style="4" bestFit="1" customWidth="1"/>
    <col min="9743" max="9984" width="8.85546875" style="4"/>
    <col min="9985" max="9985" width="22.28515625" style="4" bestFit="1" customWidth="1"/>
    <col min="9986" max="9997" width="9.5703125" style="4" bestFit="1" customWidth="1"/>
    <col min="9998" max="9998" width="12" style="4" bestFit="1" customWidth="1"/>
    <col min="9999" max="10240" width="8.85546875" style="4"/>
    <col min="10241" max="10241" width="22.28515625" style="4" bestFit="1" customWidth="1"/>
    <col min="10242" max="10253" width="9.5703125" style="4" bestFit="1" customWidth="1"/>
    <col min="10254" max="10254" width="12" style="4" bestFit="1" customWidth="1"/>
    <col min="10255" max="10496" width="8.85546875" style="4"/>
    <col min="10497" max="10497" width="22.28515625" style="4" bestFit="1" customWidth="1"/>
    <col min="10498" max="10509" width="9.5703125" style="4" bestFit="1" customWidth="1"/>
    <col min="10510" max="10510" width="12" style="4" bestFit="1" customWidth="1"/>
    <col min="10511" max="10752" width="8.85546875" style="4"/>
    <col min="10753" max="10753" width="22.28515625" style="4" bestFit="1" customWidth="1"/>
    <col min="10754" max="10765" width="9.5703125" style="4" bestFit="1" customWidth="1"/>
    <col min="10766" max="10766" width="12" style="4" bestFit="1" customWidth="1"/>
    <col min="10767" max="11008" width="8.85546875" style="4"/>
    <col min="11009" max="11009" width="22.28515625" style="4" bestFit="1" customWidth="1"/>
    <col min="11010" max="11021" width="9.5703125" style="4" bestFit="1" customWidth="1"/>
    <col min="11022" max="11022" width="12" style="4" bestFit="1" customWidth="1"/>
    <col min="11023" max="11264" width="8.85546875" style="4"/>
    <col min="11265" max="11265" width="22.28515625" style="4" bestFit="1" customWidth="1"/>
    <col min="11266" max="11277" width="9.5703125" style="4" bestFit="1" customWidth="1"/>
    <col min="11278" max="11278" width="12" style="4" bestFit="1" customWidth="1"/>
    <col min="11279" max="11520" width="8.85546875" style="4"/>
    <col min="11521" max="11521" width="22.28515625" style="4" bestFit="1" customWidth="1"/>
    <col min="11522" max="11533" width="9.5703125" style="4" bestFit="1" customWidth="1"/>
    <col min="11534" max="11534" width="12" style="4" bestFit="1" customWidth="1"/>
    <col min="11535" max="11776" width="8.85546875" style="4"/>
    <col min="11777" max="11777" width="22.28515625" style="4" bestFit="1" customWidth="1"/>
    <col min="11778" max="11789" width="9.5703125" style="4" bestFit="1" customWidth="1"/>
    <col min="11790" max="11790" width="12" style="4" bestFit="1" customWidth="1"/>
    <col min="11791" max="12032" width="8.85546875" style="4"/>
    <col min="12033" max="12033" width="22.28515625" style="4" bestFit="1" customWidth="1"/>
    <col min="12034" max="12045" width="9.5703125" style="4" bestFit="1" customWidth="1"/>
    <col min="12046" max="12046" width="12" style="4" bestFit="1" customWidth="1"/>
    <col min="12047" max="12288" width="8.85546875" style="4"/>
    <col min="12289" max="12289" width="22.28515625" style="4" bestFit="1" customWidth="1"/>
    <col min="12290" max="12301" width="9.5703125" style="4" bestFit="1" customWidth="1"/>
    <col min="12302" max="12302" width="12" style="4" bestFit="1" customWidth="1"/>
    <col min="12303" max="12544" width="8.85546875" style="4"/>
    <col min="12545" max="12545" width="22.28515625" style="4" bestFit="1" customWidth="1"/>
    <col min="12546" max="12557" width="9.5703125" style="4" bestFit="1" customWidth="1"/>
    <col min="12558" max="12558" width="12" style="4" bestFit="1" customWidth="1"/>
    <col min="12559" max="12800" width="8.85546875" style="4"/>
    <col min="12801" max="12801" width="22.28515625" style="4" bestFit="1" customWidth="1"/>
    <col min="12802" max="12813" width="9.5703125" style="4" bestFit="1" customWidth="1"/>
    <col min="12814" max="12814" width="12" style="4" bestFit="1" customWidth="1"/>
    <col min="12815" max="13056" width="8.85546875" style="4"/>
    <col min="13057" max="13057" width="22.28515625" style="4" bestFit="1" customWidth="1"/>
    <col min="13058" max="13069" width="9.5703125" style="4" bestFit="1" customWidth="1"/>
    <col min="13070" max="13070" width="12" style="4" bestFit="1" customWidth="1"/>
    <col min="13071" max="13312" width="8.85546875" style="4"/>
    <col min="13313" max="13313" width="22.28515625" style="4" bestFit="1" customWidth="1"/>
    <col min="13314" max="13325" width="9.5703125" style="4" bestFit="1" customWidth="1"/>
    <col min="13326" max="13326" width="12" style="4" bestFit="1" customWidth="1"/>
    <col min="13327" max="13568" width="8.85546875" style="4"/>
    <col min="13569" max="13569" width="22.28515625" style="4" bestFit="1" customWidth="1"/>
    <col min="13570" max="13581" width="9.5703125" style="4" bestFit="1" customWidth="1"/>
    <col min="13582" max="13582" width="12" style="4" bestFit="1" customWidth="1"/>
    <col min="13583" max="13824" width="8.85546875" style="4"/>
    <col min="13825" max="13825" width="22.28515625" style="4" bestFit="1" customWidth="1"/>
    <col min="13826" max="13837" width="9.5703125" style="4" bestFit="1" customWidth="1"/>
    <col min="13838" max="13838" width="12" style="4" bestFit="1" customWidth="1"/>
    <col min="13839" max="14080" width="8.85546875" style="4"/>
    <col min="14081" max="14081" width="22.28515625" style="4" bestFit="1" customWidth="1"/>
    <col min="14082" max="14093" width="9.5703125" style="4" bestFit="1" customWidth="1"/>
    <col min="14094" max="14094" width="12" style="4" bestFit="1" customWidth="1"/>
    <col min="14095" max="14336" width="8.85546875" style="4"/>
    <col min="14337" max="14337" width="22.28515625" style="4" bestFit="1" customWidth="1"/>
    <col min="14338" max="14349" width="9.5703125" style="4" bestFit="1" customWidth="1"/>
    <col min="14350" max="14350" width="12" style="4" bestFit="1" customWidth="1"/>
    <col min="14351" max="14592" width="8.85546875" style="4"/>
    <col min="14593" max="14593" width="22.28515625" style="4" bestFit="1" customWidth="1"/>
    <col min="14594" max="14605" width="9.5703125" style="4" bestFit="1" customWidth="1"/>
    <col min="14606" max="14606" width="12" style="4" bestFit="1" customWidth="1"/>
    <col min="14607" max="14848" width="8.85546875" style="4"/>
    <col min="14849" max="14849" width="22.28515625" style="4" bestFit="1" customWidth="1"/>
    <col min="14850" max="14861" width="9.5703125" style="4" bestFit="1" customWidth="1"/>
    <col min="14862" max="14862" width="12" style="4" bestFit="1" customWidth="1"/>
    <col min="14863" max="15104" width="8.85546875" style="4"/>
    <col min="15105" max="15105" width="22.28515625" style="4" bestFit="1" customWidth="1"/>
    <col min="15106" max="15117" width="9.5703125" style="4" bestFit="1" customWidth="1"/>
    <col min="15118" max="15118" width="12" style="4" bestFit="1" customWidth="1"/>
    <col min="15119" max="15360" width="8.85546875" style="4"/>
    <col min="15361" max="15361" width="22.28515625" style="4" bestFit="1" customWidth="1"/>
    <col min="15362" max="15373" width="9.5703125" style="4" bestFit="1" customWidth="1"/>
    <col min="15374" max="15374" width="12" style="4" bestFit="1" customWidth="1"/>
    <col min="15375" max="15616" width="8.85546875" style="4"/>
    <col min="15617" max="15617" width="22.28515625" style="4" bestFit="1" customWidth="1"/>
    <col min="15618" max="15629" width="9.5703125" style="4" bestFit="1" customWidth="1"/>
    <col min="15630" max="15630" width="12" style="4" bestFit="1" customWidth="1"/>
    <col min="15631" max="15872" width="8.85546875" style="4"/>
    <col min="15873" max="15873" width="22.28515625" style="4" bestFit="1" customWidth="1"/>
    <col min="15874" max="15885" width="9.5703125" style="4" bestFit="1" customWidth="1"/>
    <col min="15886" max="15886" width="12" style="4" bestFit="1" customWidth="1"/>
    <col min="15887" max="16128" width="8.85546875" style="4"/>
    <col min="16129" max="16129" width="22.28515625" style="4" bestFit="1" customWidth="1"/>
    <col min="16130" max="16141" width="9.5703125" style="4" bestFit="1" customWidth="1"/>
    <col min="16142" max="16142" width="12" style="4" bestFit="1" customWidth="1"/>
    <col min="16143" max="16384" width="8.85546875" style="4"/>
  </cols>
  <sheetData>
    <row r="1" spans="1:13" ht="90" customHeight="1" x14ac:dyDescent="0.2">
      <c r="A1" s="36" t="s">
        <v>0</v>
      </c>
      <c r="B1" s="37" t="s">
        <v>99</v>
      </c>
      <c r="C1" s="37" t="s">
        <v>100</v>
      </c>
      <c r="D1" s="37" t="s">
        <v>101</v>
      </c>
      <c r="E1" s="37" t="s">
        <v>102</v>
      </c>
      <c r="F1" s="37" t="s">
        <v>103</v>
      </c>
      <c r="G1" s="37" t="s">
        <v>104</v>
      </c>
      <c r="H1" s="37" t="s">
        <v>105</v>
      </c>
      <c r="I1" s="37" t="s">
        <v>106</v>
      </c>
      <c r="J1" s="79" t="s">
        <v>107</v>
      </c>
      <c r="K1" s="37" t="s">
        <v>108</v>
      </c>
      <c r="L1" s="37" t="s">
        <v>109</v>
      </c>
      <c r="M1" s="37" t="s">
        <v>110</v>
      </c>
    </row>
    <row r="2" spans="1:13" x14ac:dyDescent="0.2">
      <c r="A2" s="38" t="s">
        <v>111</v>
      </c>
      <c r="B2" s="39">
        <v>16621.531999999999</v>
      </c>
      <c r="C2" s="39">
        <v>16603.16</v>
      </c>
      <c r="D2" s="39">
        <v>18953.87</v>
      </c>
      <c r="E2" s="39">
        <v>18129.464</v>
      </c>
      <c r="F2" s="39">
        <v>17337.684000000001</v>
      </c>
      <c r="G2" s="39">
        <v>15581.22</v>
      </c>
      <c r="H2" s="39">
        <v>17187.303</v>
      </c>
      <c r="I2" s="39">
        <v>18157.275000000001</v>
      </c>
      <c r="J2" s="80">
        <v>19281.655999999999</v>
      </c>
      <c r="K2" s="39">
        <v>17741.117999999999</v>
      </c>
      <c r="L2" s="39">
        <v>19162.707999999999</v>
      </c>
      <c r="M2" s="39">
        <v>14395.272000000001</v>
      </c>
    </row>
    <row r="3" spans="1:13" x14ac:dyDescent="0.2">
      <c r="A3" s="40" t="s">
        <v>112</v>
      </c>
      <c r="B3" s="41">
        <v>5537.8310000000001</v>
      </c>
      <c r="C3" s="41">
        <v>5426.8440000000001</v>
      </c>
      <c r="D3" s="41">
        <v>6206.9179999999997</v>
      </c>
      <c r="E3" s="41">
        <v>5922.9780000000001</v>
      </c>
      <c r="F3" s="41">
        <v>6053.7199999999993</v>
      </c>
      <c r="G3" s="41">
        <v>4996.2559999999994</v>
      </c>
      <c r="H3" s="41">
        <v>4777.2179999999998</v>
      </c>
      <c r="I3" s="41">
        <v>4870.3599999999997</v>
      </c>
      <c r="J3" s="41">
        <v>5311.5319999999992</v>
      </c>
      <c r="K3" s="41">
        <v>4688.223</v>
      </c>
      <c r="L3" s="41">
        <v>4927.4320000000007</v>
      </c>
      <c r="M3" s="41">
        <v>4586.13</v>
      </c>
    </row>
    <row r="4" spans="1:13" x14ac:dyDescent="0.2">
      <c r="A4" s="40" t="s">
        <v>113</v>
      </c>
      <c r="B4" s="41">
        <v>6609.8810000000003</v>
      </c>
      <c r="C4" s="41">
        <v>6725.875</v>
      </c>
      <c r="D4" s="41">
        <v>7564.69</v>
      </c>
      <c r="E4" s="41">
        <v>7209.0119999999997</v>
      </c>
      <c r="F4" s="41">
        <v>6513.6610000000001</v>
      </c>
      <c r="G4" s="41">
        <v>6344.6809999999996</v>
      </c>
      <c r="H4" s="41">
        <v>7768.1729999999998</v>
      </c>
      <c r="I4" s="41">
        <v>8379.3649999999998</v>
      </c>
      <c r="J4" s="41">
        <v>8711.3790000000008</v>
      </c>
      <c r="K4" s="41">
        <v>7908.433</v>
      </c>
      <c r="L4" s="41">
        <v>8805.66</v>
      </c>
      <c r="M4" s="41">
        <v>5728.277</v>
      </c>
    </row>
    <row r="5" spans="1:13" x14ac:dyDescent="0.2">
      <c r="A5" s="40" t="s">
        <v>114</v>
      </c>
      <c r="B5" s="41">
        <v>2628.4009999999998</v>
      </c>
      <c r="C5" s="41">
        <v>2660.9870000000001</v>
      </c>
      <c r="D5" s="41">
        <v>3034.9110000000001</v>
      </c>
      <c r="E5" s="41">
        <v>2975.2069999999999</v>
      </c>
      <c r="F5" s="41">
        <v>2786.5709999999999</v>
      </c>
      <c r="G5" s="41">
        <v>2472.33</v>
      </c>
      <c r="H5" s="41">
        <v>2971.413</v>
      </c>
      <c r="I5" s="41">
        <v>3267.9050000000002</v>
      </c>
      <c r="J5" s="41">
        <v>3449.93</v>
      </c>
      <c r="K5" s="41">
        <v>3447.8119999999999</v>
      </c>
      <c r="L5" s="41">
        <v>3633.1219999999998</v>
      </c>
      <c r="M5" s="41">
        <v>2542.0230000000001</v>
      </c>
    </row>
    <row r="6" spans="1:13" x14ac:dyDescent="0.2">
      <c r="A6" s="40" t="s">
        <v>115</v>
      </c>
      <c r="B6" s="41">
        <v>1185.4190000000001</v>
      </c>
      <c r="C6" s="41">
        <v>1172.454</v>
      </c>
      <c r="D6" s="41">
        <v>1389.3510000000001</v>
      </c>
      <c r="E6" s="41">
        <v>1295.7660000000001</v>
      </c>
      <c r="F6" s="41">
        <v>1274.296</v>
      </c>
      <c r="G6" s="41">
        <v>1112.1400000000001</v>
      </c>
      <c r="H6" s="41">
        <v>970.399</v>
      </c>
      <c r="I6" s="41">
        <v>1034.9159999999999</v>
      </c>
      <c r="J6" s="41">
        <v>1107.0229999999999</v>
      </c>
      <c r="K6" s="41">
        <v>1015.069</v>
      </c>
      <c r="L6" s="41">
        <v>1067.5039999999999</v>
      </c>
      <c r="M6" s="41">
        <v>926.88599999999997</v>
      </c>
    </row>
    <row r="7" spans="1:13" x14ac:dyDescent="0.2">
      <c r="A7" s="40" t="s">
        <v>116</v>
      </c>
      <c r="B7" s="41">
        <v>326</v>
      </c>
      <c r="C7" s="41">
        <v>291</v>
      </c>
      <c r="D7" s="41">
        <v>389</v>
      </c>
      <c r="E7" s="41">
        <v>355.601</v>
      </c>
      <c r="F7" s="41">
        <v>332.85399999999998</v>
      </c>
      <c r="G7" s="41">
        <v>356.98599999999999</v>
      </c>
      <c r="H7" s="41">
        <v>403.64400000000001</v>
      </c>
      <c r="I7" s="41">
        <v>331.92</v>
      </c>
      <c r="J7" s="41">
        <v>389.512</v>
      </c>
      <c r="K7" s="41">
        <v>372.44600000000003</v>
      </c>
      <c r="L7" s="41">
        <v>413.38900000000001</v>
      </c>
      <c r="M7" s="41">
        <v>325.36</v>
      </c>
    </row>
    <row r="8" spans="1:13" x14ac:dyDescent="0.2">
      <c r="A8" s="25" t="s">
        <v>117</v>
      </c>
      <c r="B8" s="42">
        <v>334</v>
      </c>
      <c r="C8" s="42">
        <v>326</v>
      </c>
      <c r="D8" s="42">
        <v>369</v>
      </c>
      <c r="E8" s="42">
        <v>370.9</v>
      </c>
      <c r="F8" s="42">
        <v>376.58199999999999</v>
      </c>
      <c r="G8" s="42">
        <v>298.827</v>
      </c>
      <c r="H8" s="42">
        <v>296.45600000000002</v>
      </c>
      <c r="I8" s="42">
        <v>272.80900000000003</v>
      </c>
      <c r="J8" s="42">
        <v>312.279</v>
      </c>
      <c r="K8" s="42">
        <v>309.13499999999999</v>
      </c>
      <c r="L8" s="42">
        <v>315.601</v>
      </c>
      <c r="M8" s="42">
        <v>286.59699999999998</v>
      </c>
    </row>
    <row r="9" spans="1:13" x14ac:dyDescent="0.2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4" spans="1:13" ht="70.5" customHeight="1" x14ac:dyDescent="0.2">
      <c r="A14" s="36" t="s">
        <v>118</v>
      </c>
      <c r="B14" s="37" t="s">
        <v>21</v>
      </c>
      <c r="C14" s="37" t="s">
        <v>22</v>
      </c>
      <c r="K14" s="16"/>
    </row>
    <row r="15" spans="1:13" x14ac:dyDescent="0.2">
      <c r="A15" s="38" t="s">
        <v>111</v>
      </c>
      <c r="B15" s="44">
        <f>SUM(B2:M2)/12</f>
        <v>17429.355166666664</v>
      </c>
      <c r="C15" s="45"/>
    </row>
    <row r="16" spans="1:13" x14ac:dyDescent="0.2">
      <c r="A16" s="40" t="s">
        <v>112</v>
      </c>
      <c r="B16" s="44">
        <f t="shared" ref="B16:B21" si="0">SUM(B3:M3)/12</f>
        <v>5275.4534999999996</v>
      </c>
      <c r="C16" s="46">
        <f t="shared" ref="C16:C21" si="1">B16/$B$15</f>
        <v>0.30267634399287541</v>
      </c>
      <c r="D16" s="19"/>
      <c r="E16" s="16"/>
      <c r="F16" s="16"/>
      <c r="G16" s="16"/>
      <c r="H16" s="16"/>
      <c r="I16" s="16"/>
    </row>
    <row r="17" spans="1:5" x14ac:dyDescent="0.2">
      <c r="A17" s="40" t="s">
        <v>113</v>
      </c>
      <c r="B17" s="44">
        <f t="shared" si="0"/>
        <v>7355.7572500000015</v>
      </c>
      <c r="C17" s="46">
        <f t="shared" si="1"/>
        <v>0.42203266728236499</v>
      </c>
      <c r="D17" s="19"/>
      <c r="E17" s="16"/>
    </row>
    <row r="18" spans="1:5" x14ac:dyDescent="0.2">
      <c r="A18" s="40" t="s">
        <v>114</v>
      </c>
      <c r="B18" s="44">
        <f t="shared" si="0"/>
        <v>2989.2176666666669</v>
      </c>
      <c r="C18" s="46">
        <f t="shared" si="1"/>
        <v>0.17150477674489606</v>
      </c>
      <c r="D18" s="19"/>
      <c r="E18" s="16"/>
    </row>
    <row r="19" spans="1:5" x14ac:dyDescent="0.2">
      <c r="A19" s="40" t="s">
        <v>115</v>
      </c>
      <c r="B19" s="44">
        <f t="shared" si="0"/>
        <v>1129.2685833333333</v>
      </c>
      <c r="C19" s="46">
        <f t="shared" si="1"/>
        <v>6.4791185476158045E-2</v>
      </c>
      <c r="D19" s="19"/>
      <c r="E19" s="16"/>
    </row>
    <row r="20" spans="1:5" x14ac:dyDescent="0.2">
      <c r="A20" s="40" t="s">
        <v>116</v>
      </c>
      <c r="B20" s="44">
        <f t="shared" si="0"/>
        <v>357.30933333333337</v>
      </c>
      <c r="C20" s="46">
        <f t="shared" si="1"/>
        <v>2.0500433315896918E-2</v>
      </c>
      <c r="D20" s="19"/>
      <c r="E20" s="16"/>
    </row>
    <row r="21" spans="1:5" x14ac:dyDescent="0.2">
      <c r="A21" s="25" t="s">
        <v>117</v>
      </c>
      <c r="B21" s="26">
        <f t="shared" si="0"/>
        <v>322.3488333333334</v>
      </c>
      <c r="C21" s="47">
        <f t="shared" si="1"/>
        <v>1.84945931878088E-2</v>
      </c>
      <c r="D21" s="19"/>
      <c r="E21" s="16"/>
    </row>
    <row r="22" spans="1:5" x14ac:dyDescent="0.2">
      <c r="A22" s="25" t="s">
        <v>23</v>
      </c>
      <c r="B22" s="26">
        <f>SUM(B16:B21)</f>
        <v>17429.355166666672</v>
      </c>
      <c r="C22" s="27">
        <f>SUM(C16:C21)</f>
        <v>1.0000000000000002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15" sqref="G15"/>
    </sheetView>
  </sheetViews>
  <sheetFormatPr defaultRowHeight="12.75" x14ac:dyDescent="0.2"/>
  <cols>
    <col min="1" max="1" width="23.5703125" style="4" bestFit="1" customWidth="1"/>
    <col min="2" max="2" width="12" style="4" bestFit="1" customWidth="1"/>
    <col min="3" max="5" width="10" style="4" bestFit="1" customWidth="1"/>
    <col min="6" max="6" width="12.28515625" style="4" bestFit="1" customWidth="1"/>
    <col min="7" max="7" width="11" style="4" bestFit="1" customWidth="1"/>
    <col min="8" max="8" width="13.42578125" style="4" bestFit="1" customWidth="1"/>
    <col min="9" max="9" width="11" style="4" bestFit="1" customWidth="1"/>
    <col min="10" max="11" width="12" style="4" bestFit="1" customWidth="1"/>
    <col min="12" max="12" width="11" style="4" bestFit="1" customWidth="1"/>
    <col min="13" max="13" width="12" style="4" bestFit="1" customWidth="1"/>
    <col min="14" max="14" width="17.85546875" style="4" bestFit="1" customWidth="1"/>
    <col min="15" max="256" width="8.85546875" style="4"/>
    <col min="257" max="257" width="23.5703125" style="4" bestFit="1" customWidth="1"/>
    <col min="258" max="258" width="12" style="4" bestFit="1" customWidth="1"/>
    <col min="259" max="261" width="10" style="4" bestFit="1" customWidth="1"/>
    <col min="262" max="262" width="12.28515625" style="4" bestFit="1" customWidth="1"/>
    <col min="263" max="263" width="11" style="4" bestFit="1" customWidth="1"/>
    <col min="264" max="264" width="13.42578125" style="4" bestFit="1" customWidth="1"/>
    <col min="265" max="265" width="11" style="4" bestFit="1" customWidth="1"/>
    <col min="266" max="267" width="12" style="4" bestFit="1" customWidth="1"/>
    <col min="268" max="268" width="11" style="4" bestFit="1" customWidth="1"/>
    <col min="269" max="269" width="12" style="4" bestFit="1" customWidth="1"/>
    <col min="270" max="270" width="17.85546875" style="4" bestFit="1" customWidth="1"/>
    <col min="271" max="512" width="8.85546875" style="4"/>
    <col min="513" max="513" width="23.5703125" style="4" bestFit="1" customWidth="1"/>
    <col min="514" max="514" width="12" style="4" bestFit="1" customWidth="1"/>
    <col min="515" max="517" width="10" style="4" bestFit="1" customWidth="1"/>
    <col min="518" max="518" width="12.28515625" style="4" bestFit="1" customWidth="1"/>
    <col min="519" max="519" width="11" style="4" bestFit="1" customWidth="1"/>
    <col min="520" max="520" width="13.42578125" style="4" bestFit="1" customWidth="1"/>
    <col min="521" max="521" width="11" style="4" bestFit="1" customWidth="1"/>
    <col min="522" max="523" width="12" style="4" bestFit="1" customWidth="1"/>
    <col min="524" max="524" width="11" style="4" bestFit="1" customWidth="1"/>
    <col min="525" max="525" width="12" style="4" bestFit="1" customWidth="1"/>
    <col min="526" max="526" width="17.85546875" style="4" bestFit="1" customWidth="1"/>
    <col min="527" max="768" width="8.85546875" style="4"/>
    <col min="769" max="769" width="23.5703125" style="4" bestFit="1" customWidth="1"/>
    <col min="770" max="770" width="12" style="4" bestFit="1" customWidth="1"/>
    <col min="771" max="773" width="10" style="4" bestFit="1" customWidth="1"/>
    <col min="774" max="774" width="12.28515625" style="4" bestFit="1" customWidth="1"/>
    <col min="775" max="775" width="11" style="4" bestFit="1" customWidth="1"/>
    <col min="776" max="776" width="13.42578125" style="4" bestFit="1" customWidth="1"/>
    <col min="777" max="777" width="11" style="4" bestFit="1" customWidth="1"/>
    <col min="778" max="779" width="12" style="4" bestFit="1" customWidth="1"/>
    <col min="780" max="780" width="11" style="4" bestFit="1" customWidth="1"/>
    <col min="781" max="781" width="12" style="4" bestFit="1" customWidth="1"/>
    <col min="782" max="782" width="17.85546875" style="4" bestFit="1" customWidth="1"/>
    <col min="783" max="1024" width="8.85546875" style="4"/>
    <col min="1025" max="1025" width="23.5703125" style="4" bestFit="1" customWidth="1"/>
    <col min="1026" max="1026" width="12" style="4" bestFit="1" customWidth="1"/>
    <col min="1027" max="1029" width="10" style="4" bestFit="1" customWidth="1"/>
    <col min="1030" max="1030" width="12.28515625" style="4" bestFit="1" customWidth="1"/>
    <col min="1031" max="1031" width="11" style="4" bestFit="1" customWidth="1"/>
    <col min="1032" max="1032" width="13.42578125" style="4" bestFit="1" customWidth="1"/>
    <col min="1033" max="1033" width="11" style="4" bestFit="1" customWidth="1"/>
    <col min="1034" max="1035" width="12" style="4" bestFit="1" customWidth="1"/>
    <col min="1036" max="1036" width="11" style="4" bestFit="1" customWidth="1"/>
    <col min="1037" max="1037" width="12" style="4" bestFit="1" customWidth="1"/>
    <col min="1038" max="1038" width="17.85546875" style="4" bestFit="1" customWidth="1"/>
    <col min="1039" max="1280" width="8.85546875" style="4"/>
    <col min="1281" max="1281" width="23.5703125" style="4" bestFit="1" customWidth="1"/>
    <col min="1282" max="1282" width="12" style="4" bestFit="1" customWidth="1"/>
    <col min="1283" max="1285" width="10" style="4" bestFit="1" customWidth="1"/>
    <col min="1286" max="1286" width="12.28515625" style="4" bestFit="1" customWidth="1"/>
    <col min="1287" max="1287" width="11" style="4" bestFit="1" customWidth="1"/>
    <col min="1288" max="1288" width="13.42578125" style="4" bestFit="1" customWidth="1"/>
    <col min="1289" max="1289" width="11" style="4" bestFit="1" customWidth="1"/>
    <col min="1290" max="1291" width="12" style="4" bestFit="1" customWidth="1"/>
    <col min="1292" max="1292" width="11" style="4" bestFit="1" customWidth="1"/>
    <col min="1293" max="1293" width="12" style="4" bestFit="1" customWidth="1"/>
    <col min="1294" max="1294" width="17.85546875" style="4" bestFit="1" customWidth="1"/>
    <col min="1295" max="1536" width="8.85546875" style="4"/>
    <col min="1537" max="1537" width="23.5703125" style="4" bestFit="1" customWidth="1"/>
    <col min="1538" max="1538" width="12" style="4" bestFit="1" customWidth="1"/>
    <col min="1539" max="1541" width="10" style="4" bestFit="1" customWidth="1"/>
    <col min="1542" max="1542" width="12.28515625" style="4" bestFit="1" customWidth="1"/>
    <col min="1543" max="1543" width="11" style="4" bestFit="1" customWidth="1"/>
    <col min="1544" max="1544" width="13.42578125" style="4" bestFit="1" customWidth="1"/>
    <col min="1545" max="1545" width="11" style="4" bestFit="1" customWidth="1"/>
    <col min="1546" max="1547" width="12" style="4" bestFit="1" customWidth="1"/>
    <col min="1548" max="1548" width="11" style="4" bestFit="1" customWidth="1"/>
    <col min="1549" max="1549" width="12" style="4" bestFit="1" customWidth="1"/>
    <col min="1550" max="1550" width="17.85546875" style="4" bestFit="1" customWidth="1"/>
    <col min="1551" max="1792" width="8.85546875" style="4"/>
    <col min="1793" max="1793" width="23.5703125" style="4" bestFit="1" customWidth="1"/>
    <col min="1794" max="1794" width="12" style="4" bestFit="1" customWidth="1"/>
    <col min="1795" max="1797" width="10" style="4" bestFit="1" customWidth="1"/>
    <col min="1798" max="1798" width="12.28515625" style="4" bestFit="1" customWidth="1"/>
    <col min="1799" max="1799" width="11" style="4" bestFit="1" customWidth="1"/>
    <col min="1800" max="1800" width="13.42578125" style="4" bestFit="1" customWidth="1"/>
    <col min="1801" max="1801" width="11" style="4" bestFit="1" customWidth="1"/>
    <col min="1802" max="1803" width="12" style="4" bestFit="1" customWidth="1"/>
    <col min="1804" max="1804" width="11" style="4" bestFit="1" customWidth="1"/>
    <col min="1805" max="1805" width="12" style="4" bestFit="1" customWidth="1"/>
    <col min="1806" max="1806" width="17.85546875" style="4" bestFit="1" customWidth="1"/>
    <col min="1807" max="2048" width="8.85546875" style="4"/>
    <col min="2049" max="2049" width="23.5703125" style="4" bestFit="1" customWidth="1"/>
    <col min="2050" max="2050" width="12" style="4" bestFit="1" customWidth="1"/>
    <col min="2051" max="2053" width="10" style="4" bestFit="1" customWidth="1"/>
    <col min="2054" max="2054" width="12.28515625" style="4" bestFit="1" customWidth="1"/>
    <col min="2055" max="2055" width="11" style="4" bestFit="1" customWidth="1"/>
    <col min="2056" max="2056" width="13.42578125" style="4" bestFit="1" customWidth="1"/>
    <col min="2057" max="2057" width="11" style="4" bestFit="1" customWidth="1"/>
    <col min="2058" max="2059" width="12" style="4" bestFit="1" customWidth="1"/>
    <col min="2060" max="2060" width="11" style="4" bestFit="1" customWidth="1"/>
    <col min="2061" max="2061" width="12" style="4" bestFit="1" customWidth="1"/>
    <col min="2062" max="2062" width="17.85546875" style="4" bestFit="1" customWidth="1"/>
    <col min="2063" max="2304" width="8.85546875" style="4"/>
    <col min="2305" max="2305" width="23.5703125" style="4" bestFit="1" customWidth="1"/>
    <col min="2306" max="2306" width="12" style="4" bestFit="1" customWidth="1"/>
    <col min="2307" max="2309" width="10" style="4" bestFit="1" customWidth="1"/>
    <col min="2310" max="2310" width="12.28515625" style="4" bestFit="1" customWidth="1"/>
    <col min="2311" max="2311" width="11" style="4" bestFit="1" customWidth="1"/>
    <col min="2312" max="2312" width="13.42578125" style="4" bestFit="1" customWidth="1"/>
    <col min="2313" max="2313" width="11" style="4" bestFit="1" customWidth="1"/>
    <col min="2314" max="2315" width="12" style="4" bestFit="1" customWidth="1"/>
    <col min="2316" max="2316" width="11" style="4" bestFit="1" customWidth="1"/>
    <col min="2317" max="2317" width="12" style="4" bestFit="1" customWidth="1"/>
    <col min="2318" max="2318" width="17.85546875" style="4" bestFit="1" customWidth="1"/>
    <col min="2319" max="2560" width="8.85546875" style="4"/>
    <col min="2561" max="2561" width="23.5703125" style="4" bestFit="1" customWidth="1"/>
    <col min="2562" max="2562" width="12" style="4" bestFit="1" customWidth="1"/>
    <col min="2563" max="2565" width="10" style="4" bestFit="1" customWidth="1"/>
    <col min="2566" max="2566" width="12.28515625" style="4" bestFit="1" customWidth="1"/>
    <col min="2567" max="2567" width="11" style="4" bestFit="1" customWidth="1"/>
    <col min="2568" max="2568" width="13.42578125" style="4" bestFit="1" customWidth="1"/>
    <col min="2569" max="2569" width="11" style="4" bestFit="1" customWidth="1"/>
    <col min="2570" max="2571" width="12" style="4" bestFit="1" customWidth="1"/>
    <col min="2572" max="2572" width="11" style="4" bestFit="1" customWidth="1"/>
    <col min="2573" max="2573" width="12" style="4" bestFit="1" customWidth="1"/>
    <col min="2574" max="2574" width="17.85546875" style="4" bestFit="1" customWidth="1"/>
    <col min="2575" max="2816" width="8.85546875" style="4"/>
    <col min="2817" max="2817" width="23.5703125" style="4" bestFit="1" customWidth="1"/>
    <col min="2818" max="2818" width="12" style="4" bestFit="1" customWidth="1"/>
    <col min="2819" max="2821" width="10" style="4" bestFit="1" customWidth="1"/>
    <col min="2822" max="2822" width="12.28515625" style="4" bestFit="1" customWidth="1"/>
    <col min="2823" max="2823" width="11" style="4" bestFit="1" customWidth="1"/>
    <col min="2824" max="2824" width="13.42578125" style="4" bestFit="1" customWidth="1"/>
    <col min="2825" max="2825" width="11" style="4" bestFit="1" customWidth="1"/>
    <col min="2826" max="2827" width="12" style="4" bestFit="1" customWidth="1"/>
    <col min="2828" max="2828" width="11" style="4" bestFit="1" customWidth="1"/>
    <col min="2829" max="2829" width="12" style="4" bestFit="1" customWidth="1"/>
    <col min="2830" max="2830" width="17.85546875" style="4" bestFit="1" customWidth="1"/>
    <col min="2831" max="3072" width="8.85546875" style="4"/>
    <col min="3073" max="3073" width="23.5703125" style="4" bestFit="1" customWidth="1"/>
    <col min="3074" max="3074" width="12" style="4" bestFit="1" customWidth="1"/>
    <col min="3075" max="3077" width="10" style="4" bestFit="1" customWidth="1"/>
    <col min="3078" max="3078" width="12.28515625" style="4" bestFit="1" customWidth="1"/>
    <col min="3079" max="3079" width="11" style="4" bestFit="1" customWidth="1"/>
    <col min="3080" max="3080" width="13.42578125" style="4" bestFit="1" customWidth="1"/>
    <col min="3081" max="3081" width="11" style="4" bestFit="1" customWidth="1"/>
    <col min="3082" max="3083" width="12" style="4" bestFit="1" customWidth="1"/>
    <col min="3084" max="3084" width="11" style="4" bestFit="1" customWidth="1"/>
    <col min="3085" max="3085" width="12" style="4" bestFit="1" customWidth="1"/>
    <col min="3086" max="3086" width="17.85546875" style="4" bestFit="1" customWidth="1"/>
    <col min="3087" max="3328" width="8.85546875" style="4"/>
    <col min="3329" max="3329" width="23.5703125" style="4" bestFit="1" customWidth="1"/>
    <col min="3330" max="3330" width="12" style="4" bestFit="1" customWidth="1"/>
    <col min="3331" max="3333" width="10" style="4" bestFit="1" customWidth="1"/>
    <col min="3334" max="3334" width="12.28515625" style="4" bestFit="1" customWidth="1"/>
    <col min="3335" max="3335" width="11" style="4" bestFit="1" customWidth="1"/>
    <col min="3336" max="3336" width="13.42578125" style="4" bestFit="1" customWidth="1"/>
    <col min="3337" max="3337" width="11" style="4" bestFit="1" customWidth="1"/>
    <col min="3338" max="3339" width="12" style="4" bestFit="1" customWidth="1"/>
    <col min="3340" max="3340" width="11" style="4" bestFit="1" customWidth="1"/>
    <col min="3341" max="3341" width="12" style="4" bestFit="1" customWidth="1"/>
    <col min="3342" max="3342" width="17.85546875" style="4" bestFit="1" customWidth="1"/>
    <col min="3343" max="3584" width="8.85546875" style="4"/>
    <col min="3585" max="3585" width="23.5703125" style="4" bestFit="1" customWidth="1"/>
    <col min="3586" max="3586" width="12" style="4" bestFit="1" customWidth="1"/>
    <col min="3587" max="3589" width="10" style="4" bestFit="1" customWidth="1"/>
    <col min="3590" max="3590" width="12.28515625" style="4" bestFit="1" customWidth="1"/>
    <col min="3591" max="3591" width="11" style="4" bestFit="1" customWidth="1"/>
    <col min="3592" max="3592" width="13.42578125" style="4" bestFit="1" customWidth="1"/>
    <col min="3593" max="3593" width="11" style="4" bestFit="1" customWidth="1"/>
    <col min="3594" max="3595" width="12" style="4" bestFit="1" customWidth="1"/>
    <col min="3596" max="3596" width="11" style="4" bestFit="1" customWidth="1"/>
    <col min="3597" max="3597" width="12" style="4" bestFit="1" customWidth="1"/>
    <col min="3598" max="3598" width="17.85546875" style="4" bestFit="1" customWidth="1"/>
    <col min="3599" max="3840" width="8.85546875" style="4"/>
    <col min="3841" max="3841" width="23.5703125" style="4" bestFit="1" customWidth="1"/>
    <col min="3842" max="3842" width="12" style="4" bestFit="1" customWidth="1"/>
    <col min="3843" max="3845" width="10" style="4" bestFit="1" customWidth="1"/>
    <col min="3846" max="3846" width="12.28515625" style="4" bestFit="1" customWidth="1"/>
    <col min="3847" max="3847" width="11" style="4" bestFit="1" customWidth="1"/>
    <col min="3848" max="3848" width="13.42578125" style="4" bestFit="1" customWidth="1"/>
    <col min="3849" max="3849" width="11" style="4" bestFit="1" customWidth="1"/>
    <col min="3850" max="3851" width="12" style="4" bestFit="1" customWidth="1"/>
    <col min="3852" max="3852" width="11" style="4" bestFit="1" customWidth="1"/>
    <col min="3853" max="3853" width="12" style="4" bestFit="1" customWidth="1"/>
    <col min="3854" max="3854" width="17.85546875" style="4" bestFit="1" customWidth="1"/>
    <col min="3855" max="4096" width="8.85546875" style="4"/>
    <col min="4097" max="4097" width="23.5703125" style="4" bestFit="1" customWidth="1"/>
    <col min="4098" max="4098" width="12" style="4" bestFit="1" customWidth="1"/>
    <col min="4099" max="4101" width="10" style="4" bestFit="1" customWidth="1"/>
    <col min="4102" max="4102" width="12.28515625" style="4" bestFit="1" customWidth="1"/>
    <col min="4103" max="4103" width="11" style="4" bestFit="1" customWidth="1"/>
    <col min="4104" max="4104" width="13.42578125" style="4" bestFit="1" customWidth="1"/>
    <col min="4105" max="4105" width="11" style="4" bestFit="1" customWidth="1"/>
    <col min="4106" max="4107" width="12" style="4" bestFit="1" customWidth="1"/>
    <col min="4108" max="4108" width="11" style="4" bestFit="1" customWidth="1"/>
    <col min="4109" max="4109" width="12" style="4" bestFit="1" customWidth="1"/>
    <col min="4110" max="4110" width="17.85546875" style="4" bestFit="1" customWidth="1"/>
    <col min="4111" max="4352" width="8.85546875" style="4"/>
    <col min="4353" max="4353" width="23.5703125" style="4" bestFit="1" customWidth="1"/>
    <col min="4354" max="4354" width="12" style="4" bestFit="1" customWidth="1"/>
    <col min="4355" max="4357" width="10" style="4" bestFit="1" customWidth="1"/>
    <col min="4358" max="4358" width="12.28515625" style="4" bestFit="1" customWidth="1"/>
    <col min="4359" max="4359" width="11" style="4" bestFit="1" customWidth="1"/>
    <col min="4360" max="4360" width="13.42578125" style="4" bestFit="1" customWidth="1"/>
    <col min="4361" max="4361" width="11" style="4" bestFit="1" customWidth="1"/>
    <col min="4362" max="4363" width="12" style="4" bestFit="1" customWidth="1"/>
    <col min="4364" max="4364" width="11" style="4" bestFit="1" customWidth="1"/>
    <col min="4365" max="4365" width="12" style="4" bestFit="1" customWidth="1"/>
    <col min="4366" max="4366" width="17.85546875" style="4" bestFit="1" customWidth="1"/>
    <col min="4367" max="4608" width="8.85546875" style="4"/>
    <col min="4609" max="4609" width="23.5703125" style="4" bestFit="1" customWidth="1"/>
    <col min="4610" max="4610" width="12" style="4" bestFit="1" customWidth="1"/>
    <col min="4611" max="4613" width="10" style="4" bestFit="1" customWidth="1"/>
    <col min="4614" max="4614" width="12.28515625" style="4" bestFit="1" customWidth="1"/>
    <col min="4615" max="4615" width="11" style="4" bestFit="1" customWidth="1"/>
    <col min="4616" max="4616" width="13.42578125" style="4" bestFit="1" customWidth="1"/>
    <col min="4617" max="4617" width="11" style="4" bestFit="1" customWidth="1"/>
    <col min="4618" max="4619" width="12" style="4" bestFit="1" customWidth="1"/>
    <col min="4620" max="4620" width="11" style="4" bestFit="1" customWidth="1"/>
    <col min="4621" max="4621" width="12" style="4" bestFit="1" customWidth="1"/>
    <col min="4622" max="4622" width="17.85546875" style="4" bestFit="1" customWidth="1"/>
    <col min="4623" max="4864" width="8.85546875" style="4"/>
    <col min="4865" max="4865" width="23.5703125" style="4" bestFit="1" customWidth="1"/>
    <col min="4866" max="4866" width="12" style="4" bestFit="1" customWidth="1"/>
    <col min="4867" max="4869" width="10" style="4" bestFit="1" customWidth="1"/>
    <col min="4870" max="4870" width="12.28515625" style="4" bestFit="1" customWidth="1"/>
    <col min="4871" max="4871" width="11" style="4" bestFit="1" customWidth="1"/>
    <col min="4872" max="4872" width="13.42578125" style="4" bestFit="1" customWidth="1"/>
    <col min="4873" max="4873" width="11" style="4" bestFit="1" customWidth="1"/>
    <col min="4874" max="4875" width="12" style="4" bestFit="1" customWidth="1"/>
    <col min="4876" max="4876" width="11" style="4" bestFit="1" customWidth="1"/>
    <col min="4877" max="4877" width="12" style="4" bestFit="1" customWidth="1"/>
    <col min="4878" max="4878" width="17.85546875" style="4" bestFit="1" customWidth="1"/>
    <col min="4879" max="5120" width="8.85546875" style="4"/>
    <col min="5121" max="5121" width="23.5703125" style="4" bestFit="1" customWidth="1"/>
    <col min="5122" max="5122" width="12" style="4" bestFit="1" customWidth="1"/>
    <col min="5123" max="5125" width="10" style="4" bestFit="1" customWidth="1"/>
    <col min="5126" max="5126" width="12.28515625" style="4" bestFit="1" customWidth="1"/>
    <col min="5127" max="5127" width="11" style="4" bestFit="1" customWidth="1"/>
    <col min="5128" max="5128" width="13.42578125" style="4" bestFit="1" customWidth="1"/>
    <col min="5129" max="5129" width="11" style="4" bestFit="1" customWidth="1"/>
    <col min="5130" max="5131" width="12" style="4" bestFit="1" customWidth="1"/>
    <col min="5132" max="5132" width="11" style="4" bestFit="1" customWidth="1"/>
    <col min="5133" max="5133" width="12" style="4" bestFit="1" customWidth="1"/>
    <col min="5134" max="5134" width="17.85546875" style="4" bestFit="1" customWidth="1"/>
    <col min="5135" max="5376" width="8.85546875" style="4"/>
    <col min="5377" max="5377" width="23.5703125" style="4" bestFit="1" customWidth="1"/>
    <col min="5378" max="5378" width="12" style="4" bestFit="1" customWidth="1"/>
    <col min="5379" max="5381" width="10" style="4" bestFit="1" customWidth="1"/>
    <col min="5382" max="5382" width="12.28515625" style="4" bestFit="1" customWidth="1"/>
    <col min="5383" max="5383" width="11" style="4" bestFit="1" customWidth="1"/>
    <col min="5384" max="5384" width="13.42578125" style="4" bestFit="1" customWidth="1"/>
    <col min="5385" max="5385" width="11" style="4" bestFit="1" customWidth="1"/>
    <col min="5386" max="5387" width="12" style="4" bestFit="1" customWidth="1"/>
    <col min="5388" max="5388" width="11" style="4" bestFit="1" customWidth="1"/>
    <col min="5389" max="5389" width="12" style="4" bestFit="1" customWidth="1"/>
    <col min="5390" max="5390" width="17.85546875" style="4" bestFit="1" customWidth="1"/>
    <col min="5391" max="5632" width="8.85546875" style="4"/>
    <col min="5633" max="5633" width="23.5703125" style="4" bestFit="1" customWidth="1"/>
    <col min="5634" max="5634" width="12" style="4" bestFit="1" customWidth="1"/>
    <col min="5635" max="5637" width="10" style="4" bestFit="1" customWidth="1"/>
    <col min="5638" max="5638" width="12.28515625" style="4" bestFit="1" customWidth="1"/>
    <col min="5639" max="5639" width="11" style="4" bestFit="1" customWidth="1"/>
    <col min="5640" max="5640" width="13.42578125" style="4" bestFit="1" customWidth="1"/>
    <col min="5641" max="5641" width="11" style="4" bestFit="1" customWidth="1"/>
    <col min="5642" max="5643" width="12" style="4" bestFit="1" customWidth="1"/>
    <col min="5644" max="5644" width="11" style="4" bestFit="1" customWidth="1"/>
    <col min="5645" max="5645" width="12" style="4" bestFit="1" customWidth="1"/>
    <col min="5646" max="5646" width="17.85546875" style="4" bestFit="1" customWidth="1"/>
    <col min="5647" max="5888" width="8.85546875" style="4"/>
    <col min="5889" max="5889" width="23.5703125" style="4" bestFit="1" customWidth="1"/>
    <col min="5890" max="5890" width="12" style="4" bestFit="1" customWidth="1"/>
    <col min="5891" max="5893" width="10" style="4" bestFit="1" customWidth="1"/>
    <col min="5894" max="5894" width="12.28515625" style="4" bestFit="1" customWidth="1"/>
    <col min="5895" max="5895" width="11" style="4" bestFit="1" customWidth="1"/>
    <col min="5896" max="5896" width="13.42578125" style="4" bestFit="1" customWidth="1"/>
    <col min="5897" max="5897" width="11" style="4" bestFit="1" customWidth="1"/>
    <col min="5898" max="5899" width="12" style="4" bestFit="1" customWidth="1"/>
    <col min="5900" max="5900" width="11" style="4" bestFit="1" customWidth="1"/>
    <col min="5901" max="5901" width="12" style="4" bestFit="1" customWidth="1"/>
    <col min="5902" max="5902" width="17.85546875" style="4" bestFit="1" customWidth="1"/>
    <col min="5903" max="6144" width="8.85546875" style="4"/>
    <col min="6145" max="6145" width="23.5703125" style="4" bestFit="1" customWidth="1"/>
    <col min="6146" max="6146" width="12" style="4" bestFit="1" customWidth="1"/>
    <col min="6147" max="6149" width="10" style="4" bestFit="1" customWidth="1"/>
    <col min="6150" max="6150" width="12.28515625" style="4" bestFit="1" customWidth="1"/>
    <col min="6151" max="6151" width="11" style="4" bestFit="1" customWidth="1"/>
    <col min="6152" max="6152" width="13.42578125" style="4" bestFit="1" customWidth="1"/>
    <col min="6153" max="6153" width="11" style="4" bestFit="1" customWidth="1"/>
    <col min="6154" max="6155" width="12" style="4" bestFit="1" customWidth="1"/>
    <col min="6156" max="6156" width="11" style="4" bestFit="1" customWidth="1"/>
    <col min="6157" max="6157" width="12" style="4" bestFit="1" customWidth="1"/>
    <col min="6158" max="6158" width="17.85546875" style="4" bestFit="1" customWidth="1"/>
    <col min="6159" max="6400" width="8.85546875" style="4"/>
    <col min="6401" max="6401" width="23.5703125" style="4" bestFit="1" customWidth="1"/>
    <col min="6402" max="6402" width="12" style="4" bestFit="1" customWidth="1"/>
    <col min="6403" max="6405" width="10" style="4" bestFit="1" customWidth="1"/>
    <col min="6406" max="6406" width="12.28515625" style="4" bestFit="1" customWidth="1"/>
    <col min="6407" max="6407" width="11" style="4" bestFit="1" customWidth="1"/>
    <col min="6408" max="6408" width="13.42578125" style="4" bestFit="1" customWidth="1"/>
    <col min="6409" max="6409" width="11" style="4" bestFit="1" customWidth="1"/>
    <col min="6410" max="6411" width="12" style="4" bestFit="1" customWidth="1"/>
    <col min="6412" max="6412" width="11" style="4" bestFit="1" customWidth="1"/>
    <col min="6413" max="6413" width="12" style="4" bestFit="1" customWidth="1"/>
    <col min="6414" max="6414" width="17.85546875" style="4" bestFit="1" customWidth="1"/>
    <col min="6415" max="6656" width="8.85546875" style="4"/>
    <col min="6657" max="6657" width="23.5703125" style="4" bestFit="1" customWidth="1"/>
    <col min="6658" max="6658" width="12" style="4" bestFit="1" customWidth="1"/>
    <col min="6659" max="6661" width="10" style="4" bestFit="1" customWidth="1"/>
    <col min="6662" max="6662" width="12.28515625" style="4" bestFit="1" customWidth="1"/>
    <col min="6663" max="6663" width="11" style="4" bestFit="1" customWidth="1"/>
    <col min="6664" max="6664" width="13.42578125" style="4" bestFit="1" customWidth="1"/>
    <col min="6665" max="6665" width="11" style="4" bestFit="1" customWidth="1"/>
    <col min="6666" max="6667" width="12" style="4" bestFit="1" customWidth="1"/>
    <col min="6668" max="6668" width="11" style="4" bestFit="1" customWidth="1"/>
    <col min="6669" max="6669" width="12" style="4" bestFit="1" customWidth="1"/>
    <col min="6670" max="6670" width="17.85546875" style="4" bestFit="1" customWidth="1"/>
    <col min="6671" max="6912" width="8.85546875" style="4"/>
    <col min="6913" max="6913" width="23.5703125" style="4" bestFit="1" customWidth="1"/>
    <col min="6914" max="6914" width="12" style="4" bestFit="1" customWidth="1"/>
    <col min="6915" max="6917" width="10" style="4" bestFit="1" customWidth="1"/>
    <col min="6918" max="6918" width="12.28515625" style="4" bestFit="1" customWidth="1"/>
    <col min="6919" max="6919" width="11" style="4" bestFit="1" customWidth="1"/>
    <col min="6920" max="6920" width="13.42578125" style="4" bestFit="1" customWidth="1"/>
    <col min="6921" max="6921" width="11" style="4" bestFit="1" customWidth="1"/>
    <col min="6922" max="6923" width="12" style="4" bestFit="1" customWidth="1"/>
    <col min="6924" max="6924" width="11" style="4" bestFit="1" customWidth="1"/>
    <col min="6925" max="6925" width="12" style="4" bestFit="1" customWidth="1"/>
    <col min="6926" max="6926" width="17.85546875" style="4" bestFit="1" customWidth="1"/>
    <col min="6927" max="7168" width="8.85546875" style="4"/>
    <col min="7169" max="7169" width="23.5703125" style="4" bestFit="1" customWidth="1"/>
    <col min="7170" max="7170" width="12" style="4" bestFit="1" customWidth="1"/>
    <col min="7171" max="7173" width="10" style="4" bestFit="1" customWidth="1"/>
    <col min="7174" max="7174" width="12.28515625" style="4" bestFit="1" customWidth="1"/>
    <col min="7175" max="7175" width="11" style="4" bestFit="1" customWidth="1"/>
    <col min="7176" max="7176" width="13.42578125" style="4" bestFit="1" customWidth="1"/>
    <col min="7177" max="7177" width="11" style="4" bestFit="1" customWidth="1"/>
    <col min="7178" max="7179" width="12" style="4" bestFit="1" customWidth="1"/>
    <col min="7180" max="7180" width="11" style="4" bestFit="1" customWidth="1"/>
    <col min="7181" max="7181" width="12" style="4" bestFit="1" customWidth="1"/>
    <col min="7182" max="7182" width="17.85546875" style="4" bestFit="1" customWidth="1"/>
    <col min="7183" max="7424" width="8.85546875" style="4"/>
    <col min="7425" max="7425" width="23.5703125" style="4" bestFit="1" customWidth="1"/>
    <col min="7426" max="7426" width="12" style="4" bestFit="1" customWidth="1"/>
    <col min="7427" max="7429" width="10" style="4" bestFit="1" customWidth="1"/>
    <col min="7430" max="7430" width="12.28515625" style="4" bestFit="1" customWidth="1"/>
    <col min="7431" max="7431" width="11" style="4" bestFit="1" customWidth="1"/>
    <col min="7432" max="7432" width="13.42578125" style="4" bestFit="1" customWidth="1"/>
    <col min="7433" max="7433" width="11" style="4" bestFit="1" customWidth="1"/>
    <col min="7434" max="7435" width="12" style="4" bestFit="1" customWidth="1"/>
    <col min="7436" max="7436" width="11" style="4" bestFit="1" customWidth="1"/>
    <col min="7437" max="7437" width="12" style="4" bestFit="1" customWidth="1"/>
    <col min="7438" max="7438" width="17.85546875" style="4" bestFit="1" customWidth="1"/>
    <col min="7439" max="7680" width="8.85546875" style="4"/>
    <col min="7681" max="7681" width="23.5703125" style="4" bestFit="1" customWidth="1"/>
    <col min="7682" max="7682" width="12" style="4" bestFit="1" customWidth="1"/>
    <col min="7683" max="7685" width="10" style="4" bestFit="1" customWidth="1"/>
    <col min="7686" max="7686" width="12.28515625" style="4" bestFit="1" customWidth="1"/>
    <col min="7687" max="7687" width="11" style="4" bestFit="1" customWidth="1"/>
    <col min="7688" max="7688" width="13.42578125" style="4" bestFit="1" customWidth="1"/>
    <col min="7689" max="7689" width="11" style="4" bestFit="1" customWidth="1"/>
    <col min="7690" max="7691" width="12" style="4" bestFit="1" customWidth="1"/>
    <col min="7692" max="7692" width="11" style="4" bestFit="1" customWidth="1"/>
    <col min="7693" max="7693" width="12" style="4" bestFit="1" customWidth="1"/>
    <col min="7694" max="7694" width="17.85546875" style="4" bestFit="1" customWidth="1"/>
    <col min="7695" max="7936" width="8.85546875" style="4"/>
    <col min="7937" max="7937" width="23.5703125" style="4" bestFit="1" customWidth="1"/>
    <col min="7938" max="7938" width="12" style="4" bestFit="1" customWidth="1"/>
    <col min="7939" max="7941" width="10" style="4" bestFit="1" customWidth="1"/>
    <col min="7942" max="7942" width="12.28515625" style="4" bestFit="1" customWidth="1"/>
    <col min="7943" max="7943" width="11" style="4" bestFit="1" customWidth="1"/>
    <col min="7944" max="7944" width="13.42578125" style="4" bestFit="1" customWidth="1"/>
    <col min="7945" max="7945" width="11" style="4" bestFit="1" customWidth="1"/>
    <col min="7946" max="7947" width="12" style="4" bestFit="1" customWidth="1"/>
    <col min="7948" max="7948" width="11" style="4" bestFit="1" customWidth="1"/>
    <col min="7949" max="7949" width="12" style="4" bestFit="1" customWidth="1"/>
    <col min="7950" max="7950" width="17.85546875" style="4" bestFit="1" customWidth="1"/>
    <col min="7951" max="8192" width="8.85546875" style="4"/>
    <col min="8193" max="8193" width="23.5703125" style="4" bestFit="1" customWidth="1"/>
    <col min="8194" max="8194" width="12" style="4" bestFit="1" customWidth="1"/>
    <col min="8195" max="8197" width="10" style="4" bestFit="1" customWidth="1"/>
    <col min="8198" max="8198" width="12.28515625" style="4" bestFit="1" customWidth="1"/>
    <col min="8199" max="8199" width="11" style="4" bestFit="1" customWidth="1"/>
    <col min="8200" max="8200" width="13.42578125" style="4" bestFit="1" customWidth="1"/>
    <col min="8201" max="8201" width="11" style="4" bestFit="1" customWidth="1"/>
    <col min="8202" max="8203" width="12" style="4" bestFit="1" customWidth="1"/>
    <col min="8204" max="8204" width="11" style="4" bestFit="1" customWidth="1"/>
    <col min="8205" max="8205" width="12" style="4" bestFit="1" customWidth="1"/>
    <col min="8206" max="8206" width="17.85546875" style="4" bestFit="1" customWidth="1"/>
    <col min="8207" max="8448" width="8.85546875" style="4"/>
    <col min="8449" max="8449" width="23.5703125" style="4" bestFit="1" customWidth="1"/>
    <col min="8450" max="8450" width="12" style="4" bestFit="1" customWidth="1"/>
    <col min="8451" max="8453" width="10" style="4" bestFit="1" customWidth="1"/>
    <col min="8454" max="8454" width="12.28515625" style="4" bestFit="1" customWidth="1"/>
    <col min="8455" max="8455" width="11" style="4" bestFit="1" customWidth="1"/>
    <col min="8456" max="8456" width="13.42578125" style="4" bestFit="1" customWidth="1"/>
    <col min="8457" max="8457" width="11" style="4" bestFit="1" customWidth="1"/>
    <col min="8458" max="8459" width="12" style="4" bestFit="1" customWidth="1"/>
    <col min="8460" max="8460" width="11" style="4" bestFit="1" customWidth="1"/>
    <col min="8461" max="8461" width="12" style="4" bestFit="1" customWidth="1"/>
    <col min="8462" max="8462" width="17.85546875" style="4" bestFit="1" customWidth="1"/>
    <col min="8463" max="8704" width="8.85546875" style="4"/>
    <col min="8705" max="8705" width="23.5703125" style="4" bestFit="1" customWidth="1"/>
    <col min="8706" max="8706" width="12" style="4" bestFit="1" customWidth="1"/>
    <col min="8707" max="8709" width="10" style="4" bestFit="1" customWidth="1"/>
    <col min="8710" max="8710" width="12.28515625" style="4" bestFit="1" customWidth="1"/>
    <col min="8711" max="8711" width="11" style="4" bestFit="1" customWidth="1"/>
    <col min="8712" max="8712" width="13.42578125" style="4" bestFit="1" customWidth="1"/>
    <col min="8713" max="8713" width="11" style="4" bestFit="1" customWidth="1"/>
    <col min="8714" max="8715" width="12" style="4" bestFit="1" customWidth="1"/>
    <col min="8716" max="8716" width="11" style="4" bestFit="1" customWidth="1"/>
    <col min="8717" max="8717" width="12" style="4" bestFit="1" customWidth="1"/>
    <col min="8718" max="8718" width="17.85546875" style="4" bestFit="1" customWidth="1"/>
    <col min="8719" max="8960" width="8.85546875" style="4"/>
    <col min="8961" max="8961" width="23.5703125" style="4" bestFit="1" customWidth="1"/>
    <col min="8962" max="8962" width="12" style="4" bestFit="1" customWidth="1"/>
    <col min="8963" max="8965" width="10" style="4" bestFit="1" customWidth="1"/>
    <col min="8966" max="8966" width="12.28515625" style="4" bestFit="1" customWidth="1"/>
    <col min="8967" max="8967" width="11" style="4" bestFit="1" customWidth="1"/>
    <col min="8968" max="8968" width="13.42578125" style="4" bestFit="1" customWidth="1"/>
    <col min="8969" max="8969" width="11" style="4" bestFit="1" customWidth="1"/>
    <col min="8970" max="8971" width="12" style="4" bestFit="1" customWidth="1"/>
    <col min="8972" max="8972" width="11" style="4" bestFit="1" customWidth="1"/>
    <col min="8973" max="8973" width="12" style="4" bestFit="1" customWidth="1"/>
    <col min="8974" max="8974" width="17.85546875" style="4" bestFit="1" customWidth="1"/>
    <col min="8975" max="9216" width="8.85546875" style="4"/>
    <col min="9217" max="9217" width="23.5703125" style="4" bestFit="1" customWidth="1"/>
    <col min="9218" max="9218" width="12" style="4" bestFit="1" customWidth="1"/>
    <col min="9219" max="9221" width="10" style="4" bestFit="1" customWidth="1"/>
    <col min="9222" max="9222" width="12.28515625" style="4" bestFit="1" customWidth="1"/>
    <col min="9223" max="9223" width="11" style="4" bestFit="1" customWidth="1"/>
    <col min="9224" max="9224" width="13.42578125" style="4" bestFit="1" customWidth="1"/>
    <col min="9225" max="9225" width="11" style="4" bestFit="1" customWidth="1"/>
    <col min="9226" max="9227" width="12" style="4" bestFit="1" customWidth="1"/>
    <col min="9228" max="9228" width="11" style="4" bestFit="1" customWidth="1"/>
    <col min="9229" max="9229" width="12" style="4" bestFit="1" customWidth="1"/>
    <col min="9230" max="9230" width="17.85546875" style="4" bestFit="1" customWidth="1"/>
    <col min="9231" max="9472" width="8.85546875" style="4"/>
    <col min="9473" max="9473" width="23.5703125" style="4" bestFit="1" customWidth="1"/>
    <col min="9474" max="9474" width="12" style="4" bestFit="1" customWidth="1"/>
    <col min="9475" max="9477" width="10" style="4" bestFit="1" customWidth="1"/>
    <col min="9478" max="9478" width="12.28515625" style="4" bestFit="1" customWidth="1"/>
    <col min="9479" max="9479" width="11" style="4" bestFit="1" customWidth="1"/>
    <col min="9480" max="9480" width="13.42578125" style="4" bestFit="1" customWidth="1"/>
    <col min="9481" max="9481" width="11" style="4" bestFit="1" customWidth="1"/>
    <col min="9482" max="9483" width="12" style="4" bestFit="1" customWidth="1"/>
    <col min="9484" max="9484" width="11" style="4" bestFit="1" customWidth="1"/>
    <col min="9485" max="9485" width="12" style="4" bestFit="1" customWidth="1"/>
    <col min="9486" max="9486" width="17.85546875" style="4" bestFit="1" customWidth="1"/>
    <col min="9487" max="9728" width="8.85546875" style="4"/>
    <col min="9729" max="9729" width="23.5703125" style="4" bestFit="1" customWidth="1"/>
    <col min="9730" max="9730" width="12" style="4" bestFit="1" customWidth="1"/>
    <col min="9731" max="9733" width="10" style="4" bestFit="1" customWidth="1"/>
    <col min="9734" max="9734" width="12.28515625" style="4" bestFit="1" customWidth="1"/>
    <col min="9735" max="9735" width="11" style="4" bestFit="1" customWidth="1"/>
    <col min="9736" max="9736" width="13.42578125" style="4" bestFit="1" customWidth="1"/>
    <col min="9737" max="9737" width="11" style="4" bestFit="1" customWidth="1"/>
    <col min="9738" max="9739" width="12" style="4" bestFit="1" customWidth="1"/>
    <col min="9740" max="9740" width="11" style="4" bestFit="1" customWidth="1"/>
    <col min="9741" max="9741" width="12" style="4" bestFit="1" customWidth="1"/>
    <col min="9742" max="9742" width="17.85546875" style="4" bestFit="1" customWidth="1"/>
    <col min="9743" max="9984" width="8.85546875" style="4"/>
    <col min="9985" max="9985" width="23.5703125" style="4" bestFit="1" customWidth="1"/>
    <col min="9986" max="9986" width="12" style="4" bestFit="1" customWidth="1"/>
    <col min="9987" max="9989" width="10" style="4" bestFit="1" customWidth="1"/>
    <col min="9990" max="9990" width="12.28515625" style="4" bestFit="1" customWidth="1"/>
    <col min="9991" max="9991" width="11" style="4" bestFit="1" customWidth="1"/>
    <col min="9992" max="9992" width="13.42578125" style="4" bestFit="1" customWidth="1"/>
    <col min="9993" max="9993" width="11" style="4" bestFit="1" customWidth="1"/>
    <col min="9994" max="9995" width="12" style="4" bestFit="1" customWidth="1"/>
    <col min="9996" max="9996" width="11" style="4" bestFit="1" customWidth="1"/>
    <col min="9997" max="9997" width="12" style="4" bestFit="1" customWidth="1"/>
    <col min="9998" max="9998" width="17.85546875" style="4" bestFit="1" customWidth="1"/>
    <col min="9999" max="10240" width="8.85546875" style="4"/>
    <col min="10241" max="10241" width="23.5703125" style="4" bestFit="1" customWidth="1"/>
    <col min="10242" max="10242" width="12" style="4" bestFit="1" customWidth="1"/>
    <col min="10243" max="10245" width="10" style="4" bestFit="1" customWidth="1"/>
    <col min="10246" max="10246" width="12.28515625" style="4" bestFit="1" customWidth="1"/>
    <col min="10247" max="10247" width="11" style="4" bestFit="1" customWidth="1"/>
    <col min="10248" max="10248" width="13.42578125" style="4" bestFit="1" customWidth="1"/>
    <col min="10249" max="10249" width="11" style="4" bestFit="1" customWidth="1"/>
    <col min="10250" max="10251" width="12" style="4" bestFit="1" customWidth="1"/>
    <col min="10252" max="10252" width="11" style="4" bestFit="1" customWidth="1"/>
    <col min="10253" max="10253" width="12" style="4" bestFit="1" customWidth="1"/>
    <col min="10254" max="10254" width="17.85546875" style="4" bestFit="1" customWidth="1"/>
    <col min="10255" max="10496" width="8.85546875" style="4"/>
    <col min="10497" max="10497" width="23.5703125" style="4" bestFit="1" customWidth="1"/>
    <col min="10498" max="10498" width="12" style="4" bestFit="1" customWidth="1"/>
    <col min="10499" max="10501" width="10" style="4" bestFit="1" customWidth="1"/>
    <col min="10502" max="10502" width="12.28515625" style="4" bestFit="1" customWidth="1"/>
    <col min="10503" max="10503" width="11" style="4" bestFit="1" customWidth="1"/>
    <col min="10504" max="10504" width="13.42578125" style="4" bestFit="1" customWidth="1"/>
    <col min="10505" max="10505" width="11" style="4" bestFit="1" customWidth="1"/>
    <col min="10506" max="10507" width="12" style="4" bestFit="1" customWidth="1"/>
    <col min="10508" max="10508" width="11" style="4" bestFit="1" customWidth="1"/>
    <col min="10509" max="10509" width="12" style="4" bestFit="1" customWidth="1"/>
    <col min="10510" max="10510" width="17.85546875" style="4" bestFit="1" customWidth="1"/>
    <col min="10511" max="10752" width="8.85546875" style="4"/>
    <col min="10753" max="10753" width="23.5703125" style="4" bestFit="1" customWidth="1"/>
    <col min="10754" max="10754" width="12" style="4" bestFit="1" customWidth="1"/>
    <col min="10755" max="10757" width="10" style="4" bestFit="1" customWidth="1"/>
    <col min="10758" max="10758" width="12.28515625" style="4" bestFit="1" customWidth="1"/>
    <col min="10759" max="10759" width="11" style="4" bestFit="1" customWidth="1"/>
    <col min="10760" max="10760" width="13.42578125" style="4" bestFit="1" customWidth="1"/>
    <col min="10761" max="10761" width="11" style="4" bestFit="1" customWidth="1"/>
    <col min="10762" max="10763" width="12" style="4" bestFit="1" customWidth="1"/>
    <col min="10764" max="10764" width="11" style="4" bestFit="1" customWidth="1"/>
    <col min="10765" max="10765" width="12" style="4" bestFit="1" customWidth="1"/>
    <col min="10766" max="10766" width="17.85546875" style="4" bestFit="1" customWidth="1"/>
    <col min="10767" max="11008" width="8.85546875" style="4"/>
    <col min="11009" max="11009" width="23.5703125" style="4" bestFit="1" customWidth="1"/>
    <col min="11010" max="11010" width="12" style="4" bestFit="1" customWidth="1"/>
    <col min="11011" max="11013" width="10" style="4" bestFit="1" customWidth="1"/>
    <col min="11014" max="11014" width="12.28515625" style="4" bestFit="1" customWidth="1"/>
    <col min="11015" max="11015" width="11" style="4" bestFit="1" customWidth="1"/>
    <col min="11016" max="11016" width="13.42578125" style="4" bestFit="1" customWidth="1"/>
    <col min="11017" max="11017" width="11" style="4" bestFit="1" customWidth="1"/>
    <col min="11018" max="11019" width="12" style="4" bestFit="1" customWidth="1"/>
    <col min="11020" max="11020" width="11" style="4" bestFit="1" customWidth="1"/>
    <col min="11021" max="11021" width="12" style="4" bestFit="1" customWidth="1"/>
    <col min="11022" max="11022" width="17.85546875" style="4" bestFit="1" customWidth="1"/>
    <col min="11023" max="11264" width="8.85546875" style="4"/>
    <col min="11265" max="11265" width="23.5703125" style="4" bestFit="1" customWidth="1"/>
    <col min="11266" max="11266" width="12" style="4" bestFit="1" customWidth="1"/>
    <col min="11267" max="11269" width="10" style="4" bestFit="1" customWidth="1"/>
    <col min="11270" max="11270" width="12.28515625" style="4" bestFit="1" customWidth="1"/>
    <col min="11271" max="11271" width="11" style="4" bestFit="1" customWidth="1"/>
    <col min="11272" max="11272" width="13.42578125" style="4" bestFit="1" customWidth="1"/>
    <col min="11273" max="11273" width="11" style="4" bestFit="1" customWidth="1"/>
    <col min="11274" max="11275" width="12" style="4" bestFit="1" customWidth="1"/>
    <col min="11276" max="11276" width="11" style="4" bestFit="1" customWidth="1"/>
    <col min="11277" max="11277" width="12" style="4" bestFit="1" customWidth="1"/>
    <col min="11278" max="11278" width="17.85546875" style="4" bestFit="1" customWidth="1"/>
    <col min="11279" max="11520" width="8.85546875" style="4"/>
    <col min="11521" max="11521" width="23.5703125" style="4" bestFit="1" customWidth="1"/>
    <col min="11522" max="11522" width="12" style="4" bestFit="1" customWidth="1"/>
    <col min="11523" max="11525" width="10" style="4" bestFit="1" customWidth="1"/>
    <col min="11526" max="11526" width="12.28515625" style="4" bestFit="1" customWidth="1"/>
    <col min="11527" max="11527" width="11" style="4" bestFit="1" customWidth="1"/>
    <col min="11528" max="11528" width="13.42578125" style="4" bestFit="1" customWidth="1"/>
    <col min="11529" max="11529" width="11" style="4" bestFit="1" customWidth="1"/>
    <col min="11530" max="11531" width="12" style="4" bestFit="1" customWidth="1"/>
    <col min="11532" max="11532" width="11" style="4" bestFit="1" customWidth="1"/>
    <col min="11533" max="11533" width="12" style="4" bestFit="1" customWidth="1"/>
    <col min="11534" max="11534" width="17.85546875" style="4" bestFit="1" customWidth="1"/>
    <col min="11535" max="11776" width="8.85546875" style="4"/>
    <col min="11777" max="11777" width="23.5703125" style="4" bestFit="1" customWidth="1"/>
    <col min="11778" max="11778" width="12" style="4" bestFit="1" customWidth="1"/>
    <col min="11779" max="11781" width="10" style="4" bestFit="1" customWidth="1"/>
    <col min="11782" max="11782" width="12.28515625" style="4" bestFit="1" customWidth="1"/>
    <col min="11783" max="11783" width="11" style="4" bestFit="1" customWidth="1"/>
    <col min="11784" max="11784" width="13.42578125" style="4" bestFit="1" customWidth="1"/>
    <col min="11785" max="11785" width="11" style="4" bestFit="1" customWidth="1"/>
    <col min="11786" max="11787" width="12" style="4" bestFit="1" customWidth="1"/>
    <col min="11788" max="11788" width="11" style="4" bestFit="1" customWidth="1"/>
    <col min="11789" max="11789" width="12" style="4" bestFit="1" customWidth="1"/>
    <col min="11790" max="11790" width="17.85546875" style="4" bestFit="1" customWidth="1"/>
    <col min="11791" max="12032" width="8.85546875" style="4"/>
    <col min="12033" max="12033" width="23.5703125" style="4" bestFit="1" customWidth="1"/>
    <col min="12034" max="12034" width="12" style="4" bestFit="1" customWidth="1"/>
    <col min="12035" max="12037" width="10" style="4" bestFit="1" customWidth="1"/>
    <col min="12038" max="12038" width="12.28515625" style="4" bestFit="1" customWidth="1"/>
    <col min="12039" max="12039" width="11" style="4" bestFit="1" customWidth="1"/>
    <col min="12040" max="12040" width="13.42578125" style="4" bestFit="1" customWidth="1"/>
    <col min="12041" max="12041" width="11" style="4" bestFit="1" customWidth="1"/>
    <col min="12042" max="12043" width="12" style="4" bestFit="1" customWidth="1"/>
    <col min="12044" max="12044" width="11" style="4" bestFit="1" customWidth="1"/>
    <col min="12045" max="12045" width="12" style="4" bestFit="1" customWidth="1"/>
    <col min="12046" max="12046" width="17.85546875" style="4" bestFit="1" customWidth="1"/>
    <col min="12047" max="12288" width="8.85546875" style="4"/>
    <col min="12289" max="12289" width="23.5703125" style="4" bestFit="1" customWidth="1"/>
    <col min="12290" max="12290" width="12" style="4" bestFit="1" customWidth="1"/>
    <col min="12291" max="12293" width="10" style="4" bestFit="1" customWidth="1"/>
    <col min="12294" max="12294" width="12.28515625" style="4" bestFit="1" customWidth="1"/>
    <col min="12295" max="12295" width="11" style="4" bestFit="1" customWidth="1"/>
    <col min="12296" max="12296" width="13.42578125" style="4" bestFit="1" customWidth="1"/>
    <col min="12297" max="12297" width="11" style="4" bestFit="1" customWidth="1"/>
    <col min="12298" max="12299" width="12" style="4" bestFit="1" customWidth="1"/>
    <col min="12300" max="12300" width="11" style="4" bestFit="1" customWidth="1"/>
    <col min="12301" max="12301" width="12" style="4" bestFit="1" customWidth="1"/>
    <col min="12302" max="12302" width="17.85546875" style="4" bestFit="1" customWidth="1"/>
    <col min="12303" max="12544" width="8.85546875" style="4"/>
    <col min="12545" max="12545" width="23.5703125" style="4" bestFit="1" customWidth="1"/>
    <col min="12546" max="12546" width="12" style="4" bestFit="1" customWidth="1"/>
    <col min="12547" max="12549" width="10" style="4" bestFit="1" customWidth="1"/>
    <col min="12550" max="12550" width="12.28515625" style="4" bestFit="1" customWidth="1"/>
    <col min="12551" max="12551" width="11" style="4" bestFit="1" customWidth="1"/>
    <col min="12552" max="12552" width="13.42578125" style="4" bestFit="1" customWidth="1"/>
    <col min="12553" max="12553" width="11" style="4" bestFit="1" customWidth="1"/>
    <col min="12554" max="12555" width="12" style="4" bestFit="1" customWidth="1"/>
    <col min="12556" max="12556" width="11" style="4" bestFit="1" customWidth="1"/>
    <col min="12557" max="12557" width="12" style="4" bestFit="1" customWidth="1"/>
    <col min="12558" max="12558" width="17.85546875" style="4" bestFit="1" customWidth="1"/>
    <col min="12559" max="12800" width="8.85546875" style="4"/>
    <col min="12801" max="12801" width="23.5703125" style="4" bestFit="1" customWidth="1"/>
    <col min="12802" max="12802" width="12" style="4" bestFit="1" customWidth="1"/>
    <col min="12803" max="12805" width="10" style="4" bestFit="1" customWidth="1"/>
    <col min="12806" max="12806" width="12.28515625" style="4" bestFit="1" customWidth="1"/>
    <col min="12807" max="12807" width="11" style="4" bestFit="1" customWidth="1"/>
    <col min="12808" max="12808" width="13.42578125" style="4" bestFit="1" customWidth="1"/>
    <col min="12809" max="12809" width="11" style="4" bestFit="1" customWidth="1"/>
    <col min="12810" max="12811" width="12" style="4" bestFit="1" customWidth="1"/>
    <col min="12812" max="12812" width="11" style="4" bestFit="1" customWidth="1"/>
    <col min="12813" max="12813" width="12" style="4" bestFit="1" customWidth="1"/>
    <col min="12814" max="12814" width="17.85546875" style="4" bestFit="1" customWidth="1"/>
    <col min="12815" max="13056" width="8.85546875" style="4"/>
    <col min="13057" max="13057" width="23.5703125" style="4" bestFit="1" customWidth="1"/>
    <col min="13058" max="13058" width="12" style="4" bestFit="1" customWidth="1"/>
    <col min="13059" max="13061" width="10" style="4" bestFit="1" customWidth="1"/>
    <col min="13062" max="13062" width="12.28515625" style="4" bestFit="1" customWidth="1"/>
    <col min="13063" max="13063" width="11" style="4" bestFit="1" customWidth="1"/>
    <col min="13064" max="13064" width="13.42578125" style="4" bestFit="1" customWidth="1"/>
    <col min="13065" max="13065" width="11" style="4" bestFit="1" customWidth="1"/>
    <col min="13066" max="13067" width="12" style="4" bestFit="1" customWidth="1"/>
    <col min="13068" max="13068" width="11" style="4" bestFit="1" customWidth="1"/>
    <col min="13069" max="13069" width="12" style="4" bestFit="1" customWidth="1"/>
    <col min="13070" max="13070" width="17.85546875" style="4" bestFit="1" customWidth="1"/>
    <col min="13071" max="13312" width="8.85546875" style="4"/>
    <col min="13313" max="13313" width="23.5703125" style="4" bestFit="1" customWidth="1"/>
    <col min="13314" max="13314" width="12" style="4" bestFit="1" customWidth="1"/>
    <col min="13315" max="13317" width="10" style="4" bestFit="1" customWidth="1"/>
    <col min="13318" max="13318" width="12.28515625" style="4" bestFit="1" customWidth="1"/>
    <col min="13319" max="13319" width="11" style="4" bestFit="1" customWidth="1"/>
    <col min="13320" max="13320" width="13.42578125" style="4" bestFit="1" customWidth="1"/>
    <col min="13321" max="13321" width="11" style="4" bestFit="1" customWidth="1"/>
    <col min="13322" max="13323" width="12" style="4" bestFit="1" customWidth="1"/>
    <col min="13324" max="13324" width="11" style="4" bestFit="1" customWidth="1"/>
    <col min="13325" max="13325" width="12" style="4" bestFit="1" customWidth="1"/>
    <col min="13326" max="13326" width="17.85546875" style="4" bestFit="1" customWidth="1"/>
    <col min="13327" max="13568" width="8.85546875" style="4"/>
    <col min="13569" max="13569" width="23.5703125" style="4" bestFit="1" customWidth="1"/>
    <col min="13570" max="13570" width="12" style="4" bestFit="1" customWidth="1"/>
    <col min="13571" max="13573" width="10" style="4" bestFit="1" customWidth="1"/>
    <col min="13574" max="13574" width="12.28515625" style="4" bestFit="1" customWidth="1"/>
    <col min="13575" max="13575" width="11" style="4" bestFit="1" customWidth="1"/>
    <col min="13576" max="13576" width="13.42578125" style="4" bestFit="1" customWidth="1"/>
    <col min="13577" max="13577" width="11" style="4" bestFit="1" customWidth="1"/>
    <col min="13578" max="13579" width="12" style="4" bestFit="1" customWidth="1"/>
    <col min="13580" max="13580" width="11" style="4" bestFit="1" customWidth="1"/>
    <col min="13581" max="13581" width="12" style="4" bestFit="1" customWidth="1"/>
    <col min="13582" max="13582" width="17.85546875" style="4" bestFit="1" customWidth="1"/>
    <col min="13583" max="13824" width="8.85546875" style="4"/>
    <col min="13825" max="13825" width="23.5703125" style="4" bestFit="1" customWidth="1"/>
    <col min="13826" max="13826" width="12" style="4" bestFit="1" customWidth="1"/>
    <col min="13827" max="13829" width="10" style="4" bestFit="1" customWidth="1"/>
    <col min="13830" max="13830" width="12.28515625" style="4" bestFit="1" customWidth="1"/>
    <col min="13831" max="13831" width="11" style="4" bestFit="1" customWidth="1"/>
    <col min="13832" max="13832" width="13.42578125" style="4" bestFit="1" customWidth="1"/>
    <col min="13833" max="13833" width="11" style="4" bestFit="1" customWidth="1"/>
    <col min="13834" max="13835" width="12" style="4" bestFit="1" customWidth="1"/>
    <col min="13836" max="13836" width="11" style="4" bestFit="1" customWidth="1"/>
    <col min="13837" max="13837" width="12" style="4" bestFit="1" customWidth="1"/>
    <col min="13838" max="13838" width="17.85546875" style="4" bestFit="1" customWidth="1"/>
    <col min="13839" max="14080" width="8.85546875" style="4"/>
    <col min="14081" max="14081" width="23.5703125" style="4" bestFit="1" customWidth="1"/>
    <col min="14082" max="14082" width="12" style="4" bestFit="1" customWidth="1"/>
    <col min="14083" max="14085" width="10" style="4" bestFit="1" customWidth="1"/>
    <col min="14086" max="14086" width="12.28515625" style="4" bestFit="1" customWidth="1"/>
    <col min="14087" max="14087" width="11" style="4" bestFit="1" customWidth="1"/>
    <col min="14088" max="14088" width="13.42578125" style="4" bestFit="1" customWidth="1"/>
    <col min="14089" max="14089" width="11" style="4" bestFit="1" customWidth="1"/>
    <col min="14090" max="14091" width="12" style="4" bestFit="1" customWidth="1"/>
    <col min="14092" max="14092" width="11" style="4" bestFit="1" customWidth="1"/>
    <col min="14093" max="14093" width="12" style="4" bestFit="1" customWidth="1"/>
    <col min="14094" max="14094" width="17.85546875" style="4" bestFit="1" customWidth="1"/>
    <col min="14095" max="14336" width="8.85546875" style="4"/>
    <col min="14337" max="14337" width="23.5703125" style="4" bestFit="1" customWidth="1"/>
    <col min="14338" max="14338" width="12" style="4" bestFit="1" customWidth="1"/>
    <col min="14339" max="14341" width="10" style="4" bestFit="1" customWidth="1"/>
    <col min="14342" max="14342" width="12.28515625" style="4" bestFit="1" customWidth="1"/>
    <col min="14343" max="14343" width="11" style="4" bestFit="1" customWidth="1"/>
    <col min="14344" max="14344" width="13.42578125" style="4" bestFit="1" customWidth="1"/>
    <col min="14345" max="14345" width="11" style="4" bestFit="1" customWidth="1"/>
    <col min="14346" max="14347" width="12" style="4" bestFit="1" customWidth="1"/>
    <col min="14348" max="14348" width="11" style="4" bestFit="1" customWidth="1"/>
    <col min="14349" max="14349" width="12" style="4" bestFit="1" customWidth="1"/>
    <col min="14350" max="14350" width="17.85546875" style="4" bestFit="1" customWidth="1"/>
    <col min="14351" max="14592" width="8.85546875" style="4"/>
    <col min="14593" max="14593" width="23.5703125" style="4" bestFit="1" customWidth="1"/>
    <col min="14594" max="14594" width="12" style="4" bestFit="1" customWidth="1"/>
    <col min="14595" max="14597" width="10" style="4" bestFit="1" customWidth="1"/>
    <col min="14598" max="14598" width="12.28515625" style="4" bestFit="1" customWidth="1"/>
    <col min="14599" max="14599" width="11" style="4" bestFit="1" customWidth="1"/>
    <col min="14600" max="14600" width="13.42578125" style="4" bestFit="1" customWidth="1"/>
    <col min="14601" max="14601" width="11" style="4" bestFit="1" customWidth="1"/>
    <col min="14602" max="14603" width="12" style="4" bestFit="1" customWidth="1"/>
    <col min="14604" max="14604" width="11" style="4" bestFit="1" customWidth="1"/>
    <col min="14605" max="14605" width="12" style="4" bestFit="1" customWidth="1"/>
    <col min="14606" max="14606" width="17.85546875" style="4" bestFit="1" customWidth="1"/>
    <col min="14607" max="14848" width="8.85546875" style="4"/>
    <col min="14849" max="14849" width="23.5703125" style="4" bestFit="1" customWidth="1"/>
    <col min="14850" max="14850" width="12" style="4" bestFit="1" customWidth="1"/>
    <col min="14851" max="14853" width="10" style="4" bestFit="1" customWidth="1"/>
    <col min="14854" max="14854" width="12.28515625" style="4" bestFit="1" customWidth="1"/>
    <col min="14855" max="14855" width="11" style="4" bestFit="1" customWidth="1"/>
    <col min="14856" max="14856" width="13.42578125" style="4" bestFit="1" customWidth="1"/>
    <col min="14857" max="14857" width="11" style="4" bestFit="1" customWidth="1"/>
    <col min="14858" max="14859" width="12" style="4" bestFit="1" customWidth="1"/>
    <col min="14860" max="14860" width="11" style="4" bestFit="1" customWidth="1"/>
    <col min="14861" max="14861" width="12" style="4" bestFit="1" customWidth="1"/>
    <col min="14862" max="14862" width="17.85546875" style="4" bestFit="1" customWidth="1"/>
    <col min="14863" max="15104" width="8.85546875" style="4"/>
    <col min="15105" max="15105" width="23.5703125" style="4" bestFit="1" customWidth="1"/>
    <col min="15106" max="15106" width="12" style="4" bestFit="1" customWidth="1"/>
    <col min="15107" max="15109" width="10" style="4" bestFit="1" customWidth="1"/>
    <col min="15110" max="15110" width="12.28515625" style="4" bestFit="1" customWidth="1"/>
    <col min="15111" max="15111" width="11" style="4" bestFit="1" customWidth="1"/>
    <col min="15112" max="15112" width="13.42578125" style="4" bestFit="1" customWidth="1"/>
    <col min="15113" max="15113" width="11" style="4" bestFit="1" customWidth="1"/>
    <col min="15114" max="15115" width="12" style="4" bestFit="1" customWidth="1"/>
    <col min="15116" max="15116" width="11" style="4" bestFit="1" customWidth="1"/>
    <col min="15117" max="15117" width="12" style="4" bestFit="1" customWidth="1"/>
    <col min="15118" max="15118" width="17.85546875" style="4" bestFit="1" customWidth="1"/>
    <col min="15119" max="15360" width="8.85546875" style="4"/>
    <col min="15361" max="15361" width="23.5703125" style="4" bestFit="1" customWidth="1"/>
    <col min="15362" max="15362" width="12" style="4" bestFit="1" customWidth="1"/>
    <col min="15363" max="15365" width="10" style="4" bestFit="1" customWidth="1"/>
    <col min="15366" max="15366" width="12.28515625" style="4" bestFit="1" customWidth="1"/>
    <col min="15367" max="15367" width="11" style="4" bestFit="1" customWidth="1"/>
    <col min="15368" max="15368" width="13.42578125" style="4" bestFit="1" customWidth="1"/>
    <col min="15369" max="15369" width="11" style="4" bestFit="1" customWidth="1"/>
    <col min="15370" max="15371" width="12" style="4" bestFit="1" customWidth="1"/>
    <col min="15372" max="15372" width="11" style="4" bestFit="1" customWidth="1"/>
    <col min="15373" max="15373" width="12" style="4" bestFit="1" customWidth="1"/>
    <col min="15374" max="15374" width="17.85546875" style="4" bestFit="1" customWidth="1"/>
    <col min="15375" max="15616" width="8.85546875" style="4"/>
    <col min="15617" max="15617" width="23.5703125" style="4" bestFit="1" customWidth="1"/>
    <col min="15618" max="15618" width="12" style="4" bestFit="1" customWidth="1"/>
    <col min="15619" max="15621" width="10" style="4" bestFit="1" customWidth="1"/>
    <col min="15622" max="15622" width="12.28515625" style="4" bestFit="1" customWidth="1"/>
    <col min="15623" max="15623" width="11" style="4" bestFit="1" customWidth="1"/>
    <col min="15624" max="15624" width="13.42578125" style="4" bestFit="1" customWidth="1"/>
    <col min="15625" max="15625" width="11" style="4" bestFit="1" customWidth="1"/>
    <col min="15626" max="15627" width="12" style="4" bestFit="1" customWidth="1"/>
    <col min="15628" max="15628" width="11" style="4" bestFit="1" customWidth="1"/>
    <col min="15629" max="15629" width="12" style="4" bestFit="1" customWidth="1"/>
    <col min="15630" max="15630" width="17.85546875" style="4" bestFit="1" customWidth="1"/>
    <col min="15631" max="15872" width="8.85546875" style="4"/>
    <col min="15873" max="15873" width="23.5703125" style="4" bestFit="1" customWidth="1"/>
    <col min="15874" max="15874" width="12" style="4" bestFit="1" customWidth="1"/>
    <col min="15875" max="15877" width="10" style="4" bestFit="1" customWidth="1"/>
    <col min="15878" max="15878" width="12.28515625" style="4" bestFit="1" customWidth="1"/>
    <col min="15879" max="15879" width="11" style="4" bestFit="1" customWidth="1"/>
    <col min="15880" max="15880" width="13.42578125" style="4" bestFit="1" customWidth="1"/>
    <col min="15881" max="15881" width="11" style="4" bestFit="1" customWidth="1"/>
    <col min="15882" max="15883" width="12" style="4" bestFit="1" customWidth="1"/>
    <col min="15884" max="15884" width="11" style="4" bestFit="1" customWidth="1"/>
    <col min="15885" max="15885" width="12" style="4" bestFit="1" customWidth="1"/>
    <col min="15886" max="15886" width="17.85546875" style="4" bestFit="1" customWidth="1"/>
    <col min="15887" max="16128" width="8.85546875" style="4"/>
    <col min="16129" max="16129" width="23.5703125" style="4" bestFit="1" customWidth="1"/>
    <col min="16130" max="16130" width="12" style="4" bestFit="1" customWidth="1"/>
    <col min="16131" max="16133" width="10" style="4" bestFit="1" customWidth="1"/>
    <col min="16134" max="16134" width="12.28515625" style="4" bestFit="1" customWidth="1"/>
    <col min="16135" max="16135" width="11" style="4" bestFit="1" customWidth="1"/>
    <col min="16136" max="16136" width="13.42578125" style="4" bestFit="1" customWidth="1"/>
    <col min="16137" max="16137" width="11" style="4" bestFit="1" customWidth="1"/>
    <col min="16138" max="16139" width="12" style="4" bestFit="1" customWidth="1"/>
    <col min="16140" max="16140" width="11" style="4" bestFit="1" customWidth="1"/>
    <col min="16141" max="16141" width="12" style="4" bestFit="1" customWidth="1"/>
    <col min="16142" max="16142" width="17.85546875" style="4" bestFit="1" customWidth="1"/>
    <col min="16143" max="16384" width="8.85546875" style="4"/>
  </cols>
  <sheetData>
    <row r="1" spans="1:14" ht="76.5" customHeight="1" x14ac:dyDescent="0.2">
      <c r="A1" s="36" t="s">
        <v>0</v>
      </c>
      <c r="B1" s="37" t="s">
        <v>119</v>
      </c>
      <c r="C1" s="37" t="s">
        <v>120</v>
      </c>
      <c r="D1" s="37" t="s">
        <v>121</v>
      </c>
      <c r="E1" s="37" t="s">
        <v>122</v>
      </c>
      <c r="F1" s="37" t="s">
        <v>123</v>
      </c>
      <c r="G1" s="37" t="s">
        <v>124</v>
      </c>
      <c r="H1" s="37" t="s">
        <v>125</v>
      </c>
      <c r="I1" s="79" t="s">
        <v>126</v>
      </c>
      <c r="J1" s="37" t="s">
        <v>127</v>
      </c>
      <c r="K1" s="37" t="s">
        <v>128</v>
      </c>
      <c r="L1" s="37" t="s">
        <v>129</v>
      </c>
      <c r="M1" s="37" t="s">
        <v>130</v>
      </c>
    </row>
    <row r="2" spans="1:14" x14ac:dyDescent="0.2">
      <c r="A2" s="38" t="s">
        <v>111</v>
      </c>
      <c r="B2" s="38">
        <v>16408.189999999999</v>
      </c>
      <c r="C2" s="38">
        <v>17446.951000000001</v>
      </c>
      <c r="D2" s="38">
        <v>18487.152999999998</v>
      </c>
      <c r="E2" s="38">
        <v>18092.607</v>
      </c>
      <c r="F2" s="38">
        <v>16721.955000000002</v>
      </c>
      <c r="G2" s="38">
        <v>14896.395</v>
      </c>
      <c r="H2" s="38">
        <v>16767.507000000001</v>
      </c>
      <c r="I2" s="48">
        <v>19862.882000000001</v>
      </c>
      <c r="J2" s="38">
        <v>19724.988000000001</v>
      </c>
      <c r="K2" s="38">
        <v>19142.373</v>
      </c>
      <c r="L2" s="73">
        <f>17827.912+L12</f>
        <v>17831.581000000002</v>
      </c>
      <c r="M2" s="73">
        <f>15544.438+M12</f>
        <v>15547.348</v>
      </c>
      <c r="N2" s="31"/>
    </row>
    <row r="3" spans="1:14" x14ac:dyDescent="0.2">
      <c r="A3" s="40" t="s">
        <v>131</v>
      </c>
      <c r="B3" s="40">
        <v>5253.5640000000003</v>
      </c>
      <c r="C3" s="40">
        <v>5600.8209999999999</v>
      </c>
      <c r="D3" s="40">
        <v>6070.2719999999999</v>
      </c>
      <c r="E3" s="40">
        <v>6003.7740000000003</v>
      </c>
      <c r="F3" s="40">
        <v>5552.3890000000001</v>
      </c>
      <c r="G3" s="40">
        <v>4515.8630000000003</v>
      </c>
      <c r="H3" s="40">
        <v>4430.3370000000004</v>
      </c>
      <c r="I3" s="40">
        <v>5238.0690000000004</v>
      </c>
      <c r="J3" s="40">
        <v>5667.8339999999998</v>
      </c>
      <c r="K3" s="40">
        <v>5301.201</v>
      </c>
      <c r="L3" s="74">
        <v>4841.6559999999999</v>
      </c>
      <c r="M3" s="74">
        <v>4811.5020000000004</v>
      </c>
      <c r="N3" s="31"/>
    </row>
    <row r="4" spans="1:14" x14ac:dyDescent="0.2">
      <c r="A4" s="40" t="s">
        <v>132</v>
      </c>
      <c r="B4" s="40">
        <v>2708.482</v>
      </c>
      <c r="C4" s="40">
        <v>2847.2959999999998</v>
      </c>
      <c r="D4" s="40">
        <v>2899.9630000000002</v>
      </c>
      <c r="E4" s="40">
        <v>2830.36</v>
      </c>
      <c r="F4" s="40">
        <v>2546.1950000000002</v>
      </c>
      <c r="G4" s="40">
        <v>2490.991</v>
      </c>
      <c r="H4" s="40">
        <v>2915.9180000000001</v>
      </c>
      <c r="I4" s="40">
        <v>3610.9389999999999</v>
      </c>
      <c r="J4" s="40">
        <v>3288.567</v>
      </c>
      <c r="K4" s="40">
        <v>3391.2930000000001</v>
      </c>
      <c r="L4" s="74">
        <f>3134.095+L12</f>
        <v>3137.7639999999997</v>
      </c>
      <c r="M4" s="74">
        <f>2566.048+M12</f>
        <v>2568.9579999999996</v>
      </c>
      <c r="N4" s="31"/>
    </row>
    <row r="5" spans="1:14" x14ac:dyDescent="0.2">
      <c r="A5" s="40" t="s">
        <v>133</v>
      </c>
      <c r="B5" s="40">
        <v>1196.454</v>
      </c>
      <c r="C5" s="40">
        <v>1254.4190000000001</v>
      </c>
      <c r="D5" s="40">
        <v>1299.4190000000001</v>
      </c>
      <c r="E5" s="40">
        <v>1322.4190000000001</v>
      </c>
      <c r="F5" s="40">
        <v>1229.4190000000001</v>
      </c>
      <c r="G5" s="40">
        <v>1057.557</v>
      </c>
      <c r="H5" s="40">
        <v>976.52200000000005</v>
      </c>
      <c r="I5" s="40">
        <v>1123.4190000000001</v>
      </c>
      <c r="J5" s="40">
        <v>1155.4190000000001</v>
      </c>
      <c r="K5" s="40">
        <v>1084.454</v>
      </c>
      <c r="L5" s="74">
        <v>966.45399999999995</v>
      </c>
      <c r="M5" s="74">
        <v>1032.556</v>
      </c>
      <c r="N5" s="31"/>
    </row>
    <row r="6" spans="1:14" x14ac:dyDescent="0.2">
      <c r="A6" s="40" t="s">
        <v>134</v>
      </c>
      <c r="B6" s="40">
        <v>348</v>
      </c>
      <c r="C6" s="40">
        <v>323</v>
      </c>
      <c r="D6" s="40">
        <v>374</v>
      </c>
      <c r="E6" s="40">
        <v>405</v>
      </c>
      <c r="F6" s="40">
        <v>357</v>
      </c>
      <c r="G6" s="40">
        <v>293</v>
      </c>
      <c r="H6" s="40">
        <v>316</v>
      </c>
      <c r="I6" s="40">
        <v>305</v>
      </c>
      <c r="J6" s="40">
        <v>329</v>
      </c>
      <c r="K6" s="40">
        <v>317</v>
      </c>
      <c r="L6" s="74">
        <v>289</v>
      </c>
      <c r="M6" s="74">
        <v>282</v>
      </c>
      <c r="N6" s="31"/>
    </row>
    <row r="7" spans="1:14" x14ac:dyDescent="0.2">
      <c r="A7" s="40" t="s">
        <v>135</v>
      </c>
      <c r="B7" s="40">
        <v>6641.69</v>
      </c>
      <c r="C7" s="40">
        <v>7134.415</v>
      </c>
      <c r="D7" s="40">
        <v>7563.4989999999998</v>
      </c>
      <c r="E7" s="40">
        <v>7171.0540000000001</v>
      </c>
      <c r="F7" s="40">
        <v>6710.9520000000002</v>
      </c>
      <c r="G7" s="40">
        <v>6200.9840000000004</v>
      </c>
      <c r="H7" s="40">
        <v>7777.73</v>
      </c>
      <c r="I7" s="40">
        <v>9258.4549999999999</v>
      </c>
      <c r="J7" s="40">
        <v>8906.1679999999997</v>
      </c>
      <c r="K7" s="40">
        <v>8707.4249999999993</v>
      </c>
      <c r="L7" s="74">
        <v>8241.7070000000003</v>
      </c>
      <c r="M7" s="74">
        <v>6526.3320000000003</v>
      </c>
      <c r="N7" s="31"/>
    </row>
    <row r="8" spans="1:14" x14ac:dyDescent="0.2">
      <c r="A8" s="25" t="s">
        <v>136</v>
      </c>
      <c r="B8" s="25">
        <v>260</v>
      </c>
      <c r="C8" s="25">
        <v>287</v>
      </c>
      <c r="D8" s="25">
        <v>280</v>
      </c>
      <c r="E8" s="25">
        <v>360</v>
      </c>
      <c r="F8" s="25">
        <v>326</v>
      </c>
      <c r="G8" s="25">
        <v>338</v>
      </c>
      <c r="H8" s="25">
        <v>351</v>
      </c>
      <c r="I8" s="25">
        <v>327</v>
      </c>
      <c r="J8" s="25">
        <v>378</v>
      </c>
      <c r="K8" s="25">
        <v>341</v>
      </c>
      <c r="L8" s="74">
        <v>355</v>
      </c>
      <c r="M8" s="74">
        <v>326</v>
      </c>
      <c r="N8" s="31"/>
    </row>
    <row r="9" spans="1:14" ht="25.5" x14ac:dyDescent="0.2">
      <c r="L9" s="75"/>
      <c r="M9" s="75"/>
      <c r="N9" s="76" t="s">
        <v>137</v>
      </c>
    </row>
    <row r="10" spans="1:14" x14ac:dyDescent="0.2">
      <c r="A10" s="49"/>
      <c r="L10" s="75">
        <v>-121</v>
      </c>
      <c r="M10" s="75">
        <v>-64</v>
      </c>
      <c r="N10" s="75" t="s">
        <v>138</v>
      </c>
    </row>
    <row r="11" spans="1:14" x14ac:dyDescent="0.2">
      <c r="L11" s="75">
        <v>-117.331</v>
      </c>
      <c r="M11" s="75">
        <v>-61.09</v>
      </c>
      <c r="N11" s="75" t="s">
        <v>139</v>
      </c>
    </row>
    <row r="12" spans="1:14" x14ac:dyDescent="0.2">
      <c r="L12" s="77">
        <f>+L11-L10</f>
        <v>3.6689999999999969</v>
      </c>
      <c r="M12" s="77">
        <f>+M11-M10</f>
        <v>2.9099999999999966</v>
      </c>
      <c r="N12" s="77" t="s">
        <v>140</v>
      </c>
    </row>
    <row r="13" spans="1:14" ht="70.5" customHeight="1" x14ac:dyDescent="0.2">
      <c r="A13" s="36" t="s">
        <v>141</v>
      </c>
      <c r="B13" s="37" t="s">
        <v>21</v>
      </c>
      <c r="C13" s="37" t="s">
        <v>142</v>
      </c>
      <c r="E13" s="50" t="s">
        <v>143</v>
      </c>
      <c r="L13" s="31"/>
      <c r="M13" s="31"/>
      <c r="N13" s="31"/>
    </row>
    <row r="14" spans="1:14" x14ac:dyDescent="0.2">
      <c r="A14" s="38" t="s">
        <v>111</v>
      </c>
      <c r="B14" s="38">
        <f t="shared" ref="B14:B20" si="0">SUM(B2:M2)/12</f>
        <v>17577.494166666667</v>
      </c>
      <c r="C14" s="38"/>
      <c r="E14" s="51"/>
    </row>
    <row r="15" spans="1:14" x14ac:dyDescent="0.2">
      <c r="A15" s="40" t="s">
        <v>131</v>
      </c>
      <c r="B15" s="40">
        <f t="shared" si="0"/>
        <v>5273.9401666666672</v>
      </c>
      <c r="C15" s="78">
        <f t="shared" ref="C15:C20" si="1">B15/$B$14</f>
        <v>0.30003936378303453</v>
      </c>
      <c r="D15" s="19"/>
      <c r="E15" s="52">
        <v>0.30004872243851277</v>
      </c>
      <c r="F15" s="53">
        <f>C15-E15</f>
        <v>-9.3586554782421061E-6</v>
      </c>
      <c r="G15" s="16"/>
      <c r="H15" s="54"/>
      <c r="I15" s="54"/>
      <c r="J15" s="54"/>
    </row>
    <row r="16" spans="1:14" x14ac:dyDescent="0.2">
      <c r="A16" s="40" t="s">
        <v>132</v>
      </c>
      <c r="B16" s="40">
        <f t="shared" si="0"/>
        <v>2936.3938333333335</v>
      </c>
      <c r="C16" s="78">
        <f t="shared" si="1"/>
        <v>0.16705417765985131</v>
      </c>
      <c r="D16" s="19"/>
      <c r="E16" s="52">
        <v>0.16702819689224455</v>
      </c>
      <c r="F16" s="53">
        <f t="shared" ref="F16:F21" si="2">C16-E16</f>
        <v>2.598076760676471E-5</v>
      </c>
      <c r="H16" s="54"/>
      <c r="I16" s="54"/>
      <c r="J16" s="54"/>
    </row>
    <row r="17" spans="1:10" x14ac:dyDescent="0.2">
      <c r="A17" s="40" t="s">
        <v>133</v>
      </c>
      <c r="B17" s="40">
        <f t="shared" si="0"/>
        <v>1141.5425833333334</v>
      </c>
      <c r="C17" s="78">
        <f t="shared" si="1"/>
        <v>6.4943419836151275E-2</v>
      </c>
      <c r="D17" s="19"/>
      <c r="E17" s="52">
        <v>6.4945445513996225E-2</v>
      </c>
      <c r="F17" s="53">
        <f t="shared" si="2"/>
        <v>-2.0256778449495583E-6</v>
      </c>
      <c r="H17" s="54"/>
      <c r="I17" s="54"/>
      <c r="J17" s="54"/>
    </row>
    <row r="18" spans="1:10" x14ac:dyDescent="0.2">
      <c r="A18" s="40" t="s">
        <v>134</v>
      </c>
      <c r="B18" s="40">
        <f t="shared" si="0"/>
        <v>328.16666666666669</v>
      </c>
      <c r="C18" s="78">
        <f t="shared" si="1"/>
        <v>1.8669707044419916E-2</v>
      </c>
      <c r="D18" s="19"/>
      <c r="E18" s="52">
        <v>1.8670289379197281E-2</v>
      </c>
      <c r="F18" s="53">
        <f t="shared" si="2"/>
        <v>-5.8233477736452377E-7</v>
      </c>
      <c r="H18" s="54"/>
      <c r="I18" s="54"/>
      <c r="J18" s="54"/>
    </row>
    <row r="19" spans="1:10" x14ac:dyDescent="0.2">
      <c r="A19" s="40" t="s">
        <v>135</v>
      </c>
      <c r="B19" s="40">
        <f t="shared" si="0"/>
        <v>7570.0342499999997</v>
      </c>
      <c r="C19" s="78">
        <f t="shared" si="1"/>
        <v>0.43066629283004071</v>
      </c>
      <c r="D19" s="19"/>
      <c r="E19" s="52">
        <v>0.43067972592565151</v>
      </c>
      <c r="F19" s="53">
        <f t="shared" si="2"/>
        <v>-1.3433095610804191E-5</v>
      </c>
      <c r="H19" s="54"/>
      <c r="I19" s="54"/>
      <c r="J19" s="54"/>
    </row>
    <row r="20" spans="1:10" x14ac:dyDescent="0.2">
      <c r="A20" s="40" t="s">
        <v>136</v>
      </c>
      <c r="B20" s="40">
        <f t="shared" si="0"/>
        <v>327.41666666666669</v>
      </c>
      <c r="C20" s="78">
        <f t="shared" si="1"/>
        <v>1.8627038846502249E-2</v>
      </c>
      <c r="D20" s="19"/>
      <c r="E20" s="52">
        <v>1.8627619850397691E-2</v>
      </c>
      <c r="F20" s="53">
        <f t="shared" si="2"/>
        <v>-5.8100389544249453E-7</v>
      </c>
      <c r="H20" s="54"/>
      <c r="I20" s="54"/>
      <c r="J20" s="54"/>
    </row>
    <row r="21" spans="1:10" x14ac:dyDescent="0.2">
      <c r="A21" s="25" t="s">
        <v>23</v>
      </c>
      <c r="B21" s="25">
        <f>SUM(B15:B20)</f>
        <v>17577.494166666667</v>
      </c>
      <c r="C21" s="27">
        <f>SUM(C15:C20)</f>
        <v>1</v>
      </c>
      <c r="E21" s="55">
        <v>1</v>
      </c>
      <c r="F21" s="53">
        <f t="shared" si="2"/>
        <v>0</v>
      </c>
      <c r="H21" s="54"/>
      <c r="I21" s="54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zoomScaleNormal="10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A29" sqref="AA29"/>
    </sheetView>
  </sheetViews>
  <sheetFormatPr defaultColWidth="10.28515625" defaultRowHeight="12.75" customHeight="1" x14ac:dyDescent="0.2"/>
  <cols>
    <col min="1" max="1" width="26.42578125" style="63" customWidth="1"/>
    <col min="2" max="2" width="10.42578125" style="67" customWidth="1"/>
    <col min="3" max="3" width="7.42578125" style="63" customWidth="1"/>
    <col min="4" max="4" width="9.28515625" style="68" customWidth="1"/>
    <col min="5" max="256" width="10.28515625" style="63"/>
    <col min="257" max="257" width="26.42578125" style="63" customWidth="1"/>
    <col min="258" max="258" width="10.42578125" style="63" customWidth="1"/>
    <col min="259" max="259" width="7.42578125" style="63" customWidth="1"/>
    <col min="260" max="260" width="9.28515625" style="63" customWidth="1"/>
    <col min="261" max="512" width="10.28515625" style="63"/>
    <col min="513" max="513" width="26.42578125" style="63" customWidth="1"/>
    <col min="514" max="514" width="10.42578125" style="63" customWidth="1"/>
    <col min="515" max="515" width="7.42578125" style="63" customWidth="1"/>
    <col min="516" max="516" width="9.28515625" style="63" customWidth="1"/>
    <col min="517" max="768" width="10.28515625" style="63"/>
    <col min="769" max="769" width="26.42578125" style="63" customWidth="1"/>
    <col min="770" max="770" width="10.42578125" style="63" customWidth="1"/>
    <col min="771" max="771" width="7.42578125" style="63" customWidth="1"/>
    <col min="772" max="772" width="9.28515625" style="63" customWidth="1"/>
    <col min="773" max="1024" width="10.28515625" style="63"/>
    <col min="1025" max="1025" width="26.42578125" style="63" customWidth="1"/>
    <col min="1026" max="1026" width="10.42578125" style="63" customWidth="1"/>
    <col min="1027" max="1027" width="7.42578125" style="63" customWidth="1"/>
    <col min="1028" max="1028" width="9.28515625" style="63" customWidth="1"/>
    <col min="1029" max="1280" width="10.28515625" style="63"/>
    <col min="1281" max="1281" width="26.42578125" style="63" customWidth="1"/>
    <col min="1282" max="1282" width="10.42578125" style="63" customWidth="1"/>
    <col min="1283" max="1283" width="7.42578125" style="63" customWidth="1"/>
    <col min="1284" max="1284" width="9.28515625" style="63" customWidth="1"/>
    <col min="1285" max="1536" width="10.28515625" style="63"/>
    <col min="1537" max="1537" width="26.42578125" style="63" customWidth="1"/>
    <col min="1538" max="1538" width="10.42578125" style="63" customWidth="1"/>
    <col min="1539" max="1539" width="7.42578125" style="63" customWidth="1"/>
    <col min="1540" max="1540" width="9.28515625" style="63" customWidth="1"/>
    <col min="1541" max="1792" width="10.28515625" style="63"/>
    <col min="1793" max="1793" width="26.42578125" style="63" customWidth="1"/>
    <col min="1794" max="1794" width="10.42578125" style="63" customWidth="1"/>
    <col min="1795" max="1795" width="7.42578125" style="63" customWidth="1"/>
    <col min="1796" max="1796" width="9.28515625" style="63" customWidth="1"/>
    <col min="1797" max="2048" width="10.28515625" style="63"/>
    <col min="2049" max="2049" width="26.42578125" style="63" customWidth="1"/>
    <col min="2050" max="2050" width="10.42578125" style="63" customWidth="1"/>
    <col min="2051" max="2051" width="7.42578125" style="63" customWidth="1"/>
    <col min="2052" max="2052" width="9.28515625" style="63" customWidth="1"/>
    <col min="2053" max="2304" width="10.28515625" style="63"/>
    <col min="2305" max="2305" width="26.42578125" style="63" customWidth="1"/>
    <col min="2306" max="2306" width="10.42578125" style="63" customWidth="1"/>
    <col min="2307" max="2307" width="7.42578125" style="63" customWidth="1"/>
    <col min="2308" max="2308" width="9.28515625" style="63" customWidth="1"/>
    <col min="2309" max="2560" width="10.28515625" style="63"/>
    <col min="2561" max="2561" width="26.42578125" style="63" customWidth="1"/>
    <col min="2562" max="2562" width="10.42578125" style="63" customWidth="1"/>
    <col min="2563" max="2563" width="7.42578125" style="63" customWidth="1"/>
    <col min="2564" max="2564" width="9.28515625" style="63" customWidth="1"/>
    <col min="2565" max="2816" width="10.28515625" style="63"/>
    <col min="2817" max="2817" width="26.42578125" style="63" customWidth="1"/>
    <col min="2818" max="2818" width="10.42578125" style="63" customWidth="1"/>
    <col min="2819" max="2819" width="7.42578125" style="63" customWidth="1"/>
    <col min="2820" max="2820" width="9.28515625" style="63" customWidth="1"/>
    <col min="2821" max="3072" width="10.28515625" style="63"/>
    <col min="3073" max="3073" width="26.42578125" style="63" customWidth="1"/>
    <col min="3074" max="3074" width="10.42578125" style="63" customWidth="1"/>
    <col min="3075" max="3075" width="7.42578125" style="63" customWidth="1"/>
    <col min="3076" max="3076" width="9.28515625" style="63" customWidth="1"/>
    <col min="3077" max="3328" width="10.28515625" style="63"/>
    <col min="3329" max="3329" width="26.42578125" style="63" customWidth="1"/>
    <col min="3330" max="3330" width="10.42578125" style="63" customWidth="1"/>
    <col min="3331" max="3331" width="7.42578125" style="63" customWidth="1"/>
    <col min="3332" max="3332" width="9.28515625" style="63" customWidth="1"/>
    <col min="3333" max="3584" width="10.28515625" style="63"/>
    <col min="3585" max="3585" width="26.42578125" style="63" customWidth="1"/>
    <col min="3586" max="3586" width="10.42578125" style="63" customWidth="1"/>
    <col min="3587" max="3587" width="7.42578125" style="63" customWidth="1"/>
    <col min="3588" max="3588" width="9.28515625" style="63" customWidth="1"/>
    <col min="3589" max="3840" width="10.28515625" style="63"/>
    <col min="3841" max="3841" width="26.42578125" style="63" customWidth="1"/>
    <col min="3842" max="3842" width="10.42578125" style="63" customWidth="1"/>
    <col min="3843" max="3843" width="7.42578125" style="63" customWidth="1"/>
    <col min="3844" max="3844" width="9.28515625" style="63" customWidth="1"/>
    <col min="3845" max="4096" width="10.28515625" style="63"/>
    <col min="4097" max="4097" width="26.42578125" style="63" customWidth="1"/>
    <col min="4098" max="4098" width="10.42578125" style="63" customWidth="1"/>
    <col min="4099" max="4099" width="7.42578125" style="63" customWidth="1"/>
    <col min="4100" max="4100" width="9.28515625" style="63" customWidth="1"/>
    <col min="4101" max="4352" width="10.28515625" style="63"/>
    <col min="4353" max="4353" width="26.42578125" style="63" customWidth="1"/>
    <col min="4354" max="4354" width="10.42578125" style="63" customWidth="1"/>
    <col min="4355" max="4355" width="7.42578125" style="63" customWidth="1"/>
    <col min="4356" max="4356" width="9.28515625" style="63" customWidth="1"/>
    <col min="4357" max="4608" width="10.28515625" style="63"/>
    <col min="4609" max="4609" width="26.42578125" style="63" customWidth="1"/>
    <col min="4610" max="4610" width="10.42578125" style="63" customWidth="1"/>
    <col min="4611" max="4611" width="7.42578125" style="63" customWidth="1"/>
    <col min="4612" max="4612" width="9.28515625" style="63" customWidth="1"/>
    <col min="4613" max="4864" width="10.28515625" style="63"/>
    <col min="4865" max="4865" width="26.42578125" style="63" customWidth="1"/>
    <col min="4866" max="4866" width="10.42578125" style="63" customWidth="1"/>
    <col min="4867" max="4867" width="7.42578125" style="63" customWidth="1"/>
    <col min="4868" max="4868" width="9.28515625" style="63" customWidth="1"/>
    <col min="4869" max="5120" width="10.28515625" style="63"/>
    <col min="5121" max="5121" width="26.42578125" style="63" customWidth="1"/>
    <col min="5122" max="5122" width="10.42578125" style="63" customWidth="1"/>
    <col min="5123" max="5123" width="7.42578125" style="63" customWidth="1"/>
    <col min="5124" max="5124" width="9.28515625" style="63" customWidth="1"/>
    <col min="5125" max="5376" width="10.28515625" style="63"/>
    <col min="5377" max="5377" width="26.42578125" style="63" customWidth="1"/>
    <col min="5378" max="5378" width="10.42578125" style="63" customWidth="1"/>
    <col min="5379" max="5379" width="7.42578125" style="63" customWidth="1"/>
    <col min="5380" max="5380" width="9.28515625" style="63" customWidth="1"/>
    <col min="5381" max="5632" width="10.28515625" style="63"/>
    <col min="5633" max="5633" width="26.42578125" style="63" customWidth="1"/>
    <col min="5634" max="5634" width="10.42578125" style="63" customWidth="1"/>
    <col min="5635" max="5635" width="7.42578125" style="63" customWidth="1"/>
    <col min="5636" max="5636" width="9.28515625" style="63" customWidth="1"/>
    <col min="5637" max="5888" width="10.28515625" style="63"/>
    <col min="5889" max="5889" width="26.42578125" style="63" customWidth="1"/>
    <col min="5890" max="5890" width="10.42578125" style="63" customWidth="1"/>
    <col min="5891" max="5891" width="7.42578125" style="63" customWidth="1"/>
    <col min="5892" max="5892" width="9.28515625" style="63" customWidth="1"/>
    <col min="5893" max="6144" width="10.28515625" style="63"/>
    <col min="6145" max="6145" width="26.42578125" style="63" customWidth="1"/>
    <col min="6146" max="6146" width="10.42578125" style="63" customWidth="1"/>
    <col min="6147" max="6147" width="7.42578125" style="63" customWidth="1"/>
    <col min="6148" max="6148" width="9.28515625" style="63" customWidth="1"/>
    <col min="6149" max="6400" width="10.28515625" style="63"/>
    <col min="6401" max="6401" width="26.42578125" style="63" customWidth="1"/>
    <col min="6402" max="6402" width="10.42578125" style="63" customWidth="1"/>
    <col min="6403" max="6403" width="7.42578125" style="63" customWidth="1"/>
    <col min="6404" max="6404" width="9.28515625" style="63" customWidth="1"/>
    <col min="6405" max="6656" width="10.28515625" style="63"/>
    <col min="6657" max="6657" width="26.42578125" style="63" customWidth="1"/>
    <col min="6658" max="6658" width="10.42578125" style="63" customWidth="1"/>
    <col min="6659" max="6659" width="7.42578125" style="63" customWidth="1"/>
    <col min="6660" max="6660" width="9.28515625" style="63" customWidth="1"/>
    <col min="6661" max="6912" width="10.28515625" style="63"/>
    <col min="6913" max="6913" width="26.42578125" style="63" customWidth="1"/>
    <col min="6914" max="6914" width="10.42578125" style="63" customWidth="1"/>
    <col min="6915" max="6915" width="7.42578125" style="63" customWidth="1"/>
    <col min="6916" max="6916" width="9.28515625" style="63" customWidth="1"/>
    <col min="6917" max="7168" width="10.28515625" style="63"/>
    <col min="7169" max="7169" width="26.42578125" style="63" customWidth="1"/>
    <col min="7170" max="7170" width="10.42578125" style="63" customWidth="1"/>
    <col min="7171" max="7171" width="7.42578125" style="63" customWidth="1"/>
    <col min="7172" max="7172" width="9.28515625" style="63" customWidth="1"/>
    <col min="7173" max="7424" width="10.28515625" style="63"/>
    <col min="7425" max="7425" width="26.42578125" style="63" customWidth="1"/>
    <col min="7426" max="7426" width="10.42578125" style="63" customWidth="1"/>
    <col min="7427" max="7427" width="7.42578125" style="63" customWidth="1"/>
    <col min="7428" max="7428" width="9.28515625" style="63" customWidth="1"/>
    <col min="7429" max="7680" width="10.28515625" style="63"/>
    <col min="7681" max="7681" width="26.42578125" style="63" customWidth="1"/>
    <col min="7682" max="7682" width="10.42578125" style="63" customWidth="1"/>
    <col min="7683" max="7683" width="7.42578125" style="63" customWidth="1"/>
    <col min="7684" max="7684" width="9.28515625" style="63" customWidth="1"/>
    <col min="7685" max="7936" width="10.28515625" style="63"/>
    <col min="7937" max="7937" width="26.42578125" style="63" customWidth="1"/>
    <col min="7938" max="7938" width="10.42578125" style="63" customWidth="1"/>
    <col min="7939" max="7939" width="7.42578125" style="63" customWidth="1"/>
    <col min="7940" max="7940" width="9.28515625" style="63" customWidth="1"/>
    <col min="7941" max="8192" width="10.28515625" style="63"/>
    <col min="8193" max="8193" width="26.42578125" style="63" customWidth="1"/>
    <col min="8194" max="8194" width="10.42578125" style="63" customWidth="1"/>
    <col min="8195" max="8195" width="7.42578125" style="63" customWidth="1"/>
    <col min="8196" max="8196" width="9.28515625" style="63" customWidth="1"/>
    <col min="8197" max="8448" width="10.28515625" style="63"/>
    <col min="8449" max="8449" width="26.42578125" style="63" customWidth="1"/>
    <col min="8450" max="8450" width="10.42578125" style="63" customWidth="1"/>
    <col min="8451" max="8451" width="7.42578125" style="63" customWidth="1"/>
    <col min="8452" max="8452" width="9.28515625" style="63" customWidth="1"/>
    <col min="8453" max="8704" width="10.28515625" style="63"/>
    <col min="8705" max="8705" width="26.42578125" style="63" customWidth="1"/>
    <col min="8706" max="8706" width="10.42578125" style="63" customWidth="1"/>
    <col min="8707" max="8707" width="7.42578125" style="63" customWidth="1"/>
    <col min="8708" max="8708" width="9.28515625" style="63" customWidth="1"/>
    <col min="8709" max="8960" width="10.28515625" style="63"/>
    <col min="8961" max="8961" width="26.42578125" style="63" customWidth="1"/>
    <col min="8962" max="8962" width="10.42578125" style="63" customWidth="1"/>
    <col min="8963" max="8963" width="7.42578125" style="63" customWidth="1"/>
    <col min="8964" max="8964" width="9.28515625" style="63" customWidth="1"/>
    <col min="8965" max="9216" width="10.28515625" style="63"/>
    <col min="9217" max="9217" width="26.42578125" style="63" customWidth="1"/>
    <col min="9218" max="9218" width="10.42578125" style="63" customWidth="1"/>
    <col min="9219" max="9219" width="7.42578125" style="63" customWidth="1"/>
    <col min="9220" max="9220" width="9.28515625" style="63" customWidth="1"/>
    <col min="9221" max="9472" width="10.28515625" style="63"/>
    <col min="9473" max="9473" width="26.42578125" style="63" customWidth="1"/>
    <col min="9474" max="9474" width="10.42578125" style="63" customWidth="1"/>
    <col min="9475" max="9475" width="7.42578125" style="63" customWidth="1"/>
    <col min="9476" max="9476" width="9.28515625" style="63" customWidth="1"/>
    <col min="9477" max="9728" width="10.28515625" style="63"/>
    <col min="9729" max="9729" width="26.42578125" style="63" customWidth="1"/>
    <col min="9730" max="9730" width="10.42578125" style="63" customWidth="1"/>
    <col min="9731" max="9731" width="7.42578125" style="63" customWidth="1"/>
    <col min="9732" max="9732" width="9.28515625" style="63" customWidth="1"/>
    <col min="9733" max="9984" width="10.28515625" style="63"/>
    <col min="9985" max="9985" width="26.42578125" style="63" customWidth="1"/>
    <col min="9986" max="9986" width="10.42578125" style="63" customWidth="1"/>
    <col min="9987" max="9987" width="7.42578125" style="63" customWidth="1"/>
    <col min="9988" max="9988" width="9.28515625" style="63" customWidth="1"/>
    <col min="9989" max="10240" width="10.28515625" style="63"/>
    <col min="10241" max="10241" width="26.42578125" style="63" customWidth="1"/>
    <col min="10242" max="10242" width="10.42578125" style="63" customWidth="1"/>
    <col min="10243" max="10243" width="7.42578125" style="63" customWidth="1"/>
    <col min="10244" max="10244" width="9.28515625" style="63" customWidth="1"/>
    <col min="10245" max="10496" width="10.28515625" style="63"/>
    <col min="10497" max="10497" width="26.42578125" style="63" customWidth="1"/>
    <col min="10498" max="10498" width="10.42578125" style="63" customWidth="1"/>
    <col min="10499" max="10499" width="7.42578125" style="63" customWidth="1"/>
    <col min="10500" max="10500" width="9.28515625" style="63" customWidth="1"/>
    <col min="10501" max="10752" width="10.28515625" style="63"/>
    <col min="10753" max="10753" width="26.42578125" style="63" customWidth="1"/>
    <col min="10754" max="10754" width="10.42578125" style="63" customWidth="1"/>
    <col min="10755" max="10755" width="7.42578125" style="63" customWidth="1"/>
    <col min="10756" max="10756" width="9.28515625" style="63" customWidth="1"/>
    <col min="10757" max="11008" width="10.28515625" style="63"/>
    <col min="11009" max="11009" width="26.42578125" style="63" customWidth="1"/>
    <col min="11010" max="11010" width="10.42578125" style="63" customWidth="1"/>
    <col min="11011" max="11011" width="7.42578125" style="63" customWidth="1"/>
    <col min="11012" max="11012" width="9.28515625" style="63" customWidth="1"/>
    <col min="11013" max="11264" width="10.28515625" style="63"/>
    <col min="11265" max="11265" width="26.42578125" style="63" customWidth="1"/>
    <col min="11266" max="11266" width="10.42578125" style="63" customWidth="1"/>
    <col min="11267" max="11267" width="7.42578125" style="63" customWidth="1"/>
    <col min="11268" max="11268" width="9.28515625" style="63" customWidth="1"/>
    <col min="11269" max="11520" width="10.28515625" style="63"/>
    <col min="11521" max="11521" width="26.42578125" style="63" customWidth="1"/>
    <col min="11522" max="11522" width="10.42578125" style="63" customWidth="1"/>
    <col min="11523" max="11523" width="7.42578125" style="63" customWidth="1"/>
    <col min="11524" max="11524" width="9.28515625" style="63" customWidth="1"/>
    <col min="11525" max="11776" width="10.28515625" style="63"/>
    <col min="11777" max="11777" width="26.42578125" style="63" customWidth="1"/>
    <col min="11778" max="11778" width="10.42578125" style="63" customWidth="1"/>
    <col min="11779" max="11779" width="7.42578125" style="63" customWidth="1"/>
    <col min="11780" max="11780" width="9.28515625" style="63" customWidth="1"/>
    <col min="11781" max="12032" width="10.28515625" style="63"/>
    <col min="12033" max="12033" width="26.42578125" style="63" customWidth="1"/>
    <col min="12034" max="12034" width="10.42578125" style="63" customWidth="1"/>
    <col min="12035" max="12035" width="7.42578125" style="63" customWidth="1"/>
    <col min="12036" max="12036" width="9.28515625" style="63" customWidth="1"/>
    <col min="12037" max="12288" width="10.28515625" style="63"/>
    <col min="12289" max="12289" width="26.42578125" style="63" customWidth="1"/>
    <col min="12290" max="12290" width="10.42578125" style="63" customWidth="1"/>
    <col min="12291" max="12291" width="7.42578125" style="63" customWidth="1"/>
    <col min="12292" max="12292" width="9.28515625" style="63" customWidth="1"/>
    <col min="12293" max="12544" width="10.28515625" style="63"/>
    <col min="12545" max="12545" width="26.42578125" style="63" customWidth="1"/>
    <col min="12546" max="12546" width="10.42578125" style="63" customWidth="1"/>
    <col min="12547" max="12547" width="7.42578125" style="63" customWidth="1"/>
    <col min="12548" max="12548" width="9.28515625" style="63" customWidth="1"/>
    <col min="12549" max="12800" width="10.28515625" style="63"/>
    <col min="12801" max="12801" width="26.42578125" style="63" customWidth="1"/>
    <col min="12802" max="12802" width="10.42578125" style="63" customWidth="1"/>
    <col min="12803" max="12803" width="7.42578125" style="63" customWidth="1"/>
    <col min="12804" max="12804" width="9.28515625" style="63" customWidth="1"/>
    <col min="12805" max="13056" width="10.28515625" style="63"/>
    <col min="13057" max="13057" width="26.42578125" style="63" customWidth="1"/>
    <col min="13058" max="13058" width="10.42578125" style="63" customWidth="1"/>
    <col min="13059" max="13059" width="7.42578125" style="63" customWidth="1"/>
    <col min="13060" max="13060" width="9.28515625" style="63" customWidth="1"/>
    <col min="13061" max="13312" width="10.28515625" style="63"/>
    <col min="13313" max="13313" width="26.42578125" style="63" customWidth="1"/>
    <col min="13314" max="13314" width="10.42578125" style="63" customWidth="1"/>
    <col min="13315" max="13315" width="7.42578125" style="63" customWidth="1"/>
    <col min="13316" max="13316" width="9.28515625" style="63" customWidth="1"/>
    <col min="13317" max="13568" width="10.28515625" style="63"/>
    <col min="13569" max="13569" width="26.42578125" style="63" customWidth="1"/>
    <col min="13570" max="13570" width="10.42578125" style="63" customWidth="1"/>
    <col min="13571" max="13571" width="7.42578125" style="63" customWidth="1"/>
    <col min="13572" max="13572" width="9.28515625" style="63" customWidth="1"/>
    <col min="13573" max="13824" width="10.28515625" style="63"/>
    <col min="13825" max="13825" width="26.42578125" style="63" customWidth="1"/>
    <col min="13826" max="13826" width="10.42578125" style="63" customWidth="1"/>
    <col min="13827" max="13827" width="7.42578125" style="63" customWidth="1"/>
    <col min="13828" max="13828" width="9.28515625" style="63" customWidth="1"/>
    <col min="13829" max="14080" width="10.28515625" style="63"/>
    <col min="14081" max="14081" width="26.42578125" style="63" customWidth="1"/>
    <col min="14082" max="14082" width="10.42578125" style="63" customWidth="1"/>
    <col min="14083" max="14083" width="7.42578125" style="63" customWidth="1"/>
    <col min="14084" max="14084" width="9.28515625" style="63" customWidth="1"/>
    <col min="14085" max="14336" width="10.28515625" style="63"/>
    <col min="14337" max="14337" width="26.42578125" style="63" customWidth="1"/>
    <col min="14338" max="14338" width="10.42578125" style="63" customWidth="1"/>
    <col min="14339" max="14339" width="7.42578125" style="63" customWidth="1"/>
    <col min="14340" max="14340" width="9.28515625" style="63" customWidth="1"/>
    <col min="14341" max="14592" width="10.28515625" style="63"/>
    <col min="14593" max="14593" width="26.42578125" style="63" customWidth="1"/>
    <col min="14594" max="14594" width="10.42578125" style="63" customWidth="1"/>
    <col min="14595" max="14595" width="7.42578125" style="63" customWidth="1"/>
    <col min="14596" max="14596" width="9.28515625" style="63" customWidth="1"/>
    <col min="14597" max="14848" width="10.28515625" style="63"/>
    <col min="14849" max="14849" width="26.42578125" style="63" customWidth="1"/>
    <col min="14850" max="14850" width="10.42578125" style="63" customWidth="1"/>
    <col min="14851" max="14851" width="7.42578125" style="63" customWidth="1"/>
    <col min="14852" max="14852" width="9.28515625" style="63" customWidth="1"/>
    <col min="14853" max="15104" width="10.28515625" style="63"/>
    <col min="15105" max="15105" width="26.42578125" style="63" customWidth="1"/>
    <col min="15106" max="15106" width="10.42578125" style="63" customWidth="1"/>
    <col min="15107" max="15107" width="7.42578125" style="63" customWidth="1"/>
    <col min="15108" max="15108" width="9.28515625" style="63" customWidth="1"/>
    <col min="15109" max="15360" width="10.28515625" style="63"/>
    <col min="15361" max="15361" width="26.42578125" style="63" customWidth="1"/>
    <col min="15362" max="15362" width="10.42578125" style="63" customWidth="1"/>
    <col min="15363" max="15363" width="7.42578125" style="63" customWidth="1"/>
    <col min="15364" max="15364" width="9.28515625" style="63" customWidth="1"/>
    <col min="15365" max="15616" width="10.28515625" style="63"/>
    <col min="15617" max="15617" width="26.42578125" style="63" customWidth="1"/>
    <col min="15618" max="15618" width="10.42578125" style="63" customWidth="1"/>
    <col min="15619" max="15619" width="7.42578125" style="63" customWidth="1"/>
    <col min="15620" max="15620" width="9.28515625" style="63" customWidth="1"/>
    <col min="15621" max="15872" width="10.28515625" style="63"/>
    <col min="15873" max="15873" width="26.42578125" style="63" customWidth="1"/>
    <col min="15874" max="15874" width="10.42578125" style="63" customWidth="1"/>
    <col min="15875" max="15875" width="7.42578125" style="63" customWidth="1"/>
    <col min="15876" max="15876" width="9.28515625" style="63" customWidth="1"/>
    <col min="15877" max="16128" width="10.28515625" style="63"/>
    <col min="16129" max="16129" width="26.42578125" style="63" customWidth="1"/>
    <col min="16130" max="16130" width="10.42578125" style="63" customWidth="1"/>
    <col min="16131" max="16131" width="7.42578125" style="63" customWidth="1"/>
    <col min="16132" max="16132" width="9.28515625" style="63" customWidth="1"/>
    <col min="16133" max="16384" width="10.28515625" style="63"/>
  </cols>
  <sheetData>
    <row r="1" spans="1:40" s="59" customFormat="1" ht="24.6" customHeight="1" x14ac:dyDescent="0.2">
      <c r="A1" s="56" t="s">
        <v>144</v>
      </c>
      <c r="B1" s="57" t="s">
        <v>145</v>
      </c>
      <c r="C1" s="56" t="s">
        <v>146</v>
      </c>
      <c r="D1" s="58" t="s">
        <v>147</v>
      </c>
      <c r="E1" s="57" t="s">
        <v>145</v>
      </c>
      <c r="F1" s="56" t="s">
        <v>146</v>
      </c>
      <c r="G1" s="58" t="s">
        <v>148</v>
      </c>
      <c r="H1" s="57" t="s">
        <v>145</v>
      </c>
      <c r="I1" s="56" t="s">
        <v>146</v>
      </c>
      <c r="J1" s="58" t="s">
        <v>147</v>
      </c>
      <c r="K1" s="57" t="s">
        <v>145</v>
      </c>
      <c r="L1" s="56" t="s">
        <v>146</v>
      </c>
      <c r="M1" s="58" t="s">
        <v>147</v>
      </c>
      <c r="N1" s="57" t="s">
        <v>145</v>
      </c>
      <c r="O1" s="56" t="s">
        <v>146</v>
      </c>
      <c r="P1" s="58" t="s">
        <v>147</v>
      </c>
      <c r="Q1" s="57" t="s">
        <v>145</v>
      </c>
      <c r="R1" s="56" t="s">
        <v>146</v>
      </c>
      <c r="S1" s="58" t="s">
        <v>147</v>
      </c>
      <c r="T1" s="57" t="s">
        <v>145</v>
      </c>
      <c r="U1" s="56" t="s">
        <v>146</v>
      </c>
      <c r="V1" s="58" t="s">
        <v>149</v>
      </c>
      <c r="W1" s="57" t="s">
        <v>145</v>
      </c>
      <c r="X1" s="56" t="s">
        <v>146</v>
      </c>
      <c r="Y1" s="58" t="s">
        <v>149</v>
      </c>
      <c r="Z1" s="69" t="s">
        <v>145</v>
      </c>
      <c r="AA1" s="56" t="s">
        <v>146</v>
      </c>
      <c r="AB1" s="70" t="s">
        <v>149</v>
      </c>
      <c r="AC1" s="57" t="s">
        <v>145</v>
      </c>
      <c r="AD1" s="56" t="s">
        <v>146</v>
      </c>
      <c r="AE1" s="58" t="s">
        <v>149</v>
      </c>
      <c r="AF1" s="57" t="s">
        <v>145</v>
      </c>
      <c r="AG1" s="56" t="s">
        <v>146</v>
      </c>
      <c r="AH1" s="58" t="s">
        <v>149</v>
      </c>
      <c r="AI1" s="57" t="s">
        <v>145</v>
      </c>
      <c r="AJ1" s="56" t="s">
        <v>146</v>
      </c>
      <c r="AK1" s="58" t="s">
        <v>150</v>
      </c>
      <c r="AM1" s="59" t="s">
        <v>151</v>
      </c>
      <c r="AN1" s="59" t="s">
        <v>152</v>
      </c>
    </row>
    <row r="2" spans="1:40" ht="14.1" customHeight="1" x14ac:dyDescent="0.2">
      <c r="A2" s="60" t="s">
        <v>153</v>
      </c>
      <c r="B2" s="61" t="s">
        <v>154</v>
      </c>
      <c r="C2" s="60" t="s">
        <v>155</v>
      </c>
      <c r="D2" s="62">
        <v>15982.626</v>
      </c>
      <c r="E2" s="61" t="s">
        <v>156</v>
      </c>
      <c r="F2" s="60" t="s">
        <v>155</v>
      </c>
      <c r="G2" s="62">
        <v>19263.911</v>
      </c>
      <c r="H2" s="61" t="s">
        <v>157</v>
      </c>
      <c r="I2" s="60" t="s">
        <v>155</v>
      </c>
      <c r="J2" s="62">
        <v>18233.683000000001</v>
      </c>
      <c r="K2" s="61" t="s">
        <v>158</v>
      </c>
      <c r="L2" s="60" t="s">
        <v>155</v>
      </c>
      <c r="M2" s="62">
        <v>18854.721000000001</v>
      </c>
      <c r="N2" s="61" t="s">
        <v>159</v>
      </c>
      <c r="O2" s="60" t="s">
        <v>155</v>
      </c>
      <c r="P2" s="62">
        <v>15881.971</v>
      </c>
      <c r="Q2" s="61" t="s">
        <v>160</v>
      </c>
      <c r="R2" s="60" t="s">
        <v>155</v>
      </c>
      <c r="S2" s="62">
        <v>14841.806</v>
      </c>
      <c r="T2" s="61" t="s">
        <v>161</v>
      </c>
      <c r="U2" s="60" t="s">
        <v>155</v>
      </c>
      <c r="V2" s="62">
        <v>18305.886999999999</v>
      </c>
      <c r="W2" s="61" t="s">
        <v>162</v>
      </c>
      <c r="X2" s="60" t="s">
        <v>155</v>
      </c>
      <c r="Y2" s="62">
        <v>18599.672999999999</v>
      </c>
      <c r="Z2" s="71" t="s">
        <v>163</v>
      </c>
      <c r="AA2" s="60" t="s">
        <v>155</v>
      </c>
      <c r="AB2" s="62">
        <v>20013.744999999999</v>
      </c>
      <c r="AC2" s="61" t="s">
        <v>164</v>
      </c>
      <c r="AD2" s="60" t="s">
        <v>155</v>
      </c>
      <c r="AE2" s="62">
        <v>18728.913</v>
      </c>
      <c r="AF2" s="61" t="s">
        <v>165</v>
      </c>
      <c r="AG2" s="60" t="s">
        <v>155</v>
      </c>
      <c r="AH2" s="62">
        <v>18453.041000000001</v>
      </c>
      <c r="AI2" s="61">
        <v>40847</v>
      </c>
      <c r="AJ2" s="60" t="s">
        <v>155</v>
      </c>
      <c r="AK2" s="62">
        <v>13694.269</v>
      </c>
    </row>
    <row r="3" spans="1:40" ht="14.1" customHeight="1" x14ac:dyDescent="0.2">
      <c r="A3" s="60" t="s">
        <v>166</v>
      </c>
      <c r="B3" s="61" t="s">
        <v>154</v>
      </c>
      <c r="C3" s="60" t="s">
        <v>155</v>
      </c>
      <c r="D3" s="62">
        <v>15982.392</v>
      </c>
      <c r="E3" s="61" t="s">
        <v>156</v>
      </c>
      <c r="F3" s="60" t="s">
        <v>155</v>
      </c>
      <c r="G3" s="62">
        <v>19263.330000000002</v>
      </c>
      <c r="H3" s="61" t="s">
        <v>157</v>
      </c>
      <c r="I3" s="60" t="s">
        <v>155</v>
      </c>
      <c r="J3" s="62">
        <v>18233.403999999999</v>
      </c>
      <c r="K3" s="61" t="s">
        <v>158</v>
      </c>
      <c r="L3" s="60" t="s">
        <v>155</v>
      </c>
      <c r="M3" s="62">
        <v>18855.246999999999</v>
      </c>
      <c r="N3" s="61" t="s">
        <v>159</v>
      </c>
      <c r="O3" s="60" t="s">
        <v>155</v>
      </c>
      <c r="P3" s="62">
        <v>15882.159</v>
      </c>
      <c r="Q3" s="61" t="s">
        <v>160</v>
      </c>
      <c r="R3" s="60" t="s">
        <v>155</v>
      </c>
      <c r="S3" s="62">
        <v>14841.432000000001</v>
      </c>
      <c r="T3" s="61" t="s">
        <v>161</v>
      </c>
      <c r="U3" s="60" t="s">
        <v>155</v>
      </c>
      <c r="V3" s="62">
        <v>18305.652999999998</v>
      </c>
      <c r="W3" s="61" t="s">
        <v>162</v>
      </c>
      <c r="X3" s="60" t="s">
        <v>155</v>
      </c>
      <c r="Y3" s="62">
        <v>18599.366999999998</v>
      </c>
      <c r="Z3" s="61" t="s">
        <v>163</v>
      </c>
      <c r="AA3" s="60" t="s">
        <v>155</v>
      </c>
      <c r="AB3" s="62">
        <v>20014.489000000001</v>
      </c>
      <c r="AC3" s="61" t="s">
        <v>164</v>
      </c>
      <c r="AD3" s="60" t="s">
        <v>155</v>
      </c>
      <c r="AE3" s="62">
        <v>18728.913</v>
      </c>
      <c r="AF3" s="61" t="s">
        <v>165</v>
      </c>
      <c r="AG3" s="60" t="s">
        <v>155</v>
      </c>
      <c r="AH3" s="62">
        <v>18453.041000000001</v>
      </c>
      <c r="AI3" s="61">
        <v>40847</v>
      </c>
      <c r="AJ3" s="60" t="s">
        <v>155</v>
      </c>
      <c r="AK3" s="62">
        <v>13694.269</v>
      </c>
    </row>
    <row r="4" spans="1:40" ht="13.5" customHeight="1" x14ac:dyDescent="0.2">
      <c r="A4" s="60" t="s">
        <v>111</v>
      </c>
      <c r="B4" s="61" t="s">
        <v>154</v>
      </c>
      <c r="C4" s="60" t="s">
        <v>155</v>
      </c>
      <c r="D4" s="62">
        <v>16261.763000000001</v>
      </c>
      <c r="E4" s="61" t="s">
        <v>156</v>
      </c>
      <c r="F4" s="60" t="s">
        <v>155</v>
      </c>
      <c r="G4" s="62">
        <v>19561.151000000002</v>
      </c>
      <c r="H4" s="61" t="s">
        <v>157</v>
      </c>
      <c r="I4" s="60" t="s">
        <v>155</v>
      </c>
      <c r="J4" s="62">
        <v>18649.253000000001</v>
      </c>
      <c r="K4" s="61" t="s">
        <v>158</v>
      </c>
      <c r="L4" s="60" t="s">
        <v>155</v>
      </c>
      <c r="M4" s="62">
        <v>19326.525000000001</v>
      </c>
      <c r="N4" s="61" t="s">
        <v>159</v>
      </c>
      <c r="O4" s="60" t="s">
        <v>155</v>
      </c>
      <c r="P4" s="62">
        <v>16360.39</v>
      </c>
      <c r="Q4" s="61" t="s">
        <v>160</v>
      </c>
      <c r="R4" s="60" t="s">
        <v>155</v>
      </c>
      <c r="S4" s="62">
        <v>15288.762000000001</v>
      </c>
      <c r="T4" s="61" t="s">
        <v>161</v>
      </c>
      <c r="U4" s="60" t="s">
        <v>155</v>
      </c>
      <c r="V4" s="62">
        <v>19102.855</v>
      </c>
      <c r="W4" s="61" t="s">
        <v>162</v>
      </c>
      <c r="X4" s="60" t="s">
        <v>155</v>
      </c>
      <c r="Y4" s="62">
        <v>19415.873</v>
      </c>
      <c r="Z4" s="61" t="s">
        <v>163</v>
      </c>
      <c r="AA4" s="60" t="s">
        <v>155</v>
      </c>
      <c r="AB4" s="72">
        <v>20942.257000000001</v>
      </c>
      <c r="AC4" s="61" t="s">
        <v>164</v>
      </c>
      <c r="AD4" s="60" t="s">
        <v>155</v>
      </c>
      <c r="AE4" s="62">
        <v>19681.892</v>
      </c>
      <c r="AF4" s="61" t="s">
        <v>165</v>
      </c>
      <c r="AG4" s="60" t="s">
        <v>155</v>
      </c>
      <c r="AH4" s="62">
        <v>19471.107</v>
      </c>
      <c r="AI4" s="61">
        <v>40847</v>
      </c>
      <c r="AJ4" s="60" t="s">
        <v>155</v>
      </c>
      <c r="AK4" s="62">
        <v>14667.686</v>
      </c>
      <c r="AM4" s="64">
        <f t="shared" ref="AM4:AM10" si="0">AVERAGE(D4,G4,J4,M4,P4,S4,V4,Y4,AB4,AE4,AH4,AK4)</f>
        <v>18227.459500000001</v>
      </c>
    </row>
    <row r="5" spans="1:40" ht="14.1" customHeight="1" x14ac:dyDescent="0.2">
      <c r="A5" s="60" t="s">
        <v>131</v>
      </c>
      <c r="B5" s="61" t="s">
        <v>154</v>
      </c>
      <c r="C5" s="60" t="s">
        <v>155</v>
      </c>
      <c r="D5" s="62">
        <v>5346.4030000000002</v>
      </c>
      <c r="E5" s="61" t="s">
        <v>156</v>
      </c>
      <c r="F5" s="60" t="s">
        <v>155</v>
      </c>
      <c r="G5" s="62">
        <v>6520.3469999999998</v>
      </c>
      <c r="H5" s="61" t="s">
        <v>157</v>
      </c>
      <c r="I5" s="60" t="s">
        <v>155</v>
      </c>
      <c r="J5" s="62">
        <v>6202.6149999999998</v>
      </c>
      <c r="K5" s="61" t="s">
        <v>158</v>
      </c>
      <c r="L5" s="60" t="s">
        <v>155</v>
      </c>
      <c r="M5" s="62">
        <v>6761.076</v>
      </c>
      <c r="N5" s="61" t="s">
        <v>159</v>
      </c>
      <c r="O5" s="60" t="s">
        <v>155</v>
      </c>
      <c r="P5" s="62">
        <v>5041.5169999999998</v>
      </c>
      <c r="Q5" s="61" t="s">
        <v>160</v>
      </c>
      <c r="R5" s="60" t="s">
        <v>155</v>
      </c>
      <c r="S5" s="62">
        <v>4732.21</v>
      </c>
      <c r="T5" s="61" t="s">
        <v>161</v>
      </c>
      <c r="U5" s="60" t="s">
        <v>155</v>
      </c>
      <c r="V5" s="62">
        <v>5248.6170000000002</v>
      </c>
      <c r="W5" s="61" t="s">
        <v>162</v>
      </c>
      <c r="X5" s="60" t="s">
        <v>155</v>
      </c>
      <c r="Y5" s="62">
        <v>5213.3770000000004</v>
      </c>
      <c r="Z5" s="61" t="s">
        <v>163</v>
      </c>
      <c r="AA5" s="60" t="s">
        <v>155</v>
      </c>
      <c r="AB5" s="62">
        <v>5551.9170000000004</v>
      </c>
      <c r="AC5" s="61" t="s">
        <v>164</v>
      </c>
      <c r="AD5" s="60" t="s">
        <v>155</v>
      </c>
      <c r="AE5" s="62">
        <v>5395.7309999999998</v>
      </c>
      <c r="AF5" s="61" t="s">
        <v>165</v>
      </c>
      <c r="AG5" s="60" t="s">
        <v>155</v>
      </c>
      <c r="AH5" s="62">
        <v>5052.67</v>
      </c>
      <c r="AI5" s="61">
        <v>40847</v>
      </c>
      <c r="AJ5" s="60" t="s">
        <v>155</v>
      </c>
      <c r="AK5" s="62">
        <v>4527.8010000000004</v>
      </c>
      <c r="AM5" s="64">
        <f t="shared" si="0"/>
        <v>5466.1900833333339</v>
      </c>
      <c r="AN5" s="65">
        <f t="shared" ref="AN5:AN10" si="1">AM5/$AM$4</f>
        <v>0.29988765485027319</v>
      </c>
    </row>
    <row r="6" spans="1:40" ht="14.1" customHeight="1" x14ac:dyDescent="0.2">
      <c r="A6" s="60" t="s">
        <v>132</v>
      </c>
      <c r="B6" s="61" t="s">
        <v>154</v>
      </c>
      <c r="C6" s="60" t="s">
        <v>155</v>
      </c>
      <c r="D6" s="62">
        <v>2707.047</v>
      </c>
      <c r="E6" s="61" t="s">
        <v>156</v>
      </c>
      <c r="F6" s="60" t="s">
        <v>155</v>
      </c>
      <c r="G6" s="62">
        <v>3041.6689999999999</v>
      </c>
      <c r="H6" s="61" t="s">
        <v>157</v>
      </c>
      <c r="I6" s="60" t="s">
        <v>155</v>
      </c>
      <c r="J6" s="62">
        <v>3051.127</v>
      </c>
      <c r="K6" s="61" t="s">
        <v>158</v>
      </c>
      <c r="L6" s="60" t="s">
        <v>155</v>
      </c>
      <c r="M6" s="62">
        <v>2943.24</v>
      </c>
      <c r="N6" s="61" t="s">
        <v>159</v>
      </c>
      <c r="O6" s="60" t="s">
        <v>155</v>
      </c>
      <c r="P6" s="62">
        <v>2732.16</v>
      </c>
      <c r="Q6" s="61" t="s">
        <v>160</v>
      </c>
      <c r="R6" s="60" t="s">
        <v>155</v>
      </c>
      <c r="S6" s="62">
        <v>2574.1390000000001</v>
      </c>
      <c r="T6" s="61" t="s">
        <v>161</v>
      </c>
      <c r="U6" s="60" t="s">
        <v>155</v>
      </c>
      <c r="V6" s="62">
        <v>3067.3020000000001</v>
      </c>
      <c r="W6" s="61" t="s">
        <v>162</v>
      </c>
      <c r="X6" s="60" t="s">
        <v>155</v>
      </c>
      <c r="Y6" s="62">
        <v>3403.6619999999998</v>
      </c>
      <c r="Z6" s="61" t="s">
        <v>163</v>
      </c>
      <c r="AA6" s="60" t="s">
        <v>155</v>
      </c>
      <c r="AB6" s="62">
        <v>3849.7060000000001</v>
      </c>
      <c r="AC6" s="61" t="s">
        <v>164</v>
      </c>
      <c r="AD6" s="60" t="s">
        <v>155</v>
      </c>
      <c r="AE6" s="62">
        <v>3650.2820000000002</v>
      </c>
      <c r="AF6" s="61" t="s">
        <v>165</v>
      </c>
      <c r="AG6" s="60" t="s">
        <v>155</v>
      </c>
      <c r="AH6" s="62">
        <v>3581.1190000000001</v>
      </c>
      <c r="AI6" s="61">
        <v>40847</v>
      </c>
      <c r="AJ6" s="60" t="s">
        <v>155</v>
      </c>
      <c r="AK6" s="62">
        <v>2414.924</v>
      </c>
      <c r="AM6" s="64">
        <f t="shared" si="0"/>
        <v>3084.6980833333332</v>
      </c>
      <c r="AN6" s="65">
        <f t="shared" si="1"/>
        <v>0.1692335722009605</v>
      </c>
    </row>
    <row r="7" spans="1:40" ht="14.1" customHeight="1" x14ac:dyDescent="0.2">
      <c r="A7" s="60" t="s">
        <v>133</v>
      </c>
      <c r="B7" s="61" t="s">
        <v>154</v>
      </c>
      <c r="C7" s="60" t="s">
        <v>155</v>
      </c>
      <c r="D7" s="62">
        <v>1199.454</v>
      </c>
      <c r="E7" s="61" t="s">
        <v>156</v>
      </c>
      <c r="F7" s="60" t="s">
        <v>155</v>
      </c>
      <c r="G7" s="62">
        <v>1411.3510000000001</v>
      </c>
      <c r="H7" s="61" t="s">
        <v>157</v>
      </c>
      <c r="I7" s="60" t="s">
        <v>155</v>
      </c>
      <c r="J7" s="62">
        <v>1152.385</v>
      </c>
      <c r="K7" s="61" t="s">
        <v>158</v>
      </c>
      <c r="L7" s="60" t="s">
        <v>155</v>
      </c>
      <c r="M7" s="62">
        <v>1375.317</v>
      </c>
      <c r="N7" s="61" t="s">
        <v>159</v>
      </c>
      <c r="O7" s="60" t="s">
        <v>155</v>
      </c>
      <c r="P7" s="62">
        <v>1137.4880000000001</v>
      </c>
      <c r="Q7" s="61" t="s">
        <v>160</v>
      </c>
      <c r="R7" s="60" t="s">
        <v>155</v>
      </c>
      <c r="S7" s="62">
        <v>1098.4880000000001</v>
      </c>
      <c r="T7" s="61" t="s">
        <v>161</v>
      </c>
      <c r="U7" s="60" t="s">
        <v>155</v>
      </c>
      <c r="V7" s="62">
        <v>1176.454</v>
      </c>
      <c r="W7" s="61" t="s">
        <v>162</v>
      </c>
      <c r="X7" s="60" t="s">
        <v>155</v>
      </c>
      <c r="Y7" s="62">
        <v>1162.4190000000001</v>
      </c>
      <c r="Z7" s="61" t="s">
        <v>163</v>
      </c>
      <c r="AA7" s="60" t="s">
        <v>155</v>
      </c>
      <c r="AB7" s="62">
        <v>1114.4190000000001</v>
      </c>
      <c r="AC7" s="61" t="s">
        <v>164</v>
      </c>
      <c r="AD7" s="60" t="s">
        <v>155</v>
      </c>
      <c r="AE7" s="62">
        <v>1207.454</v>
      </c>
      <c r="AF7" s="61" t="s">
        <v>165</v>
      </c>
      <c r="AG7" s="60" t="s">
        <v>155</v>
      </c>
      <c r="AH7" s="62">
        <v>1070.454</v>
      </c>
      <c r="AI7" s="61">
        <v>40847</v>
      </c>
      <c r="AJ7" s="60" t="s">
        <v>155</v>
      </c>
      <c r="AK7" s="62">
        <v>981.59100000000001</v>
      </c>
      <c r="AM7" s="64">
        <f t="shared" si="0"/>
        <v>1173.9395000000002</v>
      </c>
      <c r="AN7" s="65">
        <f t="shared" si="1"/>
        <v>6.4404998403644789E-2</v>
      </c>
    </row>
    <row r="8" spans="1:40" ht="14.1" customHeight="1" x14ac:dyDescent="0.2">
      <c r="A8" s="60" t="s">
        <v>134</v>
      </c>
      <c r="B8" s="61" t="s">
        <v>154</v>
      </c>
      <c r="C8" s="60" t="s">
        <v>155</v>
      </c>
      <c r="D8" s="62">
        <v>323</v>
      </c>
      <c r="E8" s="61" t="s">
        <v>156</v>
      </c>
      <c r="F8" s="60" t="s">
        <v>155</v>
      </c>
      <c r="G8" s="62">
        <v>416</v>
      </c>
      <c r="H8" s="61" t="s">
        <v>157</v>
      </c>
      <c r="I8" s="60" t="s">
        <v>155</v>
      </c>
      <c r="J8" s="62">
        <v>355</v>
      </c>
      <c r="K8" s="61" t="s">
        <v>158</v>
      </c>
      <c r="L8" s="60" t="s">
        <v>155</v>
      </c>
      <c r="M8" s="62">
        <v>406</v>
      </c>
      <c r="N8" s="61" t="s">
        <v>159</v>
      </c>
      <c r="O8" s="60" t="s">
        <v>155</v>
      </c>
      <c r="P8" s="62">
        <v>289</v>
      </c>
      <c r="Q8" s="61" t="s">
        <v>160</v>
      </c>
      <c r="R8" s="60" t="s">
        <v>155</v>
      </c>
      <c r="S8" s="62">
        <v>267</v>
      </c>
      <c r="T8" s="61" t="s">
        <v>161</v>
      </c>
      <c r="U8" s="60" t="s">
        <v>155</v>
      </c>
      <c r="V8" s="62">
        <v>330</v>
      </c>
      <c r="W8" s="61" t="s">
        <v>162</v>
      </c>
      <c r="X8" s="60" t="s">
        <v>155</v>
      </c>
      <c r="Y8" s="62">
        <v>335</v>
      </c>
      <c r="Z8" s="61" t="s">
        <v>163</v>
      </c>
      <c r="AA8" s="60" t="s">
        <v>155</v>
      </c>
      <c r="AB8" s="62">
        <v>318</v>
      </c>
      <c r="AC8" s="61" t="s">
        <v>164</v>
      </c>
      <c r="AD8" s="60" t="s">
        <v>155</v>
      </c>
      <c r="AE8" s="62">
        <v>336</v>
      </c>
      <c r="AF8" s="61" t="s">
        <v>165</v>
      </c>
      <c r="AG8" s="60" t="s">
        <v>155</v>
      </c>
      <c r="AH8" s="62">
        <v>339</v>
      </c>
      <c r="AI8" s="61">
        <v>40847</v>
      </c>
      <c r="AJ8" s="60" t="s">
        <v>155</v>
      </c>
      <c r="AK8" s="62">
        <v>281</v>
      </c>
      <c r="AM8" s="64">
        <f t="shared" si="0"/>
        <v>332.91666666666669</v>
      </c>
      <c r="AN8" s="65">
        <f t="shared" si="1"/>
        <v>1.8264567624833656E-2</v>
      </c>
    </row>
    <row r="9" spans="1:40" ht="14.1" customHeight="1" x14ac:dyDescent="0.2">
      <c r="A9" s="60" t="s">
        <v>135</v>
      </c>
      <c r="B9" s="61" t="s">
        <v>154</v>
      </c>
      <c r="C9" s="60" t="s">
        <v>155</v>
      </c>
      <c r="D9" s="62">
        <v>6365.8590000000004</v>
      </c>
      <c r="E9" s="61" t="s">
        <v>156</v>
      </c>
      <c r="F9" s="60" t="s">
        <v>155</v>
      </c>
      <c r="G9" s="62">
        <v>7850.7839999999997</v>
      </c>
      <c r="H9" s="61" t="s">
        <v>157</v>
      </c>
      <c r="I9" s="60" t="s">
        <v>155</v>
      </c>
      <c r="J9" s="62">
        <v>7576.1260000000002</v>
      </c>
      <c r="K9" s="61" t="s">
        <v>158</v>
      </c>
      <c r="L9" s="60" t="s">
        <v>155</v>
      </c>
      <c r="M9" s="62">
        <v>7536.8919999999998</v>
      </c>
      <c r="N9" s="61" t="s">
        <v>159</v>
      </c>
      <c r="O9" s="60" t="s">
        <v>155</v>
      </c>
      <c r="P9" s="62">
        <v>6847.2250000000004</v>
      </c>
      <c r="Q9" s="61" t="s">
        <v>160</v>
      </c>
      <c r="R9" s="60" t="s">
        <v>155</v>
      </c>
      <c r="S9" s="62">
        <v>6326.9250000000002</v>
      </c>
      <c r="T9" s="61" t="s">
        <v>161</v>
      </c>
      <c r="U9" s="60" t="s">
        <v>155</v>
      </c>
      <c r="V9" s="62">
        <v>8963.482</v>
      </c>
      <c r="W9" s="61" t="s">
        <v>162</v>
      </c>
      <c r="X9" s="60" t="s">
        <v>155</v>
      </c>
      <c r="Y9" s="62">
        <v>8942.4150000000009</v>
      </c>
      <c r="Z9" s="61" t="s">
        <v>163</v>
      </c>
      <c r="AA9" s="60" t="s">
        <v>155</v>
      </c>
      <c r="AB9" s="62">
        <v>9767.2150000000001</v>
      </c>
      <c r="AC9" s="61" t="s">
        <v>164</v>
      </c>
      <c r="AD9" s="60" t="s">
        <v>155</v>
      </c>
      <c r="AE9" s="62">
        <v>8799.4249999999993</v>
      </c>
      <c r="AF9" s="61" t="s">
        <v>165</v>
      </c>
      <c r="AG9" s="60" t="s">
        <v>155</v>
      </c>
      <c r="AH9" s="62">
        <v>9105.8639999999996</v>
      </c>
      <c r="AI9" s="61">
        <v>40847</v>
      </c>
      <c r="AJ9" s="60" t="s">
        <v>155</v>
      </c>
      <c r="AK9" s="62">
        <v>6156.37</v>
      </c>
      <c r="AM9" s="64">
        <f t="shared" si="0"/>
        <v>7853.2151666666678</v>
      </c>
      <c r="AN9" s="65">
        <f t="shared" si="1"/>
        <v>0.43084529507069635</v>
      </c>
    </row>
    <row r="10" spans="1:40" ht="14.1" customHeight="1" x14ac:dyDescent="0.2">
      <c r="A10" s="60" t="s">
        <v>136</v>
      </c>
      <c r="B10" s="61" t="s">
        <v>154</v>
      </c>
      <c r="C10" s="60" t="s">
        <v>155</v>
      </c>
      <c r="D10" s="62">
        <v>320</v>
      </c>
      <c r="E10" s="61" t="s">
        <v>156</v>
      </c>
      <c r="F10" s="60" t="s">
        <v>155</v>
      </c>
      <c r="G10" s="62">
        <v>321</v>
      </c>
      <c r="H10" s="61" t="s">
        <v>157</v>
      </c>
      <c r="I10" s="60" t="s">
        <v>155</v>
      </c>
      <c r="J10" s="62">
        <v>312</v>
      </c>
      <c r="K10" s="61" t="s">
        <v>158</v>
      </c>
      <c r="L10" s="60" t="s">
        <v>155</v>
      </c>
      <c r="M10" s="62">
        <v>304</v>
      </c>
      <c r="N10" s="61" t="s">
        <v>159</v>
      </c>
      <c r="O10" s="60" t="s">
        <v>155</v>
      </c>
      <c r="P10" s="62">
        <v>313</v>
      </c>
      <c r="Q10" s="61" t="s">
        <v>160</v>
      </c>
      <c r="R10" s="60" t="s">
        <v>155</v>
      </c>
      <c r="S10" s="62">
        <v>290</v>
      </c>
      <c r="T10" s="61" t="s">
        <v>161</v>
      </c>
      <c r="U10" s="60" t="s">
        <v>155</v>
      </c>
      <c r="V10" s="62">
        <v>317</v>
      </c>
      <c r="W10" s="61" t="s">
        <v>162</v>
      </c>
      <c r="X10" s="60" t="s">
        <v>155</v>
      </c>
      <c r="Y10" s="62">
        <v>359</v>
      </c>
      <c r="Z10" s="61" t="s">
        <v>163</v>
      </c>
      <c r="AA10" s="60" t="s">
        <v>155</v>
      </c>
      <c r="AB10" s="62">
        <v>341</v>
      </c>
      <c r="AC10" s="61" t="s">
        <v>164</v>
      </c>
      <c r="AD10" s="60" t="s">
        <v>155</v>
      </c>
      <c r="AE10" s="62">
        <v>293</v>
      </c>
      <c r="AF10" s="61" t="s">
        <v>165</v>
      </c>
      <c r="AG10" s="60" t="s">
        <v>155</v>
      </c>
      <c r="AH10" s="62">
        <v>322</v>
      </c>
      <c r="AI10" s="61">
        <v>40847</v>
      </c>
      <c r="AJ10" s="60" t="s">
        <v>155</v>
      </c>
      <c r="AK10" s="62">
        <v>306</v>
      </c>
      <c r="AM10" s="64">
        <f t="shared" si="0"/>
        <v>316.5</v>
      </c>
      <c r="AN10" s="65">
        <f t="shared" si="1"/>
        <v>1.7363911849591546E-2</v>
      </c>
    </row>
    <row r="12" spans="1:40" ht="12.75" customHeight="1" x14ac:dyDescent="0.2">
      <c r="A12" s="66" t="s">
        <v>167</v>
      </c>
      <c r="D12" s="68">
        <f>D3</f>
        <v>15982.392</v>
      </c>
      <c r="G12" s="68">
        <f>G3</f>
        <v>19263.330000000002</v>
      </c>
      <c r="J12" s="68">
        <f>J3</f>
        <v>18233.403999999999</v>
      </c>
      <c r="M12" s="68">
        <f>M3</f>
        <v>18855.246999999999</v>
      </c>
      <c r="P12" s="68">
        <f>P3</f>
        <v>15882.159</v>
      </c>
      <c r="S12" s="68">
        <f>S3</f>
        <v>14841.432000000001</v>
      </c>
      <c r="V12" s="68">
        <f>V3</f>
        <v>18305.652999999998</v>
      </c>
      <c r="Y12" s="68">
        <f>Y3</f>
        <v>18599.366999999998</v>
      </c>
      <c r="AB12" s="68">
        <f>AB3</f>
        <v>20014.489000000001</v>
      </c>
      <c r="AE12" s="68">
        <f>AE3</f>
        <v>18728.913</v>
      </c>
      <c r="AH12" s="68">
        <f>AH3</f>
        <v>18453.041000000001</v>
      </c>
      <c r="AK12" s="68">
        <f>AK3</f>
        <v>13694.269</v>
      </c>
    </row>
    <row r="13" spans="1:40" ht="12.75" customHeight="1" x14ac:dyDescent="0.2">
      <c r="A13" s="66" t="s">
        <v>168</v>
      </c>
      <c r="D13" s="68">
        <f>D2</f>
        <v>15982.626</v>
      </c>
      <c r="G13" s="68">
        <f>G2</f>
        <v>19263.911</v>
      </c>
      <c r="J13" s="68">
        <f>J2</f>
        <v>18233.683000000001</v>
      </c>
      <c r="M13" s="68">
        <f>M2</f>
        <v>18854.721000000001</v>
      </c>
      <c r="P13" s="68">
        <f>P2</f>
        <v>15881.971</v>
      </c>
      <c r="S13" s="68">
        <f>S2</f>
        <v>14841.806</v>
      </c>
      <c r="V13" s="68">
        <f>V2</f>
        <v>18305.886999999999</v>
      </c>
      <c r="Y13" s="68">
        <f>Y2</f>
        <v>18599.672999999999</v>
      </c>
      <c r="AB13" s="68">
        <f>AB2</f>
        <v>20013.744999999999</v>
      </c>
      <c r="AE13" s="68">
        <f>AE2</f>
        <v>18728.913</v>
      </c>
      <c r="AH13" s="68">
        <f>AH2</f>
        <v>18453.041000000001</v>
      </c>
      <c r="AK13" s="68">
        <f>AK2</f>
        <v>13694.269</v>
      </c>
    </row>
    <row r="14" spans="1:40" ht="12.75" customHeight="1" x14ac:dyDescent="0.2">
      <c r="A14" s="66" t="s">
        <v>169</v>
      </c>
      <c r="D14" s="68">
        <f>D12-D13</f>
        <v>-0.23400000000037835</v>
      </c>
      <c r="G14" s="68">
        <f>G12-G13</f>
        <v>-0.58099999999831198</v>
      </c>
      <c r="J14" s="68">
        <f>J12-J13</f>
        <v>-0.2790000000022701</v>
      </c>
      <c r="M14" s="68">
        <f>M12-M13</f>
        <v>0.52599999999802094</v>
      </c>
      <c r="P14" s="68">
        <f>P12-P13</f>
        <v>0.18800000000010186</v>
      </c>
      <c r="S14" s="68">
        <f>S12-S13</f>
        <v>-0.37399999999979627</v>
      </c>
      <c r="V14" s="68">
        <f>V12-V13</f>
        <v>-0.23400000000037835</v>
      </c>
      <c r="Y14" s="68">
        <f>Y12-Y13</f>
        <v>-0.30600000000049477</v>
      </c>
      <c r="AB14" s="68">
        <f>AB12-AB13</f>
        <v>0.74400000000241562</v>
      </c>
      <c r="AE14" s="68">
        <f>AE12-AE13</f>
        <v>0</v>
      </c>
      <c r="AH14" s="68">
        <f>AH12-AH13</f>
        <v>0</v>
      </c>
      <c r="AK14" s="68">
        <f>AK12-AK13</f>
        <v>0</v>
      </c>
    </row>
    <row r="15" spans="1:40" ht="12.75" customHeight="1" x14ac:dyDescent="0.2">
      <c r="G15" s="68"/>
      <c r="J15" s="68"/>
      <c r="M15" s="68"/>
      <c r="P15" s="68"/>
      <c r="S15" s="68"/>
      <c r="V15" s="68"/>
      <c r="Y15" s="68"/>
      <c r="AB15" s="68"/>
      <c r="AE15" s="68"/>
      <c r="AH15" s="68"/>
      <c r="AK15" s="68"/>
    </row>
    <row r="16" spans="1:40" ht="12.75" customHeight="1" x14ac:dyDescent="0.2">
      <c r="A16" s="66" t="s">
        <v>170</v>
      </c>
      <c r="D16" s="68">
        <f>SUM(D5:D10)</f>
        <v>16261.763000000001</v>
      </c>
      <c r="G16" s="68">
        <f>SUM(G5:G10)</f>
        <v>19561.150999999998</v>
      </c>
      <c r="J16" s="68">
        <f>SUM(J5:J10)</f>
        <v>18649.253000000001</v>
      </c>
      <c r="M16" s="68">
        <f>SUM(M5:M10)</f>
        <v>19326.524999999998</v>
      </c>
      <c r="P16" s="68">
        <f>SUM(P5:P10)</f>
        <v>16360.39</v>
      </c>
      <c r="S16" s="68">
        <f>SUM(S5:S10)</f>
        <v>15288.761999999999</v>
      </c>
      <c r="V16" s="68">
        <f>SUM(V5:V10)</f>
        <v>19102.855</v>
      </c>
      <c r="Y16" s="68">
        <f>SUM(Y5:Y10)</f>
        <v>19415.873</v>
      </c>
      <c r="AB16" s="68">
        <f>SUM(AB5:AB10)</f>
        <v>20942.256999999998</v>
      </c>
      <c r="AE16" s="68">
        <f>SUM(AE5:AE10)</f>
        <v>19681.892</v>
      </c>
      <c r="AH16" s="68">
        <f>SUM(AH5:AH10)</f>
        <v>19471.107</v>
      </c>
      <c r="AK16" s="68">
        <f>SUM(AK5:AK10)</f>
        <v>14667.686000000002</v>
      </c>
    </row>
    <row r="17" spans="1:37" ht="12.75" customHeight="1" x14ac:dyDescent="0.2">
      <c r="A17" s="66" t="s">
        <v>111</v>
      </c>
      <c r="D17" s="68">
        <f>D4</f>
        <v>16261.763000000001</v>
      </c>
      <c r="G17" s="68">
        <f>G4</f>
        <v>19561.151000000002</v>
      </c>
      <c r="J17" s="68">
        <f>J4</f>
        <v>18649.253000000001</v>
      </c>
      <c r="M17" s="68">
        <f>M4</f>
        <v>19326.525000000001</v>
      </c>
      <c r="P17" s="68">
        <f>P4</f>
        <v>16360.39</v>
      </c>
      <c r="S17" s="68">
        <f>S4</f>
        <v>15288.762000000001</v>
      </c>
      <c r="V17" s="68">
        <f>V4</f>
        <v>19102.855</v>
      </c>
      <c r="Y17" s="68">
        <f>Y4</f>
        <v>19415.873</v>
      </c>
      <c r="AB17" s="68">
        <f>AB4</f>
        <v>20942.257000000001</v>
      </c>
      <c r="AE17" s="68">
        <f>AE4</f>
        <v>19681.892</v>
      </c>
      <c r="AH17" s="68">
        <f>AH4</f>
        <v>19471.107</v>
      </c>
      <c r="AK17" s="68">
        <f>AK4</f>
        <v>14667.686</v>
      </c>
    </row>
    <row r="18" spans="1:37" ht="12.75" customHeight="1" x14ac:dyDescent="0.2">
      <c r="A18" s="66" t="s">
        <v>169</v>
      </c>
      <c r="D18" s="68">
        <f>D16-D17</f>
        <v>0</v>
      </c>
      <c r="G18" s="68">
        <f>G16-G17</f>
        <v>0</v>
      </c>
      <c r="J18" s="68">
        <f>J16-J17</f>
        <v>0</v>
      </c>
      <c r="M18" s="68">
        <f>M16-M17</f>
        <v>0</v>
      </c>
      <c r="P18" s="68">
        <f>P16-P17</f>
        <v>0</v>
      </c>
      <c r="S18" s="68">
        <f>S16-S17</f>
        <v>0</v>
      </c>
      <c r="V18" s="68">
        <f>V16-V17</f>
        <v>0</v>
      </c>
      <c r="Y18" s="68">
        <f>Y16-Y17</f>
        <v>0</v>
      </c>
      <c r="AB18" s="68">
        <f>AB16-AB17</f>
        <v>0</v>
      </c>
      <c r="AE18" s="68">
        <f>AE16-AE17</f>
        <v>0</v>
      </c>
      <c r="AH18" s="68">
        <f>AH16-AH17</f>
        <v>0</v>
      </c>
      <c r="AK18" s="68">
        <f>AK16-AK17</f>
        <v>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A3B10B0C-0ED6-4A89-B723-3C709A5B4A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s181154</dc:creator>
  <cp:keywords/>
  <cp:lastModifiedBy>s012197</cp:lastModifiedBy>
  <dcterms:created xsi:type="dcterms:W3CDTF">2020-08-17T16:23:23Z</dcterms:created>
  <dcterms:modified xsi:type="dcterms:W3CDTF">2020-08-23T16:07:50Z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4d09e285-c618-40bf-ba47-fc1ed4877151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bHf609ZcihHV+5XYZToRLXAnASFmfbwr</vt:lpwstr>
  </property>
</Properties>
</file>