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207409\Desktop\KPCo WFH2020\Base Case\Discovery\Staff Set 4\"/>
    </mc:Choice>
  </mc:AlternateContent>
  <bookViews>
    <workbookView xWindow="16875" yWindow="-240" windowWidth="17265" windowHeight="11565" tabRatio="823"/>
  </bookViews>
  <sheets>
    <sheet name="Actual" sheetId="23" r:id="rId1"/>
    <sheet name="FO and CSIRP" sheetId="37" r:id="rId2"/>
  </sheets>
  <definedNames>
    <definedName name="_">#REF!</definedName>
    <definedName name="_xlnm.Print_Area" localSheetId="0">Actual!$A$1:$D$46</definedName>
  </definedNames>
  <calcPr calcId="162913" iterate="1"/>
</workbook>
</file>

<file path=xl/calcChain.xml><?xml version="1.0" encoding="utf-8"?>
<calcChain xmlns="http://schemas.openxmlformats.org/spreadsheetml/2006/main">
  <c r="S39" i="23" l="1"/>
  <c r="G39" i="23"/>
  <c r="H39" i="23"/>
  <c r="I39" i="23"/>
  <c r="J39" i="23"/>
  <c r="K39" i="23"/>
  <c r="L39" i="23"/>
  <c r="M39" i="23"/>
  <c r="N39" i="23"/>
  <c r="O39" i="23"/>
  <c r="P39" i="23"/>
  <c r="Q39" i="23"/>
  <c r="F39" i="23"/>
  <c r="E39" i="23"/>
  <c r="W18" i="37"/>
  <c r="U18" i="37"/>
  <c r="U19" i="37" s="1"/>
  <c r="E18" i="37"/>
  <c r="C18" i="37"/>
  <c r="C19" i="37" s="1"/>
  <c r="Y15" i="37"/>
  <c r="U15" i="37"/>
  <c r="Q15" i="37"/>
  <c r="M15" i="37"/>
  <c r="I15" i="37"/>
  <c r="E15" i="37"/>
  <c r="Z11" i="37"/>
  <c r="Z15" i="37" s="1"/>
  <c r="Y11" i="37"/>
  <c r="X11" i="37"/>
  <c r="X15" i="37" s="1"/>
  <c r="W11" i="37"/>
  <c r="W15" i="37" s="1"/>
  <c r="V11" i="37"/>
  <c r="V15" i="37" s="1"/>
  <c r="U11" i="37"/>
  <c r="T11" i="37"/>
  <c r="T15" i="37" s="1"/>
  <c r="S11" i="37"/>
  <c r="S15" i="37" s="1"/>
  <c r="R11" i="37"/>
  <c r="R15" i="37" s="1"/>
  <c r="Q11" i="37"/>
  <c r="P11" i="37"/>
  <c r="P15" i="37" s="1"/>
  <c r="O11" i="37"/>
  <c r="O15" i="37" s="1"/>
  <c r="N11" i="37"/>
  <c r="N15" i="37" s="1"/>
  <c r="M11" i="37"/>
  <c r="L11" i="37"/>
  <c r="L15" i="37" s="1"/>
  <c r="K11" i="37"/>
  <c r="K15" i="37" s="1"/>
  <c r="J11" i="37"/>
  <c r="J15" i="37" s="1"/>
  <c r="I11" i="37"/>
  <c r="H11" i="37"/>
  <c r="H15" i="37" s="1"/>
  <c r="G11" i="37"/>
  <c r="G15" i="37" s="1"/>
  <c r="F11" i="37"/>
  <c r="F15" i="37" s="1"/>
  <c r="E11" i="37"/>
  <c r="D11" i="37"/>
  <c r="D15" i="37" s="1"/>
  <c r="C11" i="37"/>
  <c r="C15" i="37" s="1"/>
  <c r="B11" i="37"/>
  <c r="B15" i="37" s="1"/>
  <c r="W8" i="37"/>
  <c r="W17" i="37" s="1"/>
  <c r="U8" i="37"/>
  <c r="U17" i="37" s="1"/>
  <c r="Q8" i="37"/>
  <c r="Q18" i="37" s="1"/>
  <c r="O8" i="37"/>
  <c r="O18" i="37" s="1"/>
  <c r="E8" i="37"/>
  <c r="E17" i="37" s="1"/>
  <c r="C8" i="37"/>
  <c r="C17" i="37" s="1"/>
  <c r="E1" i="37"/>
  <c r="F1" i="37" s="1"/>
  <c r="G1" i="37" s="1"/>
  <c r="H1" i="37" s="1"/>
  <c r="I1" i="37" s="1"/>
  <c r="J1" i="37" s="1"/>
  <c r="K1" i="37" s="1"/>
  <c r="L1" i="37" s="1"/>
  <c r="M1" i="37" s="1"/>
  <c r="N1" i="37" s="1"/>
  <c r="O1" i="37" s="1"/>
  <c r="P1" i="37" s="1"/>
  <c r="Q1" i="37" s="1"/>
  <c r="R1" i="37" s="1"/>
  <c r="S1" i="37" s="1"/>
  <c r="T1" i="37" s="1"/>
  <c r="U1" i="37" s="1"/>
  <c r="V1" i="37" s="1"/>
  <c r="W1" i="37" s="1"/>
  <c r="X1" i="37" s="1"/>
  <c r="Y1" i="37" s="1"/>
  <c r="Z1" i="37" s="1"/>
  <c r="F37" i="23"/>
  <c r="F44" i="23" s="1"/>
  <c r="F8" i="23"/>
  <c r="F43" i="23" l="1"/>
  <c r="E19" i="37"/>
  <c r="Q19" i="37"/>
  <c r="W19" i="37"/>
  <c r="O17" i="37"/>
  <c r="O19" i="37" s="1"/>
  <c r="Q17" i="37"/>
  <c r="I43" i="23" l="1"/>
  <c r="K43" i="23"/>
  <c r="L43" i="23"/>
  <c r="M43" i="23"/>
  <c r="I44" i="23"/>
  <c r="K44" i="23"/>
  <c r="L44" i="23"/>
  <c r="M44" i="23"/>
  <c r="S22" i="23" l="1"/>
  <c r="S21" i="23"/>
  <c r="S20" i="23"/>
  <c r="S19" i="23"/>
  <c r="S18" i="23"/>
  <c r="S17" i="23"/>
  <c r="S16" i="23"/>
  <c r="S15" i="23"/>
  <c r="S14" i="23"/>
  <c r="S13" i="23"/>
  <c r="Q37" i="23" l="1"/>
  <c r="Q24" i="23"/>
  <c r="Q8" i="23"/>
  <c r="Q43" i="23" l="1"/>
  <c r="Q44" i="23"/>
  <c r="P37" i="23"/>
  <c r="P43" i="23" l="1"/>
  <c r="P44" i="23"/>
  <c r="Q45" i="23"/>
  <c r="P45" i="23"/>
  <c r="P24" i="23"/>
  <c r="P8" i="23"/>
  <c r="O37" i="23" l="1"/>
  <c r="N37" i="23"/>
  <c r="O24" i="23"/>
  <c r="O8" i="23"/>
  <c r="N24" i="23"/>
  <c r="N8" i="23"/>
  <c r="N44" i="23" l="1"/>
  <c r="N43" i="23"/>
  <c r="O45" i="23"/>
  <c r="O44" i="23"/>
  <c r="O43" i="23"/>
  <c r="M45" i="23"/>
  <c r="M24" i="23"/>
  <c r="M8" i="23"/>
  <c r="N45" i="23" l="1"/>
  <c r="L45" i="23"/>
  <c r="L24" i="23"/>
  <c r="L8" i="23"/>
  <c r="K24" i="23" l="1"/>
  <c r="K45" i="23"/>
  <c r="K8" i="23"/>
  <c r="J24" i="23" l="1"/>
  <c r="J37" i="23" l="1"/>
  <c r="J8" i="23"/>
  <c r="J44" i="23" l="1"/>
  <c r="J43" i="23"/>
  <c r="I45" i="23"/>
  <c r="I24" i="23"/>
  <c r="I8" i="23"/>
  <c r="J45" i="23" l="1"/>
  <c r="H37" i="23"/>
  <c r="G37" i="23"/>
  <c r="H8" i="23"/>
  <c r="G43" i="23" l="1"/>
  <c r="G44" i="23"/>
  <c r="H44" i="23"/>
  <c r="H43" i="23"/>
  <c r="H24" i="23"/>
  <c r="S44" i="23" l="1"/>
  <c r="S43" i="23"/>
  <c r="H45" i="23"/>
  <c r="G45" i="23"/>
  <c r="G24" i="23"/>
  <c r="G8" i="23" l="1"/>
  <c r="S45" i="23" l="1"/>
  <c r="F45" i="23"/>
  <c r="F24" i="23"/>
  <c r="S24" i="23" l="1"/>
  <c r="F26" i="23"/>
  <c r="S29" i="23" l="1"/>
  <c r="F27" i="23" l="1"/>
  <c r="G26" i="23" l="1"/>
  <c r="G27" i="23" s="1"/>
  <c r="H26" i="23" l="1"/>
  <c r="H27" i="23" s="1"/>
  <c r="I26" i="23" l="1"/>
  <c r="I27" i="23" s="1"/>
  <c r="J26" i="23" l="1"/>
  <c r="J27" i="23" s="1"/>
  <c r="K26" i="23" l="1"/>
  <c r="K27" i="23" s="1"/>
  <c r="L26" i="23" l="1"/>
  <c r="L27" i="23" s="1"/>
  <c r="M26" i="23" l="1"/>
  <c r="M27" i="23" s="1"/>
  <c r="N26" i="23" l="1"/>
  <c r="N27" i="23" s="1"/>
  <c r="O26" i="23" l="1"/>
  <c r="O27" i="23" s="1"/>
  <c r="Q26" i="23" l="1"/>
  <c r="Q27" i="23" s="1"/>
  <c r="P26" i="23"/>
  <c r="P27" i="23" s="1"/>
</calcChain>
</file>

<file path=xl/sharedStrings.xml><?xml version="1.0" encoding="utf-8"?>
<sst xmlns="http://schemas.openxmlformats.org/spreadsheetml/2006/main" count="87" uniqueCount="45">
  <si>
    <t>Network Integrated Transmission Service</t>
  </si>
  <si>
    <t>Firm and Non-Firm Point to Point Transmision Revenues</t>
  </si>
  <si>
    <t>Schedule 1a Charges</t>
  </si>
  <si>
    <t>Transmission Enhancement Charges</t>
  </si>
  <si>
    <t>RTO Formation Costs</t>
  </si>
  <si>
    <t xml:space="preserve">Account No. </t>
  </si>
  <si>
    <t>Account Description</t>
  </si>
  <si>
    <t>Billed Revenue</t>
  </si>
  <si>
    <t>KPCo</t>
  </si>
  <si>
    <t>Revenue:</t>
  </si>
  <si>
    <t>Expense:</t>
  </si>
  <si>
    <t>Base Rates:</t>
  </si>
  <si>
    <t>Per Books</t>
  </si>
  <si>
    <t>PJM NITS Expense - Non-Affiliated</t>
  </si>
  <si>
    <t>PJM TO Serv Expense - Affiliated</t>
  </si>
  <si>
    <t>PJM NITS Expense - Affilated</t>
  </si>
  <si>
    <t>Defer 80% above or below recovery in base rates</t>
  </si>
  <si>
    <t xml:space="preserve">(Over) Under Recovery of PJM OATT LSE Charges </t>
  </si>
  <si>
    <t>Reversal of Day 3 estimates - 100% of Interruptible Service Credits</t>
  </si>
  <si>
    <t>Non-OATT LSE amount in base rates</t>
  </si>
  <si>
    <t>Total Non-OATT LSE at 100%</t>
  </si>
  <si>
    <t>March 2019</t>
  </si>
  <si>
    <t>April 2019</t>
  </si>
  <si>
    <t>May 2019</t>
  </si>
  <si>
    <t>Forced Outage Purchased Power</t>
  </si>
  <si>
    <t>CS-IRP</t>
  </si>
  <si>
    <t>Forced Outage Purchased Power %</t>
  </si>
  <si>
    <t>CS-IRP %</t>
  </si>
  <si>
    <t>PPA Rider Monthly Accounting</t>
  </si>
  <si>
    <t>Estimate</t>
  </si>
  <si>
    <t>Actual</t>
  </si>
  <si>
    <t xml:space="preserve">Costs of fuel related substitute generation for forced outage                                                    </t>
  </si>
  <si>
    <t>Less the cost of fuel which would have been used in plants suffering forced generation or transmission outages.</t>
  </si>
  <si>
    <t>Costs of any credits provided to customers under Tariff C.S.-I.R.P.</t>
  </si>
  <si>
    <t xml:space="preserve"> </t>
  </si>
  <si>
    <t>Total Monthly Purchase Power Agreement Net Costs</t>
  </si>
  <si>
    <t>Retail Revenues/Total Company Revenues (Ln g /Ln h)</t>
  </si>
  <si>
    <t xml:space="preserve">Total PPA Costs allocated to Retail Customers   </t>
  </si>
  <si>
    <t>CS IRP</t>
  </si>
  <si>
    <t>Test Year PPA Expense</t>
  </si>
  <si>
    <t xml:space="preserve">FERC Return in excess of Kentucky Retail Return </t>
  </si>
  <si>
    <r>
      <t xml:space="preserve">ACTUALS - Post Close - True up of Prior Month 100% of Interruptible Service Credits </t>
    </r>
    <r>
      <rPr>
        <b/>
        <sz val="10"/>
        <color indexed="10"/>
        <rFont val="Arial"/>
        <family val="2"/>
      </rPr>
      <t/>
    </r>
  </si>
  <si>
    <t xml:space="preserve">ESTIMATE - Day 3 - 100% of Interruptible Service Credits </t>
  </si>
  <si>
    <t>FO and CSIRP WP</t>
  </si>
  <si>
    <t>Monthly Approved PPA OATT Base Amount included in Base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</si>
</sst>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000%"/>
    <numFmt numFmtId="167" formatCode="&quot;$&quot;#,##0.00"/>
    <numFmt numFmtId="168" formatCode="&quot;$&quot;#,##0\ ;\(&quot;$&quot;#,##0\)"/>
    <numFmt numFmtId="169" formatCode="_(* #,##0.0,_);_(* \(#,##0.0,\);_(* &quot;-   &quot;_);_(@_)"/>
    <numFmt numFmtId="170" formatCode="[$-409]m/d/yy\ h:mm\ AM/PM;@"/>
    <numFmt numFmtId="172" formatCode="_(&quot;$&quot;* #,##0_);_(&quot;$&quot;* \(#,##0\);_(&quot;$&quot;* &quot;-&quot;??_);_(@_)"/>
    <numFmt numFmtId="173" formatCode="[$-409]mmm\-yy;@"/>
    <numFmt numFmtId="176" formatCode="_(* #,##0.00000_);_(* \(#,##0.00000\);_(* &quot;-&quot;??_);_(@_)"/>
  </numFmts>
  <fonts count="110">
    <font>
      <sz val="10"/>
      <name val="Arial Unicode MS"/>
    </font>
    <font>
      <b/>
      <sz val="10"/>
      <name val="Arial Unicode MS"/>
      <family val="2"/>
    </font>
    <font>
      <sz val="8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52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Arial Narrow"/>
      <family val="2"/>
    </font>
    <font>
      <sz val="10"/>
      <color indexed="22"/>
      <name val="Arial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8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6"/>
      <name val="Arial Narrow"/>
      <family val="2"/>
    </font>
    <font>
      <b/>
      <sz val="11"/>
      <color indexed="56"/>
      <name val="Calibri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52"/>
      <name val="Calibri"/>
      <family val="2"/>
    </font>
    <font>
      <sz val="11"/>
      <color indexed="60"/>
      <name val="Arial Narrow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Arial Narrow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64"/>
      <name val="Arial"/>
      <family val="2"/>
    </font>
    <font>
      <sz val="10"/>
      <color indexed="64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Arial"/>
      <family val="2"/>
    </font>
    <font>
      <sz val="11"/>
      <color rgb="FF0000FF"/>
      <name val="Calibri"/>
      <family val="2"/>
      <scheme val="minor"/>
    </font>
    <font>
      <sz val="12"/>
      <name val="Arial Unicode MS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8">
    <xf numFmtId="0" fontId="0" fillId="0" borderId="0"/>
    <xf numFmtId="0" fontId="3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32" fillId="2" borderId="0" applyNumberFormat="0" applyBorder="0" applyAlignment="0" applyProtection="0"/>
    <xf numFmtId="0" fontId="88" fillId="27" borderId="0" applyNumberFormat="0" applyBorder="0" applyAlignment="0" applyProtection="0"/>
    <xf numFmtId="0" fontId="3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2" fillId="3" borderId="0" applyNumberFormat="0" applyBorder="0" applyAlignment="0" applyProtection="0"/>
    <xf numFmtId="0" fontId="88" fillId="28" borderId="0" applyNumberFormat="0" applyBorder="0" applyAlignment="0" applyProtection="0"/>
    <xf numFmtId="0" fontId="3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32" fillId="4" borderId="0" applyNumberFormat="0" applyBorder="0" applyAlignment="0" applyProtection="0"/>
    <xf numFmtId="0" fontId="88" fillId="29" borderId="0" applyNumberFormat="0" applyBorder="0" applyAlignment="0" applyProtection="0"/>
    <xf numFmtId="0" fontId="3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5" borderId="0" applyNumberFormat="0" applyBorder="0" applyAlignment="0" applyProtection="0"/>
    <xf numFmtId="0" fontId="88" fillId="30" borderId="0" applyNumberFormat="0" applyBorder="0" applyAlignment="0" applyProtection="0"/>
    <xf numFmtId="0" fontId="3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2" fillId="6" borderId="0" applyNumberFormat="0" applyBorder="0" applyAlignment="0" applyProtection="0"/>
    <xf numFmtId="0" fontId="88" fillId="31" borderId="0" applyNumberFormat="0" applyBorder="0" applyAlignment="0" applyProtection="0"/>
    <xf numFmtId="0" fontId="3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32" fillId="7" borderId="0" applyNumberFormat="0" applyBorder="0" applyAlignment="0" applyProtection="0"/>
    <xf numFmtId="0" fontId="88" fillId="32" borderId="0" applyNumberFormat="0" applyBorder="0" applyAlignment="0" applyProtection="0"/>
    <xf numFmtId="0" fontId="3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2" fillId="8" borderId="0" applyNumberFormat="0" applyBorder="0" applyAlignment="0" applyProtection="0"/>
    <xf numFmtId="0" fontId="88" fillId="33" borderId="0" applyNumberFormat="0" applyBorder="0" applyAlignment="0" applyProtection="0"/>
    <xf numFmtId="0" fontId="3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32" fillId="9" borderId="0" applyNumberFormat="0" applyBorder="0" applyAlignment="0" applyProtection="0"/>
    <xf numFmtId="0" fontId="88" fillId="34" borderId="0" applyNumberFormat="0" applyBorder="0" applyAlignment="0" applyProtection="0"/>
    <xf numFmtId="0" fontId="3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32" fillId="10" borderId="0" applyNumberFormat="0" applyBorder="0" applyAlignment="0" applyProtection="0"/>
    <xf numFmtId="0" fontId="88" fillId="35" borderId="0" applyNumberFormat="0" applyBorder="0" applyAlignment="0" applyProtection="0"/>
    <xf numFmtId="0" fontId="3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5" borderId="0" applyNumberFormat="0" applyBorder="0" applyAlignment="0" applyProtection="0"/>
    <xf numFmtId="0" fontId="88" fillId="36" borderId="0" applyNumberFormat="0" applyBorder="0" applyAlignment="0" applyProtection="0"/>
    <xf numFmtId="0" fontId="3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32" fillId="8" borderId="0" applyNumberFormat="0" applyBorder="0" applyAlignment="0" applyProtection="0"/>
    <xf numFmtId="0" fontId="88" fillId="37" borderId="0" applyNumberFormat="0" applyBorder="0" applyAlignment="0" applyProtection="0"/>
    <xf numFmtId="0" fontId="3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32" fillId="11" borderId="0" applyNumberFormat="0" applyBorder="0" applyAlignment="0" applyProtection="0"/>
    <xf numFmtId="0" fontId="88" fillId="38" borderId="0" applyNumberFormat="0" applyBorder="0" applyAlignment="0" applyProtection="0"/>
    <xf numFmtId="0" fontId="3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3" fillId="12" borderId="0" applyNumberFormat="0" applyBorder="0" applyAlignment="0" applyProtection="0"/>
    <xf numFmtId="0" fontId="89" fillId="39" borderId="0" applyNumberFormat="0" applyBorder="0" applyAlignment="0" applyProtection="0"/>
    <xf numFmtId="0" fontId="3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3" fillId="9" borderId="0" applyNumberFormat="0" applyBorder="0" applyAlignment="0" applyProtection="0"/>
    <xf numFmtId="0" fontId="89" fillId="40" borderId="0" applyNumberFormat="0" applyBorder="0" applyAlignment="0" applyProtection="0"/>
    <xf numFmtId="0" fontId="3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3" fillId="10" borderId="0" applyNumberFormat="0" applyBorder="0" applyAlignment="0" applyProtection="0"/>
    <xf numFmtId="0" fontId="89" fillId="41" borderId="0" applyNumberFormat="0" applyBorder="0" applyAlignment="0" applyProtection="0"/>
    <xf numFmtId="0" fontId="3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3" fillId="13" borderId="0" applyNumberFormat="0" applyBorder="0" applyAlignment="0" applyProtection="0"/>
    <xf numFmtId="0" fontId="89" fillId="42" borderId="0" applyNumberFormat="0" applyBorder="0" applyAlignment="0" applyProtection="0"/>
    <xf numFmtId="0" fontId="3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3" fillId="14" borderId="0" applyNumberFormat="0" applyBorder="0" applyAlignment="0" applyProtection="0"/>
    <xf numFmtId="0" fontId="89" fillId="43" borderId="0" applyNumberFormat="0" applyBorder="0" applyAlignment="0" applyProtection="0"/>
    <xf numFmtId="0" fontId="3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3" fillId="15" borderId="0" applyNumberFormat="0" applyBorder="0" applyAlignment="0" applyProtection="0"/>
    <xf numFmtId="0" fontId="89" fillId="44" borderId="0" applyNumberFormat="0" applyBorder="0" applyAlignment="0" applyProtection="0"/>
    <xf numFmtId="0" fontId="3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3" fillId="16" borderId="0" applyNumberFormat="0" applyBorder="0" applyAlignment="0" applyProtection="0"/>
    <xf numFmtId="0" fontId="89" fillId="45" borderId="0" applyNumberFormat="0" applyBorder="0" applyAlignment="0" applyProtection="0"/>
    <xf numFmtId="0" fontId="3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3" fillId="17" borderId="0" applyNumberFormat="0" applyBorder="0" applyAlignment="0" applyProtection="0"/>
    <xf numFmtId="0" fontId="89" fillId="46" borderId="0" applyNumberFormat="0" applyBorder="0" applyAlignment="0" applyProtection="0"/>
    <xf numFmtId="0" fontId="3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3" fillId="18" borderId="0" applyNumberFormat="0" applyBorder="0" applyAlignment="0" applyProtection="0"/>
    <xf numFmtId="0" fontId="89" fillId="47" borderId="0" applyNumberFormat="0" applyBorder="0" applyAlignment="0" applyProtection="0"/>
    <xf numFmtId="0" fontId="3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3" fillId="13" borderId="0" applyNumberFormat="0" applyBorder="0" applyAlignment="0" applyProtection="0"/>
    <xf numFmtId="0" fontId="89" fillId="48" borderId="0" applyNumberFormat="0" applyBorder="0" applyAlignment="0" applyProtection="0"/>
    <xf numFmtId="0" fontId="3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3" fillId="14" borderId="0" applyNumberFormat="0" applyBorder="0" applyAlignment="0" applyProtection="0"/>
    <xf numFmtId="0" fontId="89" fillId="49" borderId="0" applyNumberFormat="0" applyBorder="0" applyAlignment="0" applyProtection="0"/>
    <xf numFmtId="0" fontId="3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3" fillId="19" borderId="0" applyNumberFormat="0" applyBorder="0" applyAlignment="0" applyProtection="0"/>
    <xf numFmtId="0" fontId="89" fillId="50" borderId="0" applyNumberFormat="0" applyBorder="0" applyAlignment="0" applyProtection="0"/>
    <xf numFmtId="0" fontId="3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4" fillId="3" borderId="0" applyNumberFormat="0" applyBorder="0" applyAlignment="0" applyProtection="0"/>
    <xf numFmtId="0" fontId="90" fillId="51" borderId="0" applyNumberFormat="0" applyBorder="0" applyAlignment="0" applyProtection="0"/>
    <xf numFmtId="167" fontId="35" fillId="0" borderId="0" applyFill="0"/>
    <xf numFmtId="167" fontId="35" fillId="0" borderId="0">
      <alignment horizontal="center"/>
    </xf>
    <xf numFmtId="0" fontId="35" fillId="0" borderId="0" applyFill="0">
      <alignment horizontal="center"/>
    </xf>
    <xf numFmtId="167" fontId="36" fillId="0" borderId="1" applyFill="0"/>
    <xf numFmtId="0" fontId="3" fillId="0" borderId="0" applyFont="0" applyAlignment="0"/>
    <xf numFmtId="0" fontId="37" fillId="0" borderId="0" applyFill="0">
      <alignment vertical="top"/>
    </xf>
    <xf numFmtId="0" fontId="36" fillId="0" borderId="0" applyFill="0">
      <alignment horizontal="left" vertical="top"/>
    </xf>
    <xf numFmtId="167" fontId="31" fillId="0" borderId="2" applyFill="0"/>
    <xf numFmtId="0" fontId="3" fillId="0" borderId="0" applyNumberFormat="0" applyFont="0" applyAlignment="0"/>
    <xf numFmtId="0" fontId="37" fillId="0" borderId="0" applyFill="0">
      <alignment wrapText="1"/>
    </xf>
    <xf numFmtId="0" fontId="36" fillId="0" borderId="0" applyFill="0">
      <alignment horizontal="left" vertical="top" wrapText="1"/>
    </xf>
    <xf numFmtId="167" fontId="38" fillId="0" borderId="0" applyFill="0"/>
    <xf numFmtId="0" fontId="39" fillId="0" borderId="0" applyNumberFormat="0" applyFont="0" applyAlignment="0">
      <alignment horizontal="center"/>
    </xf>
    <xf numFmtId="0" fontId="40" fillId="0" borderId="0" applyFill="0">
      <alignment vertical="top" wrapText="1"/>
    </xf>
    <xf numFmtId="0" fontId="31" fillId="0" borderId="0" applyFill="0">
      <alignment horizontal="left" vertical="top" wrapText="1"/>
    </xf>
    <xf numFmtId="167" fontId="3" fillId="0" borderId="0" applyFill="0"/>
    <xf numFmtId="0" fontId="39" fillId="0" borderId="0" applyNumberFormat="0" applyFont="0" applyAlignment="0">
      <alignment horizontal="center"/>
    </xf>
    <xf numFmtId="0" fontId="41" fillId="0" borderId="0" applyFill="0">
      <alignment vertical="center" wrapText="1"/>
    </xf>
    <xf numFmtId="0" fontId="10" fillId="0" borderId="0">
      <alignment horizontal="left" vertical="center" wrapText="1"/>
    </xf>
    <xf numFmtId="167" fontId="42" fillId="0" borderId="0" applyFill="0"/>
    <xf numFmtId="0" fontId="39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67" fontId="44" fillId="0" borderId="0" applyFill="0"/>
    <xf numFmtId="0" fontId="39" fillId="0" borderId="0" applyNumberFormat="0" applyFont="0" applyAlignment="0">
      <alignment horizontal="center"/>
    </xf>
    <xf numFmtId="0" fontId="45" fillId="0" borderId="0" applyFill="0">
      <alignment horizontal="center" vertical="center" wrapText="1"/>
    </xf>
    <xf numFmtId="0" fontId="46" fillId="0" borderId="0" applyFill="0">
      <alignment horizontal="center" vertical="center" wrapText="1"/>
    </xf>
    <xf numFmtId="167" fontId="47" fillId="0" borderId="0" applyFill="0"/>
    <xf numFmtId="0" fontId="39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4" fillId="0" borderId="0" applyFill="0">
      <alignment horizontal="center" wrapText="1"/>
    </xf>
    <xf numFmtId="0" fontId="49" fillId="20" borderId="3" applyNumberFormat="0" applyAlignment="0" applyProtection="0"/>
    <xf numFmtId="0" fontId="50" fillId="20" borderId="3" applyNumberFormat="0" applyAlignment="0" applyProtection="0"/>
    <xf numFmtId="0" fontId="50" fillId="20" borderId="3" applyNumberFormat="0" applyAlignment="0" applyProtection="0"/>
    <xf numFmtId="0" fontId="49" fillId="20" borderId="3" applyNumberFormat="0" applyAlignment="0" applyProtection="0"/>
    <xf numFmtId="0" fontId="91" fillId="52" borderId="18" applyNumberFormat="0" applyAlignment="0" applyProtection="0"/>
    <xf numFmtId="0" fontId="51" fillId="21" borderId="4" applyNumberFormat="0" applyAlignment="0" applyProtection="0"/>
    <xf numFmtId="0" fontId="25" fillId="21" borderId="4" applyNumberFormat="0" applyAlignment="0" applyProtection="0"/>
    <xf numFmtId="0" fontId="25" fillId="21" borderId="4" applyNumberFormat="0" applyAlignment="0" applyProtection="0"/>
    <xf numFmtId="0" fontId="51" fillId="21" borderId="4" applyNumberFormat="0" applyAlignment="0" applyProtection="0"/>
    <xf numFmtId="0" fontId="92" fillId="53" borderId="19" applyNumberFormat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52" fillId="0" borderId="0" applyFont="0" applyFill="0" applyBorder="0" applyAlignment="0" applyProtection="0"/>
    <xf numFmtId="0" fontId="3" fillId="0" borderId="5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8" fontId="52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52" fillId="0" borderId="0" applyFont="0" applyFill="0" applyBorder="0" applyAlignment="0" applyProtection="0"/>
    <xf numFmtId="0" fontId="54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4" fillId="4" borderId="0" applyNumberFormat="0" applyBorder="0" applyAlignment="0" applyProtection="0"/>
    <xf numFmtId="0" fontId="95" fillId="54" borderId="0" applyNumberFormat="0" applyBorder="0" applyAlignment="0" applyProtection="0"/>
    <xf numFmtId="0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96" fillId="0" borderId="20" applyNumberFormat="0" applyFill="0" applyAlignment="0" applyProtection="0"/>
    <xf numFmtId="0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31" fillId="0" borderId="0" applyFont="0" applyFill="0" applyBorder="0" applyAlignment="0" applyProtection="0"/>
    <xf numFmtId="0" fontId="97" fillId="0" borderId="21" applyNumberFormat="0" applyFill="0" applyAlignment="0" applyProtection="0"/>
    <xf numFmtId="0" fontId="58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8" fillId="0" borderId="8" applyNumberFormat="0" applyFill="0" applyAlignment="0" applyProtection="0"/>
    <xf numFmtId="0" fontId="98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0" fillId="0" borderId="9"/>
    <xf numFmtId="0" fontId="61" fillId="0" borderId="0"/>
    <xf numFmtId="0" fontId="62" fillId="7" borderId="3" applyNumberFormat="0" applyAlignment="0" applyProtection="0"/>
    <xf numFmtId="0" fontId="28" fillId="7" borderId="3" applyNumberFormat="0" applyAlignment="0" applyProtection="0"/>
    <xf numFmtId="0" fontId="28" fillId="7" borderId="3" applyNumberFormat="0" applyAlignment="0" applyProtection="0"/>
    <xf numFmtId="0" fontId="62" fillId="7" borderId="3" applyNumberFormat="0" applyAlignment="0" applyProtection="0"/>
    <xf numFmtId="0" fontId="99" fillId="55" borderId="18" applyNumberFormat="0" applyAlignment="0" applyProtection="0"/>
    <xf numFmtId="0" fontId="35" fillId="22" borderId="0"/>
    <xf numFmtId="0" fontId="63" fillId="0" borderId="10" applyNumberFormat="0" applyFill="0" applyAlignment="0" applyProtection="0"/>
    <xf numFmtId="0" fontId="64" fillId="0" borderId="10" applyNumberFormat="0" applyFill="0" applyAlignment="0" applyProtection="0"/>
    <xf numFmtId="0" fontId="64" fillId="0" borderId="10" applyNumberFormat="0" applyFill="0" applyAlignment="0" applyProtection="0"/>
    <xf numFmtId="0" fontId="63" fillId="0" borderId="10" applyNumberFormat="0" applyFill="0" applyAlignment="0" applyProtection="0"/>
    <xf numFmtId="0" fontId="100" fillId="0" borderId="23" applyNumberFormat="0" applyFill="0" applyAlignment="0" applyProtection="0"/>
    <xf numFmtId="169" fontId="3" fillId="0" borderId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3" borderId="0" applyNumberFormat="0" applyBorder="0" applyAlignment="0" applyProtection="0"/>
    <xf numFmtId="0" fontId="101" fillId="56" borderId="0" applyNumberFormat="0" applyBorder="0" applyAlignment="0" applyProtection="0"/>
    <xf numFmtId="0" fontId="88" fillId="0" borderId="0"/>
    <xf numFmtId="0" fontId="7" fillId="0" borderId="0"/>
    <xf numFmtId="170" fontId="3" fillId="0" borderId="0"/>
    <xf numFmtId="170" fontId="3" fillId="0" borderId="0"/>
    <xf numFmtId="0" fontId="84" fillId="0" borderId="0"/>
    <xf numFmtId="0" fontId="7" fillId="0" borderId="0"/>
    <xf numFmtId="0" fontId="7" fillId="0" borderId="0"/>
    <xf numFmtId="170" fontId="3" fillId="0" borderId="0"/>
    <xf numFmtId="170" fontId="3" fillId="0" borderId="0"/>
    <xf numFmtId="0" fontId="84" fillId="0" borderId="0"/>
    <xf numFmtId="0" fontId="17" fillId="0" borderId="0"/>
    <xf numFmtId="170" fontId="3" fillId="0" borderId="0"/>
    <xf numFmtId="0" fontId="7" fillId="0" borderId="0"/>
    <xf numFmtId="170" fontId="3" fillId="0" borderId="0"/>
    <xf numFmtId="170" fontId="3" fillId="0" borderId="0"/>
    <xf numFmtId="0" fontId="7" fillId="0" borderId="0"/>
    <xf numFmtId="0" fontId="19" fillId="0" borderId="0"/>
    <xf numFmtId="0" fontId="11" fillId="0" borderId="0"/>
    <xf numFmtId="0" fontId="11" fillId="0" borderId="0"/>
    <xf numFmtId="0" fontId="7" fillId="0" borderId="0"/>
    <xf numFmtId="0" fontId="20" fillId="0" borderId="0"/>
    <xf numFmtId="0" fontId="7" fillId="0" borderId="0"/>
    <xf numFmtId="0" fontId="84" fillId="0" borderId="0"/>
    <xf numFmtId="167" fontId="67" fillId="0" borderId="0" applyProtection="0"/>
    <xf numFmtId="0" fontId="11" fillId="0" borderId="0"/>
    <xf numFmtId="0" fontId="11" fillId="0" borderId="0"/>
    <xf numFmtId="167" fontId="67" fillId="0" borderId="0" applyProtection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8" fillId="0" borderId="0"/>
    <xf numFmtId="0" fontId="3" fillId="0" borderId="0"/>
    <xf numFmtId="0" fontId="88" fillId="0" borderId="0"/>
    <xf numFmtId="0" fontId="84" fillId="0" borderId="0"/>
    <xf numFmtId="0" fontId="93" fillId="0" borderId="0"/>
    <xf numFmtId="0" fontId="7" fillId="0" borderId="0"/>
    <xf numFmtId="0" fontId="7" fillId="0" borderId="0"/>
    <xf numFmtId="0" fontId="93" fillId="0" borderId="0"/>
    <xf numFmtId="0" fontId="7" fillId="0" borderId="0"/>
    <xf numFmtId="0" fontId="7" fillId="0" borderId="0"/>
    <xf numFmtId="167" fontId="67" fillId="0" borderId="0" applyProtection="0"/>
    <xf numFmtId="0" fontId="88" fillId="0" borderId="0"/>
    <xf numFmtId="167" fontId="6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7" fillId="0" borderId="0"/>
    <xf numFmtId="0" fontId="7" fillId="0" borderId="0"/>
    <xf numFmtId="0" fontId="7" fillId="0" borderId="0"/>
    <xf numFmtId="0" fontId="88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2" fillId="0" borderId="0"/>
    <xf numFmtId="0" fontId="7" fillId="0" borderId="0"/>
    <xf numFmtId="0" fontId="84" fillId="0" borderId="0"/>
    <xf numFmtId="0" fontId="3" fillId="0" borderId="0"/>
    <xf numFmtId="0" fontId="7" fillId="0" borderId="0"/>
    <xf numFmtId="0" fontId="3" fillId="0" borderId="0"/>
    <xf numFmtId="0" fontId="84" fillId="0" borderId="0"/>
    <xf numFmtId="0" fontId="88" fillId="0" borderId="0"/>
    <xf numFmtId="0" fontId="3" fillId="0" borderId="0"/>
    <xf numFmtId="0" fontId="3" fillId="0" borderId="0"/>
    <xf numFmtId="0" fontId="3" fillId="0" borderId="0"/>
    <xf numFmtId="0" fontId="86" fillId="0" borderId="0"/>
    <xf numFmtId="0" fontId="7" fillId="0" borderId="0"/>
    <xf numFmtId="0" fontId="7" fillId="0" borderId="0"/>
    <xf numFmtId="0" fontId="7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02" fillId="0" borderId="0"/>
    <xf numFmtId="0" fontId="102" fillId="0" borderId="0"/>
    <xf numFmtId="0" fontId="88" fillId="0" borderId="0"/>
    <xf numFmtId="0" fontId="8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3" fillId="0" borderId="0"/>
    <xf numFmtId="170" fontId="3" fillId="0" borderId="0"/>
    <xf numFmtId="0" fontId="88" fillId="0" borderId="0"/>
    <xf numFmtId="0" fontId="84" fillId="0" borderId="0"/>
    <xf numFmtId="0" fontId="7" fillId="0" borderId="0"/>
    <xf numFmtId="0" fontId="84" fillId="0" borderId="0"/>
    <xf numFmtId="170" fontId="3" fillId="0" borderId="0"/>
    <xf numFmtId="170" fontId="3" fillId="0" borderId="0"/>
    <xf numFmtId="0" fontId="11" fillId="0" borderId="0"/>
    <xf numFmtId="0" fontId="7" fillId="0" borderId="0"/>
    <xf numFmtId="0" fontId="84" fillId="0" borderId="0"/>
    <xf numFmtId="0" fontId="84" fillId="0" borderId="0"/>
    <xf numFmtId="0" fontId="14" fillId="0" borderId="0"/>
    <xf numFmtId="0" fontId="1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5" fillId="0" borderId="0"/>
    <xf numFmtId="0" fontId="7" fillId="0" borderId="0"/>
    <xf numFmtId="0" fontId="3" fillId="0" borderId="0"/>
    <xf numFmtId="0" fontId="88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67" fillId="24" borderId="11" applyNumberFormat="0" applyFont="0" applyAlignment="0" applyProtection="0"/>
    <xf numFmtId="0" fontId="3" fillId="24" borderId="11" applyNumberFormat="0" applyFont="0" applyAlignment="0" applyProtection="0"/>
    <xf numFmtId="0" fontId="3" fillId="24" borderId="11" applyNumberFormat="0" applyFont="0" applyAlignment="0" applyProtection="0"/>
    <xf numFmtId="0" fontId="67" fillId="24" borderId="11" applyNumberFormat="0" applyFont="0" applyAlignment="0" applyProtection="0"/>
    <xf numFmtId="0" fontId="88" fillId="57" borderId="24" applyNumberFormat="0" applyFont="0" applyAlignment="0" applyProtection="0"/>
    <xf numFmtId="0" fontId="68" fillId="20" borderId="12" applyNumberFormat="0" applyAlignment="0" applyProtection="0"/>
    <xf numFmtId="0" fontId="30" fillId="20" borderId="12" applyNumberFormat="0" applyAlignment="0" applyProtection="0"/>
    <xf numFmtId="0" fontId="30" fillId="20" borderId="12" applyNumberFormat="0" applyAlignment="0" applyProtection="0"/>
    <xf numFmtId="0" fontId="68" fillId="20" borderId="12" applyNumberFormat="0" applyAlignment="0" applyProtection="0"/>
    <xf numFmtId="0" fontId="103" fillId="52" borderId="25" applyNumberForma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86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1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20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86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15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1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86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20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3" fillId="0" borderId="0">
      <alignment horizontal="left" vertical="top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7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13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7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16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18" fillId="0" borderId="9">
      <alignment horizontal="center"/>
    </xf>
    <xf numFmtId="0" fontId="8" fillId="0" borderId="9">
      <alignment horizontal="center"/>
    </xf>
    <xf numFmtId="0" fontId="21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0" fontId="8" fillId="0" borderId="9">
      <alignment horizontal="center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86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20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86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12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1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20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0" fontId="7" fillId="25" borderId="0" applyNumberFormat="0" applyFont="0" applyBorder="0" applyAlignment="0" applyProtection="0"/>
    <xf numFmtId="3" fontId="3" fillId="0" borderId="0">
      <alignment horizontal="right" vertical="top"/>
    </xf>
    <xf numFmtId="41" fontId="10" fillId="22" borderId="13" applyFill="0"/>
    <xf numFmtId="0" fontId="69" fillId="0" borderId="0">
      <alignment horizontal="left" indent="7"/>
    </xf>
    <xf numFmtId="41" fontId="10" fillId="0" borderId="13" applyFill="0">
      <alignment horizontal="left" indent="2"/>
    </xf>
    <xf numFmtId="167" fontId="70" fillId="0" borderId="14" applyFill="0">
      <alignment horizontal="right"/>
    </xf>
    <xf numFmtId="0" fontId="6" fillId="0" borderId="15" applyNumberFormat="0" applyFont="0" applyBorder="0">
      <alignment horizontal="right"/>
    </xf>
    <xf numFmtId="0" fontId="71" fillId="0" borderId="0" applyFill="0"/>
    <xf numFmtId="0" fontId="31" fillId="0" borderId="0" applyFill="0"/>
    <xf numFmtId="4" fontId="70" fillId="0" borderId="14" applyFill="0"/>
    <xf numFmtId="0" fontId="3" fillId="0" borderId="0" applyNumberFormat="0" applyFont="0" applyBorder="0" applyAlignment="0"/>
    <xf numFmtId="0" fontId="40" fillId="0" borderId="0" applyFill="0">
      <alignment horizontal="left" indent="1"/>
    </xf>
    <xf numFmtId="0" fontId="72" fillId="0" borderId="0" applyFill="0">
      <alignment horizontal="left" indent="1"/>
    </xf>
    <xf numFmtId="4" fontId="42" fillId="0" borderId="0" applyFill="0"/>
    <xf numFmtId="0" fontId="3" fillId="0" borderId="0" applyNumberFormat="0" applyFont="0" applyFill="0" applyBorder="0" applyAlignment="0"/>
    <xf numFmtId="0" fontId="40" fillId="0" borderId="0" applyFill="0">
      <alignment horizontal="left" indent="2"/>
    </xf>
    <xf numFmtId="0" fontId="31" fillId="0" borderId="0" applyFill="0">
      <alignment horizontal="left" indent="2"/>
    </xf>
    <xf numFmtId="4" fontId="42" fillId="0" borderId="0" applyFill="0"/>
    <xf numFmtId="0" fontId="3" fillId="0" borderId="0" applyNumberFormat="0" applyFont="0" applyBorder="0" applyAlignment="0"/>
    <xf numFmtId="0" fontId="73" fillId="0" borderId="0">
      <alignment horizontal="left" indent="3"/>
    </xf>
    <xf numFmtId="0" fontId="74" fillId="0" borderId="0" applyFill="0">
      <alignment horizontal="left" indent="3"/>
    </xf>
    <xf numFmtId="4" fontId="42" fillId="0" borderId="0" applyFill="0"/>
    <xf numFmtId="0" fontId="3" fillId="0" borderId="0" applyNumberFormat="0" applyFont="0" applyBorder="0" applyAlignment="0"/>
    <xf numFmtId="0" fontId="43" fillId="0" borderId="0">
      <alignment horizontal="left" indent="4"/>
    </xf>
    <xf numFmtId="0" fontId="3" fillId="0" borderId="0" applyFill="0">
      <alignment horizontal="left" indent="4"/>
    </xf>
    <xf numFmtId="4" fontId="44" fillId="0" borderId="0" applyFill="0"/>
    <xf numFmtId="0" fontId="3" fillId="0" borderId="0" applyNumberFormat="0" applyFont="0" applyBorder="0" applyAlignment="0"/>
    <xf numFmtId="0" fontId="45" fillId="0" borderId="0">
      <alignment horizontal="left" indent="5"/>
    </xf>
    <xf numFmtId="0" fontId="46" fillId="0" borderId="0" applyFill="0">
      <alignment horizontal="left" indent="5"/>
    </xf>
    <xf numFmtId="4" fontId="47" fillId="0" borderId="0" applyFill="0"/>
    <xf numFmtId="0" fontId="3" fillId="0" borderId="0" applyNumberFormat="0" applyFont="0" applyFill="0" applyBorder="0" applyAlignment="0"/>
    <xf numFmtId="0" fontId="48" fillId="0" borderId="0" applyFill="0">
      <alignment horizontal="left" indent="6"/>
    </xf>
    <xf numFmtId="0" fontId="44" fillId="0" borderId="0" applyFill="0">
      <alignment horizontal="left" indent="6"/>
    </xf>
    <xf numFmtId="0" fontId="36" fillId="26" borderId="0"/>
    <xf numFmtId="0" fontId="3" fillId="22" borderId="5" applyNumberFormat="0" applyFont="0" applyAlignment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" fillId="0" borderId="0" applyFont="0" applyFill="0" applyBorder="0" applyAlignment="0" applyProtection="0"/>
    <xf numFmtId="0" fontId="52" fillId="0" borderId="1" applyNumberFormat="0" applyFont="0" applyFill="0" applyAlignment="0" applyProtection="0"/>
    <xf numFmtId="0" fontId="79" fillId="0" borderId="16" applyNumberFormat="0" applyFill="0" applyAlignment="0" applyProtection="0"/>
    <xf numFmtId="0" fontId="52" fillId="0" borderId="1" applyNumberFormat="0" applyFont="0" applyFill="0" applyAlignment="0" applyProtection="0"/>
    <xf numFmtId="0" fontId="3" fillId="0" borderId="0" applyFont="0" applyFill="0" applyBorder="0" applyAlignment="0" applyProtection="0"/>
    <xf numFmtId="0" fontId="105" fillId="0" borderId="26" applyNumberFormat="0" applyFill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/>
    <xf numFmtId="9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760" applyFont="1" applyFill="1"/>
    <xf numFmtId="40" fontId="4" fillId="0" borderId="0" xfId="0" applyNumberFormat="1" applyFont="1" applyFill="1" applyBorder="1"/>
    <xf numFmtId="0" fontId="85" fillId="0" borderId="0" xfId="0" applyFont="1"/>
    <xf numFmtId="173" fontId="0" fillId="0" borderId="0" xfId="0" applyNumberFormat="1"/>
    <xf numFmtId="173" fontId="0" fillId="0" borderId="0" xfId="0" applyNumberFormat="1" applyFill="1"/>
    <xf numFmtId="0" fontId="85" fillId="0" borderId="0" xfId="0" applyFont="1" applyAlignment="1">
      <alignment wrapText="1"/>
    </xf>
    <xf numFmtId="43" fontId="108" fillId="0" borderId="0" xfId="167" applyFont="1"/>
    <xf numFmtId="0" fontId="85" fillId="0" borderId="0" xfId="0" applyFont="1" applyAlignment="1">
      <alignment horizontal="left" wrapText="1"/>
    </xf>
    <xf numFmtId="0" fontId="85" fillId="0" borderId="0" xfId="0" applyFont="1" applyAlignment="1">
      <alignment horizontal="left" wrapText="1"/>
    </xf>
    <xf numFmtId="43" fontId="0" fillId="0" borderId="0" xfId="167" applyFont="1"/>
    <xf numFmtId="165" fontId="108" fillId="0" borderId="0" xfId="771" applyNumberFormat="1" applyFont="1"/>
    <xf numFmtId="5" fontId="85" fillId="58" borderId="0" xfId="0" applyNumberFormat="1" applyFont="1" applyFill="1" applyBorder="1" applyAlignment="1">
      <alignment horizontal="left"/>
    </xf>
    <xf numFmtId="43" fontId="0" fillId="58" borderId="0" xfId="167" applyFont="1" applyFill="1"/>
    <xf numFmtId="176" fontId="0" fillId="0" borderId="0" xfId="167" applyNumberFormat="1" applyFont="1"/>
    <xf numFmtId="0" fontId="38" fillId="0" borderId="0" xfId="0" applyFont="1" applyFill="1"/>
    <xf numFmtId="0" fontId="10" fillId="0" borderId="0" xfId="0" applyFont="1" applyFill="1"/>
    <xf numFmtId="43" fontId="4" fillId="0" borderId="0" xfId="167" applyFont="1" applyFill="1"/>
    <xf numFmtId="0" fontId="5" fillId="0" borderId="0" xfId="0" applyFont="1" applyFill="1"/>
    <xf numFmtId="17" fontId="5" fillId="0" borderId="0" xfId="0" quotePrefix="1" applyNumberFormat="1" applyFont="1" applyFill="1" applyAlignment="1">
      <alignment horizontal="center"/>
    </xf>
    <xf numFmtId="44" fontId="3" fillId="0" borderId="0" xfId="0" applyNumberFormat="1" applyFont="1" applyFill="1"/>
    <xf numFmtId="40" fontId="4" fillId="0" borderId="17" xfId="0" applyNumberFormat="1" applyFont="1" applyFill="1" applyBorder="1"/>
    <xf numFmtId="38" fontId="4" fillId="0" borderId="0" xfId="0" applyNumberFormat="1" applyFont="1" applyFill="1" applyBorder="1"/>
    <xf numFmtId="43" fontId="3" fillId="0" borderId="0" xfId="167" applyFont="1" applyFill="1" applyBorder="1" applyAlignment="1">
      <alignment horizontal="right"/>
    </xf>
    <xf numFmtId="44" fontId="36" fillId="0" borderId="0" xfId="0" applyNumberFormat="1" applyFont="1" applyFill="1"/>
    <xf numFmtId="44" fontId="4" fillId="0" borderId="17" xfId="538" applyFont="1" applyFill="1" applyBorder="1"/>
    <xf numFmtId="44" fontId="107" fillId="0" borderId="0" xfId="0" applyNumberFormat="1" applyFont="1" applyFill="1"/>
    <xf numFmtId="44" fontId="3" fillId="0" borderId="0" xfId="541" applyFont="1" applyFill="1" applyBorder="1"/>
    <xf numFmtId="44" fontId="4" fillId="0" borderId="0" xfId="0" applyNumberFormat="1" applyFont="1" applyFill="1"/>
    <xf numFmtId="172" fontId="4" fillId="0" borderId="0" xfId="538" applyNumberFormat="1" applyFont="1" applyFill="1" applyBorder="1"/>
    <xf numFmtId="44" fontId="6" fillId="0" borderId="0" xfId="0" applyNumberFormat="1" applyFont="1" applyFill="1"/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9" fillId="0" borderId="0" xfId="0" applyFont="1" applyFill="1"/>
  </cellXfs>
  <cellStyles count="1358"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 2" xfId="26"/>
    <cellStyle name="20% - Accent6 2 2" xfId="27"/>
    <cellStyle name="20% - Accent6 3" xfId="28"/>
    <cellStyle name="20% - Accent6 4" xfId="29"/>
    <cellStyle name="20% - Accent6 5" xfId="30"/>
    <cellStyle name="40% - Accent1 2" xfId="31"/>
    <cellStyle name="40% - Accent1 2 2" xfId="32"/>
    <cellStyle name="40% - Accent1 3" xfId="33"/>
    <cellStyle name="40% - Accent1 4" xfId="34"/>
    <cellStyle name="40% - Accent1 5" xfId="35"/>
    <cellStyle name="40% - Accent2 2" xfId="36"/>
    <cellStyle name="40% - Accent2 2 2" xfId="37"/>
    <cellStyle name="40% - Accent2 3" xfId="38"/>
    <cellStyle name="40% - Accent2 4" xfId="39"/>
    <cellStyle name="40% - Accent2 5" xfId="40"/>
    <cellStyle name="40% - Accent3 2" xfId="41"/>
    <cellStyle name="40% - Accent3 2 2" xfId="42"/>
    <cellStyle name="40% - Accent3 3" xfId="43"/>
    <cellStyle name="40% - Accent3 4" xfId="44"/>
    <cellStyle name="40% - Accent3 5" xfId="45"/>
    <cellStyle name="40% - Accent4 2" xfId="46"/>
    <cellStyle name="40% - Accent4 2 2" xfId="47"/>
    <cellStyle name="40% - Accent4 3" xfId="48"/>
    <cellStyle name="40% - Accent4 4" xfId="49"/>
    <cellStyle name="40% - Accent4 5" xfId="50"/>
    <cellStyle name="40% - Accent5 2" xfId="51"/>
    <cellStyle name="40% - Accent5 2 2" xfId="52"/>
    <cellStyle name="40% - Accent5 3" xfId="53"/>
    <cellStyle name="40% - Accent5 4" xfId="54"/>
    <cellStyle name="40% - Accent5 5" xfId="55"/>
    <cellStyle name="40% - Accent6 2" xfId="56"/>
    <cellStyle name="40% - Accent6 2 2" xfId="57"/>
    <cellStyle name="40% - Accent6 3" xfId="58"/>
    <cellStyle name="40% - Accent6 4" xfId="59"/>
    <cellStyle name="40% - Accent6 5" xfId="60"/>
    <cellStyle name="60% - Accent1 2" xfId="61"/>
    <cellStyle name="60% - Accent1 2 2" xfId="62"/>
    <cellStyle name="60% - Accent1 3" xfId="63"/>
    <cellStyle name="60% - Accent1 4" xfId="64"/>
    <cellStyle name="60% - Accent1 5" xfId="65"/>
    <cellStyle name="60% - Accent2 2" xfId="66"/>
    <cellStyle name="60% - Accent2 2 2" xfId="67"/>
    <cellStyle name="60% - Accent2 3" xfId="68"/>
    <cellStyle name="60% - Accent2 4" xfId="69"/>
    <cellStyle name="60% - Accent2 5" xfId="70"/>
    <cellStyle name="60% - Accent3 2" xfId="71"/>
    <cellStyle name="60% - Accent3 2 2" xfId="72"/>
    <cellStyle name="60% - Accent3 3" xfId="73"/>
    <cellStyle name="60% - Accent3 4" xfId="74"/>
    <cellStyle name="60% - Accent3 5" xfId="75"/>
    <cellStyle name="60% - Accent4 2" xfId="76"/>
    <cellStyle name="60% - Accent4 2 2" xfId="77"/>
    <cellStyle name="60% - Accent4 3" xfId="78"/>
    <cellStyle name="60% - Accent4 4" xfId="79"/>
    <cellStyle name="60% - Accent4 5" xfId="80"/>
    <cellStyle name="60% - Accent5 2" xfId="81"/>
    <cellStyle name="60% - Accent5 2 2" xfId="82"/>
    <cellStyle name="60% - Accent5 3" xfId="83"/>
    <cellStyle name="60% - Accent5 4" xfId="84"/>
    <cellStyle name="60% - Accent5 5" xfId="85"/>
    <cellStyle name="60% - Accent6 2" xfId="86"/>
    <cellStyle name="60% - Accent6 2 2" xfId="87"/>
    <cellStyle name="60% - Accent6 3" xfId="88"/>
    <cellStyle name="60% - Accent6 4" xfId="89"/>
    <cellStyle name="60% - Accent6 5" xfId="90"/>
    <cellStyle name="Accent1 2" xfId="91"/>
    <cellStyle name="Accent1 2 2" xfId="92"/>
    <cellStyle name="Accent1 3" xfId="93"/>
    <cellStyle name="Accent1 4" xfId="94"/>
    <cellStyle name="Accent1 5" xfId="95"/>
    <cellStyle name="Accent2 2" xfId="96"/>
    <cellStyle name="Accent2 2 2" xfId="97"/>
    <cellStyle name="Accent2 3" xfId="98"/>
    <cellStyle name="Accent2 4" xfId="99"/>
    <cellStyle name="Accent2 5" xfId="100"/>
    <cellStyle name="Accent3 2" xfId="101"/>
    <cellStyle name="Accent3 2 2" xfId="102"/>
    <cellStyle name="Accent3 3" xfId="103"/>
    <cellStyle name="Accent3 4" xfId="104"/>
    <cellStyle name="Accent3 5" xfId="105"/>
    <cellStyle name="Accent4 2" xfId="106"/>
    <cellStyle name="Accent4 2 2" xfId="107"/>
    <cellStyle name="Accent4 3" xfId="108"/>
    <cellStyle name="Accent4 4" xfId="109"/>
    <cellStyle name="Accent4 5" xfId="110"/>
    <cellStyle name="Accent5 2" xfId="111"/>
    <cellStyle name="Accent5 2 2" xfId="112"/>
    <cellStyle name="Accent5 3" xfId="113"/>
    <cellStyle name="Accent5 4" xfId="114"/>
    <cellStyle name="Accent5 5" xfId="115"/>
    <cellStyle name="Accent6 2" xfId="116"/>
    <cellStyle name="Accent6 2 2" xfId="117"/>
    <cellStyle name="Accent6 3" xfId="118"/>
    <cellStyle name="Accent6 4" xfId="119"/>
    <cellStyle name="Accent6 5" xfId="120"/>
    <cellStyle name="Bad 2" xfId="121"/>
    <cellStyle name="Bad 2 2" xfId="122"/>
    <cellStyle name="Bad 3" xfId="123"/>
    <cellStyle name="Bad 4" xfId="124"/>
    <cellStyle name="Bad 5" xfId="125"/>
    <cellStyle name="C00A" xfId="126"/>
    <cellStyle name="C00B" xfId="127"/>
    <cellStyle name="C00L" xfId="128"/>
    <cellStyle name="C01A" xfId="129"/>
    <cellStyle name="C01B" xfId="130"/>
    <cellStyle name="C01H" xfId="131"/>
    <cellStyle name="C01L" xfId="132"/>
    <cellStyle name="C02A" xfId="133"/>
    <cellStyle name="C02B" xfId="134"/>
    <cellStyle name="C02H" xfId="135"/>
    <cellStyle name="C02L" xfId="136"/>
    <cellStyle name="C03A" xfId="137"/>
    <cellStyle name="C03B" xfId="138"/>
    <cellStyle name="C03H" xfId="139"/>
    <cellStyle name="C03L" xfId="140"/>
    <cellStyle name="C04A" xfId="141"/>
    <cellStyle name="C04B" xfId="142"/>
    <cellStyle name="C04H" xfId="143"/>
    <cellStyle name="C04L" xfId="144"/>
    <cellStyle name="C05A" xfId="145"/>
    <cellStyle name="C05B" xfId="146"/>
    <cellStyle name="C05H" xfId="147"/>
    <cellStyle name="C05L" xfId="148"/>
    <cellStyle name="C06A" xfId="149"/>
    <cellStyle name="C06B" xfId="150"/>
    <cellStyle name="C06H" xfId="151"/>
    <cellStyle name="C06L" xfId="152"/>
    <cellStyle name="C07A" xfId="153"/>
    <cellStyle name="C07B" xfId="154"/>
    <cellStyle name="C07H" xfId="155"/>
    <cellStyle name="C07L" xfId="156"/>
    <cellStyle name="Calculation 2" xfId="157"/>
    <cellStyle name="Calculation 2 2" xfId="158"/>
    <cellStyle name="Calculation 3" xfId="159"/>
    <cellStyle name="Calculation 4" xfId="160"/>
    <cellStyle name="Calculation 5" xfId="161"/>
    <cellStyle name="Check Cell 2" xfId="162"/>
    <cellStyle name="Check Cell 2 2" xfId="163"/>
    <cellStyle name="Check Cell 3" xfId="164"/>
    <cellStyle name="Check Cell 4" xfId="165"/>
    <cellStyle name="Check Cell 5" xfId="166"/>
    <cellStyle name="Comma" xfId="167" builtinId="3"/>
    <cellStyle name="Comma 10" xfId="168"/>
    <cellStyle name="Comma 10 2" xfId="169"/>
    <cellStyle name="Comma 10 2 2" xfId="170"/>
    <cellStyle name="Comma 10 2 3" xfId="171"/>
    <cellStyle name="Comma 10 3" xfId="172"/>
    <cellStyle name="Comma 10 3 2" xfId="173"/>
    <cellStyle name="Comma 10 3 3" xfId="174"/>
    <cellStyle name="Comma 10 3 4" xfId="175"/>
    <cellStyle name="Comma 10 4" xfId="176"/>
    <cellStyle name="Comma 10 4 2" xfId="177"/>
    <cellStyle name="Comma 10 4 3" xfId="178"/>
    <cellStyle name="Comma 10 4 4" xfId="179"/>
    <cellStyle name="Comma 10 4 5" xfId="180"/>
    <cellStyle name="Comma 10 5" xfId="181"/>
    <cellStyle name="Comma 10 5 2" xfId="182"/>
    <cellStyle name="Comma 10 5 2 2" xfId="183"/>
    <cellStyle name="Comma 10 5 2 3" xfId="184"/>
    <cellStyle name="Comma 10 5 2 3 2" xfId="185"/>
    <cellStyle name="Comma 10 5 3" xfId="186"/>
    <cellStyle name="Comma 10 6" xfId="187"/>
    <cellStyle name="Comma 10 6 2" xfId="188"/>
    <cellStyle name="Comma 10 6 3" xfId="189"/>
    <cellStyle name="Comma 10 6 3 2" xfId="190"/>
    <cellStyle name="Comma 10 7" xfId="191"/>
    <cellStyle name="Comma 10 8" xfId="192"/>
    <cellStyle name="Comma 10 8 2" xfId="193"/>
    <cellStyle name="Comma 10 9" xfId="194"/>
    <cellStyle name="Comma 11" xfId="195"/>
    <cellStyle name="Comma 11 10" xfId="196"/>
    <cellStyle name="Comma 11 11" xfId="197"/>
    <cellStyle name="Comma 11 11 2" xfId="198"/>
    <cellStyle name="Comma 11 11 2 2" xfId="199"/>
    <cellStyle name="Comma 11 11 2 3" xfId="200"/>
    <cellStyle name="Comma 11 11 2 3 2" xfId="201"/>
    <cellStyle name="Comma 11 12" xfId="202"/>
    <cellStyle name="Comma 11 13" xfId="203"/>
    <cellStyle name="Comma 11 13 2" xfId="204"/>
    <cellStyle name="Comma 11 13 2 2" xfId="205"/>
    <cellStyle name="Comma 11 13 2 3" xfId="206"/>
    <cellStyle name="Comma 11 13 2 3 2" xfId="207"/>
    <cellStyle name="Comma 11 14" xfId="208"/>
    <cellStyle name="Comma 11 2" xfId="209"/>
    <cellStyle name="Comma 11 2 2" xfId="210"/>
    <cellStyle name="Comma 11 3" xfId="211"/>
    <cellStyle name="Comma 11 3 2" xfId="212"/>
    <cellStyle name="Comma 11 4" xfId="213"/>
    <cellStyle name="Comma 11 5" xfId="214"/>
    <cellStyle name="Comma 11 6" xfId="215"/>
    <cellStyle name="Comma 11 7" xfId="216"/>
    <cellStyle name="Comma 11 7 2" xfId="217"/>
    <cellStyle name="Comma 11 7 2 2" xfId="218"/>
    <cellStyle name="Comma 11 7 2 3" xfId="219"/>
    <cellStyle name="Comma 11 8" xfId="220"/>
    <cellStyle name="Comma 11 9" xfId="221"/>
    <cellStyle name="Comma 12" xfId="222"/>
    <cellStyle name="Comma 12 10" xfId="223"/>
    <cellStyle name="Comma 12 10 2" xfId="224"/>
    <cellStyle name="Comma 12 10 2 2" xfId="225"/>
    <cellStyle name="Comma 12 10 2 3" xfId="226"/>
    <cellStyle name="Comma 12 10 2 3 2" xfId="227"/>
    <cellStyle name="Comma 12 11" xfId="228"/>
    <cellStyle name="Comma 12 12" xfId="229"/>
    <cellStyle name="Comma 12 12 2" xfId="230"/>
    <cellStyle name="Comma 12 12 2 2" xfId="231"/>
    <cellStyle name="Comma 12 12 2 3" xfId="232"/>
    <cellStyle name="Comma 12 12 2 3 2" xfId="233"/>
    <cellStyle name="Comma 12 2" xfId="234"/>
    <cellStyle name="Comma 12 3" xfId="235"/>
    <cellStyle name="Comma 12 4" xfId="236"/>
    <cellStyle name="Comma 12 5" xfId="237"/>
    <cellStyle name="Comma 12 6" xfId="238"/>
    <cellStyle name="Comma 12 6 2" xfId="239"/>
    <cellStyle name="Comma 12 6 2 2" xfId="240"/>
    <cellStyle name="Comma 12 6 2 3" xfId="241"/>
    <cellStyle name="Comma 12 7" xfId="242"/>
    <cellStyle name="Comma 12 8" xfId="243"/>
    <cellStyle name="Comma 12 9" xfId="244"/>
    <cellStyle name="Comma 13" xfId="245"/>
    <cellStyle name="Comma 13 2" xfId="246"/>
    <cellStyle name="Comma 13 3" xfId="247"/>
    <cellStyle name="Comma 13 4" xfId="248"/>
    <cellStyle name="Comma 13 5" xfId="249"/>
    <cellStyle name="Comma 13 6" xfId="250"/>
    <cellStyle name="Comma 13 7" xfId="251"/>
    <cellStyle name="Comma 14" xfId="252"/>
    <cellStyle name="Comma 14 2" xfId="253"/>
    <cellStyle name="Comma 14 3" xfId="254"/>
    <cellStyle name="Comma 14 4" xfId="255"/>
    <cellStyle name="Comma 14 5" xfId="256"/>
    <cellStyle name="Comma 15" xfId="257"/>
    <cellStyle name="Comma 15 2" xfId="258"/>
    <cellStyle name="Comma 15 3" xfId="259"/>
    <cellStyle name="Comma 15 4" xfId="260"/>
    <cellStyle name="Comma 15 5" xfId="261"/>
    <cellStyle name="Comma 16" xfId="262"/>
    <cellStyle name="Comma 16 2" xfId="263"/>
    <cellStyle name="Comma 16 3" xfId="264"/>
    <cellStyle name="Comma 16 3 2" xfId="265"/>
    <cellStyle name="Comma 16 3 3" xfId="266"/>
    <cellStyle name="Comma 16 3 3 2" xfId="267"/>
    <cellStyle name="Comma 17" xfId="268"/>
    <cellStyle name="Comma 17 2" xfId="269"/>
    <cellStyle name="Comma 17 3" xfId="270"/>
    <cellStyle name="Comma 17 3 2" xfId="271"/>
    <cellStyle name="Comma 17 4" xfId="272"/>
    <cellStyle name="Comma 18" xfId="273"/>
    <cellStyle name="Comma 18 2" xfId="274"/>
    <cellStyle name="Comma 18 3" xfId="275"/>
    <cellStyle name="Comma 18 3 2" xfId="276"/>
    <cellStyle name="Comma 19" xfId="277"/>
    <cellStyle name="Comma 19 2" xfId="278"/>
    <cellStyle name="Comma 19 3" xfId="279"/>
    <cellStyle name="Comma 19 3 2" xfId="280"/>
    <cellStyle name="Comma 2" xfId="281"/>
    <cellStyle name="Comma 2 2" xfId="282"/>
    <cellStyle name="Comma 2 2 2" xfId="283"/>
    <cellStyle name="Comma 2 2 3" xfId="284"/>
    <cellStyle name="Comma 2 2 4" xfId="285"/>
    <cellStyle name="Comma 2 2 5" xfId="286"/>
    <cellStyle name="Comma 2 3" xfId="287"/>
    <cellStyle name="Comma 2 3 2" xfId="288"/>
    <cellStyle name="Comma 2 3 3" xfId="289"/>
    <cellStyle name="Comma 2 3 4" xfId="290"/>
    <cellStyle name="Comma 2 3 4 2" xfId="291"/>
    <cellStyle name="Comma 2 3 4 2 2" xfId="292"/>
    <cellStyle name="Comma 2 3 4 3" xfId="293"/>
    <cellStyle name="Comma 2 3 4 4" xfId="294"/>
    <cellStyle name="Comma 2 3 4 5" xfId="295"/>
    <cellStyle name="Comma 2 3 4 5 2" xfId="296"/>
    <cellStyle name="Comma 2 3 5" xfId="297"/>
    <cellStyle name="Comma 2 3 6" xfId="298"/>
    <cellStyle name="Comma 2 4" xfId="299"/>
    <cellStyle name="Comma 2 5" xfId="300"/>
    <cellStyle name="Comma 20" xfId="301"/>
    <cellStyle name="Comma 20 2" xfId="302"/>
    <cellStyle name="Comma 20 3" xfId="303"/>
    <cellStyle name="Comma 20 3 2" xfId="304"/>
    <cellStyle name="Comma 21" xfId="305"/>
    <cellStyle name="Comma 21 2" xfId="306"/>
    <cellStyle name="Comma 21 3" xfId="307"/>
    <cellStyle name="Comma 21 3 2" xfId="308"/>
    <cellStyle name="Comma 22" xfId="309"/>
    <cellStyle name="Comma 22 2" xfId="310"/>
    <cellStyle name="Comma 22 3" xfId="311"/>
    <cellStyle name="Comma 22 3 2" xfId="312"/>
    <cellStyle name="Comma 23" xfId="313"/>
    <cellStyle name="Comma 23 2" xfId="314"/>
    <cellStyle name="Comma 23 3" xfId="315"/>
    <cellStyle name="Comma 23 3 2" xfId="316"/>
    <cellStyle name="Comma 24" xfId="317"/>
    <cellStyle name="Comma 24 2" xfId="318"/>
    <cellStyle name="Comma 24 3" xfId="319"/>
    <cellStyle name="Comma 24 3 2" xfId="320"/>
    <cellStyle name="Comma 25" xfId="321"/>
    <cellStyle name="Comma 25 2" xfId="322"/>
    <cellStyle name="Comma 25 3" xfId="323"/>
    <cellStyle name="Comma 25 3 2" xfId="324"/>
    <cellStyle name="Comma 26" xfId="325"/>
    <cellStyle name="Comma 26 2" xfId="326"/>
    <cellStyle name="Comma 26 3" xfId="327"/>
    <cellStyle name="Comma 26 3 2" xfId="328"/>
    <cellStyle name="Comma 27" xfId="329"/>
    <cellStyle name="Comma 27 2" xfId="330"/>
    <cellStyle name="Comma 27 3" xfId="331"/>
    <cellStyle name="Comma 27 3 2" xfId="332"/>
    <cellStyle name="Comma 28" xfId="333"/>
    <cellStyle name="Comma 28 2" xfId="334"/>
    <cellStyle name="Comma 29" xfId="335"/>
    <cellStyle name="Comma 29 2" xfId="336"/>
    <cellStyle name="Comma 3" xfId="337"/>
    <cellStyle name="Comma 3 2" xfId="338"/>
    <cellStyle name="Comma 3 2 2" xfId="339"/>
    <cellStyle name="Comma 3 3" xfId="340"/>
    <cellStyle name="Comma 3 4" xfId="341"/>
    <cellStyle name="Comma 3 5" xfId="342"/>
    <cellStyle name="Comma 30" xfId="343"/>
    <cellStyle name="Comma 31" xfId="344"/>
    <cellStyle name="Comma 31 2" xfId="345"/>
    <cellStyle name="Comma 31 3" xfId="346"/>
    <cellStyle name="Comma 31 3 2" xfId="347"/>
    <cellStyle name="Comma 32" xfId="348"/>
    <cellStyle name="Comma 32 2" xfId="349"/>
    <cellStyle name="Comma 32 2 2" xfId="350"/>
    <cellStyle name="Comma 32 3" xfId="351"/>
    <cellStyle name="Comma 32 4" xfId="352"/>
    <cellStyle name="Comma 32 4 2" xfId="353"/>
    <cellStyle name="Comma 33" xfId="354"/>
    <cellStyle name="Comma 33 2" xfId="355"/>
    <cellStyle name="Comma 33 3" xfId="356"/>
    <cellStyle name="Comma 33 3 2" xfId="357"/>
    <cellStyle name="Comma 34" xfId="358"/>
    <cellStyle name="Comma 35" xfId="359"/>
    <cellStyle name="Comma 35 2" xfId="360"/>
    <cellStyle name="Comma 36" xfId="361"/>
    <cellStyle name="Comma 37" xfId="362"/>
    <cellStyle name="Comma 38" xfId="363"/>
    <cellStyle name="Comma 4" xfId="364"/>
    <cellStyle name="Comma 4 2" xfId="365"/>
    <cellStyle name="Comma 4 2 2" xfId="366"/>
    <cellStyle name="Comma 4 3" xfId="367"/>
    <cellStyle name="Comma 4 3 2" xfId="368"/>
    <cellStyle name="Comma 4 3 2 2" xfId="369"/>
    <cellStyle name="Comma 4 3 3" xfId="370"/>
    <cellStyle name="Comma 4 3 3 2" xfId="371"/>
    <cellStyle name="Comma 4 3 4" xfId="372"/>
    <cellStyle name="Comma 4 3 5" xfId="373"/>
    <cellStyle name="Comma 4 3 6" xfId="374"/>
    <cellStyle name="Comma 4 4" xfId="375"/>
    <cellStyle name="Comma 4 4 2" xfId="376"/>
    <cellStyle name="Comma 4 4 3" xfId="377"/>
    <cellStyle name="Comma 4 5" xfId="378"/>
    <cellStyle name="Comma 4 5 2" xfId="379"/>
    <cellStyle name="Comma 4 5 3" xfId="380"/>
    <cellStyle name="Comma 4 6" xfId="381"/>
    <cellStyle name="Comma 5" xfId="382"/>
    <cellStyle name="Comma 5 2" xfId="383"/>
    <cellStyle name="Comma 5 2 2" xfId="384"/>
    <cellStyle name="Comma 5 3" xfId="385"/>
    <cellStyle name="Comma 5 4" xfId="386"/>
    <cellStyle name="Comma 5 5" xfId="387"/>
    <cellStyle name="Comma 5 6" xfId="388"/>
    <cellStyle name="Comma 5 7" xfId="389"/>
    <cellStyle name="Comma 6" xfId="390"/>
    <cellStyle name="Comma 6 2" xfId="391"/>
    <cellStyle name="Comma 6 3" xfId="392"/>
    <cellStyle name="Comma 6 4" xfId="393"/>
    <cellStyle name="Comma 6 4 2" xfId="394"/>
    <cellStyle name="Comma 6 4 2 2" xfId="395"/>
    <cellStyle name="Comma 6 4 3" xfId="396"/>
    <cellStyle name="Comma 6 4 4" xfId="397"/>
    <cellStyle name="Comma 6 4 5" xfId="398"/>
    <cellStyle name="Comma 6 4 5 2" xfId="399"/>
    <cellStyle name="Comma 6 5" xfId="400"/>
    <cellStyle name="Comma 6 6" xfId="401"/>
    <cellStyle name="Comma 7" xfId="402"/>
    <cellStyle name="Comma 7 2" xfId="403"/>
    <cellStyle name="Comma 7 2 2" xfId="404"/>
    <cellStyle name="Comma 7 2 2 2" xfId="405"/>
    <cellStyle name="Comma 7 2 2 2 2" xfId="406"/>
    <cellStyle name="Comma 7 2 2 3" xfId="407"/>
    <cellStyle name="Comma 7 2 2 3 2" xfId="408"/>
    <cellStyle name="Comma 7 2 2 3 2 2" xfId="409"/>
    <cellStyle name="Comma 7 2 2 3 3" xfId="410"/>
    <cellStyle name="Comma 7 2 2 4" xfId="411"/>
    <cellStyle name="Comma 7 2 2 5" xfId="412"/>
    <cellStyle name="Comma 7 2 3" xfId="413"/>
    <cellStyle name="Comma 7 2 3 2" xfId="414"/>
    <cellStyle name="Comma 7 2 4" xfId="415"/>
    <cellStyle name="Comma 7 3" xfId="416"/>
    <cellStyle name="Comma 7 3 2" xfId="417"/>
    <cellStyle name="Comma 7 3 2 2" xfId="418"/>
    <cellStyle name="Comma 7 3 2 3" xfId="419"/>
    <cellStyle name="Comma 7 3 3" xfId="420"/>
    <cellStyle name="Comma 7 3 3 2" xfId="421"/>
    <cellStyle name="Comma 7 3 3 2 2" xfId="422"/>
    <cellStyle name="Comma 7 3 3 3" xfId="423"/>
    <cellStyle name="Comma 7 3 4" xfId="424"/>
    <cellStyle name="Comma 7 3 5" xfId="425"/>
    <cellStyle name="Comma 7 4" xfId="426"/>
    <cellStyle name="Comma 7 4 2" xfId="427"/>
    <cellStyle name="Comma 7 4 3" xfId="428"/>
    <cellStyle name="Comma 7 5" xfId="429"/>
    <cellStyle name="Comma 7 5 2" xfId="430"/>
    <cellStyle name="Comma 7 5 2 2" xfId="431"/>
    <cellStyle name="Comma 7 5 3" xfId="432"/>
    <cellStyle name="Comma 7 5 4" xfId="433"/>
    <cellStyle name="Comma 7 6" xfId="434"/>
    <cellStyle name="Comma 7 7" xfId="435"/>
    <cellStyle name="Comma 8" xfId="436"/>
    <cellStyle name="Comma 8 2" xfId="437"/>
    <cellStyle name="Comma 8 2 10" xfId="438"/>
    <cellStyle name="Comma 8 2 2" xfId="439"/>
    <cellStyle name="Comma 8 2 3" xfId="440"/>
    <cellStyle name="Comma 8 2 4" xfId="441"/>
    <cellStyle name="Comma 8 2 4 10" xfId="442"/>
    <cellStyle name="Comma 8 2 4 11" xfId="443"/>
    <cellStyle name="Comma 8 2 4 11 2" xfId="444"/>
    <cellStyle name="Comma 8 2 4 11 2 2" xfId="445"/>
    <cellStyle name="Comma 8 2 4 11 2 3" xfId="446"/>
    <cellStyle name="Comma 8 2 4 11 2 3 2" xfId="447"/>
    <cellStyle name="Comma 8 2 4 2" xfId="448"/>
    <cellStyle name="Comma 8 2 4 3" xfId="449"/>
    <cellStyle name="Comma 8 2 4 4" xfId="450"/>
    <cellStyle name="Comma 8 2 4 5" xfId="451"/>
    <cellStyle name="Comma 8 2 4 5 2" xfId="452"/>
    <cellStyle name="Comma 8 2 4 5 2 2" xfId="453"/>
    <cellStyle name="Comma 8 2 4 5 2 3" xfId="454"/>
    <cellStyle name="Comma 8 2 4 6" xfId="455"/>
    <cellStyle name="Comma 8 2 4 7" xfId="456"/>
    <cellStyle name="Comma 8 2 4 8" xfId="457"/>
    <cellStyle name="Comma 8 2 4 9" xfId="458"/>
    <cellStyle name="Comma 8 2 4 9 2" xfId="459"/>
    <cellStyle name="Comma 8 2 4 9 2 2" xfId="460"/>
    <cellStyle name="Comma 8 2 4 9 2 3" xfId="461"/>
    <cellStyle name="Comma 8 2 4 9 2 3 2" xfId="462"/>
    <cellStyle name="Comma 8 2 5" xfId="463"/>
    <cellStyle name="Comma 8 2 5 2" xfId="464"/>
    <cellStyle name="Comma 8 2 5 3" xfId="465"/>
    <cellStyle name="Comma 8 2 5 4" xfId="466"/>
    <cellStyle name="Comma 8 2 6" xfId="467"/>
    <cellStyle name="Comma 8 2 6 2" xfId="468"/>
    <cellStyle name="Comma 8 2 6 2 2" xfId="469"/>
    <cellStyle name="Comma 8 2 6 2 3" xfId="470"/>
    <cellStyle name="Comma 8 2 6 2 3 2" xfId="471"/>
    <cellStyle name="Comma 8 2 6 3" xfId="472"/>
    <cellStyle name="Comma 8 2 7" xfId="473"/>
    <cellStyle name="Comma 8 2 7 2" xfId="474"/>
    <cellStyle name="Comma 8 2 7 3" xfId="475"/>
    <cellStyle name="Comma 8 2 7 3 2" xfId="476"/>
    <cellStyle name="Comma 8 2 8" xfId="477"/>
    <cellStyle name="Comma 8 2 9" xfId="478"/>
    <cellStyle name="Comma 8 2 9 2" xfId="479"/>
    <cellStyle name="Comma 8 3" xfId="480"/>
    <cellStyle name="Comma 8 3 2" xfId="481"/>
    <cellStyle name="Comma 8 4" xfId="482"/>
    <cellStyle name="Comma 8 5" xfId="483"/>
    <cellStyle name="Comma 8 5 2" xfId="484"/>
    <cellStyle name="Comma 8 6" xfId="485"/>
    <cellStyle name="Comma 8 6 2" xfId="486"/>
    <cellStyle name="Comma 8 7" xfId="487"/>
    <cellStyle name="Comma 9" xfId="488"/>
    <cellStyle name="Comma 9 2" xfId="489"/>
    <cellStyle name="Comma 9 2 2" xfId="490"/>
    <cellStyle name="Comma 9 2 3" xfId="491"/>
    <cellStyle name="Comma 9 2 3 2" xfId="492"/>
    <cellStyle name="Comma 9 2 3 3" xfId="493"/>
    <cellStyle name="Comma 9 2 3 4" xfId="494"/>
    <cellStyle name="Comma 9 2 4" xfId="495"/>
    <cellStyle name="Comma 9 2 4 2" xfId="496"/>
    <cellStyle name="Comma 9 2 4 2 2" xfId="497"/>
    <cellStyle name="Comma 9 2 4 2 3" xfId="498"/>
    <cellStyle name="Comma 9 2 4 2 3 2" xfId="499"/>
    <cellStyle name="Comma 9 2 4 3" xfId="500"/>
    <cellStyle name="Comma 9 2 5" xfId="501"/>
    <cellStyle name="Comma 9 2 5 2" xfId="502"/>
    <cellStyle name="Comma 9 2 5 3" xfId="503"/>
    <cellStyle name="Comma 9 2 5 3 2" xfId="504"/>
    <cellStyle name="Comma 9 2 6" xfId="505"/>
    <cellStyle name="Comma 9 2 7" xfId="506"/>
    <cellStyle name="Comma 9 2 7 2" xfId="507"/>
    <cellStyle name="Comma 9 2 8" xfId="508"/>
    <cellStyle name="Comma 9 3" xfId="509"/>
    <cellStyle name="Comma 9 3 2" xfId="510"/>
    <cellStyle name="Comma 9 4" xfId="511"/>
    <cellStyle name="Comma 9 5" xfId="512"/>
    <cellStyle name="Comma 9 6" xfId="513"/>
    <cellStyle name="Comma 9 6 10" xfId="514"/>
    <cellStyle name="Comma 9 6 11" xfId="515"/>
    <cellStyle name="Comma 9 6 11 2" xfId="516"/>
    <cellStyle name="Comma 9 6 11 2 2" xfId="517"/>
    <cellStyle name="Comma 9 6 11 2 3" xfId="518"/>
    <cellStyle name="Comma 9 6 11 2 3 2" xfId="519"/>
    <cellStyle name="Comma 9 6 2" xfId="520"/>
    <cellStyle name="Comma 9 6 3" xfId="521"/>
    <cellStyle name="Comma 9 6 4" xfId="522"/>
    <cellStyle name="Comma 9 6 5" xfId="523"/>
    <cellStyle name="Comma 9 6 5 2" xfId="524"/>
    <cellStyle name="Comma 9 6 5 2 2" xfId="525"/>
    <cellStyle name="Comma 9 6 5 2 3" xfId="526"/>
    <cellStyle name="Comma 9 6 6" xfId="527"/>
    <cellStyle name="Comma 9 6 7" xfId="528"/>
    <cellStyle name="Comma 9 6 8" xfId="529"/>
    <cellStyle name="Comma 9 6 9" xfId="530"/>
    <cellStyle name="Comma 9 6 9 2" xfId="531"/>
    <cellStyle name="Comma 9 6 9 2 2" xfId="532"/>
    <cellStyle name="Comma 9 6 9 2 3" xfId="533"/>
    <cellStyle name="Comma 9 6 9 2 3 2" xfId="534"/>
    <cellStyle name="Comma0" xfId="535"/>
    <cellStyle name="Comma0 2" xfId="536"/>
    <cellStyle name="Config Data" xfId="537"/>
    <cellStyle name="Currency" xfId="538" builtinId="4"/>
    <cellStyle name="Currency 100" xfId="539"/>
    <cellStyle name="Currency 100 2" xfId="540"/>
    <cellStyle name="Currency 2" xfId="541"/>
    <cellStyle name="Currency 2 2" xfId="542"/>
    <cellStyle name="Currency 2 3" xfId="543"/>
    <cellStyle name="Currency 2 4" xfId="544"/>
    <cellStyle name="Currency 3" xfId="545"/>
    <cellStyle name="Currency 3 2" xfId="546"/>
    <cellStyle name="Currency 3 3" xfId="547"/>
    <cellStyle name="Currency 4" xfId="548"/>
    <cellStyle name="Currency 4 2" xfId="549"/>
    <cellStyle name="Currency 4 2 2" xfId="550"/>
    <cellStyle name="Currency 4 3" xfId="551"/>
    <cellStyle name="Currency 4 3 2" xfId="552"/>
    <cellStyle name="Currency 4 4" xfId="553"/>
    <cellStyle name="Currency 5" xfId="554"/>
    <cellStyle name="Currency 5 2" xfId="555"/>
    <cellStyle name="Currency 5 3" xfId="556"/>
    <cellStyle name="Currency 5 3 2" xfId="557"/>
    <cellStyle name="Currency 6" xfId="558"/>
    <cellStyle name="Currency 6 2" xfId="559"/>
    <cellStyle name="Currency 7" xfId="560"/>
    <cellStyle name="Currency 7 2" xfId="561"/>
    <cellStyle name="Currency0" xfId="562"/>
    <cellStyle name="Currency0 2" xfId="563"/>
    <cellStyle name="Date" xfId="564"/>
    <cellStyle name="Date 2" xfId="565"/>
    <cellStyle name="Explanatory Text 2" xfId="566"/>
    <cellStyle name="Explanatory Text 2 2" xfId="567"/>
    <cellStyle name="Explanatory Text 3" xfId="568"/>
    <cellStyle name="Explanatory Text 4" xfId="569"/>
    <cellStyle name="Explanatory Text 5" xfId="570"/>
    <cellStyle name="Fixed" xfId="571"/>
    <cellStyle name="Fixed 2" xfId="572"/>
    <cellStyle name="Good 2" xfId="573"/>
    <cellStyle name="Good 2 2" xfId="574"/>
    <cellStyle name="Good 3" xfId="575"/>
    <cellStyle name="Good 4" xfId="576"/>
    <cellStyle name="Good 5" xfId="577"/>
    <cellStyle name="Heading 1 2" xfId="578"/>
    <cellStyle name="Heading 1 2 2" xfId="579"/>
    <cellStyle name="Heading 1 2 3" xfId="580"/>
    <cellStyle name="Heading 1 3" xfId="581"/>
    <cellStyle name="Heading 1 4" xfId="582"/>
    <cellStyle name="Heading 1 5" xfId="583"/>
    <cellStyle name="Heading 2 2" xfId="584"/>
    <cellStyle name="Heading 2 2 2" xfId="585"/>
    <cellStyle name="Heading 2 2 3" xfId="586"/>
    <cellStyle name="Heading 2 3" xfId="587"/>
    <cellStyle name="Heading 2 4" xfId="588"/>
    <cellStyle name="Heading 2 5" xfId="589"/>
    <cellStyle name="Heading 3 2" xfId="590"/>
    <cellStyle name="Heading 3 2 2" xfId="591"/>
    <cellStyle name="Heading 3 3" xfId="592"/>
    <cellStyle name="Heading 3 4" xfId="593"/>
    <cellStyle name="Heading 3 5" xfId="594"/>
    <cellStyle name="Heading 4 2" xfId="595"/>
    <cellStyle name="Heading 4 2 2" xfId="596"/>
    <cellStyle name="Heading 4 3" xfId="597"/>
    <cellStyle name="Heading 4 4" xfId="598"/>
    <cellStyle name="Heading 4 5" xfId="599"/>
    <cellStyle name="Heading1" xfId="600"/>
    <cellStyle name="Heading2" xfId="601"/>
    <cellStyle name="Input 2" xfId="602"/>
    <cellStyle name="Input 2 2" xfId="603"/>
    <cellStyle name="Input 3" xfId="604"/>
    <cellStyle name="Input 4" xfId="605"/>
    <cellStyle name="Input 5" xfId="606"/>
    <cellStyle name="Lines" xfId="607"/>
    <cellStyle name="Linked Cell 2" xfId="608"/>
    <cellStyle name="Linked Cell 2 2" xfId="609"/>
    <cellStyle name="Linked Cell 3" xfId="610"/>
    <cellStyle name="Linked Cell 4" xfId="611"/>
    <cellStyle name="Linked Cell 5" xfId="612"/>
    <cellStyle name="M" xfId="613"/>
    <cellStyle name="Neutral 2" xfId="614"/>
    <cellStyle name="Neutral 2 2" xfId="615"/>
    <cellStyle name="Neutral 3" xfId="616"/>
    <cellStyle name="Neutral 4" xfId="617"/>
    <cellStyle name="Neutral 5" xfId="618"/>
    <cellStyle name="Normal" xfId="0" builtinId="0"/>
    <cellStyle name="Normal 10" xfId="619"/>
    <cellStyle name="Normal 10 2" xfId="620"/>
    <cellStyle name="Normal 10 2 2" xfId="621"/>
    <cellStyle name="Normal 10 3" xfId="622"/>
    <cellStyle name="Normal 10 4" xfId="623"/>
    <cellStyle name="Normal 11" xfId="624"/>
    <cellStyle name="Normal 11 2" xfId="625"/>
    <cellStyle name="Normal 11 2 2" xfId="626"/>
    <cellStyle name="Normal 11 3" xfId="627"/>
    <cellStyle name="Normal 11 4" xfId="628"/>
    <cellStyle name="Normal 12" xfId="629"/>
    <cellStyle name="Normal 12 2" xfId="630"/>
    <cellStyle name="Normal 12 2 2" xfId="631"/>
    <cellStyle name="Normal 12 2 3" xfId="632"/>
    <cellStyle name="Normal 12 3" xfId="633"/>
    <cellStyle name="Normal 12 4" xfId="634"/>
    <cellStyle name="Normal 13" xfId="635"/>
    <cellStyle name="Normal 13 2" xfId="636"/>
    <cellStyle name="Normal 13 3" xfId="637"/>
    <cellStyle name="Normal 13 4" xfId="638"/>
    <cellStyle name="Normal 14" xfId="639"/>
    <cellStyle name="Normal 14 2" xfId="640"/>
    <cellStyle name="Normal 14 3" xfId="641"/>
    <cellStyle name="Normal 15" xfId="642"/>
    <cellStyle name="Normal 15 2" xfId="643"/>
    <cellStyle name="Normal 15 3" xfId="644"/>
    <cellStyle name="Normal 15 4" xfId="645"/>
    <cellStyle name="Normal 16" xfId="646"/>
    <cellStyle name="Normal 16 2" xfId="647"/>
    <cellStyle name="Normal 16 2 2" xfId="648"/>
    <cellStyle name="Normal 16 2 3" xfId="649"/>
    <cellStyle name="Normal 16 3" xfId="650"/>
    <cellStyle name="Normal 16 4" xfId="651"/>
    <cellStyle name="Normal 17" xfId="652"/>
    <cellStyle name="Normal 17 2" xfId="653"/>
    <cellStyle name="Normal 18" xfId="654"/>
    <cellStyle name="Normal 18 2" xfId="655"/>
    <cellStyle name="Normal 18 2 2" xfId="656"/>
    <cellStyle name="Normal 18 2 3" xfId="657"/>
    <cellStyle name="Normal 18 2 4" xfId="658"/>
    <cellStyle name="Normal 18 3" xfId="659"/>
    <cellStyle name="Normal 18 4" xfId="660"/>
    <cellStyle name="Normal 18 5" xfId="661"/>
    <cellStyle name="Normal 19" xfId="662"/>
    <cellStyle name="Normal 19 2" xfId="663"/>
    <cellStyle name="Normal 19 2 2" xfId="664"/>
    <cellStyle name="Normal 19 2 3" xfId="665"/>
    <cellStyle name="Normal 19 2 4" xfId="666"/>
    <cellStyle name="Normal 19 3" xfId="667"/>
    <cellStyle name="Normal 2" xfId="668"/>
    <cellStyle name="Normal 2 2" xfId="669"/>
    <cellStyle name="Normal 2 2 2" xfId="670"/>
    <cellStyle name="Normal 2 2 2 2" xfId="671"/>
    <cellStyle name="Normal 2 2 3" xfId="672"/>
    <cellStyle name="Normal 2 2 4" xfId="673"/>
    <cellStyle name="Normal 2 2 4 2" xfId="674"/>
    <cellStyle name="Normal 2 2 4 2 2" xfId="675"/>
    <cellStyle name="Normal 2 2 4 3" xfId="676"/>
    <cellStyle name="Normal 2 2 4 4" xfId="677"/>
    <cellStyle name="Normal 2 2 4 5" xfId="678"/>
    <cellStyle name="Normal 2 2 4 5 2" xfId="679"/>
    <cellStyle name="Normal 2 2 5" xfId="680"/>
    <cellStyle name="Normal 2 2 6" xfId="681"/>
    <cellStyle name="Normal 2 3" xfId="682"/>
    <cellStyle name="Normal 2 3 2" xfId="683"/>
    <cellStyle name="Normal 2 4" xfId="684"/>
    <cellStyle name="Normal 20" xfId="685"/>
    <cellStyle name="Normal 20 2" xfId="686"/>
    <cellStyle name="Normal 20 3" xfId="687"/>
    <cellStyle name="Normal 20 4" xfId="688"/>
    <cellStyle name="Normal 21" xfId="689"/>
    <cellStyle name="Normal 21 2" xfId="690"/>
    <cellStyle name="Normal 22" xfId="691"/>
    <cellStyle name="Normal 22 2" xfId="692"/>
    <cellStyle name="Normal 22 3" xfId="693"/>
    <cellStyle name="Normal 23" xfId="694"/>
    <cellStyle name="Normal 23 2" xfId="695"/>
    <cellStyle name="Normal 24" xfId="696"/>
    <cellStyle name="Normal 24 2" xfId="697"/>
    <cellStyle name="Normal 25" xfId="698"/>
    <cellStyle name="Normal 25 2" xfId="699"/>
    <cellStyle name="Normal 25 3" xfId="700"/>
    <cellStyle name="Normal 26" xfId="701"/>
    <cellStyle name="Normal 27" xfId="702"/>
    <cellStyle name="Normal 27 2" xfId="703"/>
    <cellStyle name="Normal 28" xfId="704"/>
    <cellStyle name="Normal 29" xfId="705"/>
    <cellStyle name="Normal 3" xfId="706"/>
    <cellStyle name="Normal 3 2" xfId="707"/>
    <cellStyle name="Normal 3 2 2" xfId="708"/>
    <cellStyle name="Normal 3 2 3" xfId="709"/>
    <cellStyle name="Normal 3 3" xfId="710"/>
    <cellStyle name="Normal 3 3 2" xfId="711"/>
    <cellStyle name="Normal 3 3 3" xfId="712"/>
    <cellStyle name="Normal 3 4" xfId="713"/>
    <cellStyle name="Normal 3 5" xfId="714"/>
    <cellStyle name="Normal 3_Attach O, GG, Support -New Method 2-14-11" xfId="715"/>
    <cellStyle name="Normal 30" xfId="716"/>
    <cellStyle name="Normal 31" xfId="717"/>
    <cellStyle name="Normal 31 2" xfId="718"/>
    <cellStyle name="Normal 4" xfId="719"/>
    <cellStyle name="Normal 4 2" xfId="720"/>
    <cellStyle name="Normal 4 2 2" xfId="721"/>
    <cellStyle name="Normal 4 2 3" xfId="722"/>
    <cellStyle name="Normal 4 3" xfId="723"/>
    <cellStyle name="Normal 4 3 2" xfId="724"/>
    <cellStyle name="Normal 4 3 3" xfId="725"/>
    <cellStyle name="Normal 4 3 3 2" xfId="726"/>
    <cellStyle name="Normal 4 3 4" xfId="727"/>
    <cellStyle name="Normal 4 4" xfId="728"/>
    <cellStyle name="Normal 4 5" xfId="729"/>
    <cellStyle name="Normal 5" xfId="730"/>
    <cellStyle name="Normal 5 2" xfId="731"/>
    <cellStyle name="Normal 5 2 2" xfId="732"/>
    <cellStyle name="Normal 5 2 3" xfId="733"/>
    <cellStyle name="Normal 5 2 3 2" xfId="734"/>
    <cellStyle name="Normal 5 28" xfId="735"/>
    <cellStyle name="Normal 5 28 2" xfId="736"/>
    <cellStyle name="Normal 5 3" xfId="737"/>
    <cellStyle name="Normal 5 3 2" xfId="738"/>
    <cellStyle name="Normal 5 4" xfId="739"/>
    <cellStyle name="Normal 5 5" xfId="740"/>
    <cellStyle name="Normal 53" xfId="741"/>
    <cellStyle name="Normal 53 2" xfId="742"/>
    <cellStyle name="Normal 6" xfId="743"/>
    <cellStyle name="Normal 6 2" xfId="744"/>
    <cellStyle name="Normal 6 2 2" xfId="745"/>
    <cellStyle name="Normal 6 3" xfId="746"/>
    <cellStyle name="Normal 7" xfId="747"/>
    <cellStyle name="Normal 7 2" xfId="748"/>
    <cellStyle name="Normal 7 2 2" xfId="749"/>
    <cellStyle name="Normal 7 3" xfId="750"/>
    <cellStyle name="Normal 7 3 2" xfId="751"/>
    <cellStyle name="Normal 7 4" xfId="752"/>
    <cellStyle name="Normal 8" xfId="753"/>
    <cellStyle name="Normal 8 2" xfId="754"/>
    <cellStyle name="Normal 8 3" xfId="755"/>
    <cellStyle name="Normal 9" xfId="756"/>
    <cellStyle name="Normal 9 2" xfId="757"/>
    <cellStyle name="Normal 9 2 2" xfId="758"/>
    <cellStyle name="Normal 9 3" xfId="759"/>
    <cellStyle name="Normal_Summary" xfId="760"/>
    <cellStyle name="Note 2" xfId="761"/>
    <cellStyle name="Note 2 2" xfId="762"/>
    <cellStyle name="Note 3" xfId="763"/>
    <cellStyle name="Note 4" xfId="764"/>
    <cellStyle name="Note 5" xfId="765"/>
    <cellStyle name="Output 2" xfId="766"/>
    <cellStyle name="Output 2 2" xfId="767"/>
    <cellStyle name="Output 3" xfId="768"/>
    <cellStyle name="Output 4" xfId="769"/>
    <cellStyle name="Output 5" xfId="770"/>
    <cellStyle name="Percent" xfId="771" builtinId="5"/>
    <cellStyle name="Percent 10" xfId="772"/>
    <cellStyle name="Percent 10 2" xfId="773"/>
    <cellStyle name="Percent 10 3" xfId="774"/>
    <cellStyle name="Percent 10 3 2" xfId="775"/>
    <cellStyle name="Percent 10 3 3" xfId="776"/>
    <cellStyle name="Percent 10 3 3 2" xfId="777"/>
    <cellStyle name="Percent 11" xfId="778"/>
    <cellStyle name="Percent 11 2" xfId="779"/>
    <cellStyle name="Percent 11 3" xfId="780"/>
    <cellStyle name="Percent 11 3 2" xfId="781"/>
    <cellStyle name="Percent 12" xfId="782"/>
    <cellStyle name="Percent 12 2" xfId="783"/>
    <cellStyle name="Percent 12 3" xfId="784"/>
    <cellStyle name="Percent 12 3 2" xfId="785"/>
    <cellStyle name="Percent 13" xfId="786"/>
    <cellStyle name="Percent 13 2" xfId="787"/>
    <cellStyle name="Percent 13 3" xfId="788"/>
    <cellStyle name="Percent 13 3 2" xfId="789"/>
    <cellStyle name="Percent 14" xfId="790"/>
    <cellStyle name="Percent 14 2" xfId="791"/>
    <cellStyle name="Percent 14 3" xfId="792"/>
    <cellStyle name="Percent 14 3 2" xfId="793"/>
    <cellStyle name="Percent 15" xfId="794"/>
    <cellStyle name="Percent 15 2" xfId="795"/>
    <cellStyle name="Percent 15 3" xfId="796"/>
    <cellStyle name="Percent 15 3 2" xfId="797"/>
    <cellStyle name="Percent 16" xfId="798"/>
    <cellStyle name="Percent 16 2" xfId="799"/>
    <cellStyle name="Percent 16 3" xfId="800"/>
    <cellStyle name="Percent 16 3 2" xfId="801"/>
    <cellStyle name="Percent 17" xfId="802"/>
    <cellStyle name="Percent 17 2" xfId="803"/>
    <cellStyle name="Percent 17 3" xfId="804"/>
    <cellStyle name="Percent 17 3 2" xfId="805"/>
    <cellStyle name="Percent 18" xfId="806"/>
    <cellStyle name="Percent 18 2" xfId="807"/>
    <cellStyle name="Percent 18 3" xfId="808"/>
    <cellStyle name="Percent 18 3 2" xfId="809"/>
    <cellStyle name="Percent 19" xfId="810"/>
    <cellStyle name="Percent 19 2" xfId="811"/>
    <cellStyle name="Percent 19 3" xfId="812"/>
    <cellStyle name="Percent 19 3 2" xfId="813"/>
    <cellStyle name="Percent 2" xfId="814"/>
    <cellStyle name="Percent 2 2" xfId="815"/>
    <cellStyle name="Percent 2 2 2" xfId="816"/>
    <cellStyle name="Percent 2 2 2 2" xfId="817"/>
    <cellStyle name="Percent 2 2 2 3" xfId="818"/>
    <cellStyle name="Percent 2 2 2 3 2" xfId="819"/>
    <cellStyle name="Percent 2 2 2 3 3" xfId="820"/>
    <cellStyle name="Percent 2 2 2 3 3 2" xfId="821"/>
    <cellStyle name="Percent 2 2 2 3 3 3" xfId="822"/>
    <cellStyle name="Percent 2 2 2 3 3 4" xfId="823"/>
    <cellStyle name="Percent 2 2 2 3 4" xfId="824"/>
    <cellStyle name="Percent 2 2 2 3 4 2" xfId="825"/>
    <cellStyle name="Percent 2 2 2 3 4 2 2" xfId="826"/>
    <cellStyle name="Percent 2 2 2 3 4 2 3" xfId="827"/>
    <cellStyle name="Percent 2 2 2 3 4 2 3 2" xfId="828"/>
    <cellStyle name="Percent 2 2 2 3 4 3" xfId="829"/>
    <cellStyle name="Percent 2 2 2 3 5" xfId="830"/>
    <cellStyle name="Percent 2 2 2 3 5 2" xfId="831"/>
    <cellStyle name="Percent 2 2 2 3 5 3" xfId="832"/>
    <cellStyle name="Percent 2 2 2 3 5 3 2" xfId="833"/>
    <cellStyle name="Percent 2 2 2 3 6" xfId="834"/>
    <cellStyle name="Percent 2 2 2 3 7" xfId="835"/>
    <cellStyle name="Percent 2 2 2 3 7 2" xfId="836"/>
    <cellStyle name="Percent 2 2 2 4" xfId="837"/>
    <cellStyle name="Percent 2 2 2 4 2" xfId="838"/>
    <cellStyle name="Percent 2 2 2 4 2 2" xfId="839"/>
    <cellStyle name="Percent 2 2 2 4 2 3" xfId="840"/>
    <cellStyle name="Percent 2 2 2 4 2 3 2" xfId="841"/>
    <cellStyle name="Percent 2 2 2 4 3" xfId="842"/>
    <cellStyle name="Percent 2 2 2 5" xfId="843"/>
    <cellStyle name="Percent 2 2 2 5 2" xfId="844"/>
    <cellStyle name="Percent 2 2 2 5 3" xfId="845"/>
    <cellStyle name="Percent 2 2 2 5 3 2" xfId="846"/>
    <cellStyle name="Percent 2 2 2 6" xfId="847"/>
    <cellStyle name="Percent 2 2 2 6 2" xfId="848"/>
    <cellStyle name="Percent 2 2 3" xfId="849"/>
    <cellStyle name="Percent 2 2 3 2" xfId="850"/>
    <cellStyle name="Percent 2 2 3 3" xfId="851"/>
    <cellStyle name="Percent 2 2 3 4" xfId="852"/>
    <cellStyle name="Percent 2 3" xfId="853"/>
    <cellStyle name="Percent 2 3 2" xfId="854"/>
    <cellStyle name="Percent 2 4" xfId="855"/>
    <cellStyle name="Percent 2 4 10" xfId="856"/>
    <cellStyle name="Percent 2 4 11" xfId="857"/>
    <cellStyle name="Percent 2 4 11 2" xfId="858"/>
    <cellStyle name="Percent 2 4 11 2 2" xfId="859"/>
    <cellStyle name="Percent 2 4 11 2 3" xfId="860"/>
    <cellStyle name="Percent 2 4 11 2 3 2" xfId="861"/>
    <cellStyle name="Percent 2 4 2" xfId="862"/>
    <cellStyle name="Percent 2 4 3" xfId="863"/>
    <cellStyle name="Percent 2 4 4" xfId="864"/>
    <cellStyle name="Percent 2 4 5" xfId="865"/>
    <cellStyle name="Percent 2 4 5 2" xfId="866"/>
    <cellStyle name="Percent 2 4 5 2 2" xfId="867"/>
    <cellStyle name="Percent 2 4 5 2 3" xfId="868"/>
    <cellStyle name="Percent 2 4 6" xfId="869"/>
    <cellStyle name="Percent 2 4 7" xfId="870"/>
    <cellStyle name="Percent 2 4 8" xfId="871"/>
    <cellStyle name="Percent 2 4 9" xfId="872"/>
    <cellStyle name="Percent 2 4 9 2" xfId="873"/>
    <cellStyle name="Percent 2 4 9 2 2" xfId="874"/>
    <cellStyle name="Percent 2 4 9 2 3" xfId="875"/>
    <cellStyle name="Percent 2 4 9 2 3 2" xfId="876"/>
    <cellStyle name="Percent 2 5" xfId="877"/>
    <cellStyle name="Percent 20" xfId="878"/>
    <cellStyle name="Percent 20 2" xfId="879"/>
    <cellStyle name="Percent 20 3" xfId="880"/>
    <cellStyle name="Percent 20 3 2" xfId="881"/>
    <cellStyle name="Percent 21" xfId="882"/>
    <cellStyle name="Percent 21 2" xfId="883"/>
    <cellStyle name="Percent 21 3" xfId="884"/>
    <cellStyle name="Percent 21 3 2" xfId="885"/>
    <cellStyle name="Percent 22" xfId="886"/>
    <cellStyle name="Percent 22 2" xfId="887"/>
    <cellStyle name="Percent 23" xfId="888"/>
    <cellStyle name="Percent 23 2" xfId="889"/>
    <cellStyle name="Percent 24" xfId="890"/>
    <cellStyle name="Percent 25" xfId="891"/>
    <cellStyle name="Percent 25 2" xfId="892"/>
    <cellStyle name="Percent 25 3" xfId="893"/>
    <cellStyle name="Percent 25 3 2" xfId="894"/>
    <cellStyle name="Percent 26" xfId="895"/>
    <cellStyle name="Percent 27" xfId="896"/>
    <cellStyle name="Percent 27 2" xfId="897"/>
    <cellStyle name="Percent 3" xfId="898"/>
    <cellStyle name="Percent 3 2" xfId="899"/>
    <cellStyle name="Percent 3 2 2" xfId="900"/>
    <cellStyle name="Percent 3 2 3" xfId="901"/>
    <cellStyle name="Percent 3 2 3 2" xfId="902"/>
    <cellStyle name="Percent 3 2 3 3" xfId="903"/>
    <cellStyle name="Percent 3 2 3 4" xfId="904"/>
    <cellStyle name="Percent 3 2 4" xfId="905"/>
    <cellStyle name="Percent 3 2 4 2" xfId="906"/>
    <cellStyle name="Percent 3 2 4 2 2" xfId="907"/>
    <cellStyle name="Percent 3 2 4 2 3" xfId="908"/>
    <cellStyle name="Percent 3 2 4 2 3 2" xfId="909"/>
    <cellStyle name="Percent 3 2 4 3" xfId="910"/>
    <cellStyle name="Percent 3 2 5" xfId="911"/>
    <cellStyle name="Percent 3 2 5 2" xfId="912"/>
    <cellStyle name="Percent 3 2 5 3" xfId="913"/>
    <cellStyle name="Percent 3 2 5 3 2" xfId="914"/>
    <cellStyle name="Percent 3 2 6" xfId="915"/>
    <cellStyle name="Percent 3 2 7" xfId="916"/>
    <cellStyle name="Percent 3 2 7 2" xfId="917"/>
    <cellStyle name="Percent 3 2 8" xfId="918"/>
    <cellStyle name="Percent 3 3" xfId="919"/>
    <cellStyle name="Percent 3 3 2" xfId="920"/>
    <cellStyle name="Percent 3 3 2 2" xfId="921"/>
    <cellStyle name="Percent 3 3 3" xfId="922"/>
    <cellStyle name="Percent 3 3 3 2" xfId="923"/>
    <cellStyle name="Percent 3 3 4" xfId="924"/>
    <cellStyle name="Percent 3 3 5" xfId="925"/>
    <cellStyle name="Percent 3 3 6" xfId="926"/>
    <cellStyle name="Percent 3 4" xfId="927"/>
    <cellStyle name="Percent 3 4 2" xfId="928"/>
    <cellStyle name="Percent 3 4 3" xfId="929"/>
    <cellStyle name="Percent 3 5" xfId="930"/>
    <cellStyle name="Percent 3 5 2" xfId="931"/>
    <cellStyle name="Percent 3 5 2 2" xfId="932"/>
    <cellStyle name="Percent 3 5 3" xfId="933"/>
    <cellStyle name="Percent 3 5 4" xfId="934"/>
    <cellStyle name="Percent 3 5 5" xfId="935"/>
    <cellStyle name="Percent 3 6" xfId="936"/>
    <cellStyle name="Percent 4" xfId="937"/>
    <cellStyle name="Percent 4 2" xfId="938"/>
    <cellStyle name="Percent 4 2 2" xfId="939"/>
    <cellStyle name="Percent 4 2 3" xfId="940"/>
    <cellStyle name="Percent 4 3" xfId="941"/>
    <cellStyle name="Percent 4 3 2" xfId="942"/>
    <cellStyle name="Percent 4 3 2 2" xfId="943"/>
    <cellStyle name="Percent 4 3 3" xfId="944"/>
    <cellStyle name="Percent 4 3 4" xfId="945"/>
    <cellStyle name="Percent 4 3 5" xfId="946"/>
    <cellStyle name="Percent 4 4" xfId="947"/>
    <cellStyle name="Percent 4 4 2" xfId="948"/>
    <cellStyle name="Percent 4 4 2 2" xfId="949"/>
    <cellStyle name="Percent 4 4 2 3" xfId="950"/>
    <cellStyle name="Percent 4 4 2 3 2" xfId="951"/>
    <cellStyle name="Percent 4 4 3" xfId="952"/>
    <cellStyle name="Percent 4 4 4" xfId="953"/>
    <cellStyle name="Percent 4 5" xfId="954"/>
    <cellStyle name="Percent 4 5 2" xfId="955"/>
    <cellStyle name="Percent 4 5 3" xfId="956"/>
    <cellStyle name="Percent 4 5 3 2" xfId="957"/>
    <cellStyle name="Percent 4 5 4" xfId="958"/>
    <cellStyle name="Percent 4 6" xfId="959"/>
    <cellStyle name="Percent 4 7" xfId="960"/>
    <cellStyle name="Percent 4 7 2" xfId="961"/>
    <cellStyle name="Percent 4 8" xfId="962"/>
    <cellStyle name="Percent 5" xfId="963"/>
    <cellStyle name="Percent 5 2" xfId="964"/>
    <cellStyle name="Percent 5 2 2" xfId="965"/>
    <cellStyle name="Percent 5 3" xfId="966"/>
    <cellStyle name="Percent 5 3 2" xfId="967"/>
    <cellStyle name="Percent 5 3 3" xfId="968"/>
    <cellStyle name="Percent 5 3 4" xfId="969"/>
    <cellStyle name="Percent 5 4" xfId="970"/>
    <cellStyle name="Percent 5 4 2" xfId="971"/>
    <cellStyle name="Percent 5 4 3" xfId="972"/>
    <cellStyle name="Percent 5 4 4" xfId="973"/>
    <cellStyle name="Percent 5 5" xfId="974"/>
    <cellStyle name="Percent 5 5 2" xfId="975"/>
    <cellStyle name="Percent 5 5 2 2" xfId="976"/>
    <cellStyle name="Percent 5 5 2 3" xfId="977"/>
    <cellStyle name="Percent 5 5 2 3 2" xfId="978"/>
    <cellStyle name="Percent 5 5 3" xfId="979"/>
    <cellStyle name="Percent 5 6" xfId="980"/>
    <cellStyle name="Percent 5 6 2" xfId="981"/>
    <cellStyle name="Percent 5 6 3" xfId="982"/>
    <cellStyle name="Percent 5 6 3 2" xfId="983"/>
    <cellStyle name="Percent 5 7" xfId="984"/>
    <cellStyle name="Percent 5 8" xfId="985"/>
    <cellStyle name="Percent 5 8 2" xfId="986"/>
    <cellStyle name="Percent 5 9" xfId="987"/>
    <cellStyle name="Percent 5 9 2" xfId="988"/>
    <cellStyle name="Percent 5 9 3" xfId="989"/>
    <cellStyle name="Percent 5 9 3 2" xfId="990"/>
    <cellStyle name="Percent 6" xfId="991"/>
    <cellStyle name="Percent 6 10" xfId="992"/>
    <cellStyle name="Percent 6 11" xfId="993"/>
    <cellStyle name="Percent 6 11 2" xfId="994"/>
    <cellStyle name="Percent 6 11 2 2" xfId="995"/>
    <cellStyle name="Percent 6 11 2 3" xfId="996"/>
    <cellStyle name="Percent 6 11 2 3 2" xfId="997"/>
    <cellStyle name="Percent 6 12" xfId="998"/>
    <cellStyle name="Percent 6 13" xfId="999"/>
    <cellStyle name="Percent 6 13 2" xfId="1000"/>
    <cellStyle name="Percent 6 13 2 2" xfId="1001"/>
    <cellStyle name="Percent 6 13 2 3" xfId="1002"/>
    <cellStyle name="Percent 6 13 2 3 2" xfId="1003"/>
    <cellStyle name="Percent 6 14" xfId="1004"/>
    <cellStyle name="Percent 6 14 2" xfId="1005"/>
    <cellStyle name="Percent 6 15" xfId="1006"/>
    <cellStyle name="Percent 6 16" xfId="1007"/>
    <cellStyle name="Percent 6 16 2" xfId="1008"/>
    <cellStyle name="Percent 6 2" xfId="1009"/>
    <cellStyle name="Percent 6 2 2" xfId="1010"/>
    <cellStyle name="Percent 6 3" xfId="1011"/>
    <cellStyle name="Percent 6 3 2" xfId="1012"/>
    <cellStyle name="Percent 6 4" xfId="1013"/>
    <cellStyle name="Percent 6 5" xfId="1014"/>
    <cellStyle name="Percent 6 6" xfId="1015"/>
    <cellStyle name="Percent 6 7" xfId="1016"/>
    <cellStyle name="Percent 6 7 2" xfId="1017"/>
    <cellStyle name="Percent 6 7 2 2" xfId="1018"/>
    <cellStyle name="Percent 6 7 2 3" xfId="1019"/>
    <cellStyle name="Percent 6 8" xfId="1020"/>
    <cellStyle name="Percent 6 9" xfId="1021"/>
    <cellStyle name="Percent 7" xfId="1022"/>
    <cellStyle name="Percent 7 10" xfId="1023"/>
    <cellStyle name="Percent 7 11" xfId="1024"/>
    <cellStyle name="Percent 7 11 2" xfId="1025"/>
    <cellStyle name="Percent 7 11 2 2" xfId="1026"/>
    <cellStyle name="Percent 7 11 2 3" xfId="1027"/>
    <cellStyle name="Percent 7 11 2 3 2" xfId="1028"/>
    <cellStyle name="Percent 7 12" xfId="1029"/>
    <cellStyle name="Percent 7 12 2" xfId="1030"/>
    <cellStyle name="Percent 7 13" xfId="1031"/>
    <cellStyle name="Percent 7 14" xfId="1032"/>
    <cellStyle name="Percent 7 14 2" xfId="1033"/>
    <cellStyle name="Percent 7 15" xfId="1034"/>
    <cellStyle name="Percent 7 2" xfId="1035"/>
    <cellStyle name="Percent 7 3" xfId="1036"/>
    <cellStyle name="Percent 7 4" xfId="1037"/>
    <cellStyle name="Percent 7 5" xfId="1038"/>
    <cellStyle name="Percent 7 5 2" xfId="1039"/>
    <cellStyle name="Percent 7 5 2 2" xfId="1040"/>
    <cellStyle name="Percent 7 5 2 3" xfId="1041"/>
    <cellStyle name="Percent 7 5 2 4" xfId="1042"/>
    <cellStyle name="Percent 7 6" xfId="1043"/>
    <cellStyle name="Percent 7 7" xfId="1044"/>
    <cellStyle name="Percent 7 8" xfId="1045"/>
    <cellStyle name="Percent 7 9" xfId="1046"/>
    <cellStyle name="Percent 7 9 2" xfId="1047"/>
    <cellStyle name="Percent 7 9 2 2" xfId="1048"/>
    <cellStyle name="Percent 7 9 2 3" xfId="1049"/>
    <cellStyle name="Percent 7 9 2 3 2" xfId="1050"/>
    <cellStyle name="Percent 8" xfId="1051"/>
    <cellStyle name="Percent 8 2" xfId="1052"/>
    <cellStyle name="Percent 8 3" xfId="1053"/>
    <cellStyle name="Percent 8 4" xfId="1054"/>
    <cellStyle name="Percent 8 5" xfId="1055"/>
    <cellStyle name="Percent 9" xfId="1056"/>
    <cellStyle name="Percent 9 2" xfId="1057"/>
    <cellStyle name="Percent 9 3" xfId="1058"/>
    <cellStyle name="Percent 9 4" xfId="1059"/>
    <cellStyle name="Percent 9 5" xfId="1060"/>
    <cellStyle name="PSChar" xfId="1061"/>
    <cellStyle name="PSChar 10" xfId="1062"/>
    <cellStyle name="PSChar 10 2" xfId="1063"/>
    <cellStyle name="PSChar 11" xfId="1064"/>
    <cellStyle name="PSChar 11 2" xfId="1065"/>
    <cellStyle name="PSChar 12" xfId="1066"/>
    <cellStyle name="PSChar 12 2" xfId="1067"/>
    <cellStyle name="PSChar 13" xfId="1068"/>
    <cellStyle name="PSChar 14" xfId="1069"/>
    <cellStyle name="PSChar 14 2" xfId="1070"/>
    <cellStyle name="PSChar 15" xfId="1071"/>
    <cellStyle name="PSChar 15 2" xfId="1072"/>
    <cellStyle name="PSChar 15 3" xfId="1073"/>
    <cellStyle name="PSChar 16" xfId="1074"/>
    <cellStyle name="PSChar 17" xfId="1075"/>
    <cellStyle name="PSChar 18" xfId="1076"/>
    <cellStyle name="PSChar 19" xfId="1077"/>
    <cellStyle name="PSChar 19 2" xfId="1078"/>
    <cellStyle name="PSChar 2" xfId="1079"/>
    <cellStyle name="PSChar 2 2" xfId="1080"/>
    <cellStyle name="PSChar 2 2 2" xfId="1081"/>
    <cellStyle name="PSChar 2 3" xfId="1082"/>
    <cellStyle name="PSChar 3" xfId="1083"/>
    <cellStyle name="PSChar 3 2" xfId="1084"/>
    <cellStyle name="PSChar 4" xfId="1085"/>
    <cellStyle name="PSChar 4 2" xfId="1086"/>
    <cellStyle name="PSChar 5" xfId="1087"/>
    <cellStyle name="PSChar 5 2" xfId="1088"/>
    <cellStyle name="PSChar 5 3" xfId="1089"/>
    <cellStyle name="PSChar 5 3 2" xfId="1090"/>
    <cellStyle name="PSChar 6" xfId="1091"/>
    <cellStyle name="PSChar 6 2" xfId="1092"/>
    <cellStyle name="PSChar 7" xfId="1093"/>
    <cellStyle name="PSChar 7 2" xfId="1094"/>
    <cellStyle name="PSChar 8" xfId="1095"/>
    <cellStyle name="PSChar 8 2" xfId="1096"/>
    <cellStyle name="PSChar 9" xfId="1097"/>
    <cellStyle name="PSChar 9 2" xfId="1098"/>
    <cellStyle name="PSChar 9 2 2" xfId="1099"/>
    <cellStyle name="PSChar 9 3" xfId="1100"/>
    <cellStyle name="PSDate" xfId="1101"/>
    <cellStyle name="PSDate 10" xfId="1102"/>
    <cellStyle name="PSDate 10 2" xfId="1103"/>
    <cellStyle name="PSDate 11" xfId="1104"/>
    <cellStyle name="PSDate 11 2" xfId="1105"/>
    <cellStyle name="PSDate 12" xfId="1106"/>
    <cellStyle name="PSDate 12 2" xfId="1107"/>
    <cellStyle name="PSDate 13" xfId="1108"/>
    <cellStyle name="PSDate 14" xfId="1109"/>
    <cellStyle name="PSDate 14 2" xfId="1110"/>
    <cellStyle name="PSDate 15" xfId="1111"/>
    <cellStyle name="PSDate 15 2" xfId="1112"/>
    <cellStyle name="PSDate 15 3" xfId="1113"/>
    <cellStyle name="PSDate 16" xfId="1114"/>
    <cellStyle name="PSDate 17" xfId="1115"/>
    <cellStyle name="PSDate 18" xfId="1116"/>
    <cellStyle name="PSDate 19" xfId="1117"/>
    <cellStyle name="PSDate 19 2" xfId="1118"/>
    <cellStyle name="PSDate 2" xfId="1119"/>
    <cellStyle name="PSDate 2 2" xfId="1120"/>
    <cellStyle name="PSDate 2 2 2" xfId="1121"/>
    <cellStyle name="PSDate 2 3" xfId="1122"/>
    <cellStyle name="PSDate 3" xfId="1123"/>
    <cellStyle name="PSDate 3 2" xfId="1124"/>
    <cellStyle name="PSDate 4" xfId="1125"/>
    <cellStyle name="PSDate 4 2" xfId="1126"/>
    <cellStyle name="PSDate 5" xfId="1127"/>
    <cellStyle name="PSDate 5 2" xfId="1128"/>
    <cellStyle name="PSDate 5 3" xfId="1129"/>
    <cellStyle name="PSDate 5 3 2" xfId="1130"/>
    <cellStyle name="PSDate 6" xfId="1131"/>
    <cellStyle name="PSDate 6 2" xfId="1132"/>
    <cellStyle name="PSDate 7" xfId="1133"/>
    <cellStyle name="PSDate 7 2" xfId="1134"/>
    <cellStyle name="PSDate 8" xfId="1135"/>
    <cellStyle name="PSDate 8 2" xfId="1136"/>
    <cellStyle name="PSDate 9" xfId="1137"/>
    <cellStyle name="PSDate 9 2" xfId="1138"/>
    <cellStyle name="PSDate 9 2 2" xfId="1139"/>
    <cellStyle name="PSDate 9 3" xfId="1140"/>
    <cellStyle name="PSDec" xfId="1141"/>
    <cellStyle name="PSDec 10" xfId="1142"/>
    <cellStyle name="PSDec 10 2" xfId="1143"/>
    <cellStyle name="PSDec 11" xfId="1144"/>
    <cellStyle name="PSDec 11 2" xfId="1145"/>
    <cellStyle name="PSDec 12" xfId="1146"/>
    <cellStyle name="PSDec 12 2" xfId="1147"/>
    <cellStyle name="PSDec 13" xfId="1148"/>
    <cellStyle name="PSDec 14" xfId="1149"/>
    <cellStyle name="PSDec 14 2" xfId="1150"/>
    <cellStyle name="PSDec 15" xfId="1151"/>
    <cellStyle name="PSDec 15 2" xfId="1152"/>
    <cellStyle name="PSDec 15 3" xfId="1153"/>
    <cellStyle name="PSDec 16" xfId="1154"/>
    <cellStyle name="PSDec 17" xfId="1155"/>
    <cellStyle name="PSDec 18" xfId="1156"/>
    <cellStyle name="PSDec 19" xfId="1157"/>
    <cellStyle name="PSDec 19 2" xfId="1158"/>
    <cellStyle name="PSDec 2" xfId="1159"/>
    <cellStyle name="PSDec 2 2" xfId="1160"/>
    <cellStyle name="PSDec 2 2 2" xfId="1161"/>
    <cellStyle name="PSDec 2 3" xfId="1162"/>
    <cellStyle name="PSDec 3" xfId="1163"/>
    <cellStyle name="PSDec 3 2" xfId="1164"/>
    <cellStyle name="PSDec 4" xfId="1165"/>
    <cellStyle name="PSDec 4 2" xfId="1166"/>
    <cellStyle name="PSDec 5" xfId="1167"/>
    <cellStyle name="PSDec 5 2" xfId="1168"/>
    <cellStyle name="PSDec 5 3" xfId="1169"/>
    <cellStyle name="PSDec 5 3 2" xfId="1170"/>
    <cellStyle name="PSDec 6" xfId="1171"/>
    <cellStyle name="PSDec 6 2" xfId="1172"/>
    <cellStyle name="PSDec 7" xfId="1173"/>
    <cellStyle name="PSDec 7 2" xfId="1174"/>
    <cellStyle name="PSDec 8" xfId="1175"/>
    <cellStyle name="PSDec 8 2" xfId="1176"/>
    <cellStyle name="PSDec 9" xfId="1177"/>
    <cellStyle name="PSDec 9 2" xfId="1178"/>
    <cellStyle name="PSDec 9 2 2" xfId="1179"/>
    <cellStyle name="PSDec 9 3" xfId="1180"/>
    <cellStyle name="PSdesc" xfId="1181"/>
    <cellStyle name="PSHeading" xfId="1182"/>
    <cellStyle name="PSHeading 10" xfId="1183"/>
    <cellStyle name="PSHeading 10 2" xfId="1184"/>
    <cellStyle name="PSHeading 11" xfId="1185"/>
    <cellStyle name="PSHeading 11 2" xfId="1186"/>
    <cellStyle name="PSHeading 11 2 2" xfId="1187"/>
    <cellStyle name="PSHeading 11 3" xfId="1188"/>
    <cellStyle name="PSHeading 12" xfId="1189"/>
    <cellStyle name="PSHeading 12 2" xfId="1190"/>
    <cellStyle name="PSHeading 13" xfId="1191"/>
    <cellStyle name="PSHeading 13 2" xfId="1192"/>
    <cellStyle name="PSHeading 14" xfId="1193"/>
    <cellStyle name="PSHeading 14 2" xfId="1194"/>
    <cellStyle name="PSHeading 15" xfId="1195"/>
    <cellStyle name="PSHeading 16" xfId="1196"/>
    <cellStyle name="PSHeading 16 2" xfId="1197"/>
    <cellStyle name="PSHeading 17" xfId="1198"/>
    <cellStyle name="PSHeading 17 2" xfId="1199"/>
    <cellStyle name="PSHeading 18" xfId="1200"/>
    <cellStyle name="PSHeading 18 2" xfId="1201"/>
    <cellStyle name="PSHeading 18 3" xfId="1202"/>
    <cellStyle name="PSHeading 19" xfId="1203"/>
    <cellStyle name="PSHeading 2" xfId="1204"/>
    <cellStyle name="PSHeading 2 2" xfId="1205"/>
    <cellStyle name="PSHeading 2 2 2" xfId="1206"/>
    <cellStyle name="PSHeading 2 2 3" xfId="1207"/>
    <cellStyle name="PSHeading 2 3" xfId="1208"/>
    <cellStyle name="PSHeading 20" xfId="1209"/>
    <cellStyle name="PSHeading 21" xfId="1210"/>
    <cellStyle name="PSHeading 22" xfId="1211"/>
    <cellStyle name="PSHeading 22 2" xfId="1212"/>
    <cellStyle name="PSHeading 3" xfId="1213"/>
    <cellStyle name="PSHeading 3 2" xfId="1214"/>
    <cellStyle name="PSHeading 3 3" xfId="1215"/>
    <cellStyle name="PSHeading 3 3 2" xfId="1216"/>
    <cellStyle name="PSHeading 4" xfId="1217"/>
    <cellStyle name="PSHeading 4 2" xfId="1218"/>
    <cellStyle name="PSHeading 5" xfId="1219"/>
    <cellStyle name="PSHeading 5 2" xfId="1220"/>
    <cellStyle name="PSHeading 6" xfId="1221"/>
    <cellStyle name="PSHeading 6 2" xfId="1222"/>
    <cellStyle name="PSHeading 7" xfId="1223"/>
    <cellStyle name="PSHeading 7 2" xfId="1224"/>
    <cellStyle name="PSHeading 8" xfId="1225"/>
    <cellStyle name="PSHeading 8 2" xfId="1226"/>
    <cellStyle name="PSHeading 9" xfId="1227"/>
    <cellStyle name="PSHeading 9 2" xfId="1228"/>
    <cellStyle name="PSHeading 9 3" xfId="1229"/>
    <cellStyle name="PSHeading_July prelim tb" xfId="1230"/>
    <cellStyle name="PSInt" xfId="1231"/>
    <cellStyle name="PSInt 10" xfId="1232"/>
    <cellStyle name="PSInt 10 2" xfId="1233"/>
    <cellStyle name="PSInt 11" xfId="1234"/>
    <cellStyle name="PSInt 11 2" xfId="1235"/>
    <cellStyle name="PSInt 12" xfId="1236"/>
    <cellStyle name="PSInt 12 2" xfId="1237"/>
    <cellStyle name="PSInt 13" xfId="1238"/>
    <cellStyle name="PSInt 14" xfId="1239"/>
    <cellStyle name="PSInt 14 2" xfId="1240"/>
    <cellStyle name="PSInt 15" xfId="1241"/>
    <cellStyle name="PSInt 15 2" xfId="1242"/>
    <cellStyle name="PSInt 15 3" xfId="1243"/>
    <cellStyle name="PSInt 16" xfId="1244"/>
    <cellStyle name="PSInt 17" xfId="1245"/>
    <cellStyle name="PSInt 18" xfId="1246"/>
    <cellStyle name="PSInt 19" xfId="1247"/>
    <cellStyle name="PSInt 19 2" xfId="1248"/>
    <cellStyle name="PSInt 2" xfId="1249"/>
    <cellStyle name="PSInt 2 2" xfId="1250"/>
    <cellStyle name="PSInt 2 2 2" xfId="1251"/>
    <cellStyle name="PSInt 2 3" xfId="1252"/>
    <cellStyle name="PSInt 3" xfId="1253"/>
    <cellStyle name="PSInt 3 2" xfId="1254"/>
    <cellStyle name="PSInt 4" xfId="1255"/>
    <cellStyle name="PSInt 4 2" xfId="1256"/>
    <cellStyle name="PSInt 5" xfId="1257"/>
    <cellStyle name="PSInt 5 2" xfId="1258"/>
    <cellStyle name="PSInt 5 3" xfId="1259"/>
    <cellStyle name="PSInt 5 3 2" xfId="1260"/>
    <cellStyle name="PSInt 6" xfId="1261"/>
    <cellStyle name="PSInt 6 2" xfId="1262"/>
    <cellStyle name="PSInt 7" xfId="1263"/>
    <cellStyle name="PSInt 7 2" xfId="1264"/>
    <cellStyle name="PSInt 8" xfId="1265"/>
    <cellStyle name="PSInt 8 2" xfId="1266"/>
    <cellStyle name="PSInt 9" xfId="1267"/>
    <cellStyle name="PSInt 9 2" xfId="1268"/>
    <cellStyle name="PSInt 9 2 2" xfId="1269"/>
    <cellStyle name="PSInt 9 3" xfId="1270"/>
    <cellStyle name="PSSpacer" xfId="1271"/>
    <cellStyle name="PSSpacer 10" xfId="1272"/>
    <cellStyle name="PSSpacer 10 2" xfId="1273"/>
    <cellStyle name="PSSpacer 11" xfId="1274"/>
    <cellStyle name="PSSpacer 11 2" xfId="1275"/>
    <cellStyle name="PSSpacer 12" xfId="1276"/>
    <cellStyle name="PSSpacer 12 2" xfId="1277"/>
    <cellStyle name="PSSpacer 13" xfId="1278"/>
    <cellStyle name="PSSpacer 14" xfId="1279"/>
    <cellStyle name="PSSpacer 14 2" xfId="1280"/>
    <cellStyle name="PSSpacer 15" xfId="1281"/>
    <cellStyle name="PSSpacer 15 2" xfId="1282"/>
    <cellStyle name="PSSpacer 15 3" xfId="1283"/>
    <cellStyle name="PSSpacer 16" xfId="1284"/>
    <cellStyle name="PSSpacer 17" xfId="1285"/>
    <cellStyle name="PSSpacer 18" xfId="1286"/>
    <cellStyle name="PSSpacer 19" xfId="1287"/>
    <cellStyle name="PSSpacer 19 2" xfId="1288"/>
    <cellStyle name="PSSpacer 2" xfId="1289"/>
    <cellStyle name="PSSpacer 2 2" xfId="1290"/>
    <cellStyle name="PSSpacer 2 3" xfId="1291"/>
    <cellStyle name="PSSpacer 3" xfId="1292"/>
    <cellStyle name="PSSpacer 3 2" xfId="1293"/>
    <cellStyle name="PSSpacer 4" xfId="1294"/>
    <cellStyle name="PSSpacer 4 2" xfId="1295"/>
    <cellStyle name="PSSpacer 5" xfId="1296"/>
    <cellStyle name="PSSpacer 5 2" xfId="1297"/>
    <cellStyle name="PSSpacer 5 3" xfId="1298"/>
    <cellStyle name="PSSpacer 5 3 2" xfId="1299"/>
    <cellStyle name="PSSpacer 6" xfId="1300"/>
    <cellStyle name="PSSpacer 6 2" xfId="1301"/>
    <cellStyle name="PSSpacer 7" xfId="1302"/>
    <cellStyle name="PSSpacer 7 2" xfId="1303"/>
    <cellStyle name="PSSpacer 8" xfId="1304"/>
    <cellStyle name="PSSpacer 8 2" xfId="1305"/>
    <cellStyle name="PSSpacer 8 2 2" xfId="1306"/>
    <cellStyle name="PSSpacer 8 3" xfId="1307"/>
    <cellStyle name="PSSpacer 9" xfId="1308"/>
    <cellStyle name="PSSpacer 9 2" xfId="1309"/>
    <cellStyle name="PStest" xfId="1310"/>
    <cellStyle name="R00A" xfId="1311"/>
    <cellStyle name="R00B" xfId="1312"/>
    <cellStyle name="R00L" xfId="1313"/>
    <cellStyle name="R01A" xfId="1314"/>
    <cellStyle name="R01B" xfId="1315"/>
    <cellStyle name="R01H" xfId="1316"/>
    <cellStyle name="R01L" xfId="1317"/>
    <cellStyle name="R02A" xfId="1318"/>
    <cellStyle name="R02B" xfId="1319"/>
    <cellStyle name="R02H" xfId="1320"/>
    <cellStyle name="R02L" xfId="1321"/>
    <cellStyle name="R03A" xfId="1322"/>
    <cellStyle name="R03B" xfId="1323"/>
    <cellStyle name="R03H" xfId="1324"/>
    <cellStyle name="R03L" xfId="1325"/>
    <cellStyle name="R04A" xfId="1326"/>
    <cellStyle name="R04B" xfId="1327"/>
    <cellStyle name="R04H" xfId="1328"/>
    <cellStyle name="R04L" xfId="1329"/>
    <cellStyle name="R05A" xfId="1330"/>
    <cellStyle name="R05B" xfId="1331"/>
    <cellStyle name="R05H" xfId="1332"/>
    <cellStyle name="R05L" xfId="1333"/>
    <cellStyle name="R06A" xfId="1334"/>
    <cellStyle name="R06B" xfId="1335"/>
    <cellStyle name="R06H" xfId="1336"/>
    <cellStyle name="R06L" xfId="1337"/>
    <cellStyle name="R07A" xfId="1338"/>
    <cellStyle name="R07B" xfId="1339"/>
    <cellStyle name="R07H" xfId="1340"/>
    <cellStyle name="R07L" xfId="1341"/>
    <cellStyle name="SECTION" xfId="1342"/>
    <cellStyle name="System Defined" xfId="1343"/>
    <cellStyle name="Title 2" xfId="1344"/>
    <cellStyle name="Title 3" xfId="1345"/>
    <cellStyle name="Title 4" xfId="1346"/>
    <cellStyle name="Total 2" xfId="1347"/>
    <cellStyle name="Total 2 2" xfId="1348"/>
    <cellStyle name="Total 2 3" xfId="1349"/>
    <cellStyle name="Total 3" xfId="1350"/>
    <cellStyle name="Total 4" xfId="1351"/>
    <cellStyle name="Total 5" xfId="1352"/>
    <cellStyle name="Warning Text 2" xfId="1353"/>
    <cellStyle name="Warning Text 2 2" xfId="1354"/>
    <cellStyle name="Warning Text 3" xfId="1355"/>
    <cellStyle name="Warning Text 4" xfId="1356"/>
    <cellStyle name="Warning Text 5" xfId="135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5"/>
  <sheetViews>
    <sheetView tabSelected="1" zoomScale="85" zoomScaleNormal="85" zoomScaleSheetLayoutView="100" workbookViewId="0">
      <selection activeCell="C20" sqref="C20"/>
    </sheetView>
  </sheetViews>
  <sheetFormatPr defaultColWidth="9.140625" defaultRowHeight="12.75"/>
  <cols>
    <col min="1" max="1" width="14.7109375" style="5" customWidth="1"/>
    <col min="2" max="2" width="16.85546875" style="5" customWidth="1"/>
    <col min="3" max="3" width="100.140625" style="5" bestFit="1" customWidth="1"/>
    <col min="4" max="5" width="15.28515625" style="5" customWidth="1"/>
    <col min="6" max="9" width="15.140625" style="5" customWidth="1"/>
    <col min="10" max="10" width="15.85546875" style="5" customWidth="1"/>
    <col min="11" max="11" width="15.140625" style="5" customWidth="1"/>
    <col min="12" max="13" width="15.85546875" style="5" customWidth="1"/>
    <col min="14" max="16" width="15.85546875" style="5" bestFit="1" customWidth="1"/>
    <col min="17" max="17" width="16.7109375" style="5" bestFit="1" customWidth="1"/>
    <col min="18" max="18" width="9.140625" style="5"/>
    <col min="19" max="19" width="27.140625" style="5" bestFit="1" customWidth="1"/>
    <col min="20" max="16384" width="9.140625" style="5"/>
  </cols>
  <sheetData>
    <row r="1" spans="1:19" ht="15">
      <c r="A1" s="27" t="s">
        <v>8</v>
      </c>
    </row>
    <row r="2" spans="1:19" ht="15.75">
      <c r="A2" s="27" t="s">
        <v>28</v>
      </c>
      <c r="B2" s="28"/>
      <c r="I2" s="29"/>
    </row>
    <row r="3" spans="1:19" ht="15">
      <c r="A3" s="27"/>
      <c r="B3" s="4"/>
    </row>
    <row r="4" spans="1:19" ht="15">
      <c r="A4" s="27"/>
    </row>
    <row r="5" spans="1:19">
      <c r="E5" s="8" t="s">
        <v>12</v>
      </c>
      <c r="F5" s="9" t="s">
        <v>12</v>
      </c>
      <c r="G5" s="9" t="s">
        <v>12</v>
      </c>
      <c r="H5" s="9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12</v>
      </c>
      <c r="N5" s="9" t="s">
        <v>12</v>
      </c>
      <c r="O5" s="9" t="s">
        <v>12</v>
      </c>
      <c r="P5" s="9" t="s">
        <v>12</v>
      </c>
      <c r="Q5" s="9" t="s">
        <v>12</v>
      </c>
    </row>
    <row r="6" spans="1:19">
      <c r="C6" s="30" t="s">
        <v>8</v>
      </c>
      <c r="E6" s="31" t="s">
        <v>21</v>
      </c>
      <c r="F6" s="31" t="s">
        <v>22</v>
      </c>
      <c r="G6" s="31" t="s">
        <v>23</v>
      </c>
      <c r="H6" s="31">
        <v>43617</v>
      </c>
      <c r="I6" s="31">
        <v>43647</v>
      </c>
      <c r="J6" s="31">
        <v>43678</v>
      </c>
      <c r="K6" s="31">
        <v>43709</v>
      </c>
      <c r="L6" s="31">
        <v>43739</v>
      </c>
      <c r="M6" s="31">
        <v>43770</v>
      </c>
      <c r="N6" s="31">
        <v>43800</v>
      </c>
      <c r="O6" s="31">
        <v>43831</v>
      </c>
      <c r="P6" s="31">
        <v>43862</v>
      </c>
      <c r="Q6" s="31">
        <v>43891</v>
      </c>
    </row>
    <row r="7" spans="1:19">
      <c r="A7" s="30" t="s">
        <v>9</v>
      </c>
      <c r="C7" s="5" t="s">
        <v>7</v>
      </c>
      <c r="E7" s="32">
        <v>35838.33</v>
      </c>
      <c r="F7" s="32">
        <v>25488.99</v>
      </c>
      <c r="G7" s="32">
        <v>28681.22</v>
      </c>
      <c r="H7" s="32">
        <v>28349.660686011179</v>
      </c>
      <c r="I7" s="32">
        <v>31886.46</v>
      </c>
      <c r="J7" s="32">
        <v>31880.47</v>
      </c>
      <c r="K7" s="32">
        <v>28844.46</v>
      </c>
      <c r="L7" s="32">
        <v>26835.42</v>
      </c>
      <c r="M7" s="32">
        <v>-263327.56</v>
      </c>
      <c r="N7" s="32">
        <v>-632728.27</v>
      </c>
      <c r="O7" s="32">
        <v>-499075.11337408575</v>
      </c>
      <c r="P7" s="32">
        <v>-488964.3563246972</v>
      </c>
      <c r="Q7" s="32">
        <v>-416485.88</v>
      </c>
    </row>
    <row r="8" spans="1:19" ht="15">
      <c r="C8" s="10"/>
      <c r="E8" s="33">
        <v>35838.33</v>
      </c>
      <c r="F8" s="33">
        <f>SUM(F7:F7)</f>
        <v>25488.99</v>
      </c>
      <c r="G8" s="33">
        <f t="shared" ref="G8:M8" si="0">SUM(G7:G7)</f>
        <v>28681.22</v>
      </c>
      <c r="H8" s="33">
        <f t="shared" si="0"/>
        <v>28349.660686011179</v>
      </c>
      <c r="I8" s="33">
        <f t="shared" si="0"/>
        <v>31886.46</v>
      </c>
      <c r="J8" s="33">
        <f t="shared" si="0"/>
        <v>31880.47</v>
      </c>
      <c r="K8" s="33">
        <f t="shared" si="0"/>
        <v>28844.46</v>
      </c>
      <c r="L8" s="33">
        <f t="shared" si="0"/>
        <v>26835.42</v>
      </c>
      <c r="M8" s="33">
        <f t="shared" si="0"/>
        <v>-263327.56</v>
      </c>
      <c r="N8" s="33">
        <f t="shared" ref="N8:P8" si="1">SUM(N7:N7)</f>
        <v>-632728.27</v>
      </c>
      <c r="O8" s="33">
        <f t="shared" si="1"/>
        <v>-499075.11337408575</v>
      </c>
      <c r="P8" s="33">
        <f t="shared" si="1"/>
        <v>-488964.3563246972</v>
      </c>
      <c r="Q8" s="33">
        <f t="shared" ref="Q8" si="2">SUM(Q7:Q7)</f>
        <v>-416485.88</v>
      </c>
      <c r="S8" s="45" t="s">
        <v>39</v>
      </c>
    </row>
    <row r="9" spans="1:19">
      <c r="C9" s="30"/>
      <c r="S9" s="1"/>
    </row>
    <row r="10" spans="1:19">
      <c r="A10" s="30" t="s">
        <v>11</v>
      </c>
      <c r="B10" s="13"/>
      <c r="C10" s="10" t="s">
        <v>44</v>
      </c>
      <c r="E10" s="34">
        <v>6169876</v>
      </c>
      <c r="F10" s="34">
        <v>6169876</v>
      </c>
      <c r="G10" s="34">
        <v>6169876</v>
      </c>
      <c r="H10" s="34">
        <v>6169876</v>
      </c>
      <c r="I10" s="34">
        <v>6169876</v>
      </c>
      <c r="J10" s="34">
        <v>6169876</v>
      </c>
      <c r="K10" s="34">
        <v>6169876</v>
      </c>
      <c r="L10" s="34">
        <v>6169876</v>
      </c>
      <c r="M10" s="34">
        <v>6169876</v>
      </c>
      <c r="N10" s="34">
        <v>6169876</v>
      </c>
      <c r="O10" s="34">
        <v>6169876</v>
      </c>
      <c r="P10" s="34">
        <v>6169876</v>
      </c>
      <c r="Q10" s="34">
        <v>6169876</v>
      </c>
      <c r="S10" s="1"/>
    </row>
    <row r="11" spans="1:19">
      <c r="C11" s="30"/>
      <c r="S11" s="1"/>
    </row>
    <row r="12" spans="1:19">
      <c r="A12" s="30" t="s">
        <v>10</v>
      </c>
      <c r="B12" s="6" t="s">
        <v>5</v>
      </c>
      <c r="C12" s="30" t="s">
        <v>6</v>
      </c>
    </row>
    <row r="13" spans="1:19" ht="18">
      <c r="B13" s="3">
        <v>5650021</v>
      </c>
      <c r="C13" s="4" t="s">
        <v>13</v>
      </c>
      <c r="E13" s="35">
        <v>18267.68</v>
      </c>
      <c r="F13" s="35">
        <v>18267.68</v>
      </c>
      <c r="G13" s="35">
        <v>27037.38</v>
      </c>
      <c r="H13" s="35">
        <v>21190.91</v>
      </c>
      <c r="I13" s="35">
        <v>21190.91</v>
      </c>
      <c r="J13" s="35">
        <v>21190.91</v>
      </c>
      <c r="K13" s="35">
        <v>21190.91</v>
      </c>
      <c r="L13" s="35">
        <v>21190.920000000002</v>
      </c>
      <c r="M13" s="35">
        <v>21190.899999999998</v>
      </c>
      <c r="N13" s="35">
        <v>21190.91</v>
      </c>
      <c r="O13" s="35">
        <v>26997.210000000003</v>
      </c>
      <c r="P13" s="35">
        <v>26997.210000000003</v>
      </c>
      <c r="Q13" s="35">
        <v>40171.699999999997</v>
      </c>
      <c r="S13" s="36">
        <f t="shared" ref="S13:S22" si="3">SUM(F13:Q13)</f>
        <v>287807.55</v>
      </c>
    </row>
    <row r="14" spans="1:19" ht="18">
      <c r="B14" s="3">
        <v>5650015</v>
      </c>
      <c r="C14" s="4" t="s">
        <v>14</v>
      </c>
      <c r="E14" s="35">
        <v>16881.82</v>
      </c>
      <c r="F14" s="35">
        <v>13805.980000000001</v>
      </c>
      <c r="G14" s="35">
        <v>14020.19</v>
      </c>
      <c r="H14" s="35">
        <v>15583.99</v>
      </c>
      <c r="I14" s="35">
        <v>16873.03</v>
      </c>
      <c r="J14" s="35">
        <v>16489.79</v>
      </c>
      <c r="K14" s="35">
        <v>15424.649999999998</v>
      </c>
      <c r="L14" s="35">
        <v>15424.64</v>
      </c>
      <c r="M14" s="35">
        <v>15140.600000000002</v>
      </c>
      <c r="N14" s="35">
        <v>17397.04</v>
      </c>
      <c r="O14" s="35">
        <v>17437.21</v>
      </c>
      <c r="P14" s="35">
        <v>21565.96</v>
      </c>
      <c r="Q14" s="35">
        <v>16478.27</v>
      </c>
      <c r="S14" s="36">
        <f t="shared" si="3"/>
        <v>195641.34999999998</v>
      </c>
    </row>
    <row r="15" spans="1:19" ht="18">
      <c r="B15" s="3">
        <v>4561005</v>
      </c>
      <c r="C15" s="4" t="s">
        <v>1</v>
      </c>
      <c r="E15" s="35">
        <v>-34159.39</v>
      </c>
      <c r="F15" s="35">
        <v>-35112.609999999986</v>
      </c>
      <c r="G15" s="35">
        <v>-31132.52</v>
      </c>
      <c r="H15" s="35">
        <v>-48192.33</v>
      </c>
      <c r="I15" s="35">
        <v>-49977.420000000006</v>
      </c>
      <c r="J15" s="35">
        <v>-60272.260000000009</v>
      </c>
      <c r="K15" s="35">
        <v>-43936.28</v>
      </c>
      <c r="L15" s="35">
        <v>-57550.979999999981</v>
      </c>
      <c r="M15" s="35">
        <v>-40974.050000000003</v>
      </c>
      <c r="N15" s="35">
        <v>-43707.16</v>
      </c>
      <c r="O15" s="35">
        <v>-167298.78999999998</v>
      </c>
      <c r="P15" s="35">
        <v>-86935.98000000001</v>
      </c>
      <c r="Q15" s="35">
        <v>-101009.60000000001</v>
      </c>
      <c r="S15" s="36">
        <f t="shared" si="3"/>
        <v>-766099.97999999986</v>
      </c>
    </row>
    <row r="16" spans="1:19" ht="18">
      <c r="B16" s="3">
        <v>4561002</v>
      </c>
      <c r="C16" s="4" t="s">
        <v>4</v>
      </c>
      <c r="E16" s="35">
        <v>10749.28</v>
      </c>
      <c r="F16" s="35">
        <v>11861.51</v>
      </c>
      <c r="G16" s="35">
        <v>11120.51</v>
      </c>
      <c r="H16" s="35">
        <v>10737.77</v>
      </c>
      <c r="I16" s="35">
        <v>12218.04</v>
      </c>
      <c r="J16" s="35">
        <v>10735.21</v>
      </c>
      <c r="K16" s="35">
        <v>11845.690000000002</v>
      </c>
      <c r="L16" s="35">
        <v>11105.330000000002</v>
      </c>
      <c r="M16" s="35">
        <v>10734.52</v>
      </c>
      <c r="N16" s="35">
        <v>12058.95</v>
      </c>
      <c r="O16" s="35">
        <v>11041.02</v>
      </c>
      <c r="P16" s="35">
        <v>10151.570000000002</v>
      </c>
      <c r="Q16" s="35">
        <v>11601.75</v>
      </c>
      <c r="S16" s="36">
        <f t="shared" si="3"/>
        <v>135211.87000000002</v>
      </c>
    </row>
    <row r="17" spans="1:19" ht="18">
      <c r="B17" s="3">
        <v>4561035</v>
      </c>
      <c r="C17" s="2" t="s">
        <v>0</v>
      </c>
      <c r="E17" s="35">
        <v>3289861.4</v>
      </c>
      <c r="F17" s="35">
        <v>3183203.33</v>
      </c>
      <c r="G17" s="35">
        <v>3281091.68</v>
      </c>
      <c r="H17" s="35">
        <v>3180280.09</v>
      </c>
      <c r="I17" s="35">
        <v>3286938.16</v>
      </c>
      <c r="J17" s="35">
        <v>3286938.16</v>
      </c>
      <c r="K17" s="35">
        <v>3180280.09</v>
      </c>
      <c r="L17" s="35">
        <v>3286938.16</v>
      </c>
      <c r="M17" s="35">
        <v>3180280.09</v>
      </c>
      <c r="N17" s="35">
        <v>3286938.16</v>
      </c>
      <c r="O17" s="35">
        <v>3574737.82</v>
      </c>
      <c r="P17" s="35">
        <v>3342868.37</v>
      </c>
      <c r="Q17" s="35">
        <v>3561563.32</v>
      </c>
      <c r="S17" s="36">
        <f t="shared" si="3"/>
        <v>39632057.43</v>
      </c>
    </row>
    <row r="18" spans="1:19" ht="18">
      <c r="B18" s="3">
        <v>4561036</v>
      </c>
      <c r="C18" s="4" t="s">
        <v>2</v>
      </c>
      <c r="E18" s="35">
        <v>14626.22</v>
      </c>
      <c r="F18" s="35">
        <v>11965.44</v>
      </c>
      <c r="G18" s="35">
        <v>12161.99</v>
      </c>
      <c r="H18" s="35">
        <v>13502.89</v>
      </c>
      <c r="I18" s="35">
        <v>14619.800000000001</v>
      </c>
      <c r="J18" s="35">
        <v>14287.730000000001</v>
      </c>
      <c r="K18" s="35">
        <v>13364.83</v>
      </c>
      <c r="L18" s="35">
        <v>13364.83</v>
      </c>
      <c r="M18" s="35">
        <v>13118.72</v>
      </c>
      <c r="N18" s="35">
        <v>14208.83</v>
      </c>
      <c r="O18" s="35">
        <v>17219.150000000001</v>
      </c>
      <c r="P18" s="35">
        <v>15395.06</v>
      </c>
      <c r="Q18" s="35">
        <v>13413.58</v>
      </c>
      <c r="S18" s="36">
        <f t="shared" si="3"/>
        <v>166622.85</v>
      </c>
    </row>
    <row r="19" spans="1:19" ht="18">
      <c r="B19" s="3">
        <v>4561060</v>
      </c>
      <c r="C19" s="4" t="s">
        <v>3</v>
      </c>
      <c r="E19" s="35">
        <v>82322.91</v>
      </c>
      <c r="F19" s="35">
        <v>82322.91</v>
      </c>
      <c r="G19" s="35">
        <v>82322.91</v>
      </c>
      <c r="H19" s="35">
        <v>82322.91</v>
      </c>
      <c r="I19" s="35">
        <v>82322.91</v>
      </c>
      <c r="J19" s="35">
        <v>82322.91</v>
      </c>
      <c r="K19" s="35">
        <v>82322.91</v>
      </c>
      <c r="L19" s="35">
        <v>82322.91</v>
      </c>
      <c r="M19" s="35">
        <v>82322.91</v>
      </c>
      <c r="N19" s="35">
        <v>82322.91</v>
      </c>
      <c r="O19" s="35">
        <v>74282.83</v>
      </c>
      <c r="P19" s="35">
        <v>74282.83</v>
      </c>
      <c r="Q19" s="35">
        <v>74282.83</v>
      </c>
      <c r="S19" s="36">
        <f t="shared" si="3"/>
        <v>963754.68</v>
      </c>
    </row>
    <row r="20" spans="1:19" ht="18">
      <c r="B20" s="3">
        <v>5650012</v>
      </c>
      <c r="C20" s="4" t="s">
        <v>3</v>
      </c>
      <c r="E20" s="35">
        <v>-653750.44999999995</v>
      </c>
      <c r="F20" s="35">
        <v>-652364.73999999976</v>
      </c>
      <c r="G20" s="35">
        <v>-650399.37</v>
      </c>
      <c r="H20" s="35">
        <v>-636047.18999999994</v>
      </c>
      <c r="I20" s="35">
        <v>81488.400000000111</v>
      </c>
      <c r="J20" s="35">
        <v>47698.749999999891</v>
      </c>
      <c r="K20" s="35">
        <v>63162.970000000088</v>
      </c>
      <c r="L20" s="35">
        <v>63450.57999999998</v>
      </c>
      <c r="M20" s="35">
        <v>59965.460000000043</v>
      </c>
      <c r="N20" s="35">
        <v>65747.319999999949</v>
      </c>
      <c r="O20" s="35">
        <v>143882.96000000017</v>
      </c>
      <c r="P20" s="35">
        <v>134984.29999999993</v>
      </c>
      <c r="Q20" s="35">
        <v>138332.82</v>
      </c>
      <c r="S20" s="36">
        <f t="shared" si="3"/>
        <v>-1140097.7399999995</v>
      </c>
    </row>
    <row r="21" spans="1:19" ht="18">
      <c r="B21" s="3">
        <v>5650016</v>
      </c>
      <c r="C21" s="7" t="s">
        <v>15</v>
      </c>
      <c r="E21" s="35">
        <v>2964296.42</v>
      </c>
      <c r="F21" s="35">
        <v>2868618.18</v>
      </c>
      <c r="G21" s="35">
        <v>2964296.42</v>
      </c>
      <c r="H21" s="35">
        <v>2868618.18</v>
      </c>
      <c r="I21" s="35">
        <v>2964296.42</v>
      </c>
      <c r="J21" s="35">
        <v>2964296.42</v>
      </c>
      <c r="K21" s="35">
        <v>2868618.18</v>
      </c>
      <c r="L21" s="35">
        <v>2964296.42</v>
      </c>
      <c r="M21" s="35">
        <v>2868618.18</v>
      </c>
      <c r="N21" s="35">
        <v>2964296.42</v>
      </c>
      <c r="O21" s="35">
        <v>3851008.48</v>
      </c>
      <c r="P21" s="35">
        <v>3602055.77</v>
      </c>
      <c r="Q21" s="35">
        <v>3824585.42</v>
      </c>
      <c r="S21" s="36">
        <f t="shared" si="3"/>
        <v>37573604.490000002</v>
      </c>
    </row>
    <row r="22" spans="1:19" ht="18">
      <c r="B22" s="3">
        <v>5650019</v>
      </c>
      <c r="C22" s="4" t="s">
        <v>3</v>
      </c>
      <c r="E22" s="35">
        <v>460123.58</v>
      </c>
      <c r="F22" s="35">
        <v>460123.57000000007</v>
      </c>
      <c r="G22" s="35">
        <v>460123.56</v>
      </c>
      <c r="H22" s="35">
        <v>460123.56</v>
      </c>
      <c r="I22" s="35">
        <v>460123.56</v>
      </c>
      <c r="J22" s="35">
        <v>460123.57999999996</v>
      </c>
      <c r="K22" s="35">
        <v>460123.57</v>
      </c>
      <c r="L22" s="35">
        <v>460123.57</v>
      </c>
      <c r="M22" s="35">
        <v>460123.55999999994</v>
      </c>
      <c r="N22" s="35">
        <v>460123.58</v>
      </c>
      <c r="O22" s="35">
        <v>469277.00000000006</v>
      </c>
      <c r="P22" s="35">
        <v>469277.03</v>
      </c>
      <c r="Q22" s="35">
        <v>469277</v>
      </c>
      <c r="S22" s="36">
        <f t="shared" si="3"/>
        <v>5548943.1400000006</v>
      </c>
    </row>
    <row r="23" spans="1:19">
      <c r="B23" s="3"/>
      <c r="C23" s="12"/>
      <c r="E23" s="35">
        <v>0</v>
      </c>
      <c r="F23" s="35">
        <v>0</v>
      </c>
      <c r="G23" s="35">
        <v>0</v>
      </c>
      <c r="H23" s="35"/>
      <c r="I23" s="35"/>
      <c r="J23" s="35">
        <v>0</v>
      </c>
      <c r="K23" s="35">
        <v>0</v>
      </c>
      <c r="L23" s="35"/>
      <c r="M23" s="35"/>
      <c r="N23" s="35"/>
      <c r="O23" s="35"/>
      <c r="P23" s="35"/>
      <c r="Q23" s="35"/>
    </row>
    <row r="24" spans="1:19" ht="18">
      <c r="C24" s="10"/>
      <c r="E24" s="37">
        <v>6169219.4700000007</v>
      </c>
      <c r="F24" s="37">
        <f t="shared" ref="F24:K24" si="4">SUM(F13:F23)</f>
        <v>5962691.2500000009</v>
      </c>
      <c r="G24" s="37">
        <f t="shared" si="4"/>
        <v>6170642.75</v>
      </c>
      <c r="H24" s="37">
        <f t="shared" si="4"/>
        <v>5968120.7800000003</v>
      </c>
      <c r="I24" s="37">
        <f t="shared" si="4"/>
        <v>6890093.8099999996</v>
      </c>
      <c r="J24" s="37">
        <f t="shared" si="4"/>
        <v>6843811.2000000002</v>
      </c>
      <c r="K24" s="37">
        <f t="shared" si="4"/>
        <v>6672397.5200000014</v>
      </c>
      <c r="L24" s="37">
        <f t="shared" ref="L24:M24" si="5">SUM(L13:L23)</f>
        <v>6860666.3800000008</v>
      </c>
      <c r="M24" s="37">
        <f t="shared" si="5"/>
        <v>6670520.8899999997</v>
      </c>
      <c r="N24" s="37">
        <f t="shared" ref="N24:P24" si="6">SUM(N13:N23)</f>
        <v>6880576.9600000009</v>
      </c>
      <c r="O24" s="37">
        <f t="shared" si="6"/>
        <v>8018584.8899999997</v>
      </c>
      <c r="P24" s="37">
        <f t="shared" si="6"/>
        <v>7610642.1200000001</v>
      </c>
      <c r="Q24" s="37">
        <f t="shared" ref="Q24" si="7">SUM(Q13:Q23)</f>
        <v>8048697.0899999999</v>
      </c>
      <c r="S24" s="38">
        <f>SUM(F24:Q24)</f>
        <v>82597445.640000015</v>
      </c>
    </row>
    <row r="25" spans="1:19">
      <c r="B25" s="3"/>
      <c r="C25" s="11"/>
    </row>
    <row r="26" spans="1:19">
      <c r="B26" s="3"/>
      <c r="C26" s="10" t="s">
        <v>17</v>
      </c>
      <c r="E26" s="39">
        <v>-656.52999999932945</v>
      </c>
      <c r="F26" s="39">
        <f>+F24-F10</f>
        <v>-207184.74999999907</v>
      </c>
      <c r="G26" s="39">
        <f t="shared" ref="G26:J26" si="8">+G24-G10</f>
        <v>766.75</v>
      </c>
      <c r="H26" s="39">
        <f t="shared" si="8"/>
        <v>-201755.21999999974</v>
      </c>
      <c r="I26" s="39">
        <f t="shared" si="8"/>
        <v>720217.80999999959</v>
      </c>
      <c r="J26" s="39">
        <f t="shared" si="8"/>
        <v>673935.20000000019</v>
      </c>
      <c r="K26" s="39">
        <f t="shared" ref="K26:P26" si="9">+K24-K10</f>
        <v>502521.52000000142</v>
      </c>
      <c r="L26" s="39">
        <f t="shared" si="9"/>
        <v>690790.38000000082</v>
      </c>
      <c r="M26" s="39">
        <f t="shared" si="9"/>
        <v>500644.88999999966</v>
      </c>
      <c r="N26" s="39">
        <f t="shared" si="9"/>
        <v>710700.96000000089</v>
      </c>
      <c r="O26" s="39">
        <f t="shared" si="9"/>
        <v>1848708.8899999997</v>
      </c>
      <c r="P26" s="39">
        <f t="shared" si="9"/>
        <v>1440766.12</v>
      </c>
      <c r="Q26" s="39">
        <f t="shared" ref="Q26" si="10">+Q24-Q10</f>
        <v>1878821.0899999999</v>
      </c>
    </row>
    <row r="27" spans="1:19">
      <c r="A27" s="13"/>
      <c r="B27" s="13"/>
      <c r="C27" s="11" t="s">
        <v>16</v>
      </c>
      <c r="E27" s="14">
        <v>-525.22399999946356</v>
      </c>
      <c r="F27" s="14">
        <f t="shared" ref="F27:I27" si="11">+F26*0.8</f>
        <v>-165747.79999999926</v>
      </c>
      <c r="G27" s="14">
        <f t="shared" si="11"/>
        <v>613.4</v>
      </c>
      <c r="H27" s="14">
        <f t="shared" si="11"/>
        <v>-161404.1759999998</v>
      </c>
      <c r="I27" s="14">
        <f t="shared" si="11"/>
        <v>576174.24799999967</v>
      </c>
      <c r="J27" s="14">
        <f t="shared" ref="J27:O27" si="12">+J26*0.8</f>
        <v>539148.16000000015</v>
      </c>
      <c r="K27" s="14">
        <f t="shared" si="12"/>
        <v>402017.21600000118</v>
      </c>
      <c r="L27" s="14">
        <f t="shared" si="12"/>
        <v>552632.3040000007</v>
      </c>
      <c r="M27" s="14">
        <f t="shared" si="12"/>
        <v>400515.91199999978</v>
      </c>
      <c r="N27" s="14">
        <f>+N26*0.8</f>
        <v>568560.76800000074</v>
      </c>
      <c r="O27" s="14">
        <f t="shared" si="12"/>
        <v>1478967.1119999997</v>
      </c>
      <c r="P27" s="14">
        <f t="shared" ref="P27:Q27" si="13">+P26*0.8</f>
        <v>1152612.8960000002</v>
      </c>
      <c r="Q27" s="14">
        <f t="shared" si="13"/>
        <v>1503056.872</v>
      </c>
    </row>
    <row r="28" spans="1:19">
      <c r="A28" s="13"/>
      <c r="B28" s="13"/>
      <c r="C28" s="11"/>
    </row>
    <row r="29" spans="1:19">
      <c r="A29" s="13"/>
      <c r="B29" s="13"/>
      <c r="C29" s="10" t="s">
        <v>40</v>
      </c>
      <c r="E29" s="14">
        <v>35940.985655316617</v>
      </c>
      <c r="F29" s="14">
        <v>35940.985655316617</v>
      </c>
      <c r="G29" s="14">
        <v>35940.985655316617</v>
      </c>
      <c r="H29" s="14">
        <v>35940.985655316617</v>
      </c>
      <c r="I29" s="14">
        <v>35940.985655316617</v>
      </c>
      <c r="J29" s="14">
        <v>35940.985655316617</v>
      </c>
      <c r="K29" s="14">
        <v>35940.985655316617</v>
      </c>
      <c r="L29" s="14">
        <v>35940.985655316617</v>
      </c>
      <c r="M29" s="14">
        <v>35940.985655316617</v>
      </c>
      <c r="N29" s="14">
        <v>35940.985655316617</v>
      </c>
      <c r="O29" s="14">
        <v>31560.81461519537</v>
      </c>
      <c r="P29" s="14">
        <v>31560.81461519537</v>
      </c>
      <c r="Q29" s="14">
        <v>31560.81461519537</v>
      </c>
      <c r="S29" s="40">
        <f>SUM(F29:Q29)</f>
        <v>418151.31474343571</v>
      </c>
    </row>
    <row r="30" spans="1:19">
      <c r="A30" s="13"/>
      <c r="B30" s="13"/>
      <c r="C30" s="11"/>
    </row>
    <row r="31" spans="1:19">
      <c r="A31" s="13"/>
      <c r="B31" s="13"/>
      <c r="C31" s="10"/>
    </row>
    <row r="32" spans="1:19">
      <c r="A32" s="13"/>
      <c r="B32" s="13"/>
      <c r="C32" s="10"/>
    </row>
    <row r="33" spans="1:19">
      <c r="A33" s="13"/>
      <c r="B33" s="13"/>
      <c r="C33" s="10"/>
    </row>
    <row r="34" spans="1:19">
      <c r="A34" s="13"/>
      <c r="B34" s="13"/>
      <c r="C34" s="10" t="s">
        <v>19</v>
      </c>
      <c r="E34" s="41">
        <v>34547</v>
      </c>
      <c r="F34" s="41">
        <v>34547</v>
      </c>
      <c r="G34" s="41">
        <v>34547</v>
      </c>
      <c r="H34" s="41">
        <v>34547</v>
      </c>
      <c r="I34" s="41">
        <v>34547</v>
      </c>
      <c r="J34" s="41">
        <v>34547</v>
      </c>
      <c r="K34" s="41">
        <v>34547</v>
      </c>
      <c r="L34" s="41">
        <v>34547</v>
      </c>
      <c r="M34" s="41">
        <v>34547</v>
      </c>
      <c r="N34" s="41">
        <v>34547</v>
      </c>
      <c r="O34" s="41">
        <v>34547</v>
      </c>
      <c r="P34" s="41">
        <v>34547</v>
      </c>
      <c r="Q34" s="41">
        <v>34547</v>
      </c>
    </row>
    <row r="35" spans="1:19">
      <c r="A35" s="13"/>
      <c r="B35" s="13"/>
      <c r="C35" s="11"/>
    </row>
    <row r="36" spans="1:19">
      <c r="B36" s="8" t="s">
        <v>43</v>
      </c>
      <c r="C36" s="11" t="s">
        <v>42</v>
      </c>
      <c r="E36" s="39">
        <v>151246.39000000001</v>
      </c>
      <c r="F36" s="39">
        <v>52094.203596799998</v>
      </c>
      <c r="G36" s="39">
        <v>36517.86</v>
      </c>
      <c r="H36" s="39">
        <v>49309.27</v>
      </c>
      <c r="I36" s="39">
        <v>48765.037806</v>
      </c>
      <c r="J36" s="39">
        <v>18476.189999999999</v>
      </c>
      <c r="K36" s="39">
        <v>83456.160000000003</v>
      </c>
      <c r="L36" s="39">
        <v>38788.008546240002</v>
      </c>
      <c r="M36" s="39">
        <v>61520.7</v>
      </c>
      <c r="N36" s="39">
        <v>324644.87</v>
      </c>
      <c r="O36" s="39">
        <v>472709.09</v>
      </c>
      <c r="P36" s="39">
        <v>25499.828191250002</v>
      </c>
      <c r="Q36" s="39">
        <v>58065.84</v>
      </c>
    </row>
    <row r="37" spans="1:19">
      <c r="B37" s="8" t="s">
        <v>43</v>
      </c>
      <c r="C37" s="11" t="s">
        <v>18</v>
      </c>
      <c r="E37" s="39">
        <v>-39889.699999999997</v>
      </c>
      <c r="F37" s="39">
        <f>-E36</f>
        <v>-151246.39000000001</v>
      </c>
      <c r="G37" s="39">
        <f t="shared" ref="G37:J37" si="14">-F36</f>
        <v>-52094.203596799998</v>
      </c>
      <c r="H37" s="39">
        <f t="shared" si="14"/>
        <v>-36517.86</v>
      </c>
      <c r="I37" s="39">
        <v>-85827.13</v>
      </c>
      <c r="J37" s="39">
        <f t="shared" si="14"/>
        <v>-48765.037806</v>
      </c>
      <c r="K37" s="39">
        <v>-18476.189999999999</v>
      </c>
      <c r="L37" s="39">
        <v>-83456.160000000003</v>
      </c>
      <c r="M37" s="39">
        <v>-38788.01</v>
      </c>
      <c r="N37" s="39">
        <f>-M36</f>
        <v>-61520.7</v>
      </c>
      <c r="O37" s="39">
        <f>-N36</f>
        <v>-324644.87</v>
      </c>
      <c r="P37" s="39">
        <f>-O36</f>
        <v>-472709.09</v>
      </c>
      <c r="Q37" s="39">
        <f>-P36</f>
        <v>-25499.828191250002</v>
      </c>
    </row>
    <row r="38" spans="1:19">
      <c r="B38" s="8" t="s">
        <v>43</v>
      </c>
      <c r="C38" s="9" t="s">
        <v>41</v>
      </c>
      <c r="E38" s="39">
        <v>39994.07</v>
      </c>
      <c r="F38" s="39">
        <v>151076.18381792001</v>
      </c>
      <c r="G38" s="39">
        <v>52285.31</v>
      </c>
      <c r="H38" s="39">
        <v>36517.86</v>
      </c>
      <c r="I38" s="39">
        <v>85812.92</v>
      </c>
      <c r="J38" s="39">
        <v>48646.58</v>
      </c>
      <c r="K38" s="39">
        <v>18497.25</v>
      </c>
      <c r="L38" s="39">
        <v>83536.632698339992</v>
      </c>
      <c r="M38" s="39">
        <v>38809.17</v>
      </c>
      <c r="N38" s="39">
        <v>61427.62</v>
      </c>
      <c r="O38" s="39">
        <v>324395.87425355997</v>
      </c>
      <c r="P38" s="39">
        <v>472378.53088166006</v>
      </c>
      <c r="Q38" s="39">
        <v>25519.21</v>
      </c>
    </row>
    <row r="39" spans="1:19">
      <c r="B39" s="8" t="s">
        <v>43</v>
      </c>
      <c r="C39" s="9" t="s">
        <v>20</v>
      </c>
      <c r="E39" s="39">
        <f>SUM(E36:E38)</f>
        <v>151350.76</v>
      </c>
      <c r="F39" s="39">
        <f>SUM(F36:F38)</f>
        <v>51923.997414719997</v>
      </c>
      <c r="G39" s="39">
        <f t="shared" ref="G39:Q39" si="15">SUM(G36:G38)</f>
        <v>36708.9664032</v>
      </c>
      <c r="H39" s="39">
        <f t="shared" si="15"/>
        <v>49309.27</v>
      </c>
      <c r="I39" s="39">
        <f t="shared" si="15"/>
        <v>48750.827805999994</v>
      </c>
      <c r="J39" s="39">
        <f t="shared" si="15"/>
        <v>18357.732194</v>
      </c>
      <c r="K39" s="39">
        <f t="shared" si="15"/>
        <v>83477.22</v>
      </c>
      <c r="L39" s="39">
        <f t="shared" si="15"/>
        <v>38868.481244579991</v>
      </c>
      <c r="M39" s="39">
        <f t="shared" si="15"/>
        <v>61541.859999999993</v>
      </c>
      <c r="N39" s="39">
        <f t="shared" si="15"/>
        <v>324551.78999999998</v>
      </c>
      <c r="O39" s="39">
        <f t="shared" si="15"/>
        <v>472460.09425356</v>
      </c>
      <c r="P39" s="39">
        <f t="shared" si="15"/>
        <v>25169.269072910014</v>
      </c>
      <c r="Q39" s="39">
        <f t="shared" si="15"/>
        <v>58085.221808749993</v>
      </c>
      <c r="S39" s="42">
        <f>SUM(F39:Q39)</f>
        <v>1269204.73019772</v>
      </c>
    </row>
    <row r="41" spans="1:19">
      <c r="C41" s="43" t="s">
        <v>26</v>
      </c>
      <c r="E41" s="5">
        <v>0.72911616617876363</v>
      </c>
      <c r="F41" s="5">
        <v>0.2563804192760597</v>
      </c>
      <c r="G41" s="5">
        <v>0</v>
      </c>
      <c r="H41" s="5">
        <v>0</v>
      </c>
      <c r="I41" s="5">
        <v>0</v>
      </c>
      <c r="J41" s="5">
        <v>0</v>
      </c>
      <c r="K41" s="5">
        <v>0.78017222358993998</v>
      </c>
      <c r="L41" s="5">
        <v>6.2047052852712031E-2</v>
      </c>
      <c r="M41" s="5">
        <v>0</v>
      </c>
      <c r="N41" s="5">
        <v>0.88932715935166984</v>
      </c>
      <c r="O41" s="5">
        <v>0.94172836844929375</v>
      </c>
      <c r="P41" s="5">
        <v>0</v>
      </c>
      <c r="Q41" s="5">
        <v>0</v>
      </c>
    </row>
    <row r="42" spans="1:19">
      <c r="C42" s="43" t="s">
        <v>27</v>
      </c>
      <c r="E42" s="5">
        <v>0.27088383382123632</v>
      </c>
      <c r="F42" s="5">
        <v>0.7436195807239403</v>
      </c>
      <c r="G42" s="5">
        <v>1</v>
      </c>
      <c r="H42" s="5">
        <v>1</v>
      </c>
      <c r="I42" s="5">
        <v>1</v>
      </c>
      <c r="J42" s="5">
        <v>1</v>
      </c>
      <c r="K42" s="5">
        <v>0.2198277764100601</v>
      </c>
      <c r="L42" s="5">
        <v>0.93795294714728794</v>
      </c>
      <c r="M42" s="5">
        <v>1</v>
      </c>
      <c r="N42" s="5">
        <v>0.1106728406483302</v>
      </c>
      <c r="O42" s="5">
        <v>5.8271631550706235E-2</v>
      </c>
      <c r="P42" s="5">
        <v>1</v>
      </c>
      <c r="Q42" s="5">
        <v>1</v>
      </c>
    </row>
    <row r="43" spans="1:19" s="10" customFormat="1">
      <c r="C43" s="44" t="s">
        <v>24</v>
      </c>
      <c r="F43" s="42">
        <f>SUM(F$37:F$38)*E41+(F36*F41)</f>
        <v>13231.833681061908</v>
      </c>
      <c r="G43" s="42">
        <f>SUM(G$37:G$38)*F41+(G36*G41)</f>
        <v>48.995939778755584</v>
      </c>
      <c r="H43" s="42">
        <f t="shared" ref="H43:Q43" si="16">SUM(H$37:H$38)*G41+(H36*H41)</f>
        <v>0</v>
      </c>
      <c r="I43" s="42">
        <f t="shared" si="16"/>
        <v>0</v>
      </c>
      <c r="J43" s="42">
        <f t="shared" si="16"/>
        <v>0</v>
      </c>
      <c r="K43" s="42">
        <f t="shared" si="16"/>
        <v>65110.177919477806</v>
      </c>
      <c r="L43" s="42">
        <f t="shared" si="16"/>
        <v>2469.4641803221907</v>
      </c>
      <c r="M43" s="42">
        <f t="shared" si="16"/>
        <v>1.3129156383631517</v>
      </c>
      <c r="N43" s="42">
        <f t="shared" si="16"/>
        <v>288715.50003519212</v>
      </c>
      <c r="O43" s="42">
        <f t="shared" si="16"/>
        <v>444942.12139697827</v>
      </c>
      <c r="P43" s="42">
        <f t="shared" si="16"/>
        <v>-311.2968991903337</v>
      </c>
      <c r="Q43" s="42">
        <f t="shared" si="16"/>
        <v>0</v>
      </c>
      <c r="S43" s="42">
        <f>SUM(F43:Q43)</f>
        <v>814208.10916925909</v>
      </c>
    </row>
    <row r="44" spans="1:19" s="10" customFormat="1">
      <c r="C44" s="44" t="s">
        <v>25</v>
      </c>
      <c r="F44" s="42">
        <f>SUM(F$37:F$38)*E42+(F36*F42)</f>
        <v>38692.16373365809</v>
      </c>
      <c r="G44" s="42">
        <f t="shared" ref="G44:Q44" si="17">SUM(G$37:G$38)*F42+(G36*G42)</f>
        <v>36659.970463421247</v>
      </c>
      <c r="H44" s="42">
        <f>SUM(H$37:H$38)*G42+(H36*H42)</f>
        <v>49309.27</v>
      </c>
      <c r="I44" s="42">
        <f t="shared" si="17"/>
        <v>48750.827805999994</v>
      </c>
      <c r="J44" s="42">
        <f t="shared" si="17"/>
        <v>18357.732194</v>
      </c>
      <c r="K44" s="42">
        <f t="shared" si="17"/>
        <v>18367.042080522202</v>
      </c>
      <c r="L44" s="42">
        <f t="shared" si="17"/>
        <v>36399.017064257801</v>
      </c>
      <c r="M44" s="42">
        <f t="shared" si="17"/>
        <v>61540.547084361628</v>
      </c>
      <c r="N44" s="42">
        <f t="shared" si="17"/>
        <v>35836.289964807882</v>
      </c>
      <c r="O44" s="42">
        <f t="shared" si="17"/>
        <v>27517.972856581768</v>
      </c>
      <c r="P44" s="42">
        <f t="shared" si="17"/>
        <v>25480.565972100369</v>
      </c>
      <c r="Q44" s="42">
        <f t="shared" si="17"/>
        <v>58085.221808749993</v>
      </c>
      <c r="S44" s="42">
        <f>SUM(F44:Q44)</f>
        <v>454996.62102846097</v>
      </c>
    </row>
    <row r="45" spans="1:19">
      <c r="F45" s="40">
        <f>F39-F43-F44</f>
        <v>0</v>
      </c>
      <c r="G45" s="40">
        <f t="shared" ref="G45:S45" si="18">G39-G43-G44</f>
        <v>0</v>
      </c>
      <c r="H45" s="40">
        <f t="shared" si="18"/>
        <v>0</v>
      </c>
      <c r="I45" s="40">
        <f t="shared" si="18"/>
        <v>0</v>
      </c>
      <c r="J45" s="40">
        <f t="shared" si="18"/>
        <v>0</v>
      </c>
      <c r="K45" s="40">
        <f t="shared" si="18"/>
        <v>0</v>
      </c>
      <c r="L45" s="40">
        <f t="shared" si="18"/>
        <v>0</v>
      </c>
      <c r="M45" s="40">
        <f t="shared" si="18"/>
        <v>0</v>
      </c>
      <c r="N45" s="40">
        <f t="shared" si="18"/>
        <v>0</v>
      </c>
      <c r="O45" s="40">
        <f t="shared" si="18"/>
        <v>-3.2741809263825417E-11</v>
      </c>
      <c r="P45" s="40">
        <f t="shared" si="18"/>
        <v>0</v>
      </c>
      <c r="Q45" s="40">
        <f t="shared" si="18"/>
        <v>0</v>
      </c>
      <c r="S45" s="40">
        <f t="shared" si="18"/>
        <v>0</v>
      </c>
    </row>
  </sheetData>
  <phoneticPr fontId="2" type="noConversion"/>
  <pageMargins left="0.25" right="0.25" top="0.75" bottom="0.75" header="0.3" footer="0.3"/>
  <pageSetup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selection activeCell="A27" sqref="A27"/>
    </sheetView>
  </sheetViews>
  <sheetFormatPr defaultRowHeight="12.75"/>
  <cols>
    <col min="1" max="1" width="48.7109375" customWidth="1"/>
    <col min="2" max="3" width="11.5703125" bestFit="1" customWidth="1"/>
    <col min="4" max="13" width="10.5703125" bestFit="1" customWidth="1"/>
    <col min="14" max="15" width="11.5703125" bestFit="1" customWidth="1"/>
    <col min="16" max="19" width="10.5703125" bestFit="1" customWidth="1"/>
    <col min="20" max="21" width="13.28515625" bestFit="1" customWidth="1"/>
    <col min="22" max="23" width="11.5703125" bestFit="1" customWidth="1"/>
    <col min="24" max="26" width="10.5703125" bestFit="1" customWidth="1"/>
  </cols>
  <sheetData>
    <row r="1" spans="1:26" s="16" customFormat="1">
      <c r="B1" s="16">
        <v>43555</v>
      </c>
      <c r="C1" s="16">
        <v>43555</v>
      </c>
      <c r="D1" s="16">
        <v>43585</v>
      </c>
      <c r="E1" s="17">
        <f>D1</f>
        <v>43585</v>
      </c>
      <c r="F1" s="16">
        <f>E1+30</f>
        <v>43615</v>
      </c>
      <c r="G1" s="17">
        <f>F1</f>
        <v>43615</v>
      </c>
      <c r="H1" s="16">
        <f>G1+30</f>
        <v>43645</v>
      </c>
      <c r="I1" s="17">
        <f>H1</f>
        <v>43645</v>
      </c>
      <c r="J1" s="16">
        <f>I1+30</f>
        <v>43675</v>
      </c>
      <c r="K1" s="17">
        <f>J1</f>
        <v>43675</v>
      </c>
      <c r="L1" s="16">
        <f>K1+30</f>
        <v>43705</v>
      </c>
      <c r="M1" s="17">
        <f>L1</f>
        <v>43705</v>
      </c>
      <c r="N1" s="16">
        <f>M1+30</f>
        <v>43735</v>
      </c>
      <c r="O1" s="17">
        <f>N1</f>
        <v>43735</v>
      </c>
      <c r="P1" s="16">
        <f>O1+30</f>
        <v>43765</v>
      </c>
      <c r="Q1" s="17">
        <f>P1</f>
        <v>43765</v>
      </c>
      <c r="R1" s="16">
        <f>Q1+30</f>
        <v>43795</v>
      </c>
      <c r="S1" s="17">
        <f>R1</f>
        <v>43795</v>
      </c>
      <c r="T1" s="16">
        <f>S1+30</f>
        <v>43825</v>
      </c>
      <c r="U1" s="17">
        <f>T1</f>
        <v>43825</v>
      </c>
      <c r="V1" s="16">
        <f>U1+30</f>
        <v>43855</v>
      </c>
      <c r="W1" s="17">
        <f>V1</f>
        <v>43855</v>
      </c>
      <c r="X1" s="16">
        <f>W1+30</f>
        <v>43885</v>
      </c>
      <c r="Y1" s="17">
        <f>X1</f>
        <v>43885</v>
      </c>
      <c r="Z1" s="16">
        <f>Y1+30</f>
        <v>43915</v>
      </c>
    </row>
    <row r="2" spans="1:26">
      <c r="B2" t="s">
        <v>29</v>
      </c>
      <c r="C2" t="s">
        <v>30</v>
      </c>
      <c r="D2" t="s">
        <v>29</v>
      </c>
      <c r="E2" t="s">
        <v>30</v>
      </c>
      <c r="F2" t="s">
        <v>29</v>
      </c>
      <c r="G2" t="s">
        <v>30</v>
      </c>
      <c r="H2" t="s">
        <v>29</v>
      </c>
      <c r="I2" t="s">
        <v>30</v>
      </c>
      <c r="J2" t="s">
        <v>29</v>
      </c>
      <c r="K2" t="s">
        <v>30</v>
      </c>
      <c r="L2" t="s">
        <v>29</v>
      </c>
      <c r="M2" t="s">
        <v>30</v>
      </c>
      <c r="N2" t="s">
        <v>29</v>
      </c>
      <c r="O2" t="s">
        <v>30</v>
      </c>
      <c r="P2" t="s">
        <v>29</v>
      </c>
      <c r="Q2" t="s">
        <v>30</v>
      </c>
      <c r="R2" t="s">
        <v>29</v>
      </c>
      <c r="S2" t="s">
        <v>30</v>
      </c>
      <c r="T2" t="s">
        <v>29</v>
      </c>
      <c r="U2" t="s">
        <v>30</v>
      </c>
      <c r="V2" t="s">
        <v>29</v>
      </c>
      <c r="W2" t="s">
        <v>30</v>
      </c>
      <c r="X2" t="s">
        <v>29</v>
      </c>
      <c r="Y2" t="s">
        <v>30</v>
      </c>
      <c r="Z2" t="s">
        <v>29</v>
      </c>
    </row>
    <row r="3" spans="1:26" ht="15">
      <c r="A3" s="18" t="s">
        <v>31</v>
      </c>
      <c r="B3" s="19">
        <v>274988.88</v>
      </c>
      <c r="C3" s="19">
        <v>274988.88</v>
      </c>
      <c r="D3" s="19">
        <v>39365</v>
      </c>
      <c r="E3" s="19">
        <v>39365</v>
      </c>
      <c r="F3" s="19">
        <v>0</v>
      </c>
      <c r="G3" s="19">
        <v>0</v>
      </c>
      <c r="H3" s="19">
        <v>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19">
        <v>207217.54</v>
      </c>
      <c r="O3" s="19">
        <v>207217.54</v>
      </c>
      <c r="P3" s="19">
        <v>9646.5499999999993</v>
      </c>
      <c r="Q3" s="19">
        <v>9646.5499999999993</v>
      </c>
      <c r="R3" s="19">
        <v>0</v>
      </c>
      <c r="S3" s="19">
        <v>0</v>
      </c>
      <c r="T3" s="19">
        <v>1830404.01</v>
      </c>
      <c r="U3" s="19">
        <v>1830404.01</v>
      </c>
      <c r="V3" s="19">
        <v>650095.67000000004</v>
      </c>
      <c r="W3" s="19">
        <v>650095.67000000004</v>
      </c>
      <c r="X3" s="19">
        <v>0</v>
      </c>
      <c r="Y3" s="19">
        <v>0</v>
      </c>
      <c r="Z3" s="19">
        <v>0</v>
      </c>
    </row>
    <row r="4" spans="1:26" ht="1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">
      <c r="A5" s="20" t="s">
        <v>32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>
        <v>0</v>
      </c>
    </row>
    <row r="6" spans="1:26" ht="15">
      <c r="A6" s="20"/>
      <c r="B6" s="19">
        <v>163288.4</v>
      </c>
      <c r="C6" s="19">
        <v>163288.4</v>
      </c>
      <c r="D6" s="19">
        <v>25793</v>
      </c>
      <c r="E6" s="19">
        <v>25793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141270.76</v>
      </c>
      <c r="O6" s="19">
        <v>141270.76</v>
      </c>
      <c r="P6" s="19">
        <v>7206.33</v>
      </c>
      <c r="Q6" s="19">
        <v>7206.33</v>
      </c>
      <c r="R6" s="19">
        <v>0</v>
      </c>
      <c r="S6" s="19">
        <v>0</v>
      </c>
      <c r="T6" s="19">
        <v>1538270.55</v>
      </c>
      <c r="U6" s="19">
        <v>1538270.55</v>
      </c>
      <c r="V6" s="19">
        <v>199591.38</v>
      </c>
      <c r="W6" s="19">
        <v>199591.38</v>
      </c>
      <c r="X6" s="19">
        <v>0</v>
      </c>
      <c r="Y6" s="19">
        <v>0</v>
      </c>
      <c r="Z6" s="19">
        <v>0</v>
      </c>
    </row>
    <row r="7" spans="1:26" ht="15">
      <c r="A7" s="21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5">
      <c r="A8" s="18"/>
      <c r="B8" s="19"/>
      <c r="C8" s="19">
        <f>C3-C6</f>
        <v>111700.48000000001</v>
      </c>
      <c r="D8" s="19"/>
      <c r="E8" s="19">
        <f>E3-E6</f>
        <v>13572</v>
      </c>
      <c r="F8" s="19"/>
      <c r="G8" s="19"/>
      <c r="H8" s="19"/>
      <c r="I8" s="19"/>
      <c r="J8" s="19"/>
      <c r="K8" s="19"/>
      <c r="L8" s="19"/>
      <c r="M8" s="19"/>
      <c r="N8" s="19"/>
      <c r="O8" s="19">
        <f>O3-O6</f>
        <v>65946.78</v>
      </c>
      <c r="P8" s="19"/>
      <c r="Q8" s="19">
        <f>Q3-Q6</f>
        <v>2440.2199999999993</v>
      </c>
      <c r="R8" s="19"/>
      <c r="S8" s="19"/>
      <c r="T8" s="19"/>
      <c r="U8" s="19">
        <f>U3-U6</f>
        <v>292133.45999999996</v>
      </c>
      <c r="V8" s="19"/>
      <c r="W8" s="19">
        <f>W3-W6</f>
        <v>450504.29000000004</v>
      </c>
      <c r="X8" s="19"/>
      <c r="Y8" s="19"/>
      <c r="Z8" s="19"/>
    </row>
    <row r="9" spans="1:26" ht="26.25">
      <c r="A9" s="18" t="s">
        <v>33</v>
      </c>
      <c r="B9" s="19">
        <v>41499.360000000001</v>
      </c>
      <c r="C9" s="19">
        <v>41499.360000000001</v>
      </c>
      <c r="D9" s="19">
        <v>39364.959999999999</v>
      </c>
      <c r="E9" s="19">
        <v>39364.959999999999</v>
      </c>
      <c r="F9" s="19">
        <v>36973</v>
      </c>
      <c r="G9" s="19">
        <v>36973</v>
      </c>
      <c r="H9" s="19">
        <v>49952</v>
      </c>
      <c r="I9" s="19">
        <v>49952.32</v>
      </c>
      <c r="J9" s="19">
        <v>49337.760000000002</v>
      </c>
      <c r="K9" s="19">
        <v>49337.760000000002</v>
      </c>
      <c r="L9" s="19">
        <v>18731.2</v>
      </c>
      <c r="M9" s="19">
        <v>18731.2</v>
      </c>
      <c r="N9" s="19">
        <v>18581.71</v>
      </c>
      <c r="O9" s="19">
        <v>18581.71</v>
      </c>
      <c r="P9" s="19">
        <v>36888.32</v>
      </c>
      <c r="Q9" s="19">
        <v>36888.32</v>
      </c>
      <c r="R9" s="19">
        <v>62342.879999999997</v>
      </c>
      <c r="S9" s="19">
        <v>62342.879999999997</v>
      </c>
      <c r="T9" s="19">
        <v>36354.720000000001</v>
      </c>
      <c r="U9" s="19">
        <v>36354.720000000001</v>
      </c>
      <c r="V9" s="19">
        <v>27876</v>
      </c>
      <c r="W9" s="19">
        <v>27876</v>
      </c>
      <c r="X9" s="19">
        <v>25876.25</v>
      </c>
      <c r="Y9" s="19">
        <v>25876.25</v>
      </c>
      <c r="Z9" s="19">
        <v>58927.839999999997</v>
      </c>
    </row>
    <row r="10" spans="1:26">
      <c r="A10" s="15" t="s">
        <v>34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>
      <c r="A11" s="15" t="s">
        <v>35</v>
      </c>
      <c r="B11" s="22">
        <f>+B3-B6+B9</f>
        <v>153199.84000000003</v>
      </c>
      <c r="C11" s="22">
        <f t="shared" ref="C11:D11" si="0">+C3-C6+C9</f>
        <v>153199.84000000003</v>
      </c>
      <c r="D11" s="22">
        <f t="shared" si="0"/>
        <v>52936.959999999999</v>
      </c>
      <c r="E11" s="22">
        <f>+E3-E6+E9</f>
        <v>52936.959999999999</v>
      </c>
      <c r="F11" s="22">
        <f t="shared" ref="F11:Z11" si="1">+F3-F6+F9</f>
        <v>36973</v>
      </c>
      <c r="G11" s="22">
        <f t="shared" si="1"/>
        <v>36973</v>
      </c>
      <c r="H11" s="22">
        <f t="shared" si="1"/>
        <v>49952</v>
      </c>
      <c r="I11" s="22">
        <f t="shared" si="1"/>
        <v>49952.32</v>
      </c>
      <c r="J11" s="22">
        <f t="shared" si="1"/>
        <v>49337.760000000002</v>
      </c>
      <c r="K11" s="22">
        <f t="shared" si="1"/>
        <v>49337.760000000002</v>
      </c>
      <c r="L11" s="22">
        <f t="shared" si="1"/>
        <v>18731.2</v>
      </c>
      <c r="M11" s="22">
        <f t="shared" si="1"/>
        <v>18731.2</v>
      </c>
      <c r="N11" s="22">
        <f t="shared" si="1"/>
        <v>84528.489999999991</v>
      </c>
      <c r="O11" s="22">
        <f t="shared" si="1"/>
        <v>84528.489999999991</v>
      </c>
      <c r="P11" s="22">
        <f t="shared" si="1"/>
        <v>39328.54</v>
      </c>
      <c r="Q11" s="22">
        <f t="shared" si="1"/>
        <v>39328.54</v>
      </c>
      <c r="R11" s="22">
        <f t="shared" si="1"/>
        <v>62342.879999999997</v>
      </c>
      <c r="S11" s="22">
        <f t="shared" si="1"/>
        <v>62342.879999999997</v>
      </c>
      <c r="T11" s="22">
        <f t="shared" si="1"/>
        <v>328488.17999999993</v>
      </c>
      <c r="U11" s="22">
        <f t="shared" si="1"/>
        <v>328488.17999999993</v>
      </c>
      <c r="V11" s="22">
        <f t="shared" si="1"/>
        <v>478380.29000000004</v>
      </c>
      <c r="W11" s="22">
        <f t="shared" si="1"/>
        <v>478380.29000000004</v>
      </c>
      <c r="X11" s="22">
        <f t="shared" si="1"/>
        <v>25876.25</v>
      </c>
      <c r="Y11" s="22">
        <f t="shared" si="1"/>
        <v>25876.25</v>
      </c>
      <c r="Z11" s="22">
        <f t="shared" si="1"/>
        <v>58927.839999999997</v>
      </c>
    </row>
    <row r="13" spans="1:26" ht="15">
      <c r="A13" s="15" t="s">
        <v>36</v>
      </c>
      <c r="B13" s="23">
        <v>0.98724800000000001</v>
      </c>
      <c r="C13" s="23">
        <v>0.98613799999999996</v>
      </c>
      <c r="D13" s="23">
        <v>0.98407999999999995</v>
      </c>
      <c r="E13" s="23">
        <v>0.98768999999999996</v>
      </c>
      <c r="F13" s="23">
        <v>0.98768999999999996</v>
      </c>
      <c r="G13" s="23">
        <v>0.98705699999999996</v>
      </c>
      <c r="H13" s="23">
        <v>0.98713300000000004</v>
      </c>
      <c r="I13" s="23">
        <v>0.987317</v>
      </c>
      <c r="J13" s="23">
        <v>0.98838700000000002</v>
      </c>
      <c r="K13" s="23">
        <v>0.98598600000000003</v>
      </c>
      <c r="L13" s="23">
        <v>0.98638599999999999</v>
      </c>
      <c r="M13" s="23">
        <v>0.98751</v>
      </c>
      <c r="N13" s="23">
        <v>0.98731400000000002</v>
      </c>
      <c r="O13" s="23">
        <v>0.98826599999999998</v>
      </c>
      <c r="P13" s="23">
        <v>0.98625600000000002</v>
      </c>
      <c r="Q13" s="23">
        <v>0.98679399999999995</v>
      </c>
      <c r="R13" s="23">
        <v>0.98681200000000002</v>
      </c>
      <c r="S13" s="23">
        <v>0.98531899999999994</v>
      </c>
      <c r="T13" s="23">
        <v>0.98829999999999996</v>
      </c>
      <c r="U13" s="23">
        <v>0.98754200000000003</v>
      </c>
      <c r="V13" s="23">
        <v>0.98814500000000005</v>
      </c>
      <c r="W13" s="23">
        <v>0.98745400000000005</v>
      </c>
      <c r="X13" s="23">
        <v>0.98545300000000002</v>
      </c>
      <c r="Y13" s="23">
        <v>0.98620200000000002</v>
      </c>
      <c r="Z13" s="23">
        <v>0.98537200000000003</v>
      </c>
    </row>
    <row r="15" spans="1:26">
      <c r="A15" s="24" t="s">
        <v>37</v>
      </c>
      <c r="B15" s="25">
        <f t="shared" ref="B15" si="2">B11*B13</f>
        <v>151246.23564032002</v>
      </c>
      <c r="C15" s="25">
        <f>C11*C13</f>
        <v>151076.18381792001</v>
      </c>
      <c r="D15" s="25">
        <f t="shared" ref="D15" si="3">D11*D13</f>
        <v>52094.203596799998</v>
      </c>
      <c r="E15" s="25">
        <f>E11*E13</f>
        <v>52285.3060224</v>
      </c>
      <c r="F15" s="25">
        <f t="shared" ref="F15:Z15" si="4">F11*F13</f>
        <v>36517.862369999995</v>
      </c>
      <c r="G15" s="25">
        <f t="shared" si="4"/>
        <v>36494.458461000002</v>
      </c>
      <c r="H15" s="25">
        <f t="shared" si="4"/>
        <v>49309.267616000005</v>
      </c>
      <c r="I15" s="25">
        <f t="shared" si="4"/>
        <v>49318.774725440002</v>
      </c>
      <c r="J15" s="25">
        <f t="shared" si="4"/>
        <v>48764.800593120002</v>
      </c>
      <c r="K15" s="25">
        <f t="shared" si="4"/>
        <v>48646.340631360006</v>
      </c>
      <c r="L15" s="25">
        <f t="shared" si="4"/>
        <v>18476.193443200002</v>
      </c>
      <c r="M15" s="25">
        <f t="shared" si="4"/>
        <v>18497.247312</v>
      </c>
      <c r="N15" s="25">
        <f t="shared" si="4"/>
        <v>83456.161575859995</v>
      </c>
      <c r="O15" s="25">
        <f t="shared" si="4"/>
        <v>83536.632698339992</v>
      </c>
      <c r="P15" s="25">
        <f t="shared" si="4"/>
        <v>38788.008546240002</v>
      </c>
      <c r="Q15" s="25">
        <f t="shared" si="4"/>
        <v>38809.167300759997</v>
      </c>
      <c r="R15" s="25">
        <f t="shared" si="4"/>
        <v>61520.702098559996</v>
      </c>
      <c r="S15" s="25">
        <f t="shared" si="4"/>
        <v>61427.624178719991</v>
      </c>
      <c r="T15" s="25">
        <f t="shared" si="4"/>
        <v>324644.86829399993</v>
      </c>
      <c r="U15" s="25">
        <f t="shared" si="4"/>
        <v>324395.87425355997</v>
      </c>
      <c r="V15" s="25">
        <f t="shared" si="4"/>
        <v>472709.09166205005</v>
      </c>
      <c r="W15" s="25">
        <f t="shared" si="4"/>
        <v>472378.53088166006</v>
      </c>
      <c r="X15" s="25">
        <f t="shared" si="4"/>
        <v>25499.828191250002</v>
      </c>
      <c r="Y15" s="25">
        <f t="shared" si="4"/>
        <v>25519.209502500002</v>
      </c>
      <c r="Z15" s="25">
        <f t="shared" si="4"/>
        <v>58065.843556479995</v>
      </c>
    </row>
    <row r="17" spans="1:26" s="26" customFormat="1">
      <c r="A17" s="26" t="s">
        <v>24</v>
      </c>
      <c r="C17" s="26">
        <f>C8/(SUM(C8:C9))</f>
        <v>0.72911616617876363</v>
      </c>
      <c r="E17" s="26">
        <f>E8/(SUM(E8:E9))</f>
        <v>0.2563804192760597</v>
      </c>
      <c r="O17" s="26">
        <f>O8/(SUM(O8:O9))</f>
        <v>0.78017222358993998</v>
      </c>
      <c r="Q17" s="26">
        <f>Q8/(SUM(Q8:Q9))</f>
        <v>6.2047052852712031E-2</v>
      </c>
      <c r="U17" s="26">
        <f>U8/(SUM(U8:U9))</f>
        <v>0.88932715935166984</v>
      </c>
      <c r="W17" s="26">
        <f>W8/(SUM(W8:W9))</f>
        <v>0.94172836844929375</v>
      </c>
    </row>
    <row r="18" spans="1:26" s="26" customFormat="1">
      <c r="A18" s="26" t="s">
        <v>38</v>
      </c>
      <c r="C18" s="26">
        <f>C9/(SUM(C8:C9))</f>
        <v>0.27088383382123632</v>
      </c>
      <c r="E18" s="26">
        <f>E9/(SUM(E8:E9))</f>
        <v>0.7436195807239403</v>
      </c>
      <c r="G18" s="26">
        <v>1</v>
      </c>
      <c r="I18" s="26">
        <v>1</v>
      </c>
      <c r="K18" s="26">
        <v>1</v>
      </c>
      <c r="M18" s="26">
        <v>1</v>
      </c>
      <c r="O18" s="26">
        <f>O9/(SUM(O8:O9))</f>
        <v>0.2198277764100601</v>
      </c>
      <c r="Q18" s="26">
        <f>Q9/(SUM(Q8:Q9))</f>
        <v>0.93795294714728794</v>
      </c>
      <c r="S18" s="26">
        <v>1</v>
      </c>
      <c r="U18" s="26">
        <f>U9/(SUM(U8:U9))</f>
        <v>0.1106728406483302</v>
      </c>
      <c r="W18" s="26">
        <f>W9/(SUM(W8:W9))</f>
        <v>5.8271631550706235E-2</v>
      </c>
      <c r="Y18" s="26">
        <v>1</v>
      </c>
      <c r="Z18" s="26">
        <v>1</v>
      </c>
    </row>
    <row r="19" spans="1:26" s="26" customFormat="1">
      <c r="C19" s="26">
        <f>C18+C17</f>
        <v>1</v>
      </c>
      <c r="E19" s="26">
        <f>E18+E17</f>
        <v>1</v>
      </c>
      <c r="O19" s="26">
        <f>O18+O17</f>
        <v>1</v>
      </c>
      <c r="Q19" s="26">
        <f>Q18+Q17</f>
        <v>1</v>
      </c>
      <c r="U19" s="26">
        <f>U18+U17</f>
        <v>1</v>
      </c>
      <c r="W19" s="26">
        <f>W18+W17</f>
        <v>1</v>
      </c>
    </row>
  </sheetData>
  <mergeCells count="1">
    <mergeCell ref="A5:A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SC Documents" ma:contentTypeID="0x010100475FC916F37E0D488A23750AB699306B000035CBBA657A20478E14DA9D8E1CE459" ma:contentTypeVersion="90" ma:contentTypeDescription="" ma:contentTypeScope="" ma:versionID="2871893c092300be805137332c2bab8d">
  <xsd:schema xmlns:xsd="http://www.w3.org/2001/XMLSchema" xmlns:xs="http://www.w3.org/2001/XMLSchema" xmlns:p="http://schemas.microsoft.com/office/2006/metadata/properties" xmlns:ns2="537755c1-b5d6-45e1-928c-fd73ce697133" xmlns:ns3="http://schemas.microsoft.com/sharepoint/v3/fields" xmlns:ns4="87adeb47-32e2-48f4-9a1b-95f136b49c06" targetNamespace="http://schemas.microsoft.com/office/2006/metadata/properties" ma:root="true" ma:fieldsID="98c79efd3cd5c8c1f6b66ad5f01d3f88" ns2:_="" ns3:_="" ns4:_="">
    <xsd:import namespace="537755c1-b5d6-45e1-928c-fd73ce697133"/>
    <xsd:import namespace="http://schemas.microsoft.com/sharepoint/v3/fields"/>
    <xsd:import namespace="87adeb47-32e2-48f4-9a1b-95f136b49c06"/>
    <xsd:element name="properties">
      <xsd:complexType>
        <xsd:sequence>
          <xsd:element name="documentManagement">
            <xsd:complexType>
              <xsd:all>
                <xsd:element ref="ns2:Document_x0020_Month"/>
                <xsd:element ref="ns2:Year"/>
                <xsd:element ref="ns2:Type_x0020_of_x0020_Document"/>
                <xsd:element ref="ns2:Document_x0020_Style" minOccurs="0"/>
                <xsd:element ref="ns2:Change_x0020_Type"/>
                <xsd:element ref="ns2:Comment1" minOccurs="0"/>
                <xsd:element ref="ns3:_Status" minOccurs="0"/>
                <xsd:element ref="ns2:_dlc_DocId" minOccurs="0"/>
                <xsd:element ref="ns2:_dlc_DocIdUrl" minOccurs="0"/>
                <xsd:element ref="ns2:_dlc_DocIdPersistId" minOccurs="0"/>
                <xsd:element ref="ns2:BU_x0020_Group" minOccurs="0"/>
                <xsd:element ref="ns2:Ready_x0020_for_x0020_Approvals" minOccurs="0"/>
                <xsd:element ref="ns2:Document_x0020_SubType" minOccurs="0"/>
                <xsd:element ref="ns2:Record_x0020__x002f__x0020_Revision_x0020_Date" minOccurs="0"/>
                <xsd:element ref="ns4:Classification" minOccurs="0"/>
                <xsd:element ref="ns4:TaxCatchAll" minOccurs="0"/>
                <xsd:element ref="ns4:TaxCatchAllLabel" minOccurs="0"/>
                <xsd:element ref="ns2:Business_x0020_Unit" minOccurs="0"/>
                <xsd:element ref="ns2:Document_x0020_Type" minOccurs="0"/>
                <xsd:element ref="ns2:Prodiance_x0020_Audit_x0020_Location" minOccurs="0"/>
                <xsd:element ref="ns2:Workflo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755c1-b5d6-45e1-928c-fd73ce697133" elementFormDefault="qualified">
    <xsd:import namespace="http://schemas.microsoft.com/office/2006/documentManagement/types"/>
    <xsd:import namespace="http://schemas.microsoft.com/office/infopath/2007/PartnerControls"/>
    <xsd:element name="Document_x0020_Month" ma:index="1" ma:displayName="Document Month" ma:default="January" ma:format="Dropdown" ma:internalName="Document_x0020_Month" ma:readOnly="false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Year" ma:index="2" ma:displayName="Year" ma:default="2012" ma:format="Dropdown" ma:internalName="Year" ma:readOnly="false">
      <xsd:simpleType>
        <xsd:restriction base="dms:Choice">
          <xsd:enumeration value="2011"/>
          <xsd:enumeration value="2012"/>
          <xsd:enumeration value="2013"/>
          <xsd:enumeration value="2014"/>
        </xsd:restriction>
      </xsd:simpleType>
    </xsd:element>
    <xsd:element name="Type_x0020_of_x0020_Document" ma:index="3" ma:displayName="Spreadsheet Type" ma:default="Minimum" ma:format="Dropdown" ma:internalName="Type_x0020_of_x0020_Document" ma:readOnly="false">
      <xsd:simpleType>
        <xsd:restriction base="dms:Choice">
          <xsd:enumeration value="Minimum"/>
          <xsd:enumeration value="Complex"/>
        </xsd:restriction>
      </xsd:simpleType>
    </xsd:element>
    <xsd:element name="Document_x0020_Style" ma:index="4" nillable="true" ma:displayName="Document Style" ma:default="Actual" ma:format="Dropdown" ma:internalName="Document_x0020_Style" ma:readOnly="false">
      <xsd:simpleType>
        <xsd:restriction base="dms:Choice">
          <xsd:enumeration value="Actual"/>
          <xsd:enumeration value="Estimate"/>
        </xsd:restriction>
      </xsd:simpleType>
    </xsd:element>
    <xsd:element name="Change_x0020_Type" ma:index="5" ma:displayName="Change Type" ma:default="Initial Upload" ma:description="" ma:format="Dropdown" ma:internalName="Change_x0020_Type">
      <xsd:simpleType>
        <xsd:restriction base="dms:Choice">
          <xsd:enumeration value="Initial Upload"/>
          <xsd:enumeration value="Non-Structural"/>
          <xsd:enumeration value="Structural"/>
        </xsd:restriction>
      </xsd:simpleType>
    </xsd:element>
    <xsd:element name="Comment1" ma:index="6" nillable="true" ma:displayName="Comment" ma:hidden="true" ma:internalName="Comment1" ma:readOnly="false">
      <xsd:simpleType>
        <xsd:restriction base="dms:Note"/>
      </xsd:simpleType>
    </xsd:element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U_x0020_Group" ma:index="14" nillable="true" ma:displayName="Organizational Group" ma:format="Dropdown" ma:hidden="true" ma:internalName="BU_x0020_Group" ma:readOnly="false">
      <xsd:simpleType>
        <xsd:restriction base="dms:Choice">
          <xsd:enumeration value="Settlements"/>
          <xsd:enumeration value="Risk Management"/>
          <xsd:enumeration value="Structuring"/>
        </xsd:restriction>
      </xsd:simpleType>
    </xsd:element>
    <xsd:element name="Ready_x0020_for_x0020_Approvals" ma:index="15" nillable="true" ma:displayName="Approval Submitted" ma:default="No" ma:format="RadioButtons" ma:hidden="true" ma:internalName="Ready_x0020_for_x0020_Approvals" ma:readOnly="false">
      <xsd:simpleType>
        <xsd:restriction base="dms:Choice">
          <xsd:enumeration value="Yes"/>
          <xsd:enumeration value="No"/>
        </xsd:restriction>
      </xsd:simpleType>
    </xsd:element>
    <xsd:element name="Document_x0020_SubType" ma:index="16" nillable="true" ma:displayName="Document SubType" ma:default="Controls" ma:format="Dropdown" ma:hidden="true" ma:internalName="Document_x0020_SubType" ma:readOnly="false">
      <xsd:simpleType>
        <xsd:restriction base="dms:Choice">
          <xsd:enumeration value="Controls"/>
        </xsd:restriction>
      </xsd:simpleType>
    </xsd:element>
    <xsd:element name="Record_x0020__x002f__x0020_Revision_x0020_Date" ma:index="17" nillable="true" ma:displayName="Record / Revision Date" ma:format="DateTime" ma:hidden="true" ma:internalName="Record_x0020__x002F__x0020_Revision_x0020_Date" ma:readOnly="false">
      <xsd:simpleType>
        <xsd:restriction base="dms:DateTime"/>
      </xsd:simpleType>
    </xsd:element>
    <xsd:element name="Business_x0020_Unit" ma:index="22" nillable="true" ma:displayName="Business Unit" ma:default="Site Name" ma:format="Dropdown" ma:hidden="true" ma:internalName="Business_x0020_Unit" ma:readOnly="false">
      <xsd:simpleType>
        <xsd:restriction base="dms:Choice">
          <xsd:enumeration value="Site Name"/>
        </xsd:restriction>
      </xsd:simpleType>
    </xsd:element>
    <xsd:element name="Document_x0020_Type" ma:index="23" nillable="true" ma:displayName="Document Type" ma:default="Financial" ma:format="Dropdown" ma:hidden="true" ma:internalName="Document_x0020_Type" ma:readOnly="false">
      <xsd:simpleType>
        <xsd:restriction base="dms:Choice">
          <xsd:enumeration value="Financial"/>
        </xsd:restriction>
      </xsd:simpleType>
    </xsd:element>
    <xsd:element name="Prodiance_x0020_Audit_x0020_Location" ma:index="24" nillable="true" ma:displayName="Prodiance Audit Location" ma:format="Hyperlink" ma:hidden="true" ma:internalName="Prodiance_x0020_Audit_x0020_Location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" ma:index="25" nillable="true" ma:displayName="Workflow" ma:format="Hyperlink" ma:hidden="true" ma:internalName="Workflow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7" nillable="true" ma:displayName="Status" ma:hidden="true" ma:internalName="_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deb47-32e2-48f4-9a1b-95f136b49c06" elementFormDefault="qualified">
    <xsd:import namespace="http://schemas.microsoft.com/office/2006/documentManagement/types"/>
    <xsd:import namespace="http://schemas.microsoft.com/office/infopath/2007/PartnerControls"/>
    <xsd:element name="Classification" ma:index="19" nillable="true" ma:displayName="Classification" ma:default="AEP Confidential" ma:description="All documents are assumed AEP Confidential unless otherwise specified." ma:format="Dropdown" ma:hidden="true" ma:internalName="Classification" ma:readOnly="false">
      <xsd:simpleType>
        <xsd:restriction base="dms:Choice">
          <xsd:enumeration value="AEP Public"/>
          <xsd:enumeration value="AEP Internal"/>
          <xsd:enumeration value="AEP Confidential"/>
          <xsd:enumeration value="AEP Confidential - Special Handling"/>
        </xsd:restriction>
      </xsd:simpleType>
    </xsd:element>
    <xsd:element name="TaxCatchAll" ma:index="20" nillable="true" ma:displayName="Taxonomy Catch All Column" ma:description="" ma:hidden="true" ma:list="{5393e9a0-6847-4684-8642-05fab85d9a7d}" ma:internalName="TaxCatchAll" ma:showField="CatchAllData" ma:web="fa0c6d84-01d1-4184-98b6-a5a5fd28d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1" nillable="true" ma:displayName="Taxonomy Catch All Column1" ma:description="" ma:hidden="true" ma:list="{5393e9a0-6847-4684-8642-05fab85d9a7d}" ma:internalName="TaxCatchAllLabel" ma:readOnly="true" ma:showField="CatchAllDataLabel" ma:web="fa0c6d84-01d1-4184-98b6-a5a5fd28d0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1 xmlns="537755c1-b5d6-45e1-928c-fd73ce697133" xsi:nil="true"/>
    <BU_x0020_Group xmlns="537755c1-b5d6-45e1-928c-fd73ce697133" xsi:nil="true"/>
    <Document_x0020_SubType xmlns="537755c1-b5d6-45e1-928c-fd73ce697133">Controls</Document_x0020_SubType>
    <Year xmlns="537755c1-b5d6-45e1-928c-fd73ce697133">2014</Year>
    <Business_x0020_Unit xmlns="537755c1-b5d6-45e1-928c-fd73ce697133">Site Name</Business_x0020_Unit>
    <Workflow xmlns="537755c1-b5d6-45e1-928c-fd73ce697133">
      <Url xsi:nil="true"/>
      <Description xsi:nil="true"/>
    </Workflow>
    <Record_x0020__x002f__x0020_Revision_x0020_Date xmlns="537755c1-b5d6-45e1-928c-fd73ce697133" xsi:nil="true"/>
    <_Status xmlns="http://schemas.microsoft.com/sharepoint/v3/fields" xsi:nil="true"/>
    <Document_x0020_Style xmlns="537755c1-b5d6-45e1-928c-fd73ce697133">Actual</Document_x0020_Style>
    <TaxCatchAll xmlns="87adeb47-32e2-48f4-9a1b-95f136b49c06"/>
    <Change_x0020_Type xmlns="537755c1-b5d6-45e1-928c-fd73ce697133">Non-Structural</Change_x0020_Type>
    <Document_x0020_Month xmlns="537755c1-b5d6-45e1-928c-fd73ce697133">September</Document_x0020_Month>
    <Ready_x0020_for_x0020_Approvals xmlns="537755c1-b5d6-45e1-928c-fd73ce697133">No</Ready_x0020_for_x0020_Approvals>
    <Classification xmlns="87adeb47-32e2-48f4-9a1b-95f136b49c06">AEP Confidential</Classification>
    <Document_x0020_Type xmlns="537755c1-b5d6-45e1-928c-fd73ce697133">Financial</Document_x0020_Type>
    <Type_x0020_of_x0020_Document xmlns="537755c1-b5d6-45e1-928c-fd73ce697133">Minimum</Type_x0020_of_x0020_Document>
    <Prodiance_x0020_Audit_x0020_Location xmlns="537755c1-b5d6-45e1-928c-fd73ce697133">
      <Url xsi:nil="true"/>
      <Description xsi:nil="true"/>
    </Prodiance_x0020_Audit_x0020_Location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6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c5f8eb12-5b27-439d-aaa6-3402af626fa3" value=""/>
  <element uid="c64218ab-b8d1-40b6-a478-cb8be1e10ecc" value=""/>
</sisl>
</file>

<file path=customXml/itemProps1.xml><?xml version="1.0" encoding="utf-8"?>
<ds:datastoreItem xmlns:ds="http://schemas.openxmlformats.org/officeDocument/2006/customXml" ds:itemID="{EFA5795A-168B-4EC1-B6B3-77A9938D1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755c1-b5d6-45e1-928c-fd73ce697133"/>
    <ds:schemaRef ds:uri="http://schemas.microsoft.com/sharepoint/v3/fields"/>
    <ds:schemaRef ds:uri="87adeb47-32e2-48f4-9a1b-95f136b49c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EECF0D-9F0A-4F40-80C5-7F9782EAA7D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87adeb47-32e2-48f4-9a1b-95f136b49c06"/>
    <ds:schemaRef ds:uri="537755c1-b5d6-45e1-928c-fd73ce69713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FAFC9F-B3A4-455F-B2A8-3CE1C44895A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164C58F-30DC-4705-AA30-D96F874D921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CE73C67-113B-4AFF-9595-427ECF005265}">
  <ds:schemaRefs>
    <ds:schemaRef ds:uri="http://schemas.microsoft.com/office/2006/metadata/longProperties"/>
  </ds:schemaRefs>
</ds:datastoreItem>
</file>

<file path=customXml/itemProps6.xml><?xml version="1.0" encoding="utf-8"?>
<ds:datastoreItem xmlns:ds="http://schemas.openxmlformats.org/officeDocument/2006/customXml" ds:itemID="{15AA3CE1-BC0C-42FF-A16E-52EFEB9E731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Actual</vt:lpstr>
      <vt:lpstr>FO and CSIRP</vt:lpstr>
      <vt:lpstr>Actual!Print_Area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J Frenton</dc:creator>
  <cp:keywords/>
  <cp:lastModifiedBy>s207409</cp:lastModifiedBy>
  <cp:lastPrinted>2019-04-04T00:19:37Z</cp:lastPrinted>
  <dcterms:created xsi:type="dcterms:W3CDTF">2009-05-27T16:45:40Z</dcterms:created>
  <dcterms:modified xsi:type="dcterms:W3CDTF">2020-08-14T17:37:02Z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0x010100475FC916F37E0D488A23750AB699306B000035CBBA657A20478E14DA9D8E1CE459</vt:lpwstr>
  </property>
  <property fmtid="{D5CDD505-2E9C-101B-9397-08002B2CF9AE}" pid="3" name="docIndexRef">
    <vt:lpwstr>2ad101b2-6dc7-414b-97f4-cf1b59f23fdf</vt:lpwstr>
  </property>
  <property fmtid="{D5CDD505-2E9C-101B-9397-08002B2CF9AE}" pid="4" name="bjSaver">
    <vt:lpwstr>/xZ4n2v5Cu3NAVMLbCULe7BlLNaQeYQ1</vt:lpwstr>
  </property>
  <property fmtid="{D5CDD505-2E9C-101B-9397-08002B2CF9AE}" pid="5" name="bjDocumentSecurityLabel">
    <vt:lpwstr>AEP Public</vt:lpwstr>
  </property>
  <property fmtid="{D5CDD505-2E9C-101B-9397-08002B2CF9AE}" pid="6" name="Visual Markings Removed">
    <vt:lpwstr>No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8" name="bjDocumentLabelXML-0">
    <vt:lpwstr>ww.boldonjames.com/2008/01/sie/internal/label"&gt;&lt;element uid="c5f8eb12-5b27-439d-aaa6-3402af626fa3" value="" /&gt;&lt;element uid="c64218ab-b8d1-40b6-a478-cb8be1e10ecc" value="" /&gt;&lt;/sisl&gt;</vt:lpwstr>
  </property>
</Properties>
</file>