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Staff Set 4\KPCO_R_KPSC_4_19\Response\"/>
    </mc:Choice>
  </mc:AlternateContent>
  <bookViews>
    <workbookView xWindow="0" yWindow="0" windowWidth="28800" windowHeight="13500"/>
  </bookViews>
  <sheets>
    <sheet name="P3" sheetId="1" r:id="rId1"/>
  </sheets>
  <externalReferences>
    <externalReference r:id="rId2"/>
  </externalReferences>
  <definedNames>
    <definedName name="Begin_Print1">#REF!</definedName>
    <definedName name="NvsASD">"V2017-02-28"</definedName>
    <definedName name="NvsAutoDrillOk">"VN"</definedName>
    <definedName name="NvsElapsedTime">0.00266203703358769</definedName>
    <definedName name="NvsEndTime">42803.6023263889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"V2017-02-28"</definedName>
    <definedName name="NvsValTbl.ACCOUNT">"GL_ACCOUNT_TBL"</definedName>
    <definedName name="NvsValTbl.CURRENCY_CD">"CURRENCY_CD_TBL"</definedName>
    <definedName name="OPR_ID">#REF!</definedName>
    <definedName name="_xlnm.Print_Area" localSheetId="0">'P3'!$A$1:$N$86</definedName>
    <definedName name="Rev_End">#REF!</definedName>
    <definedName name="search_directory_name">"R:\fcm90prd\nvision\rpts\Fin_Reports\"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J69" i="1"/>
  <c r="F69" i="1"/>
  <c r="H67" i="1"/>
  <c r="H66" i="1"/>
  <c r="L65" i="1"/>
  <c r="H65" i="1"/>
  <c r="H69" i="1" s="1"/>
  <c r="L60" i="1"/>
  <c r="H60" i="1"/>
  <c r="H59" i="1"/>
  <c r="L59" i="1" s="1"/>
  <c r="H58" i="1"/>
  <c r="L58" i="1" s="1"/>
  <c r="L57" i="1"/>
  <c r="J55" i="1"/>
  <c r="H55" i="1"/>
  <c r="F55" i="1"/>
  <c r="L53" i="1"/>
  <c r="L52" i="1"/>
  <c r="L51" i="1"/>
  <c r="L55" i="1" s="1"/>
  <c r="J48" i="1"/>
  <c r="J62" i="1" s="1"/>
  <c r="F48" i="1"/>
  <c r="F62" i="1" s="1"/>
  <c r="H46" i="1"/>
  <c r="L46" i="1" s="1"/>
  <c r="L45" i="1"/>
  <c r="H45" i="1"/>
  <c r="H44" i="1"/>
  <c r="L44" i="1" s="1"/>
  <c r="H43" i="1"/>
  <c r="L43" i="1" s="1"/>
  <c r="H41" i="1"/>
  <c r="L41" i="1" s="1"/>
  <c r="H40" i="1"/>
  <c r="L40" i="1" s="1"/>
  <c r="J37" i="1"/>
  <c r="F37" i="1"/>
  <c r="H35" i="1"/>
  <c r="L35" i="1" s="1"/>
  <c r="L34" i="1"/>
  <c r="H33" i="1"/>
  <c r="L33" i="1" s="1"/>
  <c r="H32" i="1"/>
  <c r="L32" i="1" s="1"/>
  <c r="L31" i="1"/>
  <c r="H31" i="1"/>
  <c r="H30" i="1"/>
  <c r="L30" i="1" s="1"/>
  <c r="H28" i="1"/>
  <c r="L28" i="1" s="1"/>
  <c r="J24" i="1"/>
  <c r="J72" i="1" s="1"/>
  <c r="H22" i="1"/>
  <c r="L22" i="1" s="1"/>
  <c r="L21" i="1"/>
  <c r="L19" i="1"/>
  <c r="L16" i="1"/>
  <c r="J16" i="1"/>
  <c r="H16" i="1"/>
  <c r="F16" i="1"/>
  <c r="F24" i="1" s="1"/>
  <c r="F72" i="1" s="1"/>
  <c r="L14" i="1"/>
  <c r="L13" i="1"/>
  <c r="A13" i="1"/>
  <c r="A14" i="1" s="1"/>
  <c r="A16" i="1" s="1"/>
  <c r="A18" i="1" s="1"/>
  <c r="A19" i="1" s="1"/>
  <c r="A20" i="1" s="1"/>
  <c r="A21" i="1" s="1"/>
  <c r="A22" i="1" s="1"/>
  <c r="A24" i="1" s="1"/>
  <c r="A28" i="1" s="1"/>
  <c r="A29" i="1" s="1"/>
  <c r="A30" i="1" s="1"/>
  <c r="A31" i="1" s="1"/>
  <c r="A32" i="1" s="1"/>
  <c r="A33" i="1" s="1"/>
  <c r="A34" i="1" s="1"/>
  <c r="A35" i="1" s="1"/>
  <c r="A37" i="1" s="1"/>
  <c r="A40" i="1" s="1"/>
  <c r="A41" i="1" s="1"/>
  <c r="A42" i="1" s="1"/>
  <c r="A43" i="1" s="1"/>
  <c r="A44" i="1" s="1"/>
  <c r="A45" i="1" s="1"/>
  <c r="A46" i="1" s="1"/>
  <c r="A48" i="1" s="1"/>
  <c r="A51" i="1" s="1"/>
  <c r="A52" i="1" s="1"/>
  <c r="A53" i="1" s="1"/>
  <c r="A55" i="1" s="1"/>
  <c r="A57" i="1" s="1"/>
  <c r="A58" i="1" s="1"/>
  <c r="A59" i="1" s="1"/>
  <c r="A60" i="1" s="1"/>
  <c r="A62" i="1" s="1"/>
  <c r="A65" i="1" s="1"/>
  <c r="A66" i="1" s="1"/>
  <c r="A67" i="1" s="1"/>
  <c r="A69" i="1" s="1"/>
  <c r="A72" i="1" s="1"/>
  <c r="A77" i="1" s="1"/>
  <c r="A78" i="1" s="1"/>
  <c r="A79" i="1" s="1"/>
  <c r="A81" i="1" s="1"/>
  <c r="A82" i="1" s="1"/>
  <c r="A83" i="1" s="1"/>
  <c r="A85" i="1" s="1"/>
  <c r="L12" i="1"/>
  <c r="A12" i="1"/>
  <c r="L11" i="1"/>
  <c r="F7" i="1"/>
  <c r="H7" i="1" s="1"/>
  <c r="J7" i="1" s="1"/>
  <c r="L7" i="1" s="1"/>
  <c r="N7" i="1" s="1"/>
  <c r="D7" i="1"/>
  <c r="L37" i="1" l="1"/>
  <c r="L24" i="1"/>
  <c r="L48" i="1"/>
  <c r="L62" i="1" s="1"/>
  <c r="H37" i="1"/>
  <c r="H48" i="1"/>
  <c r="H24" i="1"/>
  <c r="H62" i="1"/>
  <c r="H72" i="1" l="1"/>
  <c r="L72" i="1"/>
  <c r="L77" i="1" s="1"/>
  <c r="L85" i="1" s="1"/>
</calcChain>
</file>

<file path=xl/sharedStrings.xml><?xml version="1.0" encoding="utf-8"?>
<sst xmlns="http://schemas.openxmlformats.org/spreadsheetml/2006/main" count="140" uniqueCount="86">
  <si>
    <t>KENTUCKY POWER COMPANY</t>
  </si>
  <si>
    <t xml:space="preserve"> </t>
  </si>
  <si>
    <t>BALANCE SHEET</t>
  </si>
  <si>
    <t>JURISDICTIONAL ASSETS</t>
  </si>
  <si>
    <t>MARCH 31, 2020</t>
  </si>
  <si>
    <t>Line       No.</t>
  </si>
  <si>
    <t>Description</t>
  </si>
  <si>
    <t>Per Books as of March 31, 2020</t>
  </si>
  <si>
    <t>Non-Jurisdictional Adjustments</t>
  </si>
  <si>
    <t>Jurisdictional                                Rate Case                                    Adjustments                                                      (Schedule 4)</t>
  </si>
  <si>
    <t>Adjusted as of March 31, 2020 (Schedule 4)</t>
  </si>
  <si>
    <t>Reconciliation to KPCO_R_KPC_2_16_Attachment1.xlsx, Tab Sch 4 Line Number(s)</t>
  </si>
  <si>
    <t>(C3 + C4 + C5)</t>
  </si>
  <si>
    <t>ELECTRIC UTILITY PLANT:</t>
  </si>
  <si>
    <t>In Service (Including Property Under Capital Leases)</t>
  </si>
  <si>
    <t>Line No. 37 Less Line No. 159
OR
Sum of Line No. 56, 100, 104, 118, 136, 151, and 163</t>
  </si>
  <si>
    <t>Electric Plant Held for Future Use</t>
  </si>
  <si>
    <t>Line No. 40</t>
  </si>
  <si>
    <t>Construction Not Classified</t>
  </si>
  <si>
    <t>Line No. 159</t>
  </si>
  <si>
    <t>Construction Work In Progress</t>
  </si>
  <si>
    <t>Line No. 44</t>
  </si>
  <si>
    <t>------------------------</t>
  </si>
  <si>
    <t>---------------------</t>
  </si>
  <si>
    <t>TOTAL ELECTRIC UTILITY PLANT</t>
  </si>
  <si>
    <t xml:space="preserve">Accumulated Provision for Depreciation of </t>
  </si>
  <si>
    <t xml:space="preserve">       Electric Utility Plant In Service</t>
  </si>
  <si>
    <t>Line No. 38 Less Line No. 180
OR
Line No. 172</t>
  </si>
  <si>
    <t xml:space="preserve">Accumulated Provision for Amortization of </t>
  </si>
  <si>
    <t>Line No. 180</t>
  </si>
  <si>
    <t>ARO Removal Deprec - Accretion</t>
  </si>
  <si>
    <t>NET ELECTRIC UTILITY PLANT</t>
  </si>
  <si>
    <t>OTHER PROPERTY AND INVESTMENTS:</t>
  </si>
  <si>
    <t>Non-Utility Property</t>
  </si>
  <si>
    <t>Accumulated Provision for Depreciation</t>
  </si>
  <si>
    <t xml:space="preserve">       and Amortization</t>
  </si>
  <si>
    <t>Non-Utility Property WIP</t>
  </si>
  <si>
    <t>Other Investments</t>
  </si>
  <si>
    <t>Other Special Funds</t>
  </si>
  <si>
    <t>Noncurrent Portion of Allowances</t>
  </si>
  <si>
    <t>A</t>
  </si>
  <si>
    <t>Long Term Derivative Instrument Assets</t>
  </si>
  <si>
    <t>TOTAL OTHER PROPERTY AND INVESTMENTS</t>
  </si>
  <si>
    <t>CURRENT AND ACCRUED ASSETS:</t>
  </si>
  <si>
    <t>Cash and Cash Equivalents</t>
  </si>
  <si>
    <t>Special Deposits</t>
  </si>
  <si>
    <t>Accounts Receivable:</t>
  </si>
  <si>
    <t xml:space="preserve">       Customers</t>
  </si>
  <si>
    <t xml:space="preserve">       Miscellaneous</t>
  </si>
  <si>
    <t xml:space="preserve">       Uncollectible Accounts</t>
  </si>
  <si>
    <t xml:space="preserve">       Associated Companies</t>
  </si>
  <si>
    <t xml:space="preserve">       Accounts Receivable - Net</t>
  </si>
  <si>
    <t>Materials and Supplies:</t>
  </si>
  <si>
    <t xml:space="preserve">       Fuel</t>
  </si>
  <si>
    <t xml:space="preserve">       SO2 Allowance Inventory - Current       </t>
  </si>
  <si>
    <t xml:space="preserve">       Plant Materials and Operating Supplies</t>
  </si>
  <si>
    <t>Line No. 42 Less Line No. 223
OR
Sum of Line No. 224 - 227</t>
  </si>
  <si>
    <r>
      <t xml:space="preserve">Sum of </t>
    </r>
    <r>
      <rPr>
        <b/>
        <sz val="10"/>
        <color rgb="FFFF0000"/>
        <rFont val="Arial"/>
        <family val="2"/>
      </rPr>
      <t>A</t>
    </r>
    <r>
      <rPr>
        <sz val="10"/>
        <rFont val="Arial"/>
        <family val="2"/>
      </rPr>
      <t>'s = Line No. 223</t>
    </r>
  </si>
  <si>
    <t xml:space="preserve">       Total Material and Supplies</t>
  </si>
  <si>
    <t>Prepayments</t>
  </si>
  <si>
    <t>Line No. 41 Less Line No. 231
OR
Line No. 232</t>
  </si>
  <si>
    <t>Rents Receivable</t>
  </si>
  <si>
    <t>Accrued Utility Revenues</t>
  </si>
  <si>
    <t>Current Derivative Instrument Assets</t>
  </si>
  <si>
    <t>TOTAL CURRENT AND ACCRUED ASSETS</t>
  </si>
  <si>
    <t>Regulatory Assets</t>
  </si>
  <si>
    <t>Deferred Charges</t>
  </si>
  <si>
    <t>Accumulated Deferred Income Tax</t>
  </si>
  <si>
    <t>TOTAL REGULATORY ASSETS AND                                 DEFERRED CHARGES</t>
  </si>
  <si>
    <t>TOTAL ASSETS AND OTHER DEBITS</t>
  </si>
  <si>
    <t>=============</t>
  </si>
  <si>
    <t>==========</t>
  </si>
  <si>
    <t>Reconcile:</t>
  </si>
  <si>
    <t>Per Jurisdictional Balance Sheet - Assets</t>
  </si>
  <si>
    <t>Add:</t>
  </si>
  <si>
    <t xml:space="preserve">Section V, Schedule 4, Column 6, Line 43 - Cash Working Capital </t>
  </si>
  <si>
    <t>Line No. 43</t>
  </si>
  <si>
    <t>Section V, Schedule 4, Column 6, Line 231 - Prepaid Pension &amp; OPEB Benefit</t>
  </si>
  <si>
    <t>Line No. 231</t>
  </si>
  <si>
    <t>Less:</t>
  </si>
  <si>
    <t>Section V, Schedule 4, Column 6, Line 45 - Customer Advances &amp; Deposits</t>
  </si>
  <si>
    <t>Line No. 45</t>
  </si>
  <si>
    <t xml:space="preserve">Section V, Schedule 4, Column 6, Line 46 - Accumulated Deferred Income Taxes </t>
  </si>
  <si>
    <t>Line No. 46</t>
  </si>
  <si>
    <t>Section V, Schedule 4, Column 6, Line 47 - Total Rate Base (Ln 40 + Ln 41 - Ln 42 - Ln 43 - Ln 44)</t>
  </si>
  <si>
    <t>Line No.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</si>
</sst>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2" applyFont="1" applyFill="1" applyAlignment="1">
      <alignment horizontal="center"/>
    </xf>
    <xf numFmtId="49" fontId="1" fillId="0" borderId="0" xfId="2" applyNumberFormat="1" applyFont="1" applyFill="1" applyAlignment="1"/>
    <xf numFmtId="49" fontId="1" fillId="0" borderId="0" xfId="2" applyNumberFormat="1" applyFont="1" applyFill="1" applyAlignment="1">
      <alignment horizontal="center"/>
    </xf>
    <xf numFmtId="49" fontId="1" fillId="0" borderId="0" xfId="2" applyNumberFormat="1" applyFont="1" applyAlignment="1"/>
    <xf numFmtId="49" fontId="1" fillId="0" borderId="0" xfId="2" applyNumberFormat="1" applyFont="1" applyFill="1" applyAlignment="1">
      <alignment horizontal="right"/>
    </xf>
    <xf numFmtId="0" fontId="1" fillId="0" borderId="0" xfId="2" applyFont="1"/>
    <xf numFmtId="0" fontId="1" fillId="0" borderId="0" xfId="2" applyFont="1" applyAlignment="1">
      <alignment horizontal="center"/>
    </xf>
    <xf numFmtId="2" fontId="1" fillId="0" borderId="0" xfId="2" applyNumberFormat="1" applyFont="1" applyFill="1" applyAlignment="1"/>
    <xf numFmtId="49" fontId="1" fillId="0" borderId="0" xfId="2" applyNumberFormat="1" applyFont="1" applyAlignment="1">
      <alignment horizontal="right"/>
    </xf>
    <xf numFmtId="49" fontId="1" fillId="0" borderId="0" xfId="2" applyNumberFormat="1" applyFont="1" applyFill="1" applyAlignment="1">
      <alignment horizontal="center" wrapText="1"/>
    </xf>
    <xf numFmtId="0" fontId="1" fillId="0" borderId="0" xfId="2" applyFont="1" applyFill="1"/>
    <xf numFmtId="49" fontId="1" fillId="0" borderId="0" xfId="2" applyNumberFormat="1" applyFont="1" applyAlignment="1">
      <alignment horizontal="center" wrapText="1"/>
    </xf>
    <xf numFmtId="37" fontId="1" fillId="0" borderId="0" xfId="2" applyNumberFormat="1" applyFont="1" applyFill="1" applyAlignment="1">
      <alignment horizontal="center" wrapText="1"/>
    </xf>
    <xf numFmtId="37" fontId="1" fillId="0" borderId="0" xfId="2" applyNumberFormat="1" applyFont="1" applyFill="1" applyAlignment="1">
      <alignment horizontal="center"/>
    </xf>
    <xf numFmtId="37" fontId="1" fillId="0" borderId="0" xfId="2" applyNumberFormat="1" applyFont="1" applyAlignment="1">
      <alignment horizontal="center"/>
    </xf>
    <xf numFmtId="164" fontId="1" fillId="0" borderId="0" xfId="1" applyNumberFormat="1" applyFont="1"/>
    <xf numFmtId="37" fontId="1" fillId="0" borderId="0" xfId="2" applyNumberFormat="1" applyFont="1" applyFill="1" applyAlignment="1">
      <alignment horizontal="center" vertical="top"/>
    </xf>
    <xf numFmtId="0" fontId="1" fillId="0" borderId="0" xfId="2" applyFont="1" applyFill="1" applyAlignment="1">
      <alignment vertical="top"/>
    </xf>
    <xf numFmtId="5" fontId="1" fillId="0" borderId="0" xfId="2" applyNumberFormat="1" applyFont="1" applyFill="1" applyAlignment="1">
      <alignment vertical="top"/>
    </xf>
    <xf numFmtId="37" fontId="1" fillId="0" borderId="0" xfId="2" applyNumberFormat="1" applyFont="1" applyFill="1" applyAlignment="1">
      <alignment vertical="top"/>
    </xf>
    <xf numFmtId="0" fontId="1" fillId="0" borderId="0" xfId="2" applyFont="1" applyFill="1" applyAlignment="1">
      <alignment horizontal="center" vertical="top" wrapText="1"/>
    </xf>
    <xf numFmtId="0" fontId="1" fillId="0" borderId="0" xfId="2" applyFont="1" applyAlignment="1">
      <alignment vertical="center"/>
    </xf>
    <xf numFmtId="5" fontId="1" fillId="0" borderId="0" xfId="2" applyNumberFormat="1" applyFont="1" applyFill="1"/>
    <xf numFmtId="37" fontId="1" fillId="0" borderId="0" xfId="2" applyNumberFormat="1" applyFont="1" applyFill="1"/>
    <xf numFmtId="43" fontId="1" fillId="0" borderId="0" xfId="1" applyFont="1" applyFill="1"/>
    <xf numFmtId="0" fontId="0" fillId="0" borderId="0" xfId="0" applyFont="1"/>
    <xf numFmtId="5" fontId="0" fillId="0" borderId="0" xfId="0" applyNumberFormat="1" applyFill="1"/>
    <xf numFmtId="5" fontId="1" fillId="0" borderId="0" xfId="3" applyNumberFormat="1" applyFont="1" applyFill="1" applyAlignment="1">
      <alignment horizontal="right"/>
    </xf>
    <xf numFmtId="49" fontId="1" fillId="0" borderId="0" xfId="3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center"/>
    </xf>
    <xf numFmtId="5" fontId="1" fillId="0" borderId="0" xfId="2" applyNumberFormat="1" applyFont="1"/>
    <xf numFmtId="5" fontId="1" fillId="0" borderId="0" xfId="0" applyNumberFormat="1" applyFont="1" applyFill="1" applyAlignment="1">
      <alignment vertical="top"/>
    </xf>
    <xf numFmtId="5" fontId="1" fillId="0" borderId="0" xfId="2" applyNumberFormat="1" applyFont="1" applyAlignment="1">
      <alignment vertical="center"/>
    </xf>
    <xf numFmtId="5" fontId="1" fillId="0" borderId="0" xfId="0" applyNumberFormat="1" applyFont="1" applyFill="1"/>
    <xf numFmtId="5" fontId="1" fillId="0" borderId="0" xfId="1" applyNumberFormat="1" applyFont="1" applyFill="1"/>
    <xf numFmtId="37" fontId="1" fillId="0" borderId="0" xfId="3" applyNumberFormat="1" applyFont="1" applyFill="1" applyAlignment="1">
      <alignment horizontal="right"/>
    </xf>
    <xf numFmtId="43" fontId="1" fillId="0" borderId="0" xfId="2" applyNumberFormat="1" applyFont="1"/>
    <xf numFmtId="5" fontId="0" fillId="0" borderId="0" xfId="1" applyNumberFormat="1" applyFont="1" applyFill="1"/>
    <xf numFmtId="164" fontId="1" fillId="0" borderId="0" xfId="1" applyNumberFormat="1" applyFont="1" applyFill="1"/>
    <xf numFmtId="0" fontId="3" fillId="0" borderId="0" xfId="2" applyFont="1" applyAlignment="1">
      <alignment horizontal="center"/>
    </xf>
    <xf numFmtId="5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49" fontId="1" fillId="0" borderId="0" xfId="2" applyNumberFormat="1" applyFont="1" applyFill="1" applyAlignment="1">
      <alignment wrapText="1"/>
    </xf>
    <xf numFmtId="5" fontId="0" fillId="0" borderId="0" xfId="0" applyNumberForma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37" fontId="1" fillId="0" borderId="0" xfId="0" applyNumberFormat="1" applyFont="1" applyFill="1" applyAlignment="1">
      <alignment horizontal="right" vertical="top"/>
    </xf>
    <xf numFmtId="43" fontId="1" fillId="0" borderId="0" xfId="1" applyFont="1" applyFill="1" applyAlignment="1">
      <alignment vertical="top"/>
    </xf>
    <xf numFmtId="0" fontId="1" fillId="0" borderId="0" xfId="2" applyFont="1" applyFill="1" applyAlignment="1">
      <alignment vertical="center"/>
    </xf>
    <xf numFmtId="43" fontId="1" fillId="0" borderId="0" xfId="2" applyNumberFormat="1" applyFont="1" applyFill="1"/>
    <xf numFmtId="164" fontId="1" fillId="0" borderId="0" xfId="2" applyNumberFormat="1" applyFont="1" applyFill="1"/>
    <xf numFmtId="164" fontId="1" fillId="0" borderId="0" xfId="2" applyNumberFormat="1" applyFont="1" applyFill="1" applyAlignment="1">
      <alignment horizontal="right"/>
    </xf>
    <xf numFmtId="43" fontId="4" fillId="0" borderId="0" xfId="1" applyFont="1" applyFill="1"/>
    <xf numFmtId="37" fontId="1" fillId="0" borderId="0" xfId="0" applyNumberFormat="1" applyFont="1" applyFill="1" applyAlignment="1">
      <alignment horizontal="right"/>
    </xf>
    <xf numFmtId="37" fontId="1" fillId="0" borderId="0" xfId="2" applyNumberFormat="1" applyFont="1"/>
  </cellXfs>
  <cellStyles count="4">
    <cellStyle name="Comma" xfId="1" builtinId="3"/>
    <cellStyle name="Normal" xfId="0" builtinId="0"/>
    <cellStyle name="Normal 2" xfId="2"/>
    <cellStyle name="PSDe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ccounting%20Services/Kentucky%20-%20Base%20Cases/2020%20KY%20Rate%20Case%20-%20March%2031%20Test%20Year/Data%20Requests/Staff%20Set%204/KPCO_R_KPSC_4_19/Support/Section%20IV_March_3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1-2"/>
      <sheetName val="P3"/>
      <sheetName val="P4"/>
      <sheetName val="P 5"/>
      <sheetName val="P 6"/>
      <sheetName val="P 7"/>
      <sheetName val="P 8"/>
      <sheetName val="P 9-13 CFIT Schedules"/>
      <sheetName val="P 14"/>
      <sheetName val="P 15"/>
      <sheetName val="p 16"/>
      <sheetName val="P 17"/>
      <sheetName val="P 18"/>
      <sheetName val="P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99"/>
  <sheetViews>
    <sheetView tabSelected="1" view="pageBreakPreview" zoomScaleNormal="90" zoomScaleSheetLayoutView="100" workbookViewId="0">
      <selection activeCell="D6" sqref="D6"/>
    </sheetView>
  </sheetViews>
  <sheetFormatPr defaultRowHeight="12.75" x14ac:dyDescent="0.2"/>
  <cols>
    <col min="1" max="1" width="4.42578125" style="1" bestFit="1" customWidth="1"/>
    <col min="2" max="2" width="2.28515625" style="1" customWidth="1"/>
    <col min="3" max="3" width="3.7109375" style="11" customWidth="1"/>
    <col min="4" max="4" width="43.42578125" style="11" bestFit="1" customWidth="1"/>
    <col min="5" max="5" width="2.28515625" style="11" customWidth="1"/>
    <col min="6" max="6" width="20" style="11" customWidth="1"/>
    <col min="7" max="7" width="2.28515625" style="6" customWidth="1"/>
    <col min="8" max="8" width="16" style="6" bestFit="1" customWidth="1"/>
    <col min="9" max="9" width="2.28515625" style="6" customWidth="1"/>
    <col min="10" max="10" width="18.42578125" style="6" customWidth="1"/>
    <col min="11" max="11" width="2.28515625" style="6" customWidth="1"/>
    <col min="12" max="12" width="16.85546875" style="11" customWidth="1"/>
    <col min="13" max="13" width="2.28515625" style="6" customWidth="1"/>
    <col min="14" max="14" width="28.42578125" style="7" bestFit="1" customWidth="1"/>
    <col min="15" max="15" width="17.7109375" style="6" bestFit="1" customWidth="1"/>
    <col min="16" max="16" width="18.28515625" style="6" bestFit="1" customWidth="1"/>
    <col min="17" max="256" width="9.140625" style="6"/>
    <col min="257" max="257" width="4.42578125" style="6" bestFit="1" customWidth="1"/>
    <col min="258" max="258" width="2.28515625" style="6" customWidth="1"/>
    <col min="259" max="259" width="3.7109375" style="6" customWidth="1"/>
    <col min="260" max="260" width="43.42578125" style="6" bestFit="1" customWidth="1"/>
    <col min="261" max="261" width="2.28515625" style="6" customWidth="1"/>
    <col min="262" max="262" width="14.85546875" style="6" bestFit="1" customWidth="1"/>
    <col min="263" max="263" width="2.28515625" style="6" customWidth="1"/>
    <col min="264" max="264" width="16" style="6" bestFit="1" customWidth="1"/>
    <col min="265" max="265" width="2.28515625" style="6" customWidth="1"/>
    <col min="266" max="266" width="13.140625" style="6" bestFit="1" customWidth="1"/>
    <col min="267" max="267" width="2.28515625" style="6" customWidth="1"/>
    <col min="268" max="268" width="16" style="6" bestFit="1" customWidth="1"/>
    <col min="269" max="269" width="2.28515625" style="6" customWidth="1"/>
    <col min="270" max="512" width="9.140625" style="6"/>
    <col min="513" max="513" width="4.42578125" style="6" bestFit="1" customWidth="1"/>
    <col min="514" max="514" width="2.28515625" style="6" customWidth="1"/>
    <col min="515" max="515" width="3.7109375" style="6" customWidth="1"/>
    <col min="516" max="516" width="43.42578125" style="6" bestFit="1" customWidth="1"/>
    <col min="517" max="517" width="2.28515625" style="6" customWidth="1"/>
    <col min="518" max="518" width="14.85546875" style="6" bestFit="1" customWidth="1"/>
    <col min="519" max="519" width="2.28515625" style="6" customWidth="1"/>
    <col min="520" max="520" width="16" style="6" bestFit="1" customWidth="1"/>
    <col min="521" max="521" width="2.28515625" style="6" customWidth="1"/>
    <col min="522" max="522" width="13.140625" style="6" bestFit="1" customWidth="1"/>
    <col min="523" max="523" width="2.28515625" style="6" customWidth="1"/>
    <col min="524" max="524" width="16" style="6" bestFit="1" customWidth="1"/>
    <col min="525" max="525" width="2.28515625" style="6" customWidth="1"/>
    <col min="526" max="768" width="9.140625" style="6"/>
    <col min="769" max="769" width="4.42578125" style="6" bestFit="1" customWidth="1"/>
    <col min="770" max="770" width="2.28515625" style="6" customWidth="1"/>
    <col min="771" max="771" width="3.7109375" style="6" customWidth="1"/>
    <col min="772" max="772" width="43.42578125" style="6" bestFit="1" customWidth="1"/>
    <col min="773" max="773" width="2.28515625" style="6" customWidth="1"/>
    <col min="774" max="774" width="14.85546875" style="6" bestFit="1" customWidth="1"/>
    <col min="775" max="775" width="2.28515625" style="6" customWidth="1"/>
    <col min="776" max="776" width="16" style="6" bestFit="1" customWidth="1"/>
    <col min="777" max="777" width="2.28515625" style="6" customWidth="1"/>
    <col min="778" max="778" width="13.140625" style="6" bestFit="1" customWidth="1"/>
    <col min="779" max="779" width="2.28515625" style="6" customWidth="1"/>
    <col min="780" max="780" width="16" style="6" bestFit="1" customWidth="1"/>
    <col min="781" max="781" width="2.28515625" style="6" customWidth="1"/>
    <col min="782" max="1024" width="9.140625" style="6"/>
    <col min="1025" max="1025" width="4.42578125" style="6" bestFit="1" customWidth="1"/>
    <col min="1026" max="1026" width="2.28515625" style="6" customWidth="1"/>
    <col min="1027" max="1027" width="3.7109375" style="6" customWidth="1"/>
    <col min="1028" max="1028" width="43.42578125" style="6" bestFit="1" customWidth="1"/>
    <col min="1029" max="1029" width="2.28515625" style="6" customWidth="1"/>
    <col min="1030" max="1030" width="14.85546875" style="6" bestFit="1" customWidth="1"/>
    <col min="1031" max="1031" width="2.28515625" style="6" customWidth="1"/>
    <col min="1032" max="1032" width="16" style="6" bestFit="1" customWidth="1"/>
    <col min="1033" max="1033" width="2.28515625" style="6" customWidth="1"/>
    <col min="1034" max="1034" width="13.140625" style="6" bestFit="1" customWidth="1"/>
    <col min="1035" max="1035" width="2.28515625" style="6" customWidth="1"/>
    <col min="1036" max="1036" width="16" style="6" bestFit="1" customWidth="1"/>
    <col min="1037" max="1037" width="2.28515625" style="6" customWidth="1"/>
    <col min="1038" max="1280" width="9.140625" style="6"/>
    <col min="1281" max="1281" width="4.42578125" style="6" bestFit="1" customWidth="1"/>
    <col min="1282" max="1282" width="2.28515625" style="6" customWidth="1"/>
    <col min="1283" max="1283" width="3.7109375" style="6" customWidth="1"/>
    <col min="1284" max="1284" width="43.42578125" style="6" bestFit="1" customWidth="1"/>
    <col min="1285" max="1285" width="2.28515625" style="6" customWidth="1"/>
    <col min="1286" max="1286" width="14.85546875" style="6" bestFit="1" customWidth="1"/>
    <col min="1287" max="1287" width="2.28515625" style="6" customWidth="1"/>
    <col min="1288" max="1288" width="16" style="6" bestFit="1" customWidth="1"/>
    <col min="1289" max="1289" width="2.28515625" style="6" customWidth="1"/>
    <col min="1290" max="1290" width="13.140625" style="6" bestFit="1" customWidth="1"/>
    <col min="1291" max="1291" width="2.28515625" style="6" customWidth="1"/>
    <col min="1292" max="1292" width="16" style="6" bestFit="1" customWidth="1"/>
    <col min="1293" max="1293" width="2.28515625" style="6" customWidth="1"/>
    <col min="1294" max="1536" width="9.140625" style="6"/>
    <col min="1537" max="1537" width="4.42578125" style="6" bestFit="1" customWidth="1"/>
    <col min="1538" max="1538" width="2.28515625" style="6" customWidth="1"/>
    <col min="1539" max="1539" width="3.7109375" style="6" customWidth="1"/>
    <col min="1540" max="1540" width="43.42578125" style="6" bestFit="1" customWidth="1"/>
    <col min="1541" max="1541" width="2.28515625" style="6" customWidth="1"/>
    <col min="1542" max="1542" width="14.85546875" style="6" bestFit="1" customWidth="1"/>
    <col min="1543" max="1543" width="2.28515625" style="6" customWidth="1"/>
    <col min="1544" max="1544" width="16" style="6" bestFit="1" customWidth="1"/>
    <col min="1545" max="1545" width="2.28515625" style="6" customWidth="1"/>
    <col min="1546" max="1546" width="13.140625" style="6" bestFit="1" customWidth="1"/>
    <col min="1547" max="1547" width="2.28515625" style="6" customWidth="1"/>
    <col min="1548" max="1548" width="16" style="6" bestFit="1" customWidth="1"/>
    <col min="1549" max="1549" width="2.28515625" style="6" customWidth="1"/>
    <col min="1550" max="1792" width="9.140625" style="6"/>
    <col min="1793" max="1793" width="4.42578125" style="6" bestFit="1" customWidth="1"/>
    <col min="1794" max="1794" width="2.28515625" style="6" customWidth="1"/>
    <col min="1795" max="1795" width="3.7109375" style="6" customWidth="1"/>
    <col min="1796" max="1796" width="43.42578125" style="6" bestFit="1" customWidth="1"/>
    <col min="1797" max="1797" width="2.28515625" style="6" customWidth="1"/>
    <col min="1798" max="1798" width="14.85546875" style="6" bestFit="1" customWidth="1"/>
    <col min="1799" max="1799" width="2.28515625" style="6" customWidth="1"/>
    <col min="1800" max="1800" width="16" style="6" bestFit="1" customWidth="1"/>
    <col min="1801" max="1801" width="2.28515625" style="6" customWidth="1"/>
    <col min="1802" max="1802" width="13.140625" style="6" bestFit="1" customWidth="1"/>
    <col min="1803" max="1803" width="2.28515625" style="6" customWidth="1"/>
    <col min="1804" max="1804" width="16" style="6" bestFit="1" customWidth="1"/>
    <col min="1805" max="1805" width="2.28515625" style="6" customWidth="1"/>
    <col min="1806" max="2048" width="9.140625" style="6"/>
    <col min="2049" max="2049" width="4.42578125" style="6" bestFit="1" customWidth="1"/>
    <col min="2050" max="2050" width="2.28515625" style="6" customWidth="1"/>
    <col min="2051" max="2051" width="3.7109375" style="6" customWidth="1"/>
    <col min="2052" max="2052" width="43.42578125" style="6" bestFit="1" customWidth="1"/>
    <col min="2053" max="2053" width="2.28515625" style="6" customWidth="1"/>
    <col min="2054" max="2054" width="14.85546875" style="6" bestFit="1" customWidth="1"/>
    <col min="2055" max="2055" width="2.28515625" style="6" customWidth="1"/>
    <col min="2056" max="2056" width="16" style="6" bestFit="1" customWidth="1"/>
    <col min="2057" max="2057" width="2.28515625" style="6" customWidth="1"/>
    <col min="2058" max="2058" width="13.140625" style="6" bestFit="1" customWidth="1"/>
    <col min="2059" max="2059" width="2.28515625" style="6" customWidth="1"/>
    <col min="2060" max="2060" width="16" style="6" bestFit="1" customWidth="1"/>
    <col min="2061" max="2061" width="2.28515625" style="6" customWidth="1"/>
    <col min="2062" max="2304" width="9.140625" style="6"/>
    <col min="2305" max="2305" width="4.42578125" style="6" bestFit="1" customWidth="1"/>
    <col min="2306" max="2306" width="2.28515625" style="6" customWidth="1"/>
    <col min="2307" max="2307" width="3.7109375" style="6" customWidth="1"/>
    <col min="2308" max="2308" width="43.42578125" style="6" bestFit="1" customWidth="1"/>
    <col min="2309" max="2309" width="2.28515625" style="6" customWidth="1"/>
    <col min="2310" max="2310" width="14.85546875" style="6" bestFit="1" customWidth="1"/>
    <col min="2311" max="2311" width="2.28515625" style="6" customWidth="1"/>
    <col min="2312" max="2312" width="16" style="6" bestFit="1" customWidth="1"/>
    <col min="2313" max="2313" width="2.28515625" style="6" customWidth="1"/>
    <col min="2314" max="2314" width="13.140625" style="6" bestFit="1" customWidth="1"/>
    <col min="2315" max="2315" width="2.28515625" style="6" customWidth="1"/>
    <col min="2316" max="2316" width="16" style="6" bestFit="1" customWidth="1"/>
    <col min="2317" max="2317" width="2.28515625" style="6" customWidth="1"/>
    <col min="2318" max="2560" width="9.140625" style="6"/>
    <col min="2561" max="2561" width="4.42578125" style="6" bestFit="1" customWidth="1"/>
    <col min="2562" max="2562" width="2.28515625" style="6" customWidth="1"/>
    <col min="2563" max="2563" width="3.7109375" style="6" customWidth="1"/>
    <col min="2564" max="2564" width="43.42578125" style="6" bestFit="1" customWidth="1"/>
    <col min="2565" max="2565" width="2.28515625" style="6" customWidth="1"/>
    <col min="2566" max="2566" width="14.85546875" style="6" bestFit="1" customWidth="1"/>
    <col min="2567" max="2567" width="2.28515625" style="6" customWidth="1"/>
    <col min="2568" max="2568" width="16" style="6" bestFit="1" customWidth="1"/>
    <col min="2569" max="2569" width="2.28515625" style="6" customWidth="1"/>
    <col min="2570" max="2570" width="13.140625" style="6" bestFit="1" customWidth="1"/>
    <col min="2571" max="2571" width="2.28515625" style="6" customWidth="1"/>
    <col min="2572" max="2572" width="16" style="6" bestFit="1" customWidth="1"/>
    <col min="2573" max="2573" width="2.28515625" style="6" customWidth="1"/>
    <col min="2574" max="2816" width="9.140625" style="6"/>
    <col min="2817" max="2817" width="4.42578125" style="6" bestFit="1" customWidth="1"/>
    <col min="2818" max="2818" width="2.28515625" style="6" customWidth="1"/>
    <col min="2819" max="2819" width="3.7109375" style="6" customWidth="1"/>
    <col min="2820" max="2820" width="43.42578125" style="6" bestFit="1" customWidth="1"/>
    <col min="2821" max="2821" width="2.28515625" style="6" customWidth="1"/>
    <col min="2822" max="2822" width="14.85546875" style="6" bestFit="1" customWidth="1"/>
    <col min="2823" max="2823" width="2.28515625" style="6" customWidth="1"/>
    <col min="2824" max="2824" width="16" style="6" bestFit="1" customWidth="1"/>
    <col min="2825" max="2825" width="2.28515625" style="6" customWidth="1"/>
    <col min="2826" max="2826" width="13.140625" style="6" bestFit="1" customWidth="1"/>
    <col min="2827" max="2827" width="2.28515625" style="6" customWidth="1"/>
    <col min="2828" max="2828" width="16" style="6" bestFit="1" customWidth="1"/>
    <col min="2829" max="2829" width="2.28515625" style="6" customWidth="1"/>
    <col min="2830" max="3072" width="9.140625" style="6"/>
    <col min="3073" max="3073" width="4.42578125" style="6" bestFit="1" customWidth="1"/>
    <col min="3074" max="3074" width="2.28515625" style="6" customWidth="1"/>
    <col min="3075" max="3075" width="3.7109375" style="6" customWidth="1"/>
    <col min="3076" max="3076" width="43.42578125" style="6" bestFit="1" customWidth="1"/>
    <col min="3077" max="3077" width="2.28515625" style="6" customWidth="1"/>
    <col min="3078" max="3078" width="14.85546875" style="6" bestFit="1" customWidth="1"/>
    <col min="3079" max="3079" width="2.28515625" style="6" customWidth="1"/>
    <col min="3080" max="3080" width="16" style="6" bestFit="1" customWidth="1"/>
    <col min="3081" max="3081" width="2.28515625" style="6" customWidth="1"/>
    <col min="3082" max="3082" width="13.140625" style="6" bestFit="1" customWidth="1"/>
    <col min="3083" max="3083" width="2.28515625" style="6" customWidth="1"/>
    <col min="3084" max="3084" width="16" style="6" bestFit="1" customWidth="1"/>
    <col min="3085" max="3085" width="2.28515625" style="6" customWidth="1"/>
    <col min="3086" max="3328" width="9.140625" style="6"/>
    <col min="3329" max="3329" width="4.42578125" style="6" bestFit="1" customWidth="1"/>
    <col min="3330" max="3330" width="2.28515625" style="6" customWidth="1"/>
    <col min="3331" max="3331" width="3.7109375" style="6" customWidth="1"/>
    <col min="3332" max="3332" width="43.42578125" style="6" bestFit="1" customWidth="1"/>
    <col min="3333" max="3333" width="2.28515625" style="6" customWidth="1"/>
    <col min="3334" max="3334" width="14.85546875" style="6" bestFit="1" customWidth="1"/>
    <col min="3335" max="3335" width="2.28515625" style="6" customWidth="1"/>
    <col min="3336" max="3336" width="16" style="6" bestFit="1" customWidth="1"/>
    <col min="3337" max="3337" width="2.28515625" style="6" customWidth="1"/>
    <col min="3338" max="3338" width="13.140625" style="6" bestFit="1" customWidth="1"/>
    <col min="3339" max="3339" width="2.28515625" style="6" customWidth="1"/>
    <col min="3340" max="3340" width="16" style="6" bestFit="1" customWidth="1"/>
    <col min="3341" max="3341" width="2.28515625" style="6" customWidth="1"/>
    <col min="3342" max="3584" width="9.140625" style="6"/>
    <col min="3585" max="3585" width="4.42578125" style="6" bestFit="1" customWidth="1"/>
    <col min="3586" max="3586" width="2.28515625" style="6" customWidth="1"/>
    <col min="3587" max="3587" width="3.7109375" style="6" customWidth="1"/>
    <col min="3588" max="3588" width="43.42578125" style="6" bestFit="1" customWidth="1"/>
    <col min="3589" max="3589" width="2.28515625" style="6" customWidth="1"/>
    <col min="3590" max="3590" width="14.85546875" style="6" bestFit="1" customWidth="1"/>
    <col min="3591" max="3591" width="2.28515625" style="6" customWidth="1"/>
    <col min="3592" max="3592" width="16" style="6" bestFit="1" customWidth="1"/>
    <col min="3593" max="3593" width="2.28515625" style="6" customWidth="1"/>
    <col min="3594" max="3594" width="13.140625" style="6" bestFit="1" customWidth="1"/>
    <col min="3595" max="3595" width="2.28515625" style="6" customWidth="1"/>
    <col min="3596" max="3596" width="16" style="6" bestFit="1" customWidth="1"/>
    <col min="3597" max="3597" width="2.28515625" style="6" customWidth="1"/>
    <col min="3598" max="3840" width="9.140625" style="6"/>
    <col min="3841" max="3841" width="4.42578125" style="6" bestFit="1" customWidth="1"/>
    <col min="3842" max="3842" width="2.28515625" style="6" customWidth="1"/>
    <col min="3843" max="3843" width="3.7109375" style="6" customWidth="1"/>
    <col min="3844" max="3844" width="43.42578125" style="6" bestFit="1" customWidth="1"/>
    <col min="3845" max="3845" width="2.28515625" style="6" customWidth="1"/>
    <col min="3846" max="3846" width="14.85546875" style="6" bestFit="1" customWidth="1"/>
    <col min="3847" max="3847" width="2.28515625" style="6" customWidth="1"/>
    <col min="3848" max="3848" width="16" style="6" bestFit="1" customWidth="1"/>
    <col min="3849" max="3849" width="2.28515625" style="6" customWidth="1"/>
    <col min="3850" max="3850" width="13.140625" style="6" bestFit="1" customWidth="1"/>
    <col min="3851" max="3851" width="2.28515625" style="6" customWidth="1"/>
    <col min="3852" max="3852" width="16" style="6" bestFit="1" customWidth="1"/>
    <col min="3853" max="3853" width="2.28515625" style="6" customWidth="1"/>
    <col min="3854" max="4096" width="9.140625" style="6"/>
    <col min="4097" max="4097" width="4.42578125" style="6" bestFit="1" customWidth="1"/>
    <col min="4098" max="4098" width="2.28515625" style="6" customWidth="1"/>
    <col min="4099" max="4099" width="3.7109375" style="6" customWidth="1"/>
    <col min="4100" max="4100" width="43.42578125" style="6" bestFit="1" customWidth="1"/>
    <col min="4101" max="4101" width="2.28515625" style="6" customWidth="1"/>
    <col min="4102" max="4102" width="14.85546875" style="6" bestFit="1" customWidth="1"/>
    <col min="4103" max="4103" width="2.28515625" style="6" customWidth="1"/>
    <col min="4104" max="4104" width="16" style="6" bestFit="1" customWidth="1"/>
    <col min="4105" max="4105" width="2.28515625" style="6" customWidth="1"/>
    <col min="4106" max="4106" width="13.140625" style="6" bestFit="1" customWidth="1"/>
    <col min="4107" max="4107" width="2.28515625" style="6" customWidth="1"/>
    <col min="4108" max="4108" width="16" style="6" bestFit="1" customWidth="1"/>
    <col min="4109" max="4109" width="2.28515625" style="6" customWidth="1"/>
    <col min="4110" max="4352" width="9.140625" style="6"/>
    <col min="4353" max="4353" width="4.42578125" style="6" bestFit="1" customWidth="1"/>
    <col min="4354" max="4354" width="2.28515625" style="6" customWidth="1"/>
    <col min="4355" max="4355" width="3.7109375" style="6" customWidth="1"/>
    <col min="4356" max="4356" width="43.42578125" style="6" bestFit="1" customWidth="1"/>
    <col min="4357" max="4357" width="2.28515625" style="6" customWidth="1"/>
    <col min="4358" max="4358" width="14.85546875" style="6" bestFit="1" customWidth="1"/>
    <col min="4359" max="4359" width="2.28515625" style="6" customWidth="1"/>
    <col min="4360" max="4360" width="16" style="6" bestFit="1" customWidth="1"/>
    <col min="4361" max="4361" width="2.28515625" style="6" customWidth="1"/>
    <col min="4362" max="4362" width="13.140625" style="6" bestFit="1" customWidth="1"/>
    <col min="4363" max="4363" width="2.28515625" style="6" customWidth="1"/>
    <col min="4364" max="4364" width="16" style="6" bestFit="1" customWidth="1"/>
    <col min="4365" max="4365" width="2.28515625" style="6" customWidth="1"/>
    <col min="4366" max="4608" width="9.140625" style="6"/>
    <col min="4609" max="4609" width="4.42578125" style="6" bestFit="1" customWidth="1"/>
    <col min="4610" max="4610" width="2.28515625" style="6" customWidth="1"/>
    <col min="4611" max="4611" width="3.7109375" style="6" customWidth="1"/>
    <col min="4612" max="4612" width="43.42578125" style="6" bestFit="1" customWidth="1"/>
    <col min="4613" max="4613" width="2.28515625" style="6" customWidth="1"/>
    <col min="4614" max="4614" width="14.85546875" style="6" bestFit="1" customWidth="1"/>
    <col min="4615" max="4615" width="2.28515625" style="6" customWidth="1"/>
    <col min="4616" max="4616" width="16" style="6" bestFit="1" customWidth="1"/>
    <col min="4617" max="4617" width="2.28515625" style="6" customWidth="1"/>
    <col min="4618" max="4618" width="13.140625" style="6" bestFit="1" customWidth="1"/>
    <col min="4619" max="4619" width="2.28515625" style="6" customWidth="1"/>
    <col min="4620" max="4620" width="16" style="6" bestFit="1" customWidth="1"/>
    <col min="4621" max="4621" width="2.28515625" style="6" customWidth="1"/>
    <col min="4622" max="4864" width="9.140625" style="6"/>
    <col min="4865" max="4865" width="4.42578125" style="6" bestFit="1" customWidth="1"/>
    <col min="4866" max="4866" width="2.28515625" style="6" customWidth="1"/>
    <col min="4867" max="4867" width="3.7109375" style="6" customWidth="1"/>
    <col min="4868" max="4868" width="43.42578125" style="6" bestFit="1" customWidth="1"/>
    <col min="4869" max="4869" width="2.28515625" style="6" customWidth="1"/>
    <col min="4870" max="4870" width="14.85546875" style="6" bestFit="1" customWidth="1"/>
    <col min="4871" max="4871" width="2.28515625" style="6" customWidth="1"/>
    <col min="4872" max="4872" width="16" style="6" bestFit="1" customWidth="1"/>
    <col min="4873" max="4873" width="2.28515625" style="6" customWidth="1"/>
    <col min="4874" max="4874" width="13.140625" style="6" bestFit="1" customWidth="1"/>
    <col min="4875" max="4875" width="2.28515625" style="6" customWidth="1"/>
    <col min="4876" max="4876" width="16" style="6" bestFit="1" customWidth="1"/>
    <col min="4877" max="4877" width="2.28515625" style="6" customWidth="1"/>
    <col min="4878" max="5120" width="9.140625" style="6"/>
    <col min="5121" max="5121" width="4.42578125" style="6" bestFit="1" customWidth="1"/>
    <col min="5122" max="5122" width="2.28515625" style="6" customWidth="1"/>
    <col min="5123" max="5123" width="3.7109375" style="6" customWidth="1"/>
    <col min="5124" max="5124" width="43.42578125" style="6" bestFit="1" customWidth="1"/>
    <col min="5125" max="5125" width="2.28515625" style="6" customWidth="1"/>
    <col min="5126" max="5126" width="14.85546875" style="6" bestFit="1" customWidth="1"/>
    <col min="5127" max="5127" width="2.28515625" style="6" customWidth="1"/>
    <col min="5128" max="5128" width="16" style="6" bestFit="1" customWidth="1"/>
    <col min="5129" max="5129" width="2.28515625" style="6" customWidth="1"/>
    <col min="5130" max="5130" width="13.140625" style="6" bestFit="1" customWidth="1"/>
    <col min="5131" max="5131" width="2.28515625" style="6" customWidth="1"/>
    <col min="5132" max="5132" width="16" style="6" bestFit="1" customWidth="1"/>
    <col min="5133" max="5133" width="2.28515625" style="6" customWidth="1"/>
    <col min="5134" max="5376" width="9.140625" style="6"/>
    <col min="5377" max="5377" width="4.42578125" style="6" bestFit="1" customWidth="1"/>
    <col min="5378" max="5378" width="2.28515625" style="6" customWidth="1"/>
    <col min="5379" max="5379" width="3.7109375" style="6" customWidth="1"/>
    <col min="5380" max="5380" width="43.42578125" style="6" bestFit="1" customWidth="1"/>
    <col min="5381" max="5381" width="2.28515625" style="6" customWidth="1"/>
    <col min="5382" max="5382" width="14.85546875" style="6" bestFit="1" customWidth="1"/>
    <col min="5383" max="5383" width="2.28515625" style="6" customWidth="1"/>
    <col min="5384" max="5384" width="16" style="6" bestFit="1" customWidth="1"/>
    <col min="5385" max="5385" width="2.28515625" style="6" customWidth="1"/>
    <col min="5386" max="5386" width="13.140625" style="6" bestFit="1" customWidth="1"/>
    <col min="5387" max="5387" width="2.28515625" style="6" customWidth="1"/>
    <col min="5388" max="5388" width="16" style="6" bestFit="1" customWidth="1"/>
    <col min="5389" max="5389" width="2.28515625" style="6" customWidth="1"/>
    <col min="5390" max="5632" width="9.140625" style="6"/>
    <col min="5633" max="5633" width="4.42578125" style="6" bestFit="1" customWidth="1"/>
    <col min="5634" max="5634" width="2.28515625" style="6" customWidth="1"/>
    <col min="5635" max="5635" width="3.7109375" style="6" customWidth="1"/>
    <col min="5636" max="5636" width="43.42578125" style="6" bestFit="1" customWidth="1"/>
    <col min="5637" max="5637" width="2.28515625" style="6" customWidth="1"/>
    <col min="5638" max="5638" width="14.85546875" style="6" bestFit="1" customWidth="1"/>
    <col min="5639" max="5639" width="2.28515625" style="6" customWidth="1"/>
    <col min="5640" max="5640" width="16" style="6" bestFit="1" customWidth="1"/>
    <col min="5641" max="5641" width="2.28515625" style="6" customWidth="1"/>
    <col min="5642" max="5642" width="13.140625" style="6" bestFit="1" customWidth="1"/>
    <col min="5643" max="5643" width="2.28515625" style="6" customWidth="1"/>
    <col min="5644" max="5644" width="16" style="6" bestFit="1" customWidth="1"/>
    <col min="5645" max="5645" width="2.28515625" style="6" customWidth="1"/>
    <col min="5646" max="5888" width="9.140625" style="6"/>
    <col min="5889" max="5889" width="4.42578125" style="6" bestFit="1" customWidth="1"/>
    <col min="5890" max="5890" width="2.28515625" style="6" customWidth="1"/>
    <col min="5891" max="5891" width="3.7109375" style="6" customWidth="1"/>
    <col min="5892" max="5892" width="43.42578125" style="6" bestFit="1" customWidth="1"/>
    <col min="5893" max="5893" width="2.28515625" style="6" customWidth="1"/>
    <col min="5894" max="5894" width="14.85546875" style="6" bestFit="1" customWidth="1"/>
    <col min="5895" max="5895" width="2.28515625" style="6" customWidth="1"/>
    <col min="5896" max="5896" width="16" style="6" bestFit="1" customWidth="1"/>
    <col min="5897" max="5897" width="2.28515625" style="6" customWidth="1"/>
    <col min="5898" max="5898" width="13.140625" style="6" bestFit="1" customWidth="1"/>
    <col min="5899" max="5899" width="2.28515625" style="6" customWidth="1"/>
    <col min="5900" max="5900" width="16" style="6" bestFit="1" customWidth="1"/>
    <col min="5901" max="5901" width="2.28515625" style="6" customWidth="1"/>
    <col min="5902" max="6144" width="9.140625" style="6"/>
    <col min="6145" max="6145" width="4.42578125" style="6" bestFit="1" customWidth="1"/>
    <col min="6146" max="6146" width="2.28515625" style="6" customWidth="1"/>
    <col min="6147" max="6147" width="3.7109375" style="6" customWidth="1"/>
    <col min="6148" max="6148" width="43.42578125" style="6" bestFit="1" customWidth="1"/>
    <col min="6149" max="6149" width="2.28515625" style="6" customWidth="1"/>
    <col min="6150" max="6150" width="14.85546875" style="6" bestFit="1" customWidth="1"/>
    <col min="6151" max="6151" width="2.28515625" style="6" customWidth="1"/>
    <col min="6152" max="6152" width="16" style="6" bestFit="1" customWidth="1"/>
    <col min="6153" max="6153" width="2.28515625" style="6" customWidth="1"/>
    <col min="6154" max="6154" width="13.140625" style="6" bestFit="1" customWidth="1"/>
    <col min="6155" max="6155" width="2.28515625" style="6" customWidth="1"/>
    <col min="6156" max="6156" width="16" style="6" bestFit="1" customWidth="1"/>
    <col min="6157" max="6157" width="2.28515625" style="6" customWidth="1"/>
    <col min="6158" max="6400" width="9.140625" style="6"/>
    <col min="6401" max="6401" width="4.42578125" style="6" bestFit="1" customWidth="1"/>
    <col min="6402" max="6402" width="2.28515625" style="6" customWidth="1"/>
    <col min="6403" max="6403" width="3.7109375" style="6" customWidth="1"/>
    <col min="6404" max="6404" width="43.42578125" style="6" bestFit="1" customWidth="1"/>
    <col min="6405" max="6405" width="2.28515625" style="6" customWidth="1"/>
    <col min="6406" max="6406" width="14.85546875" style="6" bestFit="1" customWidth="1"/>
    <col min="6407" max="6407" width="2.28515625" style="6" customWidth="1"/>
    <col min="6408" max="6408" width="16" style="6" bestFit="1" customWidth="1"/>
    <col min="6409" max="6409" width="2.28515625" style="6" customWidth="1"/>
    <col min="6410" max="6410" width="13.140625" style="6" bestFit="1" customWidth="1"/>
    <col min="6411" max="6411" width="2.28515625" style="6" customWidth="1"/>
    <col min="6412" max="6412" width="16" style="6" bestFit="1" customWidth="1"/>
    <col min="6413" max="6413" width="2.28515625" style="6" customWidth="1"/>
    <col min="6414" max="6656" width="9.140625" style="6"/>
    <col min="6657" max="6657" width="4.42578125" style="6" bestFit="1" customWidth="1"/>
    <col min="6658" max="6658" width="2.28515625" style="6" customWidth="1"/>
    <col min="6659" max="6659" width="3.7109375" style="6" customWidth="1"/>
    <col min="6660" max="6660" width="43.42578125" style="6" bestFit="1" customWidth="1"/>
    <col min="6661" max="6661" width="2.28515625" style="6" customWidth="1"/>
    <col min="6662" max="6662" width="14.85546875" style="6" bestFit="1" customWidth="1"/>
    <col min="6663" max="6663" width="2.28515625" style="6" customWidth="1"/>
    <col min="6664" max="6664" width="16" style="6" bestFit="1" customWidth="1"/>
    <col min="6665" max="6665" width="2.28515625" style="6" customWidth="1"/>
    <col min="6666" max="6666" width="13.140625" style="6" bestFit="1" customWidth="1"/>
    <col min="6667" max="6667" width="2.28515625" style="6" customWidth="1"/>
    <col min="6668" max="6668" width="16" style="6" bestFit="1" customWidth="1"/>
    <col min="6669" max="6669" width="2.28515625" style="6" customWidth="1"/>
    <col min="6670" max="6912" width="9.140625" style="6"/>
    <col min="6913" max="6913" width="4.42578125" style="6" bestFit="1" customWidth="1"/>
    <col min="6914" max="6914" width="2.28515625" style="6" customWidth="1"/>
    <col min="6915" max="6915" width="3.7109375" style="6" customWidth="1"/>
    <col min="6916" max="6916" width="43.42578125" style="6" bestFit="1" customWidth="1"/>
    <col min="6917" max="6917" width="2.28515625" style="6" customWidth="1"/>
    <col min="6918" max="6918" width="14.85546875" style="6" bestFit="1" customWidth="1"/>
    <col min="6919" max="6919" width="2.28515625" style="6" customWidth="1"/>
    <col min="6920" max="6920" width="16" style="6" bestFit="1" customWidth="1"/>
    <col min="6921" max="6921" width="2.28515625" style="6" customWidth="1"/>
    <col min="6922" max="6922" width="13.140625" style="6" bestFit="1" customWidth="1"/>
    <col min="6923" max="6923" width="2.28515625" style="6" customWidth="1"/>
    <col min="6924" max="6924" width="16" style="6" bestFit="1" customWidth="1"/>
    <col min="6925" max="6925" width="2.28515625" style="6" customWidth="1"/>
    <col min="6926" max="7168" width="9.140625" style="6"/>
    <col min="7169" max="7169" width="4.42578125" style="6" bestFit="1" customWidth="1"/>
    <col min="7170" max="7170" width="2.28515625" style="6" customWidth="1"/>
    <col min="7171" max="7171" width="3.7109375" style="6" customWidth="1"/>
    <col min="7172" max="7172" width="43.42578125" style="6" bestFit="1" customWidth="1"/>
    <col min="7173" max="7173" width="2.28515625" style="6" customWidth="1"/>
    <col min="7174" max="7174" width="14.85546875" style="6" bestFit="1" customWidth="1"/>
    <col min="7175" max="7175" width="2.28515625" style="6" customWidth="1"/>
    <col min="7176" max="7176" width="16" style="6" bestFit="1" customWidth="1"/>
    <col min="7177" max="7177" width="2.28515625" style="6" customWidth="1"/>
    <col min="7178" max="7178" width="13.140625" style="6" bestFit="1" customWidth="1"/>
    <col min="7179" max="7179" width="2.28515625" style="6" customWidth="1"/>
    <col min="7180" max="7180" width="16" style="6" bestFit="1" customWidth="1"/>
    <col min="7181" max="7181" width="2.28515625" style="6" customWidth="1"/>
    <col min="7182" max="7424" width="9.140625" style="6"/>
    <col min="7425" max="7425" width="4.42578125" style="6" bestFit="1" customWidth="1"/>
    <col min="7426" max="7426" width="2.28515625" style="6" customWidth="1"/>
    <col min="7427" max="7427" width="3.7109375" style="6" customWidth="1"/>
    <col min="7428" max="7428" width="43.42578125" style="6" bestFit="1" customWidth="1"/>
    <col min="7429" max="7429" width="2.28515625" style="6" customWidth="1"/>
    <col min="7430" max="7430" width="14.85546875" style="6" bestFit="1" customWidth="1"/>
    <col min="7431" max="7431" width="2.28515625" style="6" customWidth="1"/>
    <col min="7432" max="7432" width="16" style="6" bestFit="1" customWidth="1"/>
    <col min="7433" max="7433" width="2.28515625" style="6" customWidth="1"/>
    <col min="7434" max="7434" width="13.140625" style="6" bestFit="1" customWidth="1"/>
    <col min="7435" max="7435" width="2.28515625" style="6" customWidth="1"/>
    <col min="7436" max="7436" width="16" style="6" bestFit="1" customWidth="1"/>
    <col min="7437" max="7437" width="2.28515625" style="6" customWidth="1"/>
    <col min="7438" max="7680" width="9.140625" style="6"/>
    <col min="7681" max="7681" width="4.42578125" style="6" bestFit="1" customWidth="1"/>
    <col min="7682" max="7682" width="2.28515625" style="6" customWidth="1"/>
    <col min="7683" max="7683" width="3.7109375" style="6" customWidth="1"/>
    <col min="7684" max="7684" width="43.42578125" style="6" bestFit="1" customWidth="1"/>
    <col min="7685" max="7685" width="2.28515625" style="6" customWidth="1"/>
    <col min="7686" max="7686" width="14.85546875" style="6" bestFit="1" customWidth="1"/>
    <col min="7687" max="7687" width="2.28515625" style="6" customWidth="1"/>
    <col min="7688" max="7688" width="16" style="6" bestFit="1" customWidth="1"/>
    <col min="7689" max="7689" width="2.28515625" style="6" customWidth="1"/>
    <col min="7690" max="7690" width="13.140625" style="6" bestFit="1" customWidth="1"/>
    <col min="7691" max="7691" width="2.28515625" style="6" customWidth="1"/>
    <col min="7692" max="7692" width="16" style="6" bestFit="1" customWidth="1"/>
    <col min="7693" max="7693" width="2.28515625" style="6" customWidth="1"/>
    <col min="7694" max="7936" width="9.140625" style="6"/>
    <col min="7937" max="7937" width="4.42578125" style="6" bestFit="1" customWidth="1"/>
    <col min="7938" max="7938" width="2.28515625" style="6" customWidth="1"/>
    <col min="7939" max="7939" width="3.7109375" style="6" customWidth="1"/>
    <col min="7940" max="7940" width="43.42578125" style="6" bestFit="1" customWidth="1"/>
    <col min="7941" max="7941" width="2.28515625" style="6" customWidth="1"/>
    <col min="7942" max="7942" width="14.85546875" style="6" bestFit="1" customWidth="1"/>
    <col min="7943" max="7943" width="2.28515625" style="6" customWidth="1"/>
    <col min="7944" max="7944" width="16" style="6" bestFit="1" customWidth="1"/>
    <col min="7945" max="7945" width="2.28515625" style="6" customWidth="1"/>
    <col min="7946" max="7946" width="13.140625" style="6" bestFit="1" customWidth="1"/>
    <col min="7947" max="7947" width="2.28515625" style="6" customWidth="1"/>
    <col min="7948" max="7948" width="16" style="6" bestFit="1" customWidth="1"/>
    <col min="7949" max="7949" width="2.28515625" style="6" customWidth="1"/>
    <col min="7950" max="8192" width="9.140625" style="6"/>
    <col min="8193" max="8193" width="4.42578125" style="6" bestFit="1" customWidth="1"/>
    <col min="8194" max="8194" width="2.28515625" style="6" customWidth="1"/>
    <col min="8195" max="8195" width="3.7109375" style="6" customWidth="1"/>
    <col min="8196" max="8196" width="43.42578125" style="6" bestFit="1" customWidth="1"/>
    <col min="8197" max="8197" width="2.28515625" style="6" customWidth="1"/>
    <col min="8198" max="8198" width="14.85546875" style="6" bestFit="1" customWidth="1"/>
    <col min="8199" max="8199" width="2.28515625" style="6" customWidth="1"/>
    <col min="8200" max="8200" width="16" style="6" bestFit="1" customWidth="1"/>
    <col min="8201" max="8201" width="2.28515625" style="6" customWidth="1"/>
    <col min="8202" max="8202" width="13.140625" style="6" bestFit="1" customWidth="1"/>
    <col min="8203" max="8203" width="2.28515625" style="6" customWidth="1"/>
    <col min="8204" max="8204" width="16" style="6" bestFit="1" customWidth="1"/>
    <col min="8205" max="8205" width="2.28515625" style="6" customWidth="1"/>
    <col min="8206" max="8448" width="9.140625" style="6"/>
    <col min="8449" max="8449" width="4.42578125" style="6" bestFit="1" customWidth="1"/>
    <col min="8450" max="8450" width="2.28515625" style="6" customWidth="1"/>
    <col min="8451" max="8451" width="3.7109375" style="6" customWidth="1"/>
    <col min="8452" max="8452" width="43.42578125" style="6" bestFit="1" customWidth="1"/>
    <col min="8453" max="8453" width="2.28515625" style="6" customWidth="1"/>
    <col min="8454" max="8454" width="14.85546875" style="6" bestFit="1" customWidth="1"/>
    <col min="8455" max="8455" width="2.28515625" style="6" customWidth="1"/>
    <col min="8456" max="8456" width="16" style="6" bestFit="1" customWidth="1"/>
    <col min="8457" max="8457" width="2.28515625" style="6" customWidth="1"/>
    <col min="8458" max="8458" width="13.140625" style="6" bestFit="1" customWidth="1"/>
    <col min="8459" max="8459" width="2.28515625" style="6" customWidth="1"/>
    <col min="8460" max="8460" width="16" style="6" bestFit="1" customWidth="1"/>
    <col min="8461" max="8461" width="2.28515625" style="6" customWidth="1"/>
    <col min="8462" max="8704" width="9.140625" style="6"/>
    <col min="8705" max="8705" width="4.42578125" style="6" bestFit="1" customWidth="1"/>
    <col min="8706" max="8706" width="2.28515625" style="6" customWidth="1"/>
    <col min="8707" max="8707" width="3.7109375" style="6" customWidth="1"/>
    <col min="8708" max="8708" width="43.42578125" style="6" bestFit="1" customWidth="1"/>
    <col min="8709" max="8709" width="2.28515625" style="6" customWidth="1"/>
    <col min="8710" max="8710" width="14.85546875" style="6" bestFit="1" customWidth="1"/>
    <col min="8711" max="8711" width="2.28515625" style="6" customWidth="1"/>
    <col min="8712" max="8712" width="16" style="6" bestFit="1" customWidth="1"/>
    <col min="8713" max="8713" width="2.28515625" style="6" customWidth="1"/>
    <col min="8714" max="8714" width="13.140625" style="6" bestFit="1" customWidth="1"/>
    <col min="8715" max="8715" width="2.28515625" style="6" customWidth="1"/>
    <col min="8716" max="8716" width="16" style="6" bestFit="1" customWidth="1"/>
    <col min="8717" max="8717" width="2.28515625" style="6" customWidth="1"/>
    <col min="8718" max="8960" width="9.140625" style="6"/>
    <col min="8961" max="8961" width="4.42578125" style="6" bestFit="1" customWidth="1"/>
    <col min="8962" max="8962" width="2.28515625" style="6" customWidth="1"/>
    <col min="8963" max="8963" width="3.7109375" style="6" customWidth="1"/>
    <col min="8964" max="8964" width="43.42578125" style="6" bestFit="1" customWidth="1"/>
    <col min="8965" max="8965" width="2.28515625" style="6" customWidth="1"/>
    <col min="8966" max="8966" width="14.85546875" style="6" bestFit="1" customWidth="1"/>
    <col min="8967" max="8967" width="2.28515625" style="6" customWidth="1"/>
    <col min="8968" max="8968" width="16" style="6" bestFit="1" customWidth="1"/>
    <col min="8969" max="8969" width="2.28515625" style="6" customWidth="1"/>
    <col min="8970" max="8970" width="13.140625" style="6" bestFit="1" customWidth="1"/>
    <col min="8971" max="8971" width="2.28515625" style="6" customWidth="1"/>
    <col min="8972" max="8972" width="16" style="6" bestFit="1" customWidth="1"/>
    <col min="8973" max="8973" width="2.28515625" style="6" customWidth="1"/>
    <col min="8974" max="9216" width="9.140625" style="6"/>
    <col min="9217" max="9217" width="4.42578125" style="6" bestFit="1" customWidth="1"/>
    <col min="9218" max="9218" width="2.28515625" style="6" customWidth="1"/>
    <col min="9219" max="9219" width="3.7109375" style="6" customWidth="1"/>
    <col min="9220" max="9220" width="43.42578125" style="6" bestFit="1" customWidth="1"/>
    <col min="9221" max="9221" width="2.28515625" style="6" customWidth="1"/>
    <col min="9222" max="9222" width="14.85546875" style="6" bestFit="1" customWidth="1"/>
    <col min="9223" max="9223" width="2.28515625" style="6" customWidth="1"/>
    <col min="9224" max="9224" width="16" style="6" bestFit="1" customWidth="1"/>
    <col min="9225" max="9225" width="2.28515625" style="6" customWidth="1"/>
    <col min="9226" max="9226" width="13.140625" style="6" bestFit="1" customWidth="1"/>
    <col min="9227" max="9227" width="2.28515625" style="6" customWidth="1"/>
    <col min="9228" max="9228" width="16" style="6" bestFit="1" customWidth="1"/>
    <col min="9229" max="9229" width="2.28515625" style="6" customWidth="1"/>
    <col min="9230" max="9472" width="9.140625" style="6"/>
    <col min="9473" max="9473" width="4.42578125" style="6" bestFit="1" customWidth="1"/>
    <col min="9474" max="9474" width="2.28515625" style="6" customWidth="1"/>
    <col min="9475" max="9475" width="3.7109375" style="6" customWidth="1"/>
    <col min="9476" max="9476" width="43.42578125" style="6" bestFit="1" customWidth="1"/>
    <col min="9477" max="9477" width="2.28515625" style="6" customWidth="1"/>
    <col min="9478" max="9478" width="14.85546875" style="6" bestFit="1" customWidth="1"/>
    <col min="9479" max="9479" width="2.28515625" style="6" customWidth="1"/>
    <col min="9480" max="9480" width="16" style="6" bestFit="1" customWidth="1"/>
    <col min="9481" max="9481" width="2.28515625" style="6" customWidth="1"/>
    <col min="9482" max="9482" width="13.140625" style="6" bestFit="1" customWidth="1"/>
    <col min="9483" max="9483" width="2.28515625" style="6" customWidth="1"/>
    <col min="9484" max="9484" width="16" style="6" bestFit="1" customWidth="1"/>
    <col min="9485" max="9485" width="2.28515625" style="6" customWidth="1"/>
    <col min="9486" max="9728" width="9.140625" style="6"/>
    <col min="9729" max="9729" width="4.42578125" style="6" bestFit="1" customWidth="1"/>
    <col min="9730" max="9730" width="2.28515625" style="6" customWidth="1"/>
    <col min="9731" max="9731" width="3.7109375" style="6" customWidth="1"/>
    <col min="9732" max="9732" width="43.42578125" style="6" bestFit="1" customWidth="1"/>
    <col min="9733" max="9733" width="2.28515625" style="6" customWidth="1"/>
    <col min="9734" max="9734" width="14.85546875" style="6" bestFit="1" customWidth="1"/>
    <col min="9735" max="9735" width="2.28515625" style="6" customWidth="1"/>
    <col min="9736" max="9736" width="16" style="6" bestFit="1" customWidth="1"/>
    <col min="9737" max="9737" width="2.28515625" style="6" customWidth="1"/>
    <col min="9738" max="9738" width="13.140625" style="6" bestFit="1" customWidth="1"/>
    <col min="9739" max="9739" width="2.28515625" style="6" customWidth="1"/>
    <col min="9740" max="9740" width="16" style="6" bestFit="1" customWidth="1"/>
    <col min="9741" max="9741" width="2.28515625" style="6" customWidth="1"/>
    <col min="9742" max="9984" width="9.140625" style="6"/>
    <col min="9985" max="9985" width="4.42578125" style="6" bestFit="1" customWidth="1"/>
    <col min="9986" max="9986" width="2.28515625" style="6" customWidth="1"/>
    <col min="9987" max="9987" width="3.7109375" style="6" customWidth="1"/>
    <col min="9988" max="9988" width="43.42578125" style="6" bestFit="1" customWidth="1"/>
    <col min="9989" max="9989" width="2.28515625" style="6" customWidth="1"/>
    <col min="9990" max="9990" width="14.85546875" style="6" bestFit="1" customWidth="1"/>
    <col min="9991" max="9991" width="2.28515625" style="6" customWidth="1"/>
    <col min="9992" max="9992" width="16" style="6" bestFit="1" customWidth="1"/>
    <col min="9993" max="9993" width="2.28515625" style="6" customWidth="1"/>
    <col min="9994" max="9994" width="13.140625" style="6" bestFit="1" customWidth="1"/>
    <col min="9995" max="9995" width="2.28515625" style="6" customWidth="1"/>
    <col min="9996" max="9996" width="16" style="6" bestFit="1" customWidth="1"/>
    <col min="9997" max="9997" width="2.28515625" style="6" customWidth="1"/>
    <col min="9998" max="10240" width="9.140625" style="6"/>
    <col min="10241" max="10241" width="4.42578125" style="6" bestFit="1" customWidth="1"/>
    <col min="10242" max="10242" width="2.28515625" style="6" customWidth="1"/>
    <col min="10243" max="10243" width="3.7109375" style="6" customWidth="1"/>
    <col min="10244" max="10244" width="43.42578125" style="6" bestFit="1" customWidth="1"/>
    <col min="10245" max="10245" width="2.28515625" style="6" customWidth="1"/>
    <col min="10246" max="10246" width="14.85546875" style="6" bestFit="1" customWidth="1"/>
    <col min="10247" max="10247" width="2.28515625" style="6" customWidth="1"/>
    <col min="10248" max="10248" width="16" style="6" bestFit="1" customWidth="1"/>
    <col min="10249" max="10249" width="2.28515625" style="6" customWidth="1"/>
    <col min="10250" max="10250" width="13.140625" style="6" bestFit="1" customWidth="1"/>
    <col min="10251" max="10251" width="2.28515625" style="6" customWidth="1"/>
    <col min="10252" max="10252" width="16" style="6" bestFit="1" customWidth="1"/>
    <col min="10253" max="10253" width="2.28515625" style="6" customWidth="1"/>
    <col min="10254" max="10496" width="9.140625" style="6"/>
    <col min="10497" max="10497" width="4.42578125" style="6" bestFit="1" customWidth="1"/>
    <col min="10498" max="10498" width="2.28515625" style="6" customWidth="1"/>
    <col min="10499" max="10499" width="3.7109375" style="6" customWidth="1"/>
    <col min="10500" max="10500" width="43.42578125" style="6" bestFit="1" customWidth="1"/>
    <col min="10501" max="10501" width="2.28515625" style="6" customWidth="1"/>
    <col min="10502" max="10502" width="14.85546875" style="6" bestFit="1" customWidth="1"/>
    <col min="10503" max="10503" width="2.28515625" style="6" customWidth="1"/>
    <col min="10504" max="10504" width="16" style="6" bestFit="1" customWidth="1"/>
    <col min="10505" max="10505" width="2.28515625" style="6" customWidth="1"/>
    <col min="10506" max="10506" width="13.140625" style="6" bestFit="1" customWidth="1"/>
    <col min="10507" max="10507" width="2.28515625" style="6" customWidth="1"/>
    <col min="10508" max="10508" width="16" style="6" bestFit="1" customWidth="1"/>
    <col min="10509" max="10509" width="2.28515625" style="6" customWidth="1"/>
    <col min="10510" max="10752" width="9.140625" style="6"/>
    <col min="10753" max="10753" width="4.42578125" style="6" bestFit="1" customWidth="1"/>
    <col min="10754" max="10754" width="2.28515625" style="6" customWidth="1"/>
    <col min="10755" max="10755" width="3.7109375" style="6" customWidth="1"/>
    <col min="10756" max="10756" width="43.42578125" style="6" bestFit="1" customWidth="1"/>
    <col min="10757" max="10757" width="2.28515625" style="6" customWidth="1"/>
    <col min="10758" max="10758" width="14.85546875" style="6" bestFit="1" customWidth="1"/>
    <col min="10759" max="10759" width="2.28515625" style="6" customWidth="1"/>
    <col min="10760" max="10760" width="16" style="6" bestFit="1" customWidth="1"/>
    <col min="10761" max="10761" width="2.28515625" style="6" customWidth="1"/>
    <col min="10762" max="10762" width="13.140625" style="6" bestFit="1" customWidth="1"/>
    <col min="10763" max="10763" width="2.28515625" style="6" customWidth="1"/>
    <col min="10764" max="10764" width="16" style="6" bestFit="1" customWidth="1"/>
    <col min="10765" max="10765" width="2.28515625" style="6" customWidth="1"/>
    <col min="10766" max="11008" width="9.140625" style="6"/>
    <col min="11009" max="11009" width="4.42578125" style="6" bestFit="1" customWidth="1"/>
    <col min="11010" max="11010" width="2.28515625" style="6" customWidth="1"/>
    <col min="11011" max="11011" width="3.7109375" style="6" customWidth="1"/>
    <col min="11012" max="11012" width="43.42578125" style="6" bestFit="1" customWidth="1"/>
    <col min="11013" max="11013" width="2.28515625" style="6" customWidth="1"/>
    <col min="11014" max="11014" width="14.85546875" style="6" bestFit="1" customWidth="1"/>
    <col min="11015" max="11015" width="2.28515625" style="6" customWidth="1"/>
    <col min="11016" max="11016" width="16" style="6" bestFit="1" customWidth="1"/>
    <col min="11017" max="11017" width="2.28515625" style="6" customWidth="1"/>
    <col min="11018" max="11018" width="13.140625" style="6" bestFit="1" customWidth="1"/>
    <col min="11019" max="11019" width="2.28515625" style="6" customWidth="1"/>
    <col min="11020" max="11020" width="16" style="6" bestFit="1" customWidth="1"/>
    <col min="11021" max="11021" width="2.28515625" style="6" customWidth="1"/>
    <col min="11022" max="11264" width="9.140625" style="6"/>
    <col min="11265" max="11265" width="4.42578125" style="6" bestFit="1" customWidth="1"/>
    <col min="11266" max="11266" width="2.28515625" style="6" customWidth="1"/>
    <col min="11267" max="11267" width="3.7109375" style="6" customWidth="1"/>
    <col min="11268" max="11268" width="43.42578125" style="6" bestFit="1" customWidth="1"/>
    <col min="11269" max="11269" width="2.28515625" style="6" customWidth="1"/>
    <col min="11270" max="11270" width="14.85546875" style="6" bestFit="1" customWidth="1"/>
    <col min="11271" max="11271" width="2.28515625" style="6" customWidth="1"/>
    <col min="11272" max="11272" width="16" style="6" bestFit="1" customWidth="1"/>
    <col min="11273" max="11273" width="2.28515625" style="6" customWidth="1"/>
    <col min="11274" max="11274" width="13.140625" style="6" bestFit="1" customWidth="1"/>
    <col min="11275" max="11275" width="2.28515625" style="6" customWidth="1"/>
    <col min="11276" max="11276" width="16" style="6" bestFit="1" customWidth="1"/>
    <col min="11277" max="11277" width="2.28515625" style="6" customWidth="1"/>
    <col min="11278" max="11520" width="9.140625" style="6"/>
    <col min="11521" max="11521" width="4.42578125" style="6" bestFit="1" customWidth="1"/>
    <col min="11522" max="11522" width="2.28515625" style="6" customWidth="1"/>
    <col min="11523" max="11523" width="3.7109375" style="6" customWidth="1"/>
    <col min="11524" max="11524" width="43.42578125" style="6" bestFit="1" customWidth="1"/>
    <col min="11525" max="11525" width="2.28515625" style="6" customWidth="1"/>
    <col min="11526" max="11526" width="14.85546875" style="6" bestFit="1" customWidth="1"/>
    <col min="11527" max="11527" width="2.28515625" style="6" customWidth="1"/>
    <col min="11528" max="11528" width="16" style="6" bestFit="1" customWidth="1"/>
    <col min="11529" max="11529" width="2.28515625" style="6" customWidth="1"/>
    <col min="11530" max="11530" width="13.140625" style="6" bestFit="1" customWidth="1"/>
    <col min="11531" max="11531" width="2.28515625" style="6" customWidth="1"/>
    <col min="11532" max="11532" width="16" style="6" bestFit="1" customWidth="1"/>
    <col min="11533" max="11533" width="2.28515625" style="6" customWidth="1"/>
    <col min="11534" max="11776" width="9.140625" style="6"/>
    <col min="11777" max="11777" width="4.42578125" style="6" bestFit="1" customWidth="1"/>
    <col min="11778" max="11778" width="2.28515625" style="6" customWidth="1"/>
    <col min="11779" max="11779" width="3.7109375" style="6" customWidth="1"/>
    <col min="11780" max="11780" width="43.42578125" style="6" bestFit="1" customWidth="1"/>
    <col min="11781" max="11781" width="2.28515625" style="6" customWidth="1"/>
    <col min="11782" max="11782" width="14.85546875" style="6" bestFit="1" customWidth="1"/>
    <col min="11783" max="11783" width="2.28515625" style="6" customWidth="1"/>
    <col min="11784" max="11784" width="16" style="6" bestFit="1" customWidth="1"/>
    <col min="11785" max="11785" width="2.28515625" style="6" customWidth="1"/>
    <col min="11786" max="11786" width="13.140625" style="6" bestFit="1" customWidth="1"/>
    <col min="11787" max="11787" width="2.28515625" style="6" customWidth="1"/>
    <col min="11788" max="11788" width="16" style="6" bestFit="1" customWidth="1"/>
    <col min="11789" max="11789" width="2.28515625" style="6" customWidth="1"/>
    <col min="11790" max="12032" width="9.140625" style="6"/>
    <col min="12033" max="12033" width="4.42578125" style="6" bestFit="1" customWidth="1"/>
    <col min="12034" max="12034" width="2.28515625" style="6" customWidth="1"/>
    <col min="12035" max="12035" width="3.7109375" style="6" customWidth="1"/>
    <col min="12036" max="12036" width="43.42578125" style="6" bestFit="1" customWidth="1"/>
    <col min="12037" max="12037" width="2.28515625" style="6" customWidth="1"/>
    <col min="12038" max="12038" width="14.85546875" style="6" bestFit="1" customWidth="1"/>
    <col min="12039" max="12039" width="2.28515625" style="6" customWidth="1"/>
    <col min="12040" max="12040" width="16" style="6" bestFit="1" customWidth="1"/>
    <col min="12041" max="12041" width="2.28515625" style="6" customWidth="1"/>
    <col min="12042" max="12042" width="13.140625" style="6" bestFit="1" customWidth="1"/>
    <col min="12043" max="12043" width="2.28515625" style="6" customWidth="1"/>
    <col min="12044" max="12044" width="16" style="6" bestFit="1" customWidth="1"/>
    <col min="12045" max="12045" width="2.28515625" style="6" customWidth="1"/>
    <col min="12046" max="12288" width="9.140625" style="6"/>
    <col min="12289" max="12289" width="4.42578125" style="6" bestFit="1" customWidth="1"/>
    <col min="12290" max="12290" width="2.28515625" style="6" customWidth="1"/>
    <col min="12291" max="12291" width="3.7109375" style="6" customWidth="1"/>
    <col min="12292" max="12292" width="43.42578125" style="6" bestFit="1" customWidth="1"/>
    <col min="12293" max="12293" width="2.28515625" style="6" customWidth="1"/>
    <col min="12294" max="12294" width="14.85546875" style="6" bestFit="1" customWidth="1"/>
    <col min="12295" max="12295" width="2.28515625" style="6" customWidth="1"/>
    <col min="12296" max="12296" width="16" style="6" bestFit="1" customWidth="1"/>
    <col min="12297" max="12297" width="2.28515625" style="6" customWidth="1"/>
    <col min="12298" max="12298" width="13.140625" style="6" bestFit="1" customWidth="1"/>
    <col min="12299" max="12299" width="2.28515625" style="6" customWidth="1"/>
    <col min="12300" max="12300" width="16" style="6" bestFit="1" customWidth="1"/>
    <col min="12301" max="12301" width="2.28515625" style="6" customWidth="1"/>
    <col min="12302" max="12544" width="9.140625" style="6"/>
    <col min="12545" max="12545" width="4.42578125" style="6" bestFit="1" customWidth="1"/>
    <col min="12546" max="12546" width="2.28515625" style="6" customWidth="1"/>
    <col min="12547" max="12547" width="3.7109375" style="6" customWidth="1"/>
    <col min="12548" max="12548" width="43.42578125" style="6" bestFit="1" customWidth="1"/>
    <col min="12549" max="12549" width="2.28515625" style="6" customWidth="1"/>
    <col min="12550" max="12550" width="14.85546875" style="6" bestFit="1" customWidth="1"/>
    <col min="12551" max="12551" width="2.28515625" style="6" customWidth="1"/>
    <col min="12552" max="12552" width="16" style="6" bestFit="1" customWidth="1"/>
    <col min="12553" max="12553" width="2.28515625" style="6" customWidth="1"/>
    <col min="12554" max="12554" width="13.140625" style="6" bestFit="1" customWidth="1"/>
    <col min="12555" max="12555" width="2.28515625" style="6" customWidth="1"/>
    <col min="12556" max="12556" width="16" style="6" bestFit="1" customWidth="1"/>
    <col min="12557" max="12557" width="2.28515625" style="6" customWidth="1"/>
    <col min="12558" max="12800" width="9.140625" style="6"/>
    <col min="12801" max="12801" width="4.42578125" style="6" bestFit="1" customWidth="1"/>
    <col min="12802" max="12802" width="2.28515625" style="6" customWidth="1"/>
    <col min="12803" max="12803" width="3.7109375" style="6" customWidth="1"/>
    <col min="12804" max="12804" width="43.42578125" style="6" bestFit="1" customWidth="1"/>
    <col min="12805" max="12805" width="2.28515625" style="6" customWidth="1"/>
    <col min="12806" max="12806" width="14.85546875" style="6" bestFit="1" customWidth="1"/>
    <col min="12807" max="12807" width="2.28515625" style="6" customWidth="1"/>
    <col min="12808" max="12808" width="16" style="6" bestFit="1" customWidth="1"/>
    <col min="12809" max="12809" width="2.28515625" style="6" customWidth="1"/>
    <col min="12810" max="12810" width="13.140625" style="6" bestFit="1" customWidth="1"/>
    <col min="12811" max="12811" width="2.28515625" style="6" customWidth="1"/>
    <col min="12812" max="12812" width="16" style="6" bestFit="1" customWidth="1"/>
    <col min="12813" max="12813" width="2.28515625" style="6" customWidth="1"/>
    <col min="12814" max="13056" width="9.140625" style="6"/>
    <col min="13057" max="13057" width="4.42578125" style="6" bestFit="1" customWidth="1"/>
    <col min="13058" max="13058" width="2.28515625" style="6" customWidth="1"/>
    <col min="13059" max="13059" width="3.7109375" style="6" customWidth="1"/>
    <col min="13060" max="13060" width="43.42578125" style="6" bestFit="1" customWidth="1"/>
    <col min="13061" max="13061" width="2.28515625" style="6" customWidth="1"/>
    <col min="13062" max="13062" width="14.85546875" style="6" bestFit="1" customWidth="1"/>
    <col min="13063" max="13063" width="2.28515625" style="6" customWidth="1"/>
    <col min="13064" max="13064" width="16" style="6" bestFit="1" customWidth="1"/>
    <col min="13065" max="13065" width="2.28515625" style="6" customWidth="1"/>
    <col min="13066" max="13066" width="13.140625" style="6" bestFit="1" customWidth="1"/>
    <col min="13067" max="13067" width="2.28515625" style="6" customWidth="1"/>
    <col min="13068" max="13068" width="16" style="6" bestFit="1" customWidth="1"/>
    <col min="13069" max="13069" width="2.28515625" style="6" customWidth="1"/>
    <col min="13070" max="13312" width="9.140625" style="6"/>
    <col min="13313" max="13313" width="4.42578125" style="6" bestFit="1" customWidth="1"/>
    <col min="13314" max="13314" width="2.28515625" style="6" customWidth="1"/>
    <col min="13315" max="13315" width="3.7109375" style="6" customWidth="1"/>
    <col min="13316" max="13316" width="43.42578125" style="6" bestFit="1" customWidth="1"/>
    <col min="13317" max="13317" width="2.28515625" style="6" customWidth="1"/>
    <col min="13318" max="13318" width="14.85546875" style="6" bestFit="1" customWidth="1"/>
    <col min="13319" max="13319" width="2.28515625" style="6" customWidth="1"/>
    <col min="13320" max="13320" width="16" style="6" bestFit="1" customWidth="1"/>
    <col min="13321" max="13321" width="2.28515625" style="6" customWidth="1"/>
    <col min="13322" max="13322" width="13.140625" style="6" bestFit="1" customWidth="1"/>
    <col min="13323" max="13323" width="2.28515625" style="6" customWidth="1"/>
    <col min="13324" max="13324" width="16" style="6" bestFit="1" customWidth="1"/>
    <col min="13325" max="13325" width="2.28515625" style="6" customWidth="1"/>
    <col min="13326" max="13568" width="9.140625" style="6"/>
    <col min="13569" max="13569" width="4.42578125" style="6" bestFit="1" customWidth="1"/>
    <col min="13570" max="13570" width="2.28515625" style="6" customWidth="1"/>
    <col min="13571" max="13571" width="3.7109375" style="6" customWidth="1"/>
    <col min="13572" max="13572" width="43.42578125" style="6" bestFit="1" customWidth="1"/>
    <col min="13573" max="13573" width="2.28515625" style="6" customWidth="1"/>
    <col min="13574" max="13574" width="14.85546875" style="6" bestFit="1" customWidth="1"/>
    <col min="13575" max="13575" width="2.28515625" style="6" customWidth="1"/>
    <col min="13576" max="13576" width="16" style="6" bestFit="1" customWidth="1"/>
    <col min="13577" max="13577" width="2.28515625" style="6" customWidth="1"/>
    <col min="13578" max="13578" width="13.140625" style="6" bestFit="1" customWidth="1"/>
    <col min="13579" max="13579" width="2.28515625" style="6" customWidth="1"/>
    <col min="13580" max="13580" width="16" style="6" bestFit="1" customWidth="1"/>
    <col min="13581" max="13581" width="2.28515625" style="6" customWidth="1"/>
    <col min="13582" max="13824" width="9.140625" style="6"/>
    <col min="13825" max="13825" width="4.42578125" style="6" bestFit="1" customWidth="1"/>
    <col min="13826" max="13826" width="2.28515625" style="6" customWidth="1"/>
    <col min="13827" max="13827" width="3.7109375" style="6" customWidth="1"/>
    <col min="13828" max="13828" width="43.42578125" style="6" bestFit="1" customWidth="1"/>
    <col min="13829" max="13829" width="2.28515625" style="6" customWidth="1"/>
    <col min="13830" max="13830" width="14.85546875" style="6" bestFit="1" customWidth="1"/>
    <col min="13831" max="13831" width="2.28515625" style="6" customWidth="1"/>
    <col min="13832" max="13832" width="16" style="6" bestFit="1" customWidth="1"/>
    <col min="13833" max="13833" width="2.28515625" style="6" customWidth="1"/>
    <col min="13834" max="13834" width="13.140625" style="6" bestFit="1" customWidth="1"/>
    <col min="13835" max="13835" width="2.28515625" style="6" customWidth="1"/>
    <col min="13836" max="13836" width="16" style="6" bestFit="1" customWidth="1"/>
    <col min="13837" max="13837" width="2.28515625" style="6" customWidth="1"/>
    <col min="13838" max="14080" width="9.140625" style="6"/>
    <col min="14081" max="14081" width="4.42578125" style="6" bestFit="1" customWidth="1"/>
    <col min="14082" max="14082" width="2.28515625" style="6" customWidth="1"/>
    <col min="14083" max="14083" width="3.7109375" style="6" customWidth="1"/>
    <col min="14084" max="14084" width="43.42578125" style="6" bestFit="1" customWidth="1"/>
    <col min="14085" max="14085" width="2.28515625" style="6" customWidth="1"/>
    <col min="14086" max="14086" width="14.85546875" style="6" bestFit="1" customWidth="1"/>
    <col min="14087" max="14087" width="2.28515625" style="6" customWidth="1"/>
    <col min="14088" max="14088" width="16" style="6" bestFit="1" customWidth="1"/>
    <col min="14089" max="14089" width="2.28515625" style="6" customWidth="1"/>
    <col min="14090" max="14090" width="13.140625" style="6" bestFit="1" customWidth="1"/>
    <col min="14091" max="14091" width="2.28515625" style="6" customWidth="1"/>
    <col min="14092" max="14092" width="16" style="6" bestFit="1" customWidth="1"/>
    <col min="14093" max="14093" width="2.28515625" style="6" customWidth="1"/>
    <col min="14094" max="14336" width="9.140625" style="6"/>
    <col min="14337" max="14337" width="4.42578125" style="6" bestFit="1" customWidth="1"/>
    <col min="14338" max="14338" width="2.28515625" style="6" customWidth="1"/>
    <col min="14339" max="14339" width="3.7109375" style="6" customWidth="1"/>
    <col min="14340" max="14340" width="43.42578125" style="6" bestFit="1" customWidth="1"/>
    <col min="14341" max="14341" width="2.28515625" style="6" customWidth="1"/>
    <col min="14342" max="14342" width="14.85546875" style="6" bestFit="1" customWidth="1"/>
    <col min="14343" max="14343" width="2.28515625" style="6" customWidth="1"/>
    <col min="14344" max="14344" width="16" style="6" bestFit="1" customWidth="1"/>
    <col min="14345" max="14345" width="2.28515625" style="6" customWidth="1"/>
    <col min="14346" max="14346" width="13.140625" style="6" bestFit="1" customWidth="1"/>
    <col min="14347" max="14347" width="2.28515625" style="6" customWidth="1"/>
    <col min="14348" max="14348" width="16" style="6" bestFit="1" customWidth="1"/>
    <col min="14349" max="14349" width="2.28515625" style="6" customWidth="1"/>
    <col min="14350" max="14592" width="9.140625" style="6"/>
    <col min="14593" max="14593" width="4.42578125" style="6" bestFit="1" customWidth="1"/>
    <col min="14594" max="14594" width="2.28515625" style="6" customWidth="1"/>
    <col min="14595" max="14595" width="3.7109375" style="6" customWidth="1"/>
    <col min="14596" max="14596" width="43.42578125" style="6" bestFit="1" customWidth="1"/>
    <col min="14597" max="14597" width="2.28515625" style="6" customWidth="1"/>
    <col min="14598" max="14598" width="14.85546875" style="6" bestFit="1" customWidth="1"/>
    <col min="14599" max="14599" width="2.28515625" style="6" customWidth="1"/>
    <col min="14600" max="14600" width="16" style="6" bestFit="1" customWidth="1"/>
    <col min="14601" max="14601" width="2.28515625" style="6" customWidth="1"/>
    <col min="14602" max="14602" width="13.140625" style="6" bestFit="1" customWidth="1"/>
    <col min="14603" max="14603" width="2.28515625" style="6" customWidth="1"/>
    <col min="14604" max="14604" width="16" style="6" bestFit="1" customWidth="1"/>
    <col min="14605" max="14605" width="2.28515625" style="6" customWidth="1"/>
    <col min="14606" max="14848" width="9.140625" style="6"/>
    <col min="14849" max="14849" width="4.42578125" style="6" bestFit="1" customWidth="1"/>
    <col min="14850" max="14850" width="2.28515625" style="6" customWidth="1"/>
    <col min="14851" max="14851" width="3.7109375" style="6" customWidth="1"/>
    <col min="14852" max="14852" width="43.42578125" style="6" bestFit="1" customWidth="1"/>
    <col min="14853" max="14853" width="2.28515625" style="6" customWidth="1"/>
    <col min="14854" max="14854" width="14.85546875" style="6" bestFit="1" customWidth="1"/>
    <col min="14855" max="14855" width="2.28515625" style="6" customWidth="1"/>
    <col min="14856" max="14856" width="16" style="6" bestFit="1" customWidth="1"/>
    <col min="14857" max="14857" width="2.28515625" style="6" customWidth="1"/>
    <col min="14858" max="14858" width="13.140625" style="6" bestFit="1" customWidth="1"/>
    <col min="14859" max="14859" width="2.28515625" style="6" customWidth="1"/>
    <col min="14860" max="14860" width="16" style="6" bestFit="1" customWidth="1"/>
    <col min="14861" max="14861" width="2.28515625" style="6" customWidth="1"/>
    <col min="14862" max="15104" width="9.140625" style="6"/>
    <col min="15105" max="15105" width="4.42578125" style="6" bestFit="1" customWidth="1"/>
    <col min="15106" max="15106" width="2.28515625" style="6" customWidth="1"/>
    <col min="15107" max="15107" width="3.7109375" style="6" customWidth="1"/>
    <col min="15108" max="15108" width="43.42578125" style="6" bestFit="1" customWidth="1"/>
    <col min="15109" max="15109" width="2.28515625" style="6" customWidth="1"/>
    <col min="15110" max="15110" width="14.85546875" style="6" bestFit="1" customWidth="1"/>
    <col min="15111" max="15111" width="2.28515625" style="6" customWidth="1"/>
    <col min="15112" max="15112" width="16" style="6" bestFit="1" customWidth="1"/>
    <col min="15113" max="15113" width="2.28515625" style="6" customWidth="1"/>
    <col min="15114" max="15114" width="13.140625" style="6" bestFit="1" customWidth="1"/>
    <col min="15115" max="15115" width="2.28515625" style="6" customWidth="1"/>
    <col min="15116" max="15116" width="16" style="6" bestFit="1" customWidth="1"/>
    <col min="15117" max="15117" width="2.28515625" style="6" customWidth="1"/>
    <col min="15118" max="15360" width="9.140625" style="6"/>
    <col min="15361" max="15361" width="4.42578125" style="6" bestFit="1" customWidth="1"/>
    <col min="15362" max="15362" width="2.28515625" style="6" customWidth="1"/>
    <col min="15363" max="15363" width="3.7109375" style="6" customWidth="1"/>
    <col min="15364" max="15364" width="43.42578125" style="6" bestFit="1" customWidth="1"/>
    <col min="15365" max="15365" width="2.28515625" style="6" customWidth="1"/>
    <col min="15366" max="15366" width="14.85546875" style="6" bestFit="1" customWidth="1"/>
    <col min="15367" max="15367" width="2.28515625" style="6" customWidth="1"/>
    <col min="15368" max="15368" width="16" style="6" bestFit="1" customWidth="1"/>
    <col min="15369" max="15369" width="2.28515625" style="6" customWidth="1"/>
    <col min="15370" max="15370" width="13.140625" style="6" bestFit="1" customWidth="1"/>
    <col min="15371" max="15371" width="2.28515625" style="6" customWidth="1"/>
    <col min="15372" max="15372" width="16" style="6" bestFit="1" customWidth="1"/>
    <col min="15373" max="15373" width="2.28515625" style="6" customWidth="1"/>
    <col min="15374" max="15616" width="9.140625" style="6"/>
    <col min="15617" max="15617" width="4.42578125" style="6" bestFit="1" customWidth="1"/>
    <col min="15618" max="15618" width="2.28515625" style="6" customWidth="1"/>
    <col min="15619" max="15619" width="3.7109375" style="6" customWidth="1"/>
    <col min="15620" max="15620" width="43.42578125" style="6" bestFit="1" customWidth="1"/>
    <col min="15621" max="15621" width="2.28515625" style="6" customWidth="1"/>
    <col min="15622" max="15622" width="14.85546875" style="6" bestFit="1" customWidth="1"/>
    <col min="15623" max="15623" width="2.28515625" style="6" customWidth="1"/>
    <col min="15624" max="15624" width="16" style="6" bestFit="1" customWidth="1"/>
    <col min="15625" max="15625" width="2.28515625" style="6" customWidth="1"/>
    <col min="15626" max="15626" width="13.140625" style="6" bestFit="1" customWidth="1"/>
    <col min="15627" max="15627" width="2.28515625" style="6" customWidth="1"/>
    <col min="15628" max="15628" width="16" style="6" bestFit="1" customWidth="1"/>
    <col min="15629" max="15629" width="2.28515625" style="6" customWidth="1"/>
    <col min="15630" max="15872" width="9.140625" style="6"/>
    <col min="15873" max="15873" width="4.42578125" style="6" bestFit="1" customWidth="1"/>
    <col min="15874" max="15874" width="2.28515625" style="6" customWidth="1"/>
    <col min="15875" max="15875" width="3.7109375" style="6" customWidth="1"/>
    <col min="15876" max="15876" width="43.42578125" style="6" bestFit="1" customWidth="1"/>
    <col min="15877" max="15877" width="2.28515625" style="6" customWidth="1"/>
    <col min="15878" max="15878" width="14.85546875" style="6" bestFit="1" customWidth="1"/>
    <col min="15879" max="15879" width="2.28515625" style="6" customWidth="1"/>
    <col min="15880" max="15880" width="16" style="6" bestFit="1" customWidth="1"/>
    <col min="15881" max="15881" width="2.28515625" style="6" customWidth="1"/>
    <col min="15882" max="15882" width="13.140625" style="6" bestFit="1" customWidth="1"/>
    <col min="15883" max="15883" width="2.28515625" style="6" customWidth="1"/>
    <col min="15884" max="15884" width="16" style="6" bestFit="1" customWidth="1"/>
    <col min="15885" max="15885" width="2.28515625" style="6" customWidth="1"/>
    <col min="15886" max="16128" width="9.140625" style="6"/>
    <col min="16129" max="16129" width="4.42578125" style="6" bestFit="1" customWidth="1"/>
    <col min="16130" max="16130" width="2.28515625" style="6" customWidth="1"/>
    <col min="16131" max="16131" width="3.7109375" style="6" customWidth="1"/>
    <col min="16132" max="16132" width="43.42578125" style="6" bestFit="1" customWidth="1"/>
    <col min="16133" max="16133" width="2.28515625" style="6" customWidth="1"/>
    <col min="16134" max="16134" width="14.85546875" style="6" bestFit="1" customWidth="1"/>
    <col min="16135" max="16135" width="2.28515625" style="6" customWidth="1"/>
    <col min="16136" max="16136" width="16" style="6" bestFit="1" customWidth="1"/>
    <col min="16137" max="16137" width="2.28515625" style="6" customWidth="1"/>
    <col min="16138" max="16138" width="13.140625" style="6" bestFit="1" customWidth="1"/>
    <col min="16139" max="16139" width="2.28515625" style="6" customWidth="1"/>
    <col min="16140" max="16140" width="16" style="6" bestFit="1" customWidth="1"/>
    <col min="16141" max="16141" width="2.28515625" style="6" customWidth="1"/>
    <col min="16142" max="16384" width="9.140625" style="6"/>
  </cols>
  <sheetData>
    <row r="1" spans="1:18" x14ac:dyDescent="0.2"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5" t="s">
        <v>1</v>
      </c>
    </row>
    <row r="2" spans="1:18" x14ac:dyDescent="0.2">
      <c r="B2" s="2"/>
      <c r="C2" s="2"/>
      <c r="D2" s="3" t="s">
        <v>2</v>
      </c>
      <c r="E2" s="2"/>
      <c r="F2" s="8"/>
      <c r="G2" s="4"/>
      <c r="H2" s="4"/>
      <c r="I2" s="4"/>
      <c r="J2" s="4"/>
      <c r="K2" s="4"/>
      <c r="L2" s="5" t="s">
        <v>1</v>
      </c>
    </row>
    <row r="3" spans="1:18" x14ac:dyDescent="0.2">
      <c r="B3" s="2"/>
      <c r="C3" s="2"/>
      <c r="D3" s="3" t="s">
        <v>3</v>
      </c>
      <c r="E3" s="2"/>
      <c r="F3" s="2"/>
      <c r="G3" s="4"/>
      <c r="H3" s="4"/>
      <c r="I3" s="4"/>
      <c r="J3" s="9"/>
      <c r="K3" s="9"/>
      <c r="L3" s="5"/>
    </row>
    <row r="4" spans="1:18" x14ac:dyDescent="0.2">
      <c r="B4" s="2"/>
      <c r="C4" s="2"/>
      <c r="D4" s="3" t="s">
        <v>4</v>
      </c>
      <c r="E4" s="2"/>
      <c r="F4" s="2"/>
      <c r="G4" s="4"/>
      <c r="H4" s="4"/>
      <c r="I4" s="4"/>
      <c r="J4" s="4"/>
      <c r="K4" s="4"/>
      <c r="L4" s="2"/>
    </row>
    <row r="6" spans="1:18" ht="51" x14ac:dyDescent="0.2">
      <c r="A6" s="10" t="s">
        <v>5</v>
      </c>
      <c r="B6" s="10"/>
      <c r="D6" s="1" t="s">
        <v>6</v>
      </c>
      <c r="F6" s="10" t="s">
        <v>7</v>
      </c>
      <c r="H6" s="12" t="s">
        <v>8</v>
      </c>
      <c r="J6" s="12" t="s">
        <v>9</v>
      </c>
      <c r="L6" s="10" t="s">
        <v>10</v>
      </c>
      <c r="N6" s="12" t="s">
        <v>11</v>
      </c>
    </row>
    <row r="7" spans="1:18" x14ac:dyDescent="0.2">
      <c r="A7" s="13">
        <v>-1</v>
      </c>
      <c r="B7" s="10"/>
      <c r="D7" s="14">
        <f>+A7-1</f>
        <v>-2</v>
      </c>
      <c r="F7" s="14">
        <f>+D7-1</f>
        <v>-3</v>
      </c>
      <c r="H7" s="15">
        <f>+F7-1</f>
        <v>-4</v>
      </c>
      <c r="J7" s="15">
        <f>+H7-1</f>
        <v>-5</v>
      </c>
      <c r="L7" s="14">
        <f>+J7-1</f>
        <v>-6</v>
      </c>
      <c r="N7" s="15">
        <f>L7-1</f>
        <v>-7</v>
      </c>
      <c r="O7" s="16"/>
    </row>
    <row r="8" spans="1:18" x14ac:dyDescent="0.2">
      <c r="A8" s="13"/>
      <c r="B8" s="10"/>
      <c r="D8" s="14"/>
      <c r="F8" s="14"/>
      <c r="H8" s="15"/>
      <c r="J8" s="15"/>
      <c r="L8" s="14" t="s">
        <v>12</v>
      </c>
    </row>
    <row r="9" spans="1:18" x14ac:dyDescent="0.2">
      <c r="A9" s="10"/>
      <c r="B9" s="10"/>
      <c r="K9" s="11"/>
    </row>
    <row r="10" spans="1:18" x14ac:dyDescent="0.2">
      <c r="A10" s="14"/>
      <c r="B10" s="14"/>
      <c r="C10" s="11" t="s">
        <v>13</v>
      </c>
      <c r="G10" s="11"/>
      <c r="H10" s="11"/>
      <c r="I10" s="11"/>
      <c r="J10" s="11"/>
      <c r="K10" s="11"/>
      <c r="M10" s="11"/>
      <c r="N10" s="1"/>
    </row>
    <row r="11" spans="1:18" s="22" customFormat="1" ht="51" x14ac:dyDescent="0.2">
      <c r="A11" s="17">
        <v>1</v>
      </c>
      <c r="B11" s="17"/>
      <c r="C11" s="18"/>
      <c r="D11" s="18" t="s">
        <v>14</v>
      </c>
      <c r="E11" s="18"/>
      <c r="F11" s="19">
        <v>2793178048.3999991</v>
      </c>
      <c r="G11" s="20"/>
      <c r="H11" s="20">
        <v>-58914976.689999998</v>
      </c>
      <c r="I11" s="18"/>
      <c r="J11" s="19">
        <v>-323850066</v>
      </c>
      <c r="K11" s="18"/>
      <c r="L11" s="20">
        <f>+F11+H11+J11</f>
        <v>2410413005.7099991</v>
      </c>
      <c r="M11" s="18"/>
      <c r="N11" s="21" t="s">
        <v>15</v>
      </c>
    </row>
    <row r="12" spans="1:18" x14ac:dyDescent="0.2">
      <c r="A12" s="14">
        <f>A11+1</f>
        <v>2</v>
      </c>
      <c r="B12" s="14"/>
      <c r="D12" s="11" t="s">
        <v>16</v>
      </c>
      <c r="F12" s="23">
        <v>556145.38</v>
      </c>
      <c r="G12" s="24"/>
      <c r="H12" s="24">
        <v>-556.38</v>
      </c>
      <c r="I12" s="11"/>
      <c r="J12" s="25">
        <v>0</v>
      </c>
      <c r="K12" s="11"/>
      <c r="L12" s="24">
        <f t="shared" ref="L12:L14" si="0">+F12+H12+J12</f>
        <v>555589</v>
      </c>
      <c r="M12" s="11"/>
      <c r="N12" s="1" t="s">
        <v>17</v>
      </c>
      <c r="R12" s="26"/>
    </row>
    <row r="13" spans="1:18" x14ac:dyDescent="0.2">
      <c r="A13" s="14">
        <f t="shared" ref="A13:A22" si="1">A12+1</f>
        <v>3</v>
      </c>
      <c r="B13" s="14"/>
      <c r="D13" s="11" t="s">
        <v>18</v>
      </c>
      <c r="F13" s="23">
        <v>127452907.13000004</v>
      </c>
      <c r="G13" s="24"/>
      <c r="H13" s="24">
        <v>-1243251.17</v>
      </c>
      <c r="I13" s="11"/>
      <c r="J13" s="25">
        <v>0</v>
      </c>
      <c r="K13" s="11"/>
      <c r="L13" s="24">
        <f t="shared" si="0"/>
        <v>126209655.96000004</v>
      </c>
      <c r="M13" s="11"/>
      <c r="N13" s="1" t="s">
        <v>19</v>
      </c>
      <c r="Q13" s="26"/>
      <c r="R13" s="26"/>
    </row>
    <row r="14" spans="1:18" x14ac:dyDescent="0.2">
      <c r="A14" s="14">
        <f t="shared" si="1"/>
        <v>4</v>
      </c>
      <c r="B14" s="14"/>
      <c r="D14" s="11" t="s">
        <v>20</v>
      </c>
      <c r="F14" s="27">
        <v>91925129.840000004</v>
      </c>
      <c r="G14" s="24"/>
      <c r="H14" s="24">
        <v>-4040122</v>
      </c>
      <c r="I14" s="11"/>
      <c r="J14" s="25">
        <v>0</v>
      </c>
      <c r="K14" s="11"/>
      <c r="L14" s="24">
        <f t="shared" si="0"/>
        <v>87885007.840000004</v>
      </c>
      <c r="M14" s="11"/>
      <c r="N14" s="1" t="s">
        <v>21</v>
      </c>
    </row>
    <row r="15" spans="1:18" x14ac:dyDescent="0.2">
      <c r="A15" s="14"/>
      <c r="B15" s="14"/>
      <c r="F15" s="28" t="s">
        <v>22</v>
      </c>
      <c r="G15" s="24"/>
      <c r="H15" s="29" t="s">
        <v>22</v>
      </c>
      <c r="I15" s="11"/>
      <c r="J15" s="29" t="s">
        <v>23</v>
      </c>
      <c r="K15" s="11"/>
      <c r="L15" s="29" t="s">
        <v>22</v>
      </c>
      <c r="M15" s="11"/>
      <c r="N15" s="1"/>
    </row>
    <row r="16" spans="1:18" x14ac:dyDescent="0.2">
      <c r="A16" s="14">
        <f>A14+1</f>
        <v>5</v>
      </c>
      <c r="B16" s="14"/>
      <c r="D16" s="11" t="s">
        <v>24</v>
      </c>
      <c r="F16" s="23">
        <f>SUM(F11:F15)</f>
        <v>3013112230.7499995</v>
      </c>
      <c r="G16" s="24"/>
      <c r="H16" s="24">
        <f>SUM(H11:H15)</f>
        <v>-64198906.240000002</v>
      </c>
      <c r="I16" s="11"/>
      <c r="J16" s="24">
        <f>SUM(J11:J15)</f>
        <v>-323850066</v>
      </c>
      <c r="K16" s="11"/>
      <c r="L16" s="24">
        <f>SUM(L11:L15)</f>
        <v>2625063258.5099993</v>
      </c>
      <c r="M16" s="11"/>
      <c r="N16" s="30"/>
    </row>
    <row r="17" spans="1:16" x14ac:dyDescent="0.2">
      <c r="A17" s="14"/>
      <c r="B17" s="14"/>
      <c r="F17" s="23"/>
      <c r="G17" s="24"/>
      <c r="H17" s="24"/>
      <c r="I17" s="11"/>
      <c r="J17" s="24"/>
      <c r="K17" s="11"/>
      <c r="L17" s="24"/>
      <c r="M17" s="11"/>
      <c r="N17" s="1"/>
      <c r="O17" s="31"/>
    </row>
    <row r="18" spans="1:16" x14ac:dyDescent="0.2">
      <c r="A18" s="14">
        <f>A16+1</f>
        <v>6</v>
      </c>
      <c r="B18" s="14"/>
      <c r="D18" s="11" t="s">
        <v>25</v>
      </c>
      <c r="F18" s="23"/>
      <c r="G18" s="24"/>
      <c r="H18" s="24"/>
      <c r="I18" s="11"/>
      <c r="J18" s="24"/>
      <c r="K18" s="11"/>
      <c r="L18" s="24"/>
      <c r="M18" s="11"/>
      <c r="N18" s="1"/>
      <c r="O18" s="31"/>
    </row>
    <row r="19" spans="1:16" s="22" customFormat="1" ht="38.25" x14ac:dyDescent="0.2">
      <c r="A19" s="17">
        <f t="shared" si="1"/>
        <v>7</v>
      </c>
      <c r="B19" s="17"/>
      <c r="C19" s="18"/>
      <c r="D19" s="18" t="s">
        <v>26</v>
      </c>
      <c r="E19" s="18"/>
      <c r="F19" s="32">
        <v>-1027421999</v>
      </c>
      <c r="G19" s="20"/>
      <c r="H19" s="20">
        <v>17467308.809999999</v>
      </c>
      <c r="I19" s="18"/>
      <c r="J19" s="20">
        <v>121568119</v>
      </c>
      <c r="K19" s="18"/>
      <c r="L19" s="20">
        <f>+F19+H19+J19</f>
        <v>-888386571.19000006</v>
      </c>
      <c r="M19" s="18"/>
      <c r="N19" s="21" t="s">
        <v>27</v>
      </c>
      <c r="O19" s="33"/>
    </row>
    <row r="20" spans="1:16" x14ac:dyDescent="0.2">
      <c r="A20" s="14">
        <f t="shared" si="1"/>
        <v>8</v>
      </c>
      <c r="B20" s="14"/>
      <c r="D20" s="11" t="s">
        <v>28</v>
      </c>
      <c r="F20" s="34"/>
      <c r="G20" s="24"/>
      <c r="H20" s="24"/>
      <c r="I20" s="11"/>
      <c r="J20" s="24"/>
      <c r="K20" s="11"/>
      <c r="L20" s="24"/>
      <c r="M20" s="11"/>
      <c r="N20" s="1"/>
      <c r="O20" s="31"/>
    </row>
    <row r="21" spans="1:16" x14ac:dyDescent="0.2">
      <c r="A21" s="14">
        <f t="shared" si="1"/>
        <v>9</v>
      </c>
      <c r="B21" s="14"/>
      <c r="D21" s="11" t="s">
        <v>26</v>
      </c>
      <c r="F21" s="34">
        <v>-19971816</v>
      </c>
      <c r="G21" s="24"/>
      <c r="H21" s="24">
        <v>299577</v>
      </c>
      <c r="I21" s="11"/>
      <c r="J21" s="25">
        <v>0</v>
      </c>
      <c r="K21" s="11"/>
      <c r="L21" s="24">
        <f t="shared" ref="L21:L22" si="2">+F21+H21+J21</f>
        <v>-19672239</v>
      </c>
      <c r="M21" s="11"/>
      <c r="N21" s="1" t="s">
        <v>29</v>
      </c>
      <c r="O21" s="31"/>
    </row>
    <row r="22" spans="1:16" x14ac:dyDescent="0.2">
      <c r="A22" s="14">
        <f t="shared" si="1"/>
        <v>10</v>
      </c>
      <c r="B22" s="14"/>
      <c r="D22" s="11" t="s">
        <v>30</v>
      </c>
      <c r="F22" s="35">
        <v>3138248.51</v>
      </c>
      <c r="G22" s="24"/>
      <c r="H22" s="24">
        <f>-F22</f>
        <v>-3138248.51</v>
      </c>
      <c r="I22" s="11"/>
      <c r="J22" s="25">
        <v>0</v>
      </c>
      <c r="K22" s="11"/>
      <c r="L22" s="25">
        <f t="shared" si="2"/>
        <v>0</v>
      </c>
      <c r="M22" s="11"/>
      <c r="N22" s="1"/>
      <c r="O22" s="31"/>
    </row>
    <row r="23" spans="1:16" s="11" customFormat="1" x14ac:dyDescent="0.2">
      <c r="A23" s="14"/>
      <c r="B23" s="14"/>
      <c r="F23" s="28" t="s">
        <v>22</v>
      </c>
      <c r="G23" s="24"/>
      <c r="H23" s="29" t="s">
        <v>22</v>
      </c>
      <c r="J23" s="29" t="s">
        <v>23</v>
      </c>
      <c r="L23" s="29" t="s">
        <v>22</v>
      </c>
      <c r="N23" s="1"/>
      <c r="O23" s="31"/>
    </row>
    <row r="24" spans="1:16" x14ac:dyDescent="0.2">
      <c r="A24" s="14">
        <f>A22+1</f>
        <v>11</v>
      </c>
      <c r="B24" s="14"/>
      <c r="D24" s="11" t="s">
        <v>31</v>
      </c>
      <c r="F24" s="28">
        <f>+F16+F19+F21+F22</f>
        <v>1968856664.2599995</v>
      </c>
      <c r="G24" s="24"/>
      <c r="H24" s="36">
        <f>+H16+H19+H21+H22</f>
        <v>-49570268.940000005</v>
      </c>
      <c r="I24" s="11"/>
      <c r="J24" s="36">
        <f>+J16+J19+J21+J22</f>
        <v>-202281947</v>
      </c>
      <c r="K24" s="11"/>
      <c r="L24" s="36">
        <f>+L16+L19+L21+L22</f>
        <v>1717004448.3199992</v>
      </c>
      <c r="O24" s="31"/>
      <c r="P24" s="37"/>
    </row>
    <row r="25" spans="1:16" s="11" customFormat="1" x14ac:dyDescent="0.2">
      <c r="A25" s="14"/>
      <c r="B25" s="14"/>
      <c r="F25" s="28" t="s">
        <v>22</v>
      </c>
      <c r="G25" s="24"/>
      <c r="H25" s="29" t="s">
        <v>22</v>
      </c>
      <c r="J25" s="29" t="s">
        <v>23</v>
      </c>
      <c r="L25" s="29" t="s">
        <v>22</v>
      </c>
      <c r="N25" s="1"/>
      <c r="O25" s="31"/>
    </row>
    <row r="26" spans="1:16" x14ac:dyDescent="0.2">
      <c r="A26" s="14"/>
      <c r="B26" s="14"/>
      <c r="F26" s="23"/>
      <c r="G26" s="24"/>
      <c r="H26" s="24"/>
      <c r="I26" s="11"/>
      <c r="J26" s="24"/>
      <c r="K26" s="11"/>
      <c r="L26" s="24"/>
      <c r="O26" s="31"/>
    </row>
    <row r="27" spans="1:16" x14ac:dyDescent="0.2">
      <c r="A27" s="14"/>
      <c r="B27" s="14"/>
      <c r="C27" s="11" t="s">
        <v>32</v>
      </c>
      <c r="F27" s="23"/>
      <c r="G27" s="24"/>
      <c r="H27" s="24"/>
      <c r="I27" s="11"/>
      <c r="J27" s="24"/>
      <c r="K27" s="11"/>
      <c r="L27" s="24"/>
      <c r="O27" s="31"/>
    </row>
    <row r="28" spans="1:16" x14ac:dyDescent="0.2">
      <c r="A28" s="14">
        <f>A24+1</f>
        <v>12</v>
      </c>
      <c r="B28" s="14"/>
      <c r="D28" s="11" t="s">
        <v>33</v>
      </c>
      <c r="F28" s="38">
        <v>6670697.79</v>
      </c>
      <c r="G28" s="39"/>
      <c r="H28" s="39">
        <f>-F28</f>
        <v>-6670697.79</v>
      </c>
      <c r="I28" s="11"/>
      <c r="J28" s="25">
        <v>0</v>
      </c>
      <c r="K28" s="25"/>
      <c r="L28" s="25">
        <f>+F28+H28+J28</f>
        <v>0</v>
      </c>
      <c r="O28" s="31"/>
    </row>
    <row r="29" spans="1:16" x14ac:dyDescent="0.2">
      <c r="A29" s="14">
        <f>A28+1</f>
        <v>13</v>
      </c>
      <c r="B29" s="14"/>
      <c r="D29" s="11" t="s">
        <v>34</v>
      </c>
      <c r="F29" s="35"/>
      <c r="G29" s="39"/>
      <c r="H29" s="39"/>
      <c r="I29" s="11"/>
      <c r="J29" s="25"/>
      <c r="K29" s="25"/>
      <c r="L29" s="25"/>
      <c r="O29" s="31"/>
    </row>
    <row r="30" spans="1:16" x14ac:dyDescent="0.2">
      <c r="A30" s="14">
        <f t="shared" ref="A30:A35" si="3">A29+1</f>
        <v>14</v>
      </c>
      <c r="B30" s="14"/>
      <c r="D30" s="11" t="s">
        <v>35</v>
      </c>
      <c r="F30" s="38">
        <v>-159975.01</v>
      </c>
      <c r="G30" s="39"/>
      <c r="H30" s="39">
        <f t="shared" ref="H30:H35" si="4">-F30</f>
        <v>159975.01</v>
      </c>
      <c r="I30" s="11"/>
      <c r="J30" s="25">
        <v>0</v>
      </c>
      <c r="K30" s="25"/>
      <c r="L30" s="25">
        <f t="shared" ref="L30:L35" si="5">+F30+H30+J30</f>
        <v>0</v>
      </c>
      <c r="O30" s="31"/>
    </row>
    <row r="31" spans="1:16" x14ac:dyDescent="0.2">
      <c r="A31" s="14">
        <f t="shared" si="3"/>
        <v>15</v>
      </c>
      <c r="B31" s="14"/>
      <c r="D31" s="11" t="s">
        <v>36</v>
      </c>
      <c r="F31" s="35">
        <v>0</v>
      </c>
      <c r="G31" s="39"/>
      <c r="H31" s="39">
        <f t="shared" si="4"/>
        <v>0</v>
      </c>
      <c r="I31" s="11"/>
      <c r="J31" s="25">
        <v>0</v>
      </c>
      <c r="K31" s="25"/>
      <c r="L31" s="25">
        <f t="shared" si="5"/>
        <v>0</v>
      </c>
      <c r="O31" s="31"/>
    </row>
    <row r="32" spans="1:16" x14ac:dyDescent="0.2">
      <c r="A32" s="14">
        <f t="shared" si="3"/>
        <v>16</v>
      </c>
      <c r="B32" s="14"/>
      <c r="D32" s="11" t="s">
        <v>37</v>
      </c>
      <c r="F32" s="38">
        <v>1884348.15</v>
      </c>
      <c r="G32" s="39"/>
      <c r="H32" s="39">
        <f t="shared" si="4"/>
        <v>-1884348.15</v>
      </c>
      <c r="I32" s="11"/>
      <c r="J32" s="25">
        <v>0</v>
      </c>
      <c r="K32" s="25"/>
      <c r="L32" s="25">
        <f t="shared" si="5"/>
        <v>0</v>
      </c>
      <c r="O32" s="31"/>
    </row>
    <row r="33" spans="1:15" x14ac:dyDescent="0.2">
      <c r="A33" s="14">
        <f t="shared" si="3"/>
        <v>17</v>
      </c>
      <c r="B33" s="14"/>
      <c r="D33" s="11" t="s">
        <v>38</v>
      </c>
      <c r="F33" s="38">
        <v>23899852.609999999</v>
      </c>
      <c r="G33" s="39"/>
      <c r="H33" s="39">
        <f t="shared" si="4"/>
        <v>-23899852.609999999</v>
      </c>
      <c r="I33" s="11"/>
      <c r="J33" s="25"/>
      <c r="K33" s="25"/>
      <c r="L33" s="25">
        <f t="shared" si="5"/>
        <v>0</v>
      </c>
      <c r="O33" s="31"/>
    </row>
    <row r="34" spans="1:15" x14ac:dyDescent="0.2">
      <c r="A34" s="14">
        <f t="shared" si="3"/>
        <v>18</v>
      </c>
      <c r="B34" s="14"/>
      <c r="D34" s="11" t="s">
        <v>39</v>
      </c>
      <c r="F34" s="38">
        <v>8404073.2599999998</v>
      </c>
      <c r="G34" s="39"/>
      <c r="H34" s="39">
        <v>-117657.02564000001</v>
      </c>
      <c r="I34" s="11"/>
      <c r="J34" s="25">
        <v>0</v>
      </c>
      <c r="K34" s="25"/>
      <c r="L34" s="25">
        <f t="shared" si="5"/>
        <v>8286416.2343600001</v>
      </c>
      <c r="N34" s="40" t="s">
        <v>40</v>
      </c>
      <c r="O34" s="31"/>
    </row>
    <row r="35" spans="1:15" x14ac:dyDescent="0.2">
      <c r="A35" s="14">
        <f t="shared" si="3"/>
        <v>19</v>
      </c>
      <c r="B35" s="14"/>
      <c r="D35" s="11" t="s">
        <v>41</v>
      </c>
      <c r="F35" s="35">
        <v>21744.48</v>
      </c>
      <c r="G35" s="39"/>
      <c r="H35" s="39">
        <f t="shared" si="4"/>
        <v>-21744.48</v>
      </c>
      <c r="I35" s="11"/>
      <c r="J35" s="25">
        <v>0</v>
      </c>
      <c r="K35" s="25"/>
      <c r="L35" s="25">
        <f t="shared" si="5"/>
        <v>0</v>
      </c>
    </row>
    <row r="36" spans="1:15" x14ac:dyDescent="0.2">
      <c r="A36" s="14"/>
      <c r="B36" s="14"/>
      <c r="F36" s="41" t="s">
        <v>22</v>
      </c>
      <c r="G36" s="39"/>
      <c r="H36" s="42" t="s">
        <v>22</v>
      </c>
      <c r="I36" s="11"/>
      <c r="J36" s="43" t="s">
        <v>23</v>
      </c>
      <c r="K36" s="25"/>
      <c r="L36" s="43" t="s">
        <v>22</v>
      </c>
    </row>
    <row r="37" spans="1:15" x14ac:dyDescent="0.2">
      <c r="A37" s="14">
        <f>A35+1</f>
        <v>20</v>
      </c>
      <c r="B37" s="14"/>
      <c r="D37" s="11" t="s">
        <v>42</v>
      </c>
      <c r="F37" s="35">
        <f>SUM(F28:F36)</f>
        <v>40720741.279999994</v>
      </c>
      <c r="G37" s="39"/>
      <c r="H37" s="39">
        <f>SUM(H28:H36)</f>
        <v>-32434325.045639999</v>
      </c>
      <c r="I37" s="11"/>
      <c r="J37" s="25">
        <f>SUM(J28:J36)</f>
        <v>0</v>
      </c>
      <c r="K37" s="25"/>
      <c r="L37" s="25">
        <f>SUM(L28:L36)</f>
        <v>8286416.2343600001</v>
      </c>
    </row>
    <row r="38" spans="1:15" x14ac:dyDescent="0.2">
      <c r="A38" s="14"/>
      <c r="B38" s="14"/>
      <c r="F38" s="41" t="s">
        <v>22</v>
      </c>
      <c r="G38" s="39"/>
      <c r="H38" s="42" t="s">
        <v>22</v>
      </c>
      <c r="I38" s="11"/>
      <c r="J38" s="43" t="s">
        <v>23</v>
      </c>
      <c r="K38" s="25"/>
      <c r="L38" s="43" t="s">
        <v>22</v>
      </c>
    </row>
    <row r="39" spans="1:15" x14ac:dyDescent="0.2">
      <c r="A39" s="14"/>
      <c r="B39" s="14"/>
      <c r="C39" s="11" t="s">
        <v>43</v>
      </c>
      <c r="F39" s="35"/>
      <c r="G39" s="39"/>
      <c r="H39" s="39"/>
      <c r="I39" s="11"/>
      <c r="J39" s="25"/>
      <c r="K39" s="25"/>
      <c r="L39" s="25"/>
    </row>
    <row r="40" spans="1:15" x14ac:dyDescent="0.2">
      <c r="A40" s="14">
        <f>A37+1</f>
        <v>21</v>
      </c>
      <c r="B40" s="14"/>
      <c r="D40" s="11" t="s">
        <v>44</v>
      </c>
      <c r="F40" s="27">
        <v>629015.20999999985</v>
      </c>
      <c r="G40" s="39"/>
      <c r="H40" s="39">
        <f>-F40</f>
        <v>-629015.20999999985</v>
      </c>
      <c r="I40" s="11"/>
      <c r="J40" s="25">
        <v>0</v>
      </c>
      <c r="K40" s="25"/>
      <c r="L40" s="25">
        <f>+F40+H40+J40</f>
        <v>0</v>
      </c>
    </row>
    <row r="41" spans="1:15" x14ac:dyDescent="0.2">
      <c r="A41" s="14">
        <f>A40+1</f>
        <v>22</v>
      </c>
      <c r="B41" s="14"/>
      <c r="D41" s="44" t="s">
        <v>45</v>
      </c>
      <c r="F41" s="27">
        <v>381848.47</v>
      </c>
      <c r="G41" s="39"/>
      <c r="H41" s="39">
        <f>-F41</f>
        <v>-381848.47</v>
      </c>
      <c r="I41" s="11"/>
      <c r="J41" s="25">
        <v>0</v>
      </c>
      <c r="K41" s="25"/>
      <c r="L41" s="25">
        <f>+F41+H41+J41</f>
        <v>0</v>
      </c>
    </row>
    <row r="42" spans="1:15" x14ac:dyDescent="0.2">
      <c r="A42" s="14">
        <f t="shared" ref="A42:A46" si="6">A41+1</f>
        <v>23</v>
      </c>
      <c r="B42" s="14"/>
      <c r="D42" s="11" t="s">
        <v>46</v>
      </c>
      <c r="F42" s="35"/>
      <c r="G42" s="39"/>
      <c r="H42" s="39"/>
      <c r="I42" s="11"/>
      <c r="J42" s="25"/>
      <c r="K42" s="25"/>
      <c r="L42" s="25"/>
    </row>
    <row r="43" spans="1:15" x14ac:dyDescent="0.2">
      <c r="A43" s="14">
        <f t="shared" si="6"/>
        <v>24</v>
      </c>
      <c r="B43" s="14"/>
      <c r="D43" s="11" t="s">
        <v>47</v>
      </c>
      <c r="F43" s="38">
        <v>10109865.130000001</v>
      </c>
      <c r="G43" s="39"/>
      <c r="H43" s="39">
        <f>-F43</f>
        <v>-10109865.130000001</v>
      </c>
      <c r="I43" s="11"/>
      <c r="J43" s="25">
        <v>0</v>
      </c>
      <c r="K43" s="25"/>
      <c r="L43" s="25">
        <f>+F43+H43+J43</f>
        <v>0</v>
      </c>
    </row>
    <row r="44" spans="1:15" x14ac:dyDescent="0.2">
      <c r="A44" s="14">
        <f t="shared" si="6"/>
        <v>25</v>
      </c>
      <c r="B44" s="14"/>
      <c r="D44" s="11" t="s">
        <v>48</v>
      </c>
      <c r="F44" s="38">
        <v>87631</v>
      </c>
      <c r="G44" s="39"/>
      <c r="H44" s="39">
        <f>-F44</f>
        <v>-87631</v>
      </c>
      <c r="I44" s="11"/>
      <c r="J44" s="25">
        <v>0</v>
      </c>
      <c r="K44" s="25"/>
      <c r="L44" s="25">
        <f>+F44+H44+J44</f>
        <v>0</v>
      </c>
    </row>
    <row r="45" spans="1:15" x14ac:dyDescent="0.2">
      <c r="A45" s="14">
        <f t="shared" si="6"/>
        <v>26</v>
      </c>
      <c r="B45" s="14"/>
      <c r="D45" s="11" t="s">
        <v>49</v>
      </c>
      <c r="F45" s="38">
        <v>-531063.35000000009</v>
      </c>
      <c r="G45" s="39"/>
      <c r="H45" s="39">
        <f>-F45</f>
        <v>531063.35000000009</v>
      </c>
      <c r="I45" s="11"/>
      <c r="J45" s="25">
        <v>0</v>
      </c>
      <c r="K45" s="25"/>
      <c r="L45" s="25">
        <f>+F45+H45+J45</f>
        <v>0</v>
      </c>
    </row>
    <row r="46" spans="1:15" x14ac:dyDescent="0.2">
      <c r="A46" s="14">
        <f t="shared" si="6"/>
        <v>27</v>
      </c>
      <c r="B46" s="14"/>
      <c r="D46" s="11" t="s">
        <v>50</v>
      </c>
      <c r="F46" s="38">
        <v>20942443.579999998</v>
      </c>
      <c r="G46" s="39"/>
      <c r="H46" s="39">
        <f>-F46</f>
        <v>-20942443.579999998</v>
      </c>
      <c r="I46" s="11"/>
      <c r="J46" s="25">
        <v>0</v>
      </c>
      <c r="K46" s="25"/>
      <c r="L46" s="25">
        <f>+F46+H46+J46</f>
        <v>0</v>
      </c>
    </row>
    <row r="47" spans="1:15" x14ac:dyDescent="0.2">
      <c r="A47" s="14"/>
      <c r="B47" s="14"/>
      <c r="F47" s="41" t="s">
        <v>22</v>
      </c>
      <c r="G47" s="39"/>
      <c r="H47" s="42" t="s">
        <v>22</v>
      </c>
      <c r="I47" s="11"/>
      <c r="J47" s="43" t="s">
        <v>23</v>
      </c>
      <c r="K47" s="25"/>
      <c r="L47" s="43" t="s">
        <v>22</v>
      </c>
    </row>
    <row r="48" spans="1:15" x14ac:dyDescent="0.2">
      <c r="A48" s="14">
        <f>A46+1</f>
        <v>28</v>
      </c>
      <c r="B48" s="14"/>
      <c r="D48" s="11" t="s">
        <v>51</v>
      </c>
      <c r="F48" s="41">
        <f>SUM(F43:F47)</f>
        <v>30608876.359999999</v>
      </c>
      <c r="G48" s="39"/>
      <c r="H48" s="42">
        <f>SUM(H43:H47)</f>
        <v>-30608876.359999999</v>
      </c>
      <c r="I48" s="11"/>
      <c r="J48" s="43">
        <f>SUM(J43:J47)</f>
        <v>0</v>
      </c>
      <c r="K48" s="25"/>
      <c r="L48" s="43">
        <f>SUM(L43:L47)</f>
        <v>0</v>
      </c>
    </row>
    <row r="49" spans="1:16" x14ac:dyDescent="0.2">
      <c r="A49" s="14"/>
      <c r="B49" s="14"/>
      <c r="F49" s="28" t="s">
        <v>22</v>
      </c>
      <c r="G49" s="24"/>
      <c r="H49" s="29" t="s">
        <v>22</v>
      </c>
      <c r="I49" s="11"/>
      <c r="J49" s="29" t="s">
        <v>23</v>
      </c>
      <c r="K49" s="11"/>
      <c r="L49" s="29" t="s">
        <v>22</v>
      </c>
    </row>
    <row r="50" spans="1:16" x14ac:dyDescent="0.2">
      <c r="A50" s="14"/>
      <c r="B50" s="14"/>
      <c r="D50" s="11" t="s">
        <v>52</v>
      </c>
      <c r="F50" s="23"/>
      <c r="G50" s="24"/>
      <c r="H50" s="24"/>
      <c r="I50" s="11"/>
      <c r="J50" s="24"/>
      <c r="K50" s="11"/>
      <c r="L50" s="24"/>
      <c r="M50" s="11"/>
    </row>
    <row r="51" spans="1:16" x14ac:dyDescent="0.2">
      <c r="A51" s="14">
        <f>A48+1</f>
        <v>29</v>
      </c>
      <c r="B51" s="14"/>
      <c r="D51" s="11" t="s">
        <v>53</v>
      </c>
      <c r="F51" s="23">
        <v>23551889.73</v>
      </c>
      <c r="G51" s="24"/>
      <c r="H51" s="39">
        <v>-329726.46000000002</v>
      </c>
      <c r="I51" s="39"/>
      <c r="J51" s="39">
        <v>-12888097</v>
      </c>
      <c r="K51" s="39"/>
      <c r="L51" s="39">
        <f>+F51+H51+J51</f>
        <v>10334066.27</v>
      </c>
      <c r="M51" s="11"/>
      <c r="N51" s="40" t="s">
        <v>40</v>
      </c>
    </row>
    <row r="52" spans="1:16" x14ac:dyDescent="0.2">
      <c r="A52" s="14">
        <f>A51+1</f>
        <v>30</v>
      </c>
      <c r="B52" s="14"/>
      <c r="D52" s="11" t="s">
        <v>54</v>
      </c>
      <c r="F52" s="27">
        <v>282116.85000000003</v>
      </c>
      <c r="G52" s="24"/>
      <c r="H52" s="39">
        <v>-3949.64</v>
      </c>
      <c r="I52" s="39"/>
      <c r="J52" s="39">
        <v>0</v>
      </c>
      <c r="K52" s="39"/>
      <c r="L52" s="39">
        <f>+F52+H52+J52</f>
        <v>278167.21000000002</v>
      </c>
      <c r="M52" s="11"/>
      <c r="N52" s="40" t="s">
        <v>40</v>
      </c>
    </row>
    <row r="53" spans="1:16" s="22" customFormat="1" ht="38.25" x14ac:dyDescent="0.2">
      <c r="A53" s="17">
        <f>A52+1</f>
        <v>31</v>
      </c>
      <c r="B53" s="17"/>
      <c r="C53" s="18"/>
      <c r="D53" s="18" t="s">
        <v>55</v>
      </c>
      <c r="E53" s="18"/>
      <c r="F53" s="45">
        <v>17340715.210000001</v>
      </c>
      <c r="G53" s="20"/>
      <c r="H53" s="46">
        <v>-217762.9</v>
      </c>
      <c r="I53" s="46"/>
      <c r="J53" s="46">
        <v>-1699124</v>
      </c>
      <c r="K53" s="46"/>
      <c r="L53" s="46">
        <f>+F53+H53+J53</f>
        <v>15423828.310000002</v>
      </c>
      <c r="M53" s="18"/>
      <c r="N53" s="21" t="s">
        <v>56</v>
      </c>
    </row>
    <row r="54" spans="1:16" x14ac:dyDescent="0.2">
      <c r="A54" s="14"/>
      <c r="B54" s="14"/>
      <c r="F54" s="28" t="s">
        <v>22</v>
      </c>
      <c r="G54" s="24"/>
      <c r="H54" s="42" t="s">
        <v>22</v>
      </c>
      <c r="I54" s="39"/>
      <c r="J54" s="42" t="s">
        <v>23</v>
      </c>
      <c r="K54" s="39"/>
      <c r="L54" s="42" t="s">
        <v>22</v>
      </c>
      <c r="M54" s="11"/>
      <c r="N54" s="1" t="s">
        <v>57</v>
      </c>
      <c r="O54" s="11"/>
      <c r="P54" s="11"/>
    </row>
    <row r="55" spans="1:16" x14ac:dyDescent="0.2">
      <c r="A55" s="14">
        <f>A53</f>
        <v>31</v>
      </c>
      <c r="B55" s="14"/>
      <c r="D55" s="11" t="s">
        <v>58</v>
      </c>
      <c r="F55" s="23">
        <f>SUM(F51:F54)</f>
        <v>41174721.790000007</v>
      </c>
      <c r="G55" s="24"/>
      <c r="H55" s="39">
        <f>SUM(H51:H54)</f>
        <v>-551439</v>
      </c>
      <c r="I55" s="39"/>
      <c r="J55" s="42">
        <f>SUM(J51:J54)</f>
        <v>-14587221</v>
      </c>
      <c r="K55" s="39"/>
      <c r="L55" s="39">
        <f>SUM(L51:L54)</f>
        <v>26036061.790000003</v>
      </c>
      <c r="M55" s="11"/>
      <c r="N55" s="1"/>
      <c r="O55" s="11"/>
      <c r="P55" s="11"/>
    </row>
    <row r="56" spans="1:16" x14ac:dyDescent="0.2">
      <c r="A56" s="14"/>
      <c r="B56" s="14"/>
      <c r="F56" s="28"/>
      <c r="G56" s="24"/>
      <c r="H56" s="39"/>
      <c r="I56" s="39"/>
      <c r="J56" s="42"/>
      <c r="K56" s="39"/>
      <c r="L56" s="39"/>
      <c r="M56" s="11"/>
      <c r="N56" s="1"/>
      <c r="O56" s="11"/>
      <c r="P56" s="11"/>
    </row>
    <row r="57" spans="1:16" s="22" customFormat="1" ht="38.25" x14ac:dyDescent="0.2">
      <c r="A57" s="17">
        <f>A55+1</f>
        <v>32</v>
      </c>
      <c r="B57" s="17"/>
      <c r="C57" s="18"/>
      <c r="D57" s="18" t="s">
        <v>59</v>
      </c>
      <c r="E57" s="18"/>
      <c r="F57" s="45">
        <v>1834389.14</v>
      </c>
      <c r="G57" s="20"/>
      <c r="H57" s="47">
        <v>-27516.14</v>
      </c>
      <c r="I57" s="46"/>
      <c r="J57" s="48">
        <v>0</v>
      </c>
      <c r="K57" s="46"/>
      <c r="L57" s="46">
        <f>+F57+H57+J57</f>
        <v>1806873</v>
      </c>
      <c r="M57" s="18"/>
      <c r="N57" s="21" t="s">
        <v>60</v>
      </c>
      <c r="O57" s="49"/>
      <c r="P57" s="49"/>
    </row>
    <row r="58" spans="1:16" x14ac:dyDescent="0.2">
      <c r="A58" s="14">
        <f>A57+1</f>
        <v>33</v>
      </c>
      <c r="B58" s="14"/>
      <c r="D58" s="11" t="s">
        <v>61</v>
      </c>
      <c r="F58" s="35">
        <v>3835780.2399999993</v>
      </c>
      <c r="G58" s="39"/>
      <c r="H58" s="39">
        <f>-F58</f>
        <v>-3835780.2399999993</v>
      </c>
      <c r="I58" s="39"/>
      <c r="J58" s="25">
        <v>0</v>
      </c>
      <c r="K58" s="39"/>
      <c r="L58" s="39">
        <f t="shared" ref="L58:L60" si="7">+F58+H58+J58</f>
        <v>0</v>
      </c>
      <c r="O58" s="11"/>
      <c r="P58" s="11"/>
    </row>
    <row r="59" spans="1:16" x14ac:dyDescent="0.2">
      <c r="A59" s="14">
        <f t="shared" ref="A59:A60" si="8">A58+1</f>
        <v>34</v>
      </c>
      <c r="B59" s="14"/>
      <c r="D59" s="11" t="s">
        <v>62</v>
      </c>
      <c r="F59" s="34">
        <v>11542670.119999999</v>
      </c>
      <c r="G59" s="24"/>
      <c r="H59" s="39">
        <f>-F59</f>
        <v>-11542670.119999999</v>
      </c>
      <c r="I59" s="39"/>
      <c r="J59" s="25">
        <v>0</v>
      </c>
      <c r="K59" s="39"/>
      <c r="L59" s="39">
        <f t="shared" si="7"/>
        <v>0</v>
      </c>
      <c r="O59" s="11"/>
      <c r="P59" s="11"/>
    </row>
    <row r="60" spans="1:16" x14ac:dyDescent="0.2">
      <c r="A60" s="14">
        <f t="shared" si="8"/>
        <v>35</v>
      </c>
      <c r="B60" s="14"/>
      <c r="D60" s="11" t="s">
        <v>63</v>
      </c>
      <c r="F60" s="34">
        <v>3457220.91</v>
      </c>
      <c r="G60" s="24"/>
      <c r="H60" s="39">
        <f>-F60</f>
        <v>-3457220.91</v>
      </c>
      <c r="I60" s="39"/>
      <c r="J60" s="25">
        <v>0</v>
      </c>
      <c r="K60" s="39"/>
      <c r="L60" s="39">
        <f t="shared" si="7"/>
        <v>0</v>
      </c>
      <c r="N60" s="15"/>
    </row>
    <row r="61" spans="1:16" s="11" customFormat="1" x14ac:dyDescent="0.2">
      <c r="A61" s="14"/>
      <c r="B61" s="14"/>
      <c r="F61" s="28" t="s">
        <v>22</v>
      </c>
      <c r="G61" s="24"/>
      <c r="H61" s="42" t="s">
        <v>22</v>
      </c>
      <c r="I61" s="39"/>
      <c r="J61" s="42" t="s">
        <v>23</v>
      </c>
      <c r="K61" s="39"/>
      <c r="L61" s="42" t="s">
        <v>22</v>
      </c>
      <c r="N61" s="1"/>
    </row>
    <row r="62" spans="1:16" x14ac:dyDescent="0.2">
      <c r="A62" s="14">
        <f>A60+1</f>
        <v>36</v>
      </c>
      <c r="B62" s="14"/>
      <c r="D62" s="11" t="s">
        <v>64</v>
      </c>
      <c r="F62" s="23">
        <f>+F40+F41+F48+F55+F59+F60+F57+F58</f>
        <v>93464522.24000001</v>
      </c>
      <c r="G62" s="24"/>
      <c r="H62" s="24">
        <f>+H40+H41+H48+H55+H59+H60+H57+H58</f>
        <v>-51034366.449999996</v>
      </c>
      <c r="I62" s="11"/>
      <c r="J62" s="24">
        <f>+J40+J41+J48+J55+J59+J60+J57+J58</f>
        <v>-14587221</v>
      </c>
      <c r="K62" s="11"/>
      <c r="L62" s="24">
        <f>+L40+L41+L48+L55+L59+L60+L57+L58</f>
        <v>27842934.790000003</v>
      </c>
      <c r="N62" s="1"/>
    </row>
    <row r="63" spans="1:16" s="11" customFormat="1" x14ac:dyDescent="0.2">
      <c r="A63" s="14"/>
      <c r="B63" s="14"/>
      <c r="F63" s="28" t="s">
        <v>22</v>
      </c>
      <c r="G63" s="24"/>
      <c r="H63" s="29" t="s">
        <v>22</v>
      </c>
      <c r="J63" s="29" t="s">
        <v>23</v>
      </c>
      <c r="L63" s="29" t="s">
        <v>22</v>
      </c>
      <c r="N63" s="1"/>
    </row>
    <row r="64" spans="1:16" s="11" customFormat="1" x14ac:dyDescent="0.2">
      <c r="A64" s="14"/>
      <c r="B64" s="14"/>
      <c r="F64" s="28"/>
      <c r="G64" s="24"/>
      <c r="H64" s="24"/>
      <c r="J64" s="24"/>
      <c r="L64" s="24"/>
      <c r="N64" s="1"/>
    </row>
    <row r="65" spans="1:16" x14ac:dyDescent="0.2">
      <c r="A65" s="14">
        <f>A62+1</f>
        <v>37</v>
      </c>
      <c r="B65" s="14"/>
      <c r="D65" s="11" t="s">
        <v>65</v>
      </c>
      <c r="F65" s="27">
        <v>579555867.85000002</v>
      </c>
      <c r="G65" s="24"/>
      <c r="H65" s="39">
        <f>-F65</f>
        <v>-579555867.85000002</v>
      </c>
      <c r="I65" s="39"/>
      <c r="J65" s="39">
        <v>0</v>
      </c>
      <c r="K65" s="39"/>
      <c r="L65" s="39">
        <f>+F65+H65+J65</f>
        <v>0</v>
      </c>
    </row>
    <row r="66" spans="1:16" x14ac:dyDescent="0.2">
      <c r="A66" s="14">
        <f>A65+1</f>
        <v>38</v>
      </c>
      <c r="B66" s="14"/>
      <c r="D66" s="11" t="s">
        <v>66</v>
      </c>
      <c r="F66" s="27">
        <v>20367886.710000001</v>
      </c>
      <c r="G66" s="24"/>
      <c r="H66" s="39">
        <f>-F66</f>
        <v>-20367886.710000001</v>
      </c>
      <c r="I66" s="39"/>
      <c r="J66" s="39">
        <v>0</v>
      </c>
      <c r="K66" s="39"/>
      <c r="L66" s="39">
        <v>0</v>
      </c>
      <c r="N66" s="40"/>
    </row>
    <row r="67" spans="1:16" x14ac:dyDescent="0.2">
      <c r="A67" s="14">
        <f>A66+1</f>
        <v>39</v>
      </c>
      <c r="B67" s="14"/>
      <c r="D67" s="11" t="s">
        <v>67</v>
      </c>
      <c r="F67" s="27">
        <v>104266701.73</v>
      </c>
      <c r="G67" s="24"/>
      <c r="H67" s="39">
        <f>-F67</f>
        <v>-104266701.73</v>
      </c>
      <c r="I67" s="39"/>
      <c r="J67" s="39">
        <v>0</v>
      </c>
      <c r="K67" s="39"/>
      <c r="L67" s="39">
        <v>0</v>
      </c>
      <c r="N67" s="40"/>
    </row>
    <row r="68" spans="1:16" s="11" customFormat="1" x14ac:dyDescent="0.2">
      <c r="A68" s="14"/>
      <c r="B68" s="14"/>
      <c r="F68" s="28" t="s">
        <v>22</v>
      </c>
      <c r="G68" s="24"/>
      <c r="H68" s="29" t="s">
        <v>22</v>
      </c>
      <c r="J68" s="29" t="s">
        <v>23</v>
      </c>
      <c r="L68" s="29" t="s">
        <v>22</v>
      </c>
      <c r="N68" s="1"/>
    </row>
    <row r="69" spans="1:16" ht="25.5" x14ac:dyDescent="0.2">
      <c r="A69" s="14">
        <f>A67+1</f>
        <v>40</v>
      </c>
      <c r="B69" s="14"/>
      <c r="D69" s="44" t="s">
        <v>68</v>
      </c>
      <c r="F69" s="23">
        <f>SUM(F65:F68)</f>
        <v>704190456.29000008</v>
      </c>
      <c r="G69" s="24"/>
      <c r="H69" s="24">
        <f>SUM(H65:H68)</f>
        <v>-704190456.29000008</v>
      </c>
      <c r="I69" s="11"/>
      <c r="J69" s="24">
        <f>SUM(J65:J68)</f>
        <v>0</v>
      </c>
      <c r="K69" s="11"/>
      <c r="L69" s="24">
        <f>SUM(L65:L68)</f>
        <v>0</v>
      </c>
      <c r="O69" s="39"/>
      <c r="P69" s="50"/>
    </row>
    <row r="70" spans="1:16" s="11" customFormat="1" x14ac:dyDescent="0.2">
      <c r="A70" s="14"/>
      <c r="B70" s="14"/>
      <c r="F70" s="28" t="s">
        <v>22</v>
      </c>
      <c r="G70" s="24"/>
      <c r="H70" s="29" t="s">
        <v>22</v>
      </c>
      <c r="J70" s="29" t="s">
        <v>23</v>
      </c>
      <c r="L70" s="29" t="s">
        <v>22</v>
      </c>
      <c r="N70" s="1"/>
      <c r="O70" s="25"/>
    </row>
    <row r="71" spans="1:16" s="11" customFormat="1" x14ac:dyDescent="0.2">
      <c r="A71" s="14"/>
      <c r="B71" s="14"/>
      <c r="F71" s="23"/>
      <c r="G71" s="24"/>
      <c r="H71" s="24"/>
      <c r="J71" s="24"/>
      <c r="L71" s="24"/>
      <c r="N71" s="1"/>
    </row>
    <row r="72" spans="1:16" x14ac:dyDescent="0.2">
      <c r="A72" s="14">
        <f>A69+1</f>
        <v>41</v>
      </c>
      <c r="B72" s="14"/>
      <c r="D72" s="11" t="s">
        <v>69</v>
      </c>
      <c r="F72" s="41">
        <f>+F24+F37+F62+F69</f>
        <v>2807232384.0699997</v>
      </c>
      <c r="G72" s="51"/>
      <c r="H72" s="52">
        <f>+H24+H37+H62+H69</f>
        <v>-837229416.72564006</v>
      </c>
      <c r="I72" s="51"/>
      <c r="J72" s="52">
        <f>+J24+J37+J62+J69</f>
        <v>-216869168</v>
      </c>
      <c r="K72" s="51"/>
      <c r="L72" s="52">
        <f>+L24+L37+L62+L69</f>
        <v>1753133799.3443592</v>
      </c>
      <c r="O72" s="53"/>
      <c r="P72" s="37"/>
    </row>
    <row r="73" spans="1:16" s="11" customFormat="1" x14ac:dyDescent="0.2">
      <c r="A73" s="14"/>
      <c r="B73" s="14"/>
      <c r="F73" s="5" t="s">
        <v>70</v>
      </c>
      <c r="G73" s="24"/>
      <c r="H73" s="5" t="s">
        <v>70</v>
      </c>
      <c r="J73" s="5" t="s">
        <v>71</v>
      </c>
      <c r="L73" s="5" t="s">
        <v>70</v>
      </c>
      <c r="N73" s="1"/>
      <c r="O73" s="24"/>
      <c r="P73" s="50"/>
    </row>
    <row r="74" spans="1:16" s="11" customFormat="1" x14ac:dyDescent="0.2">
      <c r="A74" s="14"/>
      <c r="B74" s="14"/>
      <c r="F74" s="24"/>
      <c r="G74" s="24"/>
      <c r="H74" s="24"/>
      <c r="J74" s="24"/>
      <c r="N74" s="1"/>
    </row>
    <row r="75" spans="1:16" s="11" customFormat="1" x14ac:dyDescent="0.2">
      <c r="A75" s="14"/>
      <c r="B75" s="14"/>
      <c r="D75" s="11" t="s">
        <v>72</v>
      </c>
      <c r="F75" s="24"/>
      <c r="G75" s="24"/>
      <c r="H75" s="24"/>
      <c r="N75" s="1"/>
    </row>
    <row r="76" spans="1:16" s="11" customFormat="1" x14ac:dyDescent="0.2">
      <c r="A76" s="14"/>
      <c r="B76" s="14"/>
      <c r="F76" s="24"/>
      <c r="G76" s="24"/>
      <c r="H76" s="24"/>
      <c r="N76" s="1"/>
    </row>
    <row r="77" spans="1:16" x14ac:dyDescent="0.2">
      <c r="A77" s="14">
        <f>A72+1</f>
        <v>42</v>
      </c>
      <c r="B77" s="14"/>
      <c r="D77" s="11" t="s">
        <v>73</v>
      </c>
      <c r="F77" s="24"/>
      <c r="G77" s="24"/>
      <c r="H77" s="24"/>
      <c r="I77" s="11"/>
      <c r="J77" s="11"/>
      <c r="K77" s="11"/>
      <c r="L77" s="51">
        <f>+L72</f>
        <v>1753133799.3443592</v>
      </c>
      <c r="M77" s="11"/>
    </row>
    <row r="78" spans="1:16" x14ac:dyDescent="0.2">
      <c r="A78" s="14">
        <f t="shared" ref="A78:A83" si="9">A77+1</f>
        <v>43</v>
      </c>
      <c r="B78" s="14"/>
      <c r="D78" s="11" t="s">
        <v>74</v>
      </c>
      <c r="F78" s="24"/>
      <c r="G78" s="24"/>
      <c r="H78" s="24"/>
      <c r="I78" s="11"/>
      <c r="J78" s="11"/>
      <c r="K78" s="11"/>
      <c r="M78" s="11"/>
    </row>
    <row r="79" spans="1:16" x14ac:dyDescent="0.2">
      <c r="A79" s="14">
        <f t="shared" si="9"/>
        <v>44</v>
      </c>
      <c r="B79" s="14"/>
      <c r="D79" s="11" t="s">
        <v>75</v>
      </c>
      <c r="F79" s="24"/>
      <c r="G79" s="24"/>
      <c r="H79" s="24"/>
      <c r="I79" s="11"/>
      <c r="J79" s="11"/>
      <c r="K79" s="11"/>
      <c r="L79" s="24">
        <v>20446234.149445262</v>
      </c>
      <c r="M79" s="11"/>
      <c r="N79" s="7" t="s">
        <v>76</v>
      </c>
      <c r="O79" s="54"/>
    </row>
    <row r="80" spans="1:16" x14ac:dyDescent="0.2">
      <c r="A80" s="14"/>
      <c r="B80" s="14"/>
      <c r="D80" s="11" t="s">
        <v>77</v>
      </c>
      <c r="F80" s="24"/>
      <c r="G80" s="24"/>
      <c r="H80" s="24"/>
      <c r="I80" s="11"/>
      <c r="J80" s="11"/>
      <c r="K80" s="11"/>
      <c r="L80" s="24">
        <v>64078478</v>
      </c>
      <c r="M80" s="11"/>
      <c r="N80" s="7" t="s">
        <v>78</v>
      </c>
      <c r="O80" s="54"/>
    </row>
    <row r="81" spans="1:14" x14ac:dyDescent="0.2">
      <c r="A81" s="14">
        <f>A79+1</f>
        <v>45</v>
      </c>
      <c r="B81" s="14"/>
      <c r="D81" s="11" t="s">
        <v>79</v>
      </c>
      <c r="F81" s="24"/>
      <c r="G81" s="24"/>
      <c r="H81" s="24"/>
      <c r="I81" s="11"/>
      <c r="J81" s="11"/>
      <c r="K81" s="11"/>
      <c r="L81" s="24"/>
      <c r="M81" s="11"/>
    </row>
    <row r="82" spans="1:14" x14ac:dyDescent="0.2">
      <c r="A82" s="14">
        <f t="shared" si="9"/>
        <v>46</v>
      </c>
      <c r="B82" s="14"/>
      <c r="D82" s="11" t="s">
        <v>80</v>
      </c>
      <c r="F82" s="24"/>
      <c r="G82" s="24"/>
      <c r="H82" s="24"/>
      <c r="I82" s="11"/>
      <c r="J82" s="11"/>
      <c r="K82" s="11"/>
      <c r="L82" s="24">
        <v>31421916</v>
      </c>
      <c r="M82" s="11"/>
      <c r="N82" s="7" t="s">
        <v>81</v>
      </c>
    </row>
    <row r="83" spans="1:14" x14ac:dyDescent="0.2">
      <c r="A83" s="14">
        <f t="shared" si="9"/>
        <v>47</v>
      </c>
      <c r="B83" s="14"/>
      <c r="D83" s="11" t="s">
        <v>82</v>
      </c>
      <c r="F83" s="24"/>
      <c r="G83" s="24"/>
      <c r="H83" s="24"/>
      <c r="I83" s="11"/>
      <c r="J83" s="11"/>
      <c r="K83" s="11"/>
      <c r="L83" s="24">
        <v>398861627</v>
      </c>
      <c r="M83" s="11"/>
      <c r="N83" s="7" t="s">
        <v>83</v>
      </c>
    </row>
    <row r="84" spans="1:14" x14ac:dyDescent="0.2">
      <c r="A84" s="14"/>
      <c r="B84" s="14"/>
      <c r="F84" s="24"/>
      <c r="G84" s="24"/>
      <c r="H84" s="24"/>
      <c r="I84" s="11"/>
      <c r="J84" s="11"/>
      <c r="K84" s="11"/>
      <c r="L84" s="29" t="s">
        <v>22</v>
      </c>
      <c r="M84" s="11"/>
    </row>
    <row r="85" spans="1:14" x14ac:dyDescent="0.2">
      <c r="A85" s="14">
        <f>A83+1</f>
        <v>48</v>
      </c>
      <c r="B85" s="14"/>
      <c r="D85" s="11" t="s">
        <v>84</v>
      </c>
      <c r="F85" s="24"/>
      <c r="G85" s="24"/>
      <c r="H85" s="24"/>
      <c r="I85" s="11"/>
      <c r="J85" s="11"/>
      <c r="K85" s="11"/>
      <c r="L85" s="23">
        <f>+L77+L79+L80-L82-L83</f>
        <v>1407374968.4938045</v>
      </c>
      <c r="M85" s="11"/>
      <c r="N85" s="7" t="s">
        <v>85</v>
      </c>
    </row>
    <row r="86" spans="1:14" x14ac:dyDescent="0.2">
      <c r="A86" s="14"/>
      <c r="B86" s="14"/>
      <c r="F86" s="24"/>
      <c r="G86" s="24"/>
      <c r="H86" s="24"/>
      <c r="I86" s="11"/>
      <c r="J86" s="11"/>
      <c r="K86" s="11"/>
      <c r="L86" s="5" t="s">
        <v>70</v>
      </c>
      <c r="M86" s="11"/>
    </row>
    <row r="87" spans="1:14" x14ac:dyDescent="0.2">
      <c r="A87" s="14"/>
      <c r="B87" s="14"/>
      <c r="F87" s="24"/>
      <c r="G87" s="24"/>
      <c r="H87" s="24"/>
      <c r="I87" s="11"/>
      <c r="J87" s="11"/>
      <c r="K87" s="11"/>
      <c r="M87" s="11"/>
    </row>
    <row r="88" spans="1:14" x14ac:dyDescent="0.2">
      <c r="A88" s="14"/>
      <c r="B88" s="14"/>
      <c r="F88" s="24"/>
      <c r="G88" s="55"/>
      <c r="H88" s="55"/>
      <c r="L88" s="39"/>
    </row>
    <row r="89" spans="1:14" x14ac:dyDescent="0.2">
      <c r="A89" s="14"/>
      <c r="B89" s="14"/>
      <c r="F89" s="24"/>
      <c r="G89" s="55"/>
      <c r="H89" s="55"/>
      <c r="J89" s="55"/>
      <c r="L89" s="51"/>
    </row>
    <row r="90" spans="1:14" x14ac:dyDescent="0.2">
      <c r="A90" s="14"/>
      <c r="B90" s="14"/>
      <c r="F90" s="24"/>
      <c r="G90" s="55"/>
      <c r="H90" s="55"/>
      <c r="J90" s="55"/>
      <c r="L90" s="51"/>
    </row>
    <row r="91" spans="1:14" x14ac:dyDescent="0.2">
      <c r="A91" s="14"/>
      <c r="B91" s="14"/>
      <c r="F91" s="24"/>
      <c r="G91" s="55"/>
      <c r="H91" s="55"/>
      <c r="L91" s="51"/>
    </row>
    <row r="92" spans="1:14" x14ac:dyDescent="0.2">
      <c r="A92" s="14"/>
      <c r="B92" s="14"/>
      <c r="L92" s="51"/>
    </row>
    <row r="93" spans="1:14" x14ac:dyDescent="0.2">
      <c r="F93" s="24"/>
      <c r="J93" s="55"/>
    </row>
    <row r="94" spans="1:14" x14ac:dyDescent="0.2">
      <c r="L94" s="51"/>
    </row>
    <row r="95" spans="1:14" x14ac:dyDescent="0.2">
      <c r="F95" s="24"/>
      <c r="H95" s="55"/>
    </row>
    <row r="96" spans="1:14" x14ac:dyDescent="0.2">
      <c r="F96" s="24"/>
    </row>
    <row r="97" spans="6:6" x14ac:dyDescent="0.2">
      <c r="F97" s="24"/>
    </row>
    <row r="99" spans="6:6" x14ac:dyDescent="0.2">
      <c r="F99" s="24"/>
    </row>
  </sheetData>
  <printOptions horizontalCentered="1"/>
  <pageMargins left="0.5" right="0" top="0.5" bottom="0" header="0" footer="0"/>
  <pageSetup scale="5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D3E6EB8-05F9-428E-BA86-E95FE39BF2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</vt:lpstr>
      <vt:lpstr>'P3'!Print_Area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s213167</cp:lastModifiedBy>
  <cp:lastPrinted>2020-08-12T13:37:32Z</cp:lastPrinted>
  <dcterms:created xsi:type="dcterms:W3CDTF">2020-08-12T13:36:28Z</dcterms:created>
  <dcterms:modified xsi:type="dcterms:W3CDTF">2020-08-12T13:37:41Z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6649e94d-134f-486b-bbc4-7c024eded967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