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KPSC 2-39" sheetId="1" r:id="rId1"/>
    <sheet name="Summary" sheetId="2" r:id="rId2"/>
    <sheet name="Financial Concepts" sheetId="3" r:id="rId3"/>
    <sheet name="Stites &amp; Harbison" sheetId="4" r:id="rId4"/>
  </sheets>
  <definedNames>
    <definedName name="_xlnm.Print_Titles" localSheetId="1">'Summary'!$1:$7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<sst xmlns="http://schemas.openxmlformats.org/spreadsheetml/2006/main" count="155" uniqueCount="80">
  <si>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</si>
  <si>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</si>
  <si>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</si>
  <si>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</si>
  <si>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</si>
  <si>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 val="single"/>
        <sz val="10"/>
        <rFont val="Arial"/>
        <family val="2"/>
      </rPr>
      <t>Total</t>
    </r>
  </si>
  <si>
    <r>
      <t xml:space="preserve">Line                                            </t>
    </r>
    <r>
      <rPr>
        <u val="single"/>
        <sz val="10"/>
        <rFont val="Arial"/>
        <family val="2"/>
      </rPr>
      <t>No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</si>
  <si>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</si>
  <si>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</si>
  <si>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</si>
  <si>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</si>
  <si>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</si>
  <si>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</si>
  <si>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</si>
  <si>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</si>
  <si>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</si>
  <si>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</si>
  <si>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</si>
  <si>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 val="single"/>
        <sz val="10"/>
        <rFont val="Arial"/>
        <family val="2"/>
      </rPr>
      <t xml:space="preserve">  No</t>
    </r>
  </si>
  <si>
    <r>
      <t>As Filed</t>
    </r>
    <r>
      <rPr>
        <u val="single"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</si>
  <si>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</si>
  <si>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</si>
  <si>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</si>
  <si>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</si>
  <si>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Kentucky Press Association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</si>
  <si>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</si>
  <si>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</si>
  <si>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</si>
  <si>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</si>
  <si>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</si>
  <si>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 val="single"/>
        <sz val="10"/>
        <rFont val="Arial"/>
        <family val="2"/>
      </rPr>
      <t xml:space="preserve">        Test Year</t>
    </r>
  </si>
  <si>
    <t>Other</t>
  </si>
  <si>
    <t>`</t>
  </si>
  <si>
    <t>Meeting expenses</t>
  </si>
  <si>
    <r>
      <t xml:space="preserve">Time        </t>
    </r>
    <r>
      <rPr>
        <u val="single"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</si>
  <si>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 val="single"/>
        <sz val="10"/>
        <rFont val="Arial"/>
        <family val="2"/>
      </rPr>
      <t>No</t>
    </r>
  </si>
  <si>
    <r>
      <t xml:space="preserve">Account </t>
    </r>
    <r>
      <rPr>
        <b/>
        <u val="single"/>
        <sz val="10"/>
        <rFont val="Arial"/>
        <family val="2"/>
      </rPr>
      <t>Number</t>
    </r>
  </si>
  <si>
    <r>
      <t xml:space="preserve">Voucher                                      </t>
    </r>
    <r>
      <rPr>
        <b/>
        <u val="single"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</si>
  <si>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 val="single"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</si>
  <si>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 val="single"/>
        <sz val="10"/>
        <rFont val="Arial"/>
        <family val="2"/>
      </rPr>
      <t xml:space="preserve"> ID</t>
    </r>
  </si>
  <si>
    <t>Office Supplies</t>
  </si>
  <si>
    <t>Shipping</t>
  </si>
  <si>
    <r>
      <t xml:space="preserve">Approximate Average </t>
    </r>
    <r>
      <rPr>
        <u val="single"/>
        <sz val="10"/>
        <rFont val="Arial"/>
        <family val="2"/>
      </rPr>
      <t>Hourly Rate</t>
    </r>
  </si>
  <si>
    <t>0000161803</t>
  </si>
  <si>
    <t>N/A</t>
  </si>
  <si>
    <t>Expenses As of June 30, 2020</t>
  </si>
  <si>
    <r>
      <t xml:space="preserve">Actual as of June 30, </t>
    </r>
    <r>
      <rPr>
        <u val="single"/>
        <sz val="10"/>
        <rFont val="Arial"/>
        <family val="2"/>
      </rPr>
      <t>2020</t>
    </r>
  </si>
  <si>
    <t>00218598</t>
  </si>
  <si>
    <t>1476445</t>
  </si>
  <si>
    <t>00218705</t>
  </si>
  <si>
    <t>1482854</t>
  </si>
  <si>
    <t>00218866</t>
  </si>
  <si>
    <t>1484761</t>
  </si>
  <si>
    <t>00218994</t>
  </si>
  <si>
    <t>1489266</t>
  </si>
  <si>
    <t>00325205</t>
  </si>
  <si>
    <t>0000064403EX0000949667</t>
  </si>
  <si>
    <t>00325323</t>
  </si>
  <si>
    <t>0000332933EX0000952655</t>
  </si>
  <si>
    <t>KPSC Case No. 2020-00174</t>
  </si>
  <si>
    <t>Panera Bread</t>
  </si>
  <si>
    <t>USPS</t>
  </si>
  <si>
    <t>Office Max</t>
  </si>
  <si>
    <t>Meeting Expense</t>
  </si>
  <si>
    <t>Financial Concepts and Applications, Inc.</t>
  </si>
  <si>
    <t>01988-9</t>
  </si>
  <si>
    <t>Consultant</t>
  </si>
  <si>
    <t>01988-10</t>
  </si>
  <si>
    <t>2/1/2020-2/29/2020</t>
  </si>
  <si>
    <t>3/1/2020-3/31/2020</t>
  </si>
  <si>
    <t>M. Overstreet</t>
  </si>
  <si>
    <t>J. Pollom</t>
  </si>
  <si>
    <t>4/1/2020-4/30/2020</t>
  </si>
  <si>
    <t>5/1/2020-5/31/2020</t>
  </si>
  <si>
    <t>K. Glass</t>
  </si>
  <si>
    <t>6/1/2020-6/30/2020</t>
  </si>
  <si>
    <t>0000191902</t>
  </si>
  <si>
    <t>Summary of Consultant Fees and Expenses</t>
  </si>
  <si>
    <t>A. McKenzie</t>
  </si>
  <si>
    <t>B. Heidebrecht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</si>
</sst>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dddd\,\ mmmm\ dd\,\ yyyy"/>
    <numFmt numFmtId="166" formatCode="[$-409]h:mm:ss\ AM/PM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$&quot;#,##0.00"/>
    <numFmt numFmtId="171" formatCode="_(* #,##0.0_);_(* \(#,##0.0\);_(* &quot;-&quot;??_);_(@_)"/>
    <numFmt numFmtId="172" formatCode="_(* #,##0_);_(* \(#,##0\);_(* &quot;-&quot;??_);_(@_)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37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168" fontId="0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0" fillId="0" borderId="0" xfId="62" applyFont="1" applyAlignment="1">
      <alignment/>
    </xf>
    <xf numFmtId="15" fontId="0" fillId="0" borderId="0" xfId="63" applyFont="1" applyAlignment="1" quotePrefix="1">
      <alignment horizontal="center"/>
    </xf>
    <xf numFmtId="0" fontId="0" fillId="0" borderId="0" xfId="62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62" applyFont="1" applyAlignment="1">
      <alignment horizontal="right"/>
    </xf>
    <xf numFmtId="0" fontId="0" fillId="0" borderId="0" xfId="0" applyFont="1" applyAlignment="1">
      <alignment/>
    </xf>
    <xf numFmtId="0" fontId="0" fillId="0" borderId="0" xfId="62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37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15" fontId="2" fillId="0" borderId="0" xfId="63" applyFont="1" applyAlignment="1" quotePrefix="1">
      <alignment horizontal="center"/>
    </xf>
    <xf numFmtId="0" fontId="2" fillId="0" borderId="0" xfId="6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" fontId="0" fillId="0" borderId="0" xfId="44" applyNumberFormat="1" applyFont="1" applyAlignment="1">
      <alignment/>
    </xf>
    <xf numFmtId="7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7" fontId="2" fillId="0" borderId="12" xfId="0" applyNumberFormat="1" applyFont="1" applyBorder="1" applyAlignment="1">
      <alignment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62" applyFont="1" applyFill="1" applyAlignment="1">
      <alignment/>
    </xf>
    <xf numFmtId="0" fontId="0" fillId="0" borderId="0" xfId="62" applyFont="1" applyFill="1" applyAlignment="1">
      <alignment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5" fontId="0" fillId="0" borderId="0" xfId="63" applyFont="1" applyAlignment="1" quotePrefix="1">
      <alignment/>
    </xf>
    <xf numFmtId="14" fontId="0" fillId="0" borderId="0" xfId="0" applyNumberFormat="1" applyAlignment="1">
      <alignment/>
    </xf>
    <xf numFmtId="170" fontId="2" fillId="0" borderId="11" xfId="44" applyNumberFormat="1" applyFont="1" applyBorder="1" applyAlignment="1">
      <alignment/>
    </xf>
    <xf numFmtId="4" fontId="0" fillId="0" borderId="0" xfId="64" applyFont="1" applyAlignment="1">
      <alignment/>
    </xf>
    <xf numFmtId="14" fontId="0" fillId="0" borderId="0" xfId="0" applyNumberFormat="1" applyAlignment="1">
      <alignment horizontal="center" wrapText="1"/>
    </xf>
    <xf numFmtId="168" fontId="0" fillId="0" borderId="0" xfId="44" applyNumberFormat="1" applyFont="1" applyAlignment="1">
      <alignment horizontal="center"/>
    </xf>
    <xf numFmtId="168" fontId="0" fillId="0" borderId="0" xfId="44" applyNumberFormat="1" applyFont="1" applyAlignment="1">
      <alignment horizontal="center"/>
    </xf>
    <xf numFmtId="172" fontId="0" fillId="0" borderId="0" xfId="42" applyNumberFormat="1" applyFont="1" applyAlignment="1">
      <alignment/>
    </xf>
    <xf numFmtId="15" fontId="0" fillId="0" borderId="0" xfId="63" applyFont="1" applyFill="1" applyAlignment="1" quotePrefix="1">
      <alignment/>
    </xf>
    <xf numFmtId="4" fontId="0" fillId="0" borderId="0" xfId="64" applyFont="1" applyFill="1" applyAlignment="1">
      <alignment/>
    </xf>
    <xf numFmtId="44" fontId="0" fillId="0" borderId="0" xfId="0" applyNumberFormat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62" applyFont="1" applyAlignment="1" quotePrefix="1">
      <alignment/>
    </xf>
    <xf numFmtId="164" fontId="0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SChar" xfId="62"/>
    <cellStyle name="PSDate" xfId="63"/>
    <cellStyle name="PSDec" xfId="64"/>
    <cellStyle name="PSHeading" xfId="65"/>
    <cellStyle name="PSInt" xfId="66"/>
    <cellStyle name="PSSpacer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0" bestFit="1" customWidth="1"/>
    <col min="2" max="2" width="2.28125" style="0" customWidth="1"/>
    <col min="3" max="3" width="23.421875" style="0" bestFit="1" customWidth="1"/>
    <col min="4" max="4" width="2.28125" style="0" customWidth="1"/>
    <col min="5" max="5" width="10.140625" style="0" bestFit="1" customWidth="1"/>
    <col min="6" max="6" width="2.28125" style="0" customWidth="1"/>
    <col min="7" max="7" width="11.28125" style="0" customWidth="1"/>
    <col min="8" max="8" width="2.28125" style="0" customWidth="1"/>
    <col min="9" max="9" width="11.8515625" style="0" customWidth="1"/>
    <col min="10" max="10" width="2.28125" style="0" customWidth="1"/>
    <col min="11" max="11" width="11.7109375" style="0" customWidth="1"/>
    <col min="12" max="12" width="2.28125" style="0" hidden="1" customWidth="1"/>
    <col min="13" max="17" width="0" style="0" hidden="1" customWidth="1"/>
    <col min="18" max="18" width="1.28515625" style="0" customWidth="1"/>
    <col min="19" max="19" width="2.421875" style="0" customWidth="1"/>
    <col min="20" max="20" width="11.421875" style="0" customWidth="1"/>
    <col min="22" max="22" width="10.140625" style="0" bestFit="1" customWidth="1"/>
  </cols>
  <sheetData>
    <row r="1" spans="1:20" ht="12.75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2.75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6" spans="1:20" ht="51">
      <c r="A6" s="18" t="s">
        <v>18</v>
      </c>
      <c r="B6" s="11"/>
      <c r="C6" s="14" t="s">
        <v>14</v>
      </c>
      <c r="D6" s="11"/>
      <c r="E6" s="14" t="s">
        <v>2</v>
      </c>
      <c r="F6" s="11"/>
      <c r="G6" s="18" t="s">
        <v>42</v>
      </c>
      <c r="H6" s="12"/>
      <c r="I6" s="18" t="s">
        <v>19</v>
      </c>
      <c r="J6" s="12"/>
      <c r="K6" s="18" t="s">
        <v>46</v>
      </c>
      <c r="L6" s="12"/>
      <c r="T6" s="21" t="s">
        <v>30</v>
      </c>
    </row>
    <row r="7" spans="1:20" ht="12.75">
      <c r="A7" s="4">
        <v>-1</v>
      </c>
      <c r="B7" s="3"/>
      <c r="C7" s="4">
        <f>+A7-1</f>
        <v>-2</v>
      </c>
      <c r="D7" s="3"/>
      <c r="E7" s="4">
        <f>+C7-1</f>
        <v>-3</v>
      </c>
      <c r="F7" s="3"/>
      <c r="G7" s="4">
        <f>+E7-1</f>
        <v>-4</v>
      </c>
      <c r="H7" s="3"/>
      <c r="I7" s="4">
        <f>+G7-1</f>
        <v>-5</v>
      </c>
      <c r="J7" s="3"/>
      <c r="K7" s="4">
        <f>+I7-1</f>
        <v>-6</v>
      </c>
      <c r="L7" s="3"/>
      <c r="T7" s="4">
        <f>K7-1</f>
        <v>-7</v>
      </c>
    </row>
    <row r="9" spans="1:20" ht="12.75">
      <c r="A9">
        <v>1</v>
      </c>
      <c r="C9" s="31" t="s">
        <v>21</v>
      </c>
      <c r="E9" s="66" t="s">
        <v>44</v>
      </c>
      <c r="F9" s="20"/>
      <c r="G9" s="66" t="s">
        <v>44</v>
      </c>
      <c r="H9" s="20"/>
      <c r="I9" s="66" t="s">
        <v>44</v>
      </c>
      <c r="J9" s="20"/>
      <c r="K9" s="20">
        <v>0</v>
      </c>
      <c r="T9" s="20">
        <v>0</v>
      </c>
    </row>
    <row r="10" spans="3:11" ht="12.75">
      <c r="C10" s="31"/>
      <c r="E10" s="20"/>
      <c r="F10" s="20"/>
      <c r="G10" s="20"/>
      <c r="H10" s="20"/>
      <c r="I10" s="20"/>
      <c r="J10" s="20"/>
      <c r="K10" s="20"/>
    </row>
    <row r="11" spans="1:20" ht="12.75">
      <c r="A11">
        <v>2</v>
      </c>
      <c r="C11" s="31" t="s">
        <v>20</v>
      </c>
      <c r="E11" s="66" t="s">
        <v>44</v>
      </c>
      <c r="F11" s="20"/>
      <c r="G11" s="66" t="s">
        <v>44</v>
      </c>
      <c r="H11" s="20"/>
      <c r="I11" s="66" t="s">
        <v>44</v>
      </c>
      <c r="J11" s="20"/>
      <c r="K11" s="20">
        <v>0</v>
      </c>
      <c r="T11" s="20">
        <v>0</v>
      </c>
    </row>
    <row r="12" spans="3:11" ht="12.75">
      <c r="C12" s="31"/>
      <c r="E12" s="20"/>
      <c r="F12" s="20"/>
      <c r="G12" s="20"/>
      <c r="H12" s="20"/>
      <c r="I12" s="20"/>
      <c r="J12" s="20"/>
      <c r="K12" s="20"/>
    </row>
    <row r="13" spans="1:20" ht="12.75">
      <c r="A13">
        <v>3</v>
      </c>
      <c r="C13" s="31" t="s">
        <v>15</v>
      </c>
      <c r="E13" s="68">
        <f>'Stites &amp; Harbison'!H56</f>
        <v>209.6</v>
      </c>
      <c r="F13" s="20"/>
      <c r="G13" s="20">
        <f>'Stites &amp; Harbison'!J56/'Stites &amp; Harbison'!H56</f>
        <v>286.5243320610687</v>
      </c>
      <c r="H13" s="20"/>
      <c r="I13" s="19">
        <v>852400</v>
      </c>
      <c r="J13" s="20"/>
      <c r="K13" s="20">
        <f>'Stites &amp; Harbison'!N56</f>
        <v>60248.45</v>
      </c>
      <c r="T13" s="20">
        <v>0</v>
      </c>
    </row>
    <row r="14" spans="5:22" ht="12.75">
      <c r="E14" s="20"/>
      <c r="F14" s="20"/>
      <c r="G14" s="20"/>
      <c r="H14" s="20"/>
      <c r="I14" s="20"/>
      <c r="J14" s="20"/>
      <c r="K14" s="20"/>
      <c r="T14" s="20"/>
      <c r="V14" s="71"/>
    </row>
    <row r="15" spans="1:20" ht="12.75">
      <c r="A15">
        <v>4</v>
      </c>
      <c r="C15" s="31" t="s">
        <v>22</v>
      </c>
      <c r="E15" s="68">
        <f>'Financial Concepts'!H56</f>
        <v>66</v>
      </c>
      <c r="F15" s="67"/>
      <c r="G15" s="66">
        <f>'Financial Concepts'!J56/'Financial Concepts'!H56</f>
        <v>337.5</v>
      </c>
      <c r="H15" s="20"/>
      <c r="I15" s="19">
        <v>95975</v>
      </c>
      <c r="J15" s="20"/>
      <c r="K15" s="20">
        <f>'Financial Concepts'!N56</f>
        <v>22275</v>
      </c>
      <c r="T15" s="20">
        <v>0</v>
      </c>
    </row>
    <row r="16" spans="3:10" ht="12.75">
      <c r="C16" s="15" t="s">
        <v>17</v>
      </c>
      <c r="E16" s="67"/>
      <c r="F16" s="67"/>
      <c r="G16" s="67"/>
      <c r="H16" s="20"/>
      <c r="I16" s="20"/>
      <c r="J16" s="20"/>
    </row>
    <row r="17" spans="1:20" ht="12.75">
      <c r="A17" s="44">
        <f>A15+1</f>
        <v>5</v>
      </c>
      <c r="C17" s="31" t="s">
        <v>23</v>
      </c>
      <c r="E17" s="66" t="s">
        <v>44</v>
      </c>
      <c r="F17" s="67"/>
      <c r="G17" s="66" t="s">
        <v>44</v>
      </c>
      <c r="H17" s="20"/>
      <c r="I17" s="19">
        <v>620000</v>
      </c>
      <c r="J17" s="20"/>
      <c r="K17" s="20">
        <v>0</v>
      </c>
      <c r="T17" s="20">
        <v>0</v>
      </c>
    </row>
    <row r="18" spans="1:20" ht="12.75">
      <c r="A18">
        <f>A17+1</f>
        <v>6</v>
      </c>
      <c r="C18" s="15" t="s">
        <v>24</v>
      </c>
      <c r="E18" s="20"/>
      <c r="F18" s="20"/>
      <c r="G18" s="20"/>
      <c r="H18" s="20"/>
      <c r="I18" s="20"/>
      <c r="J18" s="20"/>
      <c r="K18" s="19" t="s">
        <v>17</v>
      </c>
      <c r="T18" s="20"/>
    </row>
    <row r="19" spans="5:20" ht="12.75">
      <c r="E19" s="20"/>
      <c r="F19" s="20"/>
      <c r="G19" s="20"/>
      <c r="H19" s="20"/>
      <c r="I19" s="20"/>
      <c r="J19" s="20"/>
      <c r="K19" s="20"/>
      <c r="T19" s="20"/>
    </row>
    <row r="20" spans="1:20" ht="12.75">
      <c r="A20">
        <f>A18+1</f>
        <v>7</v>
      </c>
      <c r="C20" s="31" t="s">
        <v>25</v>
      </c>
      <c r="E20" s="20"/>
      <c r="F20" s="20"/>
      <c r="G20" s="20"/>
      <c r="H20" s="20"/>
      <c r="I20" s="19">
        <v>15000</v>
      </c>
      <c r="J20" s="20"/>
      <c r="K20" s="20"/>
      <c r="T20" s="20"/>
    </row>
    <row r="21" spans="1:20" ht="12.75">
      <c r="A21">
        <f>A20+1</f>
        <v>8</v>
      </c>
      <c r="C21" s="15" t="s">
        <v>40</v>
      </c>
      <c r="E21" s="20"/>
      <c r="F21" s="20"/>
      <c r="G21" s="20"/>
      <c r="H21" s="20"/>
      <c r="I21" s="19"/>
      <c r="J21" s="20"/>
      <c r="K21" s="20">
        <f>Summary!I17</f>
        <v>162.33</v>
      </c>
      <c r="T21" s="20">
        <v>0</v>
      </c>
    </row>
    <row r="22" spans="1:20" ht="12.75">
      <c r="A22">
        <f>A21+1</f>
        <v>9</v>
      </c>
      <c r="C22" s="15" t="s">
        <v>26</v>
      </c>
      <c r="E22" s="20"/>
      <c r="F22" s="20"/>
      <c r="G22" s="20"/>
      <c r="H22" s="20"/>
      <c r="I22" s="20"/>
      <c r="J22" s="20"/>
      <c r="K22" s="20">
        <f>SUM(Summary!I40:I52)</f>
        <v>0</v>
      </c>
      <c r="T22" s="20">
        <f>Summary!I40+Summary!I41</f>
        <v>0</v>
      </c>
    </row>
    <row r="23" spans="1:20" ht="12.75">
      <c r="A23">
        <f>A22+1</f>
        <v>10</v>
      </c>
      <c r="C23" s="15" t="s">
        <v>33</v>
      </c>
      <c r="E23" s="20"/>
      <c r="F23" s="20"/>
      <c r="G23" s="20"/>
      <c r="H23" s="20"/>
      <c r="I23" s="20"/>
      <c r="J23" s="20"/>
      <c r="K23" s="20">
        <f>SUM(Summary!I13:I15)</f>
        <v>260.40999999999997</v>
      </c>
      <c r="T23" s="20">
        <f>SUM(Summary!I22:I27)</f>
        <v>0</v>
      </c>
    </row>
    <row r="24" spans="1:20" ht="12.75">
      <c r="A24">
        <v>11</v>
      </c>
      <c r="C24" s="15" t="s">
        <v>41</v>
      </c>
      <c r="E24" s="20"/>
      <c r="F24" s="20"/>
      <c r="G24" s="20"/>
      <c r="H24" s="20"/>
      <c r="I24" s="20"/>
      <c r="J24" s="20"/>
      <c r="K24" s="20">
        <f>Summary!I16</f>
        <v>71.3</v>
      </c>
      <c r="T24" s="20">
        <v>0</v>
      </c>
    </row>
    <row r="25" spans="1:20" ht="12.75">
      <c r="A25">
        <v>12</v>
      </c>
      <c r="C25" s="15" t="s">
        <v>31</v>
      </c>
      <c r="E25" s="20"/>
      <c r="F25" s="20"/>
      <c r="G25" s="20"/>
      <c r="H25" s="20"/>
      <c r="I25" s="20"/>
      <c r="J25" s="20"/>
      <c r="K25" s="20">
        <v>0</v>
      </c>
      <c r="T25" s="20">
        <v>0</v>
      </c>
    </row>
    <row r="26" ht="12.75">
      <c r="J26" s="48"/>
    </row>
    <row r="27" spans="1:20" ht="13.5" thickBot="1">
      <c r="A27">
        <v>13</v>
      </c>
      <c r="C27" s="31" t="s">
        <v>16</v>
      </c>
      <c r="I27" s="46">
        <f>SUM(I13:I26)</f>
        <v>1583375</v>
      </c>
      <c r="J27" s="47">
        <f>SUM(J13:J26)</f>
        <v>0</v>
      </c>
      <c r="K27" s="46">
        <f>SUM(K13:K26)</f>
        <v>83017.49</v>
      </c>
      <c r="L27" s="46">
        <f aca="true" t="shared" si="0" ref="L27:T27">SUM(L13:L26)</f>
        <v>0</v>
      </c>
      <c r="M27" s="46">
        <f t="shared" si="0"/>
        <v>0</v>
      </c>
      <c r="N27" s="46">
        <f t="shared" si="0"/>
        <v>0</v>
      </c>
      <c r="O27" s="46">
        <f t="shared" si="0"/>
        <v>0</v>
      </c>
      <c r="P27" s="46">
        <f t="shared" si="0"/>
        <v>0</v>
      </c>
      <c r="Q27" s="46">
        <f t="shared" si="0"/>
        <v>0</v>
      </c>
      <c r="R27" s="46">
        <f t="shared" si="0"/>
        <v>0</v>
      </c>
      <c r="S27" s="47">
        <f t="shared" si="0"/>
        <v>0</v>
      </c>
      <c r="T27" s="46">
        <f t="shared" si="0"/>
        <v>0</v>
      </c>
    </row>
    <row r="28" spans="10:19" ht="12.75">
      <c r="J28" s="48"/>
      <c r="S28" s="48"/>
    </row>
  </sheetData>
  <sheetProtection/>
  <mergeCells count="3">
    <mergeCell ref="A1:T1"/>
    <mergeCell ref="A2:T2"/>
    <mergeCell ref="A3:T3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22" sqref="C22"/>
    </sheetView>
  </sheetViews>
  <sheetFormatPr defaultColWidth="9.140625" defaultRowHeight="12.75"/>
  <cols>
    <col min="1" max="1" width="6.421875" style="15" customWidth="1"/>
    <col min="2" max="2" width="2.28125" style="15" customWidth="1"/>
    <col min="3" max="3" width="46.421875" style="16" customWidth="1"/>
    <col min="4" max="4" width="11.8515625" style="22" customWidth="1"/>
    <col min="5" max="5" width="13.7109375" style="22" customWidth="1"/>
    <col min="6" max="6" width="12.421875" style="13" customWidth="1"/>
    <col min="7" max="7" width="13.421875" style="22" customWidth="1"/>
    <col min="8" max="8" width="25.7109375" style="27" customWidth="1"/>
    <col min="9" max="9" width="12.421875" style="15" customWidth="1"/>
    <col min="10" max="10" width="4.28125" style="15" customWidth="1"/>
    <col min="11" max="11" width="28.7109375" style="15" customWidth="1"/>
    <col min="12" max="12" width="2.28125" style="0" customWidth="1"/>
  </cols>
  <sheetData>
    <row r="1" spans="1:11" ht="12.75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8"/>
      <c r="K1" s="78"/>
    </row>
    <row r="2" spans="1:11" ht="12.75">
      <c r="A2" s="77" t="str">
        <f>'KPSC 2-39'!A2</f>
        <v>KPSC Case No. 2020-00174</v>
      </c>
      <c r="B2" s="79"/>
      <c r="C2" s="79"/>
      <c r="D2" s="79"/>
      <c r="E2" s="79"/>
      <c r="F2" s="79"/>
      <c r="G2" s="79"/>
      <c r="H2" s="79"/>
      <c r="I2" s="79"/>
      <c r="J2" s="80"/>
      <c r="K2" s="80"/>
    </row>
    <row r="3" spans="1:11" ht="12.75">
      <c r="A3" s="81" t="str">
        <f>'KPSC 2-39'!A3</f>
        <v>Expenses As of June 30, 2020</v>
      </c>
      <c r="B3" s="81"/>
      <c r="C3" s="81"/>
      <c r="D3" s="81"/>
      <c r="E3" s="81"/>
      <c r="F3" s="81"/>
      <c r="G3" s="81"/>
      <c r="H3" s="81"/>
      <c r="I3" s="81"/>
      <c r="J3" s="82"/>
      <c r="K3" s="82"/>
    </row>
    <row r="4" spans="1:11" ht="12.75">
      <c r="A4" s="39"/>
      <c r="B4" s="39"/>
      <c r="C4" s="40"/>
      <c r="D4" s="37"/>
      <c r="E4" s="37"/>
      <c r="F4" s="41"/>
      <c r="G4" s="37"/>
      <c r="H4" s="38"/>
      <c r="I4" s="39"/>
      <c r="J4" s="39"/>
      <c r="K4" s="39"/>
    </row>
    <row r="5" spans="1:11" s="31" customFormat="1" ht="25.5">
      <c r="A5" s="34" t="s">
        <v>35</v>
      </c>
      <c r="B5" s="39"/>
      <c r="C5" s="59" t="s">
        <v>11</v>
      </c>
      <c r="D5" s="59" t="s">
        <v>12</v>
      </c>
      <c r="E5" s="34" t="s">
        <v>36</v>
      </c>
      <c r="F5" s="34" t="s">
        <v>37</v>
      </c>
      <c r="G5" s="34" t="s">
        <v>38</v>
      </c>
      <c r="H5" s="34" t="s">
        <v>39</v>
      </c>
      <c r="I5" s="59" t="s">
        <v>13</v>
      </c>
      <c r="J5" s="39"/>
      <c r="K5" s="60" t="s">
        <v>14</v>
      </c>
    </row>
    <row r="6" spans="1:11" s="3" customFormat="1" ht="12.75">
      <c r="A6" s="17">
        <v>-1</v>
      </c>
      <c r="B6" s="22"/>
      <c r="C6" s="17">
        <f>+A6-1</f>
        <v>-2</v>
      </c>
      <c r="D6" s="17">
        <f aca="true" t="shared" si="0" ref="D6:I6">+C6-1</f>
        <v>-3</v>
      </c>
      <c r="E6" s="17">
        <f t="shared" si="0"/>
        <v>-4</v>
      </c>
      <c r="F6" s="17">
        <f t="shared" si="0"/>
        <v>-5</v>
      </c>
      <c r="G6" s="17">
        <f t="shared" si="0"/>
        <v>-6</v>
      </c>
      <c r="H6" s="17">
        <f t="shared" si="0"/>
        <v>-7</v>
      </c>
      <c r="I6" s="17">
        <f t="shared" si="0"/>
        <v>-8</v>
      </c>
      <c r="J6" s="22"/>
      <c r="K6" s="17">
        <f>+I6-1</f>
        <v>-9</v>
      </c>
    </row>
    <row r="7" spans="1:11" ht="12.75">
      <c r="A7" s="42"/>
      <c r="B7" s="39"/>
      <c r="C7" s="34"/>
      <c r="D7" s="42"/>
      <c r="E7" s="42"/>
      <c r="F7" s="41"/>
      <c r="G7" s="42"/>
      <c r="H7" s="43"/>
      <c r="I7" s="42"/>
      <c r="J7" s="39"/>
      <c r="K7" s="39"/>
    </row>
    <row r="8" spans="1:11" ht="12.75">
      <c r="A8" s="33">
        <v>1</v>
      </c>
      <c r="B8" s="29"/>
      <c r="C8" s="72" t="s">
        <v>27</v>
      </c>
      <c r="D8" s="62">
        <v>43914</v>
      </c>
      <c r="E8" s="72" t="s">
        <v>28</v>
      </c>
      <c r="F8" s="72" t="s">
        <v>47</v>
      </c>
      <c r="G8" s="72" t="s">
        <v>29</v>
      </c>
      <c r="H8" s="72" t="s">
        <v>48</v>
      </c>
      <c r="I8" s="73">
        <v>700</v>
      </c>
      <c r="J8" s="30"/>
      <c r="K8" s="16" t="s">
        <v>15</v>
      </c>
    </row>
    <row r="9" spans="1:11" ht="12.75">
      <c r="A9" s="33">
        <f>A8+1</f>
        <v>2</v>
      </c>
      <c r="B9" s="29"/>
      <c r="C9" s="72" t="s">
        <v>27</v>
      </c>
      <c r="D9" s="62">
        <v>43934</v>
      </c>
      <c r="E9" s="72" t="s">
        <v>28</v>
      </c>
      <c r="F9" s="72" t="s">
        <v>49</v>
      </c>
      <c r="G9" s="72" t="s">
        <v>29</v>
      </c>
      <c r="H9" s="72" t="s">
        <v>50</v>
      </c>
      <c r="I9" s="73">
        <v>3152</v>
      </c>
      <c r="J9" s="30"/>
      <c r="K9" s="16" t="s">
        <v>15</v>
      </c>
    </row>
    <row r="10" spans="1:11" ht="12.75">
      <c r="A10" s="33">
        <f aca="true" t="shared" si="1" ref="A10:A52">A9+1</f>
        <v>3</v>
      </c>
      <c r="B10" s="29"/>
      <c r="C10" s="72" t="s">
        <v>27</v>
      </c>
      <c r="D10" s="62">
        <v>43966</v>
      </c>
      <c r="E10" s="72" t="s">
        <v>28</v>
      </c>
      <c r="F10" s="72" t="s">
        <v>51</v>
      </c>
      <c r="G10" s="72" t="s">
        <v>29</v>
      </c>
      <c r="H10" s="72" t="s">
        <v>52</v>
      </c>
      <c r="I10" s="73">
        <v>630</v>
      </c>
      <c r="J10" s="30"/>
      <c r="K10" s="16" t="s">
        <v>15</v>
      </c>
    </row>
    <row r="11" spans="1:11" ht="12.75">
      <c r="A11" s="33">
        <f t="shared" si="1"/>
        <v>4</v>
      </c>
      <c r="B11" s="29"/>
      <c r="C11" s="72" t="s">
        <v>27</v>
      </c>
      <c r="D11" s="62">
        <v>43990</v>
      </c>
      <c r="E11" s="72" t="s">
        <v>28</v>
      </c>
      <c r="F11" s="72" t="s">
        <v>53</v>
      </c>
      <c r="G11" s="72" t="s">
        <v>29</v>
      </c>
      <c r="H11" s="72" t="s">
        <v>54</v>
      </c>
      <c r="I11" s="73">
        <v>19065</v>
      </c>
      <c r="J11" s="30"/>
      <c r="K11" s="16" t="s">
        <v>15</v>
      </c>
    </row>
    <row r="12" spans="1:11" ht="12.75">
      <c r="A12" s="33">
        <f>A11+1</f>
        <v>5</v>
      </c>
      <c r="B12" s="29"/>
      <c r="C12" s="30"/>
      <c r="D12" s="61"/>
      <c r="E12" s="30"/>
      <c r="F12" s="30"/>
      <c r="G12" s="30"/>
      <c r="H12" s="30"/>
      <c r="I12" s="64"/>
      <c r="J12" s="30"/>
      <c r="K12" s="16"/>
    </row>
    <row r="13" spans="1:11" ht="12.75">
      <c r="A13" s="33">
        <f t="shared" si="1"/>
        <v>6</v>
      </c>
      <c r="B13" s="29"/>
      <c r="C13" s="30" t="s">
        <v>60</v>
      </c>
      <c r="D13" s="62">
        <v>44004</v>
      </c>
      <c r="E13" s="72" t="s">
        <v>28</v>
      </c>
      <c r="F13" s="72" t="s">
        <v>55</v>
      </c>
      <c r="G13" s="72" t="s">
        <v>43</v>
      </c>
      <c r="H13" s="72" t="s">
        <v>56</v>
      </c>
      <c r="I13" s="73">
        <v>67.75</v>
      </c>
      <c r="J13" s="30"/>
      <c r="K13" s="16" t="s">
        <v>63</v>
      </c>
    </row>
    <row r="14" spans="1:11" ht="12.75">
      <c r="A14" s="33">
        <f t="shared" si="1"/>
        <v>7</v>
      </c>
      <c r="B14" s="29"/>
      <c r="C14" s="30" t="s">
        <v>60</v>
      </c>
      <c r="D14" s="62">
        <v>44004</v>
      </c>
      <c r="E14" s="72" t="s">
        <v>28</v>
      </c>
      <c r="F14" s="72" t="s">
        <v>55</v>
      </c>
      <c r="G14" s="72" t="s">
        <v>43</v>
      </c>
      <c r="H14" s="72" t="s">
        <v>56</v>
      </c>
      <c r="I14" s="73">
        <v>85.44</v>
      </c>
      <c r="J14" s="30"/>
      <c r="K14" s="16" t="s">
        <v>63</v>
      </c>
    </row>
    <row r="15" spans="1:11" ht="12.75">
      <c r="A15" s="33">
        <f t="shared" si="1"/>
        <v>8</v>
      </c>
      <c r="B15" s="29"/>
      <c r="C15" s="30" t="s">
        <v>60</v>
      </c>
      <c r="D15" s="62">
        <v>44004</v>
      </c>
      <c r="E15" s="72" t="s">
        <v>28</v>
      </c>
      <c r="F15" s="72" t="s">
        <v>55</v>
      </c>
      <c r="G15" s="72" t="s">
        <v>43</v>
      </c>
      <c r="H15" s="72" t="s">
        <v>56</v>
      </c>
      <c r="I15" s="73">
        <v>107.22</v>
      </c>
      <c r="J15" s="30"/>
      <c r="K15" s="16" t="s">
        <v>63</v>
      </c>
    </row>
    <row r="16" spans="1:11" ht="12.75">
      <c r="A16" s="33">
        <f t="shared" si="1"/>
        <v>9</v>
      </c>
      <c r="B16" s="29"/>
      <c r="C16" s="30" t="s">
        <v>61</v>
      </c>
      <c r="D16" s="62">
        <v>44012</v>
      </c>
      <c r="E16" s="72" t="s">
        <v>28</v>
      </c>
      <c r="F16" s="72" t="s">
        <v>57</v>
      </c>
      <c r="G16" s="72" t="s">
        <v>43</v>
      </c>
      <c r="H16" s="72" t="s">
        <v>58</v>
      </c>
      <c r="I16" s="73">
        <v>71.3</v>
      </c>
      <c r="J16" s="30"/>
      <c r="K16" s="16" t="s">
        <v>41</v>
      </c>
    </row>
    <row r="17" spans="1:11" ht="12.75">
      <c r="A17" s="33">
        <f t="shared" si="1"/>
        <v>10</v>
      </c>
      <c r="B17" s="29"/>
      <c r="C17" s="30" t="s">
        <v>62</v>
      </c>
      <c r="D17" s="62">
        <v>44012</v>
      </c>
      <c r="E17" s="72" t="s">
        <v>28</v>
      </c>
      <c r="F17" s="72" t="s">
        <v>57</v>
      </c>
      <c r="G17" s="72" t="s">
        <v>43</v>
      </c>
      <c r="H17" s="72" t="s">
        <v>58</v>
      </c>
      <c r="I17" s="73">
        <v>162.33</v>
      </c>
      <c r="J17" s="30"/>
      <c r="K17" s="16" t="s">
        <v>40</v>
      </c>
    </row>
    <row r="18" spans="1:11" ht="12.75">
      <c r="A18" s="33">
        <f t="shared" si="1"/>
        <v>11</v>
      </c>
      <c r="B18" s="29"/>
      <c r="C18" s="30"/>
      <c r="D18" s="61"/>
      <c r="E18" s="30"/>
      <c r="F18" s="30"/>
      <c r="G18" s="30"/>
      <c r="H18" s="30"/>
      <c r="I18" s="64"/>
      <c r="J18" s="30"/>
      <c r="K18" s="24"/>
    </row>
    <row r="19" spans="1:11" ht="12.75">
      <c r="A19" s="33">
        <f t="shared" si="1"/>
        <v>12</v>
      </c>
      <c r="B19" s="29"/>
      <c r="C19" s="30" t="s">
        <v>64</v>
      </c>
      <c r="D19" s="62">
        <v>43982</v>
      </c>
      <c r="E19" s="72" t="s">
        <v>28</v>
      </c>
      <c r="F19" s="30"/>
      <c r="G19" s="74" t="s">
        <v>76</v>
      </c>
      <c r="H19" s="30" t="s">
        <v>65</v>
      </c>
      <c r="I19" s="64">
        <v>12975</v>
      </c>
      <c r="J19" s="55"/>
      <c r="K19" s="24" t="s">
        <v>66</v>
      </c>
    </row>
    <row r="20" spans="1:11" ht="12.75">
      <c r="A20" s="33">
        <f t="shared" si="1"/>
        <v>13</v>
      </c>
      <c r="B20" s="29"/>
      <c r="C20" s="30" t="s">
        <v>64</v>
      </c>
      <c r="D20" s="62">
        <v>44012</v>
      </c>
      <c r="E20" s="72" t="s">
        <v>28</v>
      </c>
      <c r="F20" s="30"/>
      <c r="G20" s="74" t="s">
        <v>76</v>
      </c>
      <c r="H20" s="30" t="s">
        <v>67</v>
      </c>
      <c r="I20" s="64">
        <v>9300</v>
      </c>
      <c r="J20" s="56"/>
      <c r="K20" s="24" t="s">
        <v>66</v>
      </c>
    </row>
    <row r="21" spans="1:11" ht="12.75">
      <c r="A21" s="33">
        <f t="shared" si="1"/>
        <v>14</v>
      </c>
      <c r="B21" s="29"/>
      <c r="C21" s="30"/>
      <c r="D21" s="61"/>
      <c r="E21" s="30"/>
      <c r="F21" s="30"/>
      <c r="G21" s="30"/>
      <c r="H21" s="30"/>
      <c r="I21" s="64"/>
      <c r="J21" s="56"/>
      <c r="K21" s="24"/>
    </row>
    <row r="22" spans="1:11" ht="12.75">
      <c r="A22" s="33">
        <f t="shared" si="1"/>
        <v>15</v>
      </c>
      <c r="B22" s="29"/>
      <c r="C22" s="52"/>
      <c r="D22" s="61"/>
      <c r="E22" s="30"/>
      <c r="F22" s="30"/>
      <c r="G22" s="30"/>
      <c r="H22" s="30"/>
      <c r="I22" s="64"/>
      <c r="J22" s="55"/>
      <c r="K22" s="52"/>
    </row>
    <row r="23" spans="1:11" ht="12.75">
      <c r="A23" s="33">
        <f t="shared" si="1"/>
        <v>16</v>
      </c>
      <c r="B23" s="29"/>
      <c r="C23" s="52"/>
      <c r="D23" s="61"/>
      <c r="E23" s="30"/>
      <c r="F23" s="30"/>
      <c r="G23" s="30"/>
      <c r="H23" s="30"/>
      <c r="I23" s="64"/>
      <c r="J23" s="54"/>
      <c r="K23" s="52"/>
    </row>
    <row r="24" spans="1:11" ht="12.75">
      <c r="A24" s="33">
        <f t="shared" si="1"/>
        <v>17</v>
      </c>
      <c r="B24" s="29"/>
      <c r="C24" s="52"/>
      <c r="D24" s="61"/>
      <c r="E24" s="30"/>
      <c r="F24" s="30"/>
      <c r="G24" s="30"/>
      <c r="H24" s="30"/>
      <c r="I24" s="64"/>
      <c r="J24" s="54"/>
      <c r="K24" s="52"/>
    </row>
    <row r="25" spans="1:18" ht="12.75">
      <c r="A25" s="33">
        <f t="shared" si="1"/>
        <v>18</v>
      </c>
      <c r="B25" s="29"/>
      <c r="C25" s="52"/>
      <c r="D25" s="61"/>
      <c r="E25" s="30"/>
      <c r="F25" s="30"/>
      <c r="G25" s="30"/>
      <c r="H25" s="30"/>
      <c r="I25" s="64"/>
      <c r="J25" s="30"/>
      <c r="K25" s="52"/>
      <c r="L25" s="30"/>
      <c r="M25" s="30"/>
      <c r="N25" s="30"/>
      <c r="O25" s="30"/>
      <c r="P25" s="30"/>
      <c r="Q25" s="30"/>
      <c r="R25" s="30"/>
    </row>
    <row r="26" spans="1:11" ht="12.75">
      <c r="A26" s="33">
        <f t="shared" si="1"/>
        <v>19</v>
      </c>
      <c r="B26" s="29"/>
      <c r="C26" s="52"/>
      <c r="D26" s="61"/>
      <c r="E26" s="30"/>
      <c r="F26" s="30"/>
      <c r="G26" s="30"/>
      <c r="H26" s="30"/>
      <c r="I26" s="64"/>
      <c r="J26" s="54"/>
      <c r="K26" s="52"/>
    </row>
    <row r="27" spans="1:18" ht="12.75">
      <c r="A27" s="33">
        <f t="shared" si="1"/>
        <v>20</v>
      </c>
      <c r="B27" s="29"/>
      <c r="C27" s="52"/>
      <c r="D27" s="61"/>
      <c r="E27" s="30"/>
      <c r="F27" s="30"/>
      <c r="G27" s="30"/>
      <c r="H27" s="30"/>
      <c r="I27" s="64"/>
      <c r="J27" s="30"/>
      <c r="K27" s="52"/>
      <c r="L27" s="30"/>
      <c r="M27" s="30"/>
      <c r="N27" s="30"/>
      <c r="O27" s="30"/>
      <c r="P27" s="30"/>
      <c r="Q27" s="30"/>
      <c r="R27" s="30"/>
    </row>
    <row r="28" spans="1:11" ht="15" customHeight="1">
      <c r="A28" s="33">
        <f t="shared" si="1"/>
        <v>21</v>
      </c>
      <c r="B28" s="29"/>
      <c r="C28" s="52"/>
      <c r="D28" s="61"/>
      <c r="E28" s="30"/>
      <c r="F28" s="30"/>
      <c r="G28" s="30"/>
      <c r="H28" s="30"/>
      <c r="I28" s="64"/>
      <c r="J28" s="54"/>
      <c r="K28" s="52"/>
    </row>
    <row r="29" spans="1:11" ht="15" customHeight="1">
      <c r="A29" s="33">
        <f t="shared" si="1"/>
        <v>22</v>
      </c>
      <c r="B29" s="29"/>
      <c r="C29" s="52"/>
      <c r="D29" s="61"/>
      <c r="E29" s="30"/>
      <c r="F29" s="30"/>
      <c r="G29" s="30"/>
      <c r="H29" s="30"/>
      <c r="I29" s="64"/>
      <c r="J29" s="54"/>
      <c r="K29" s="52"/>
    </row>
    <row r="30" spans="1:11" ht="15" customHeight="1">
      <c r="A30" s="33">
        <f t="shared" si="1"/>
        <v>23</v>
      </c>
      <c r="B30" s="29"/>
      <c r="C30" s="52"/>
      <c r="D30" s="61"/>
      <c r="E30" s="30"/>
      <c r="F30" s="30"/>
      <c r="G30" s="30"/>
      <c r="H30" s="30"/>
      <c r="I30" s="64"/>
      <c r="J30" s="54"/>
      <c r="K30" s="52"/>
    </row>
    <row r="31" spans="1:11" ht="15" customHeight="1">
      <c r="A31" s="33">
        <f t="shared" si="1"/>
        <v>24</v>
      </c>
      <c r="B31" s="29"/>
      <c r="C31" s="52"/>
      <c r="D31" s="61"/>
      <c r="E31" s="30"/>
      <c r="F31" s="30"/>
      <c r="G31" s="30"/>
      <c r="H31" s="30"/>
      <c r="I31" s="64"/>
      <c r="J31" s="54"/>
      <c r="K31" s="52"/>
    </row>
    <row r="32" spans="1:11" ht="15" customHeight="1">
      <c r="A32" s="33">
        <f t="shared" si="1"/>
        <v>25</v>
      </c>
      <c r="B32" s="29"/>
      <c r="C32" s="52"/>
      <c r="D32" s="61"/>
      <c r="E32" s="30"/>
      <c r="F32" s="30"/>
      <c r="G32" s="30"/>
      <c r="H32" s="30"/>
      <c r="I32" s="64"/>
      <c r="J32" s="54"/>
      <c r="K32" s="52"/>
    </row>
    <row r="33" spans="1:11" ht="15" customHeight="1">
      <c r="A33" s="33">
        <f t="shared" si="1"/>
        <v>26</v>
      </c>
      <c r="B33" s="29"/>
      <c r="C33" s="52"/>
      <c r="D33" s="61"/>
      <c r="E33" s="30"/>
      <c r="F33" s="30"/>
      <c r="G33" s="30"/>
      <c r="H33" s="30"/>
      <c r="I33" s="64"/>
      <c r="J33" s="54"/>
      <c r="K33" s="52"/>
    </row>
    <row r="34" spans="1:11" s="3" customFormat="1" ht="15" customHeight="1">
      <c r="A34" s="33">
        <f t="shared" si="1"/>
        <v>27</v>
      </c>
      <c r="B34" s="22"/>
      <c r="C34" s="52"/>
      <c r="D34" s="61"/>
      <c r="E34" s="30"/>
      <c r="F34" s="30"/>
      <c r="G34" s="30"/>
      <c r="H34" s="30"/>
      <c r="I34" s="64"/>
      <c r="J34" s="53"/>
      <c r="K34" s="52"/>
    </row>
    <row r="35" spans="1:11" ht="12.75">
      <c r="A35" s="33">
        <f t="shared" si="1"/>
        <v>28</v>
      </c>
      <c r="B35" s="29"/>
      <c r="C35" s="52"/>
      <c r="D35" s="61"/>
      <c r="E35" s="30"/>
      <c r="F35" s="30"/>
      <c r="G35" s="30"/>
      <c r="H35" s="30"/>
      <c r="I35" s="64"/>
      <c r="J35" s="54"/>
      <c r="K35" s="52"/>
    </row>
    <row r="36" spans="1:11" ht="12.75">
      <c r="A36" s="33">
        <f t="shared" si="1"/>
        <v>29</v>
      </c>
      <c r="B36" s="29"/>
      <c r="C36" s="52"/>
      <c r="D36" s="61"/>
      <c r="E36" s="30"/>
      <c r="F36" s="30"/>
      <c r="G36" s="30"/>
      <c r="H36" s="30"/>
      <c r="I36" s="64"/>
      <c r="J36" s="54"/>
      <c r="K36" s="52"/>
    </row>
    <row r="37" spans="1:11" ht="12.75">
      <c r="A37" s="33">
        <f t="shared" si="1"/>
        <v>30</v>
      </c>
      <c r="B37" s="29"/>
      <c r="C37" s="52"/>
      <c r="D37" s="61"/>
      <c r="E37" s="30"/>
      <c r="F37" s="30"/>
      <c r="G37" s="30"/>
      <c r="H37" s="30"/>
      <c r="I37" s="64"/>
      <c r="K37" s="52"/>
    </row>
    <row r="38" spans="1:11" ht="12.75">
      <c r="A38" s="33">
        <f t="shared" si="1"/>
        <v>31</v>
      </c>
      <c r="B38" s="29"/>
      <c r="C38" s="30"/>
      <c r="D38" s="61"/>
      <c r="E38" s="30"/>
      <c r="F38" s="30"/>
      <c r="G38" s="30"/>
      <c r="H38" s="30"/>
      <c r="I38" s="64"/>
      <c r="J38" s="54"/>
      <c r="K38" s="52"/>
    </row>
    <row r="39" spans="1:11" ht="13.5" customHeight="1">
      <c r="A39" s="33">
        <f t="shared" si="1"/>
        <v>32</v>
      </c>
      <c r="B39" s="29"/>
      <c r="C39" s="30"/>
      <c r="D39" s="61"/>
      <c r="E39" s="30"/>
      <c r="F39" s="30"/>
      <c r="G39" s="30"/>
      <c r="H39" s="30"/>
      <c r="I39" s="64"/>
      <c r="J39" s="54"/>
      <c r="K39" s="52"/>
    </row>
    <row r="40" spans="1:11" ht="12.75">
      <c r="A40" s="33">
        <f t="shared" si="1"/>
        <v>33</v>
      </c>
      <c r="B40" s="29"/>
      <c r="C40" s="30"/>
      <c r="D40" s="61"/>
      <c r="E40" s="30"/>
      <c r="F40" s="30"/>
      <c r="G40" s="30"/>
      <c r="H40" s="30"/>
      <c r="I40" s="64"/>
      <c r="J40" s="56"/>
      <c r="K40" s="56"/>
    </row>
    <row r="41" spans="1:11" ht="12.75">
      <c r="A41" s="33">
        <f t="shared" si="1"/>
        <v>34</v>
      </c>
      <c r="B41" s="29"/>
      <c r="C41" s="52"/>
      <c r="D41" s="61"/>
      <c r="E41" s="30"/>
      <c r="F41" s="30"/>
      <c r="G41" s="30"/>
      <c r="H41" s="30"/>
      <c r="I41" s="64"/>
      <c r="J41" s="54"/>
      <c r="K41" s="52"/>
    </row>
    <row r="42" spans="1:11" ht="12.75">
      <c r="A42" s="33">
        <f t="shared" si="1"/>
        <v>35</v>
      </c>
      <c r="B42" s="29"/>
      <c r="C42" s="52"/>
      <c r="D42" s="61"/>
      <c r="E42" s="30"/>
      <c r="F42" s="30"/>
      <c r="G42" s="30"/>
      <c r="H42" s="30"/>
      <c r="I42" s="64"/>
      <c r="J42" s="54"/>
      <c r="K42" s="52"/>
    </row>
    <row r="43" spans="1:11" ht="12.75">
      <c r="A43" s="33">
        <f t="shared" si="1"/>
        <v>36</v>
      </c>
      <c r="B43" s="29"/>
      <c r="C43" s="52"/>
      <c r="D43" s="61"/>
      <c r="E43" s="30"/>
      <c r="F43" s="30"/>
      <c r="G43" s="30"/>
      <c r="H43" s="30"/>
      <c r="I43" s="64"/>
      <c r="J43" s="54"/>
      <c r="K43" s="52"/>
    </row>
    <row r="44" spans="1:11" ht="13.5" customHeight="1">
      <c r="A44" s="33">
        <f t="shared" si="1"/>
        <v>37</v>
      </c>
      <c r="B44" s="29"/>
      <c r="C44" s="30"/>
      <c r="D44" s="61"/>
      <c r="E44" s="30"/>
      <c r="F44" s="30"/>
      <c r="G44" s="30"/>
      <c r="H44" s="30"/>
      <c r="I44" s="64"/>
      <c r="J44" s="54"/>
      <c r="K44" s="56"/>
    </row>
    <row r="45" spans="1:11" ht="13.5" customHeight="1">
      <c r="A45" s="33">
        <f t="shared" si="1"/>
        <v>38</v>
      </c>
      <c r="B45" s="29"/>
      <c r="C45" s="30"/>
      <c r="D45" s="61"/>
      <c r="E45" s="30"/>
      <c r="F45" s="30"/>
      <c r="G45" s="30"/>
      <c r="H45" s="30"/>
      <c r="I45" s="64"/>
      <c r="J45" s="54"/>
      <c r="K45" s="30"/>
    </row>
    <row r="46" spans="1:11" ht="12.75">
      <c r="A46" s="33">
        <f t="shared" si="1"/>
        <v>39</v>
      </c>
      <c r="B46" s="29"/>
      <c r="C46" s="30"/>
      <c r="D46" s="61"/>
      <c r="E46" s="30"/>
      <c r="F46" s="30"/>
      <c r="G46" s="30"/>
      <c r="H46" s="30"/>
      <c r="I46" s="64"/>
      <c r="J46" s="52"/>
      <c r="K46" s="30"/>
    </row>
    <row r="47" spans="1:11" ht="12.75">
      <c r="A47" s="33">
        <f t="shared" si="1"/>
        <v>40</v>
      </c>
      <c r="B47" s="29"/>
      <c r="C47" s="30"/>
      <c r="D47" s="61"/>
      <c r="E47" s="30"/>
      <c r="F47" s="30"/>
      <c r="G47" s="30"/>
      <c r="H47" s="30"/>
      <c r="I47" s="64"/>
      <c r="J47" s="54"/>
      <c r="K47" s="30"/>
    </row>
    <row r="48" spans="1:11" ht="12.75">
      <c r="A48" s="33">
        <f t="shared" si="1"/>
        <v>41</v>
      </c>
      <c r="B48" s="29"/>
      <c r="C48" s="30"/>
      <c r="D48" s="61"/>
      <c r="E48" s="30"/>
      <c r="F48" s="30"/>
      <c r="G48" s="30"/>
      <c r="H48" s="30"/>
      <c r="I48" s="64"/>
      <c r="J48" s="54"/>
      <c r="K48" s="30"/>
    </row>
    <row r="49" spans="1:11" ht="12.75">
      <c r="A49" s="33">
        <f t="shared" si="1"/>
        <v>42</v>
      </c>
      <c r="B49" s="29"/>
      <c r="C49" s="55"/>
      <c r="D49" s="69"/>
      <c r="E49" s="55"/>
      <c r="F49" s="55"/>
      <c r="G49" s="55"/>
      <c r="H49" s="55"/>
      <c r="I49" s="70"/>
      <c r="J49" s="54"/>
      <c r="K49" s="30"/>
    </row>
    <row r="50" spans="1:11" ht="12.75">
      <c r="A50" s="33">
        <f t="shared" si="1"/>
        <v>43</v>
      </c>
      <c r="B50" s="29"/>
      <c r="C50" s="30"/>
      <c r="D50" s="61"/>
      <c r="E50" s="30"/>
      <c r="F50" s="30"/>
      <c r="G50" s="30"/>
      <c r="H50" s="30"/>
      <c r="I50" s="64"/>
      <c r="J50" s="52"/>
      <c r="K50" s="30"/>
    </row>
    <row r="51" spans="1:11" ht="12.75">
      <c r="A51" s="33">
        <f t="shared" si="1"/>
        <v>44</v>
      </c>
      <c r="B51" s="29"/>
      <c r="C51" s="30"/>
      <c r="D51" s="61"/>
      <c r="E51" s="30"/>
      <c r="F51" s="30"/>
      <c r="G51" s="30"/>
      <c r="H51" s="30"/>
      <c r="I51" s="64"/>
      <c r="J51" s="52"/>
      <c r="K51" s="30"/>
    </row>
    <row r="52" spans="1:11" ht="12.75">
      <c r="A52" s="33">
        <f t="shared" si="1"/>
        <v>45</v>
      </c>
      <c r="B52" s="29"/>
      <c r="C52" s="30"/>
      <c r="D52" s="61"/>
      <c r="E52" s="30"/>
      <c r="F52" s="30"/>
      <c r="G52" s="30"/>
      <c r="H52" s="30"/>
      <c r="I52" s="64"/>
      <c r="J52" s="52"/>
      <c r="K52" s="30"/>
    </row>
    <row r="55" spans="1:14" ht="12.75">
      <c r="A55" s="23"/>
      <c r="C55" s="30"/>
      <c r="D55" s="25"/>
      <c r="E55" s="26"/>
      <c r="F55" s="26"/>
      <c r="G55" s="26"/>
      <c r="H55" s="28"/>
      <c r="I55" s="32"/>
      <c r="J55" s="24"/>
      <c r="K55" s="24"/>
      <c r="L55" s="15"/>
      <c r="M55" s="15"/>
      <c r="N55" s="15"/>
    </row>
    <row r="56" spans="1:14" ht="13.5" thickBot="1">
      <c r="A56" s="23"/>
      <c r="D56" s="35"/>
      <c r="E56" s="36"/>
      <c r="F56" s="36"/>
      <c r="G56" s="37"/>
      <c r="H56" s="38"/>
      <c r="I56" s="63">
        <f>SUM(I8:I55)</f>
        <v>46316.04</v>
      </c>
      <c r="L56" s="15"/>
      <c r="M56" s="15"/>
      <c r="N56" s="15"/>
    </row>
    <row r="57" spans="1:3" ht="12.75">
      <c r="A57" s="23"/>
      <c r="C57" s="34" t="s">
        <v>16</v>
      </c>
    </row>
    <row r="59" ht="12.75">
      <c r="C59" s="16" t="s">
        <v>32</v>
      </c>
    </row>
    <row r="61" ht="12.75">
      <c r="C61" s="16" t="s">
        <v>17</v>
      </c>
    </row>
    <row r="62" ht="12.75">
      <c r="B62" s="22" t="s">
        <v>17</v>
      </c>
    </row>
  </sheetData>
  <sheetProtection/>
  <mergeCells count="3">
    <mergeCell ref="A1:K1"/>
    <mergeCell ref="A2:K2"/>
    <mergeCell ref="A3:K3"/>
  </mergeCells>
  <printOptions horizontalCentered="1"/>
  <pageMargins left="0.5" right="0" top="1" bottom="0.25" header="0.5" footer="0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="125" zoomScaleNormal="125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421875" style="0" bestFit="1" customWidth="1"/>
    <col min="2" max="2" width="12.8515625" style="0" customWidth="1"/>
    <col min="3" max="3" width="2.28125" style="0" customWidth="1"/>
    <col min="4" max="4" width="13.421875" style="0" bestFit="1" customWidth="1"/>
    <col min="5" max="5" width="2.28125" style="0" customWidth="1"/>
    <col min="6" max="6" width="9.7109375" style="0" bestFit="1" customWidth="1"/>
    <col min="7" max="7" width="2.28125" style="0" customWidth="1"/>
    <col min="8" max="8" width="8.421875" style="6" bestFit="1" customWidth="1"/>
    <col min="9" max="9" width="2.28125" style="0" customWidth="1"/>
    <col min="10" max="10" width="11.7109375" style="0" customWidth="1"/>
    <col min="11" max="11" width="2.28125" style="0" customWidth="1"/>
    <col min="12" max="12" width="9.28125" style="0" bestFit="1" customWidth="1"/>
    <col min="13" max="13" width="2.28125" style="0" customWidth="1"/>
    <col min="14" max="14" width="12.140625" style="0" bestFit="1" customWidth="1"/>
    <col min="15" max="15" width="2.28125" style="0" customWidth="1"/>
  </cols>
  <sheetData>
    <row r="1" spans="1:14" ht="12.75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77" t="str">
        <f>'KPSC 2-39'!A2</f>
        <v>KPSC Case No. 2020-00174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2.75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7" spans="1:14" ht="25.5">
      <c r="A7" s="10" t="s">
        <v>6</v>
      </c>
      <c r="B7" s="18" t="s">
        <v>34</v>
      </c>
      <c r="C7" s="7"/>
      <c r="D7" s="8" t="s">
        <v>0</v>
      </c>
      <c r="E7" s="7"/>
      <c r="F7" s="8" t="s">
        <v>1</v>
      </c>
      <c r="G7" s="7"/>
      <c r="H7" s="9" t="s">
        <v>2</v>
      </c>
      <c r="I7" s="7"/>
      <c r="J7" s="8" t="s">
        <v>3</v>
      </c>
      <c r="K7" s="7"/>
      <c r="L7" s="8" t="s">
        <v>4</v>
      </c>
      <c r="M7" s="7"/>
      <c r="N7" s="10" t="s">
        <v>5</v>
      </c>
    </row>
    <row r="8" spans="1:14" ht="12.75">
      <c r="A8" s="4">
        <v>-1</v>
      </c>
      <c r="B8" s="4">
        <f>A8-1</f>
        <v>-2</v>
      </c>
      <c r="D8" s="4">
        <f>+B8-1</f>
        <v>-3</v>
      </c>
      <c r="F8" s="4">
        <f>+D8-1</f>
        <v>-4</v>
      </c>
      <c r="H8" s="4">
        <f>+F8-1</f>
        <v>-5</v>
      </c>
      <c r="J8" s="4">
        <f>+H8-1</f>
        <v>-6</v>
      </c>
      <c r="L8" s="4">
        <f>+J8-1</f>
        <v>-7</v>
      </c>
      <c r="N8" s="4">
        <f>+L8-1</f>
        <v>-8</v>
      </c>
    </row>
    <row r="9" spans="1:14" ht="12.75">
      <c r="A9" s="4"/>
      <c r="B9" s="4"/>
      <c r="D9" s="4"/>
      <c r="F9" s="4"/>
      <c r="J9" s="4"/>
      <c r="L9" s="4"/>
      <c r="N9" s="4"/>
    </row>
    <row r="10" spans="1:14" ht="25.5">
      <c r="A10" s="2">
        <v>1</v>
      </c>
      <c r="B10" s="57" t="s">
        <v>73</v>
      </c>
      <c r="D10" s="15" t="s">
        <v>78</v>
      </c>
      <c r="F10" s="5">
        <v>400</v>
      </c>
      <c r="H10" s="75">
        <v>12.5</v>
      </c>
      <c r="J10" s="5">
        <f>ROUND(F10*H10,2)</f>
        <v>5000</v>
      </c>
      <c r="L10" s="5">
        <v>0</v>
      </c>
      <c r="N10" s="5">
        <f>J10+J11</f>
        <v>12975</v>
      </c>
    </row>
    <row r="11" spans="1:14" ht="12.75">
      <c r="A11" s="2">
        <v>2</v>
      </c>
      <c r="B11" s="57"/>
      <c r="D11" s="15" t="s">
        <v>79</v>
      </c>
      <c r="F11" s="5">
        <v>275</v>
      </c>
      <c r="H11" s="6">
        <v>29</v>
      </c>
      <c r="J11" s="5">
        <f>ROUND(F11*H11,2)</f>
        <v>7975</v>
      </c>
      <c r="L11" s="5"/>
      <c r="N11" s="5"/>
    </row>
    <row r="12" spans="1:14" ht="12.75">
      <c r="A12" s="2"/>
      <c r="B12" s="57"/>
      <c r="D12" s="15"/>
      <c r="F12" s="5"/>
      <c r="J12" s="5"/>
      <c r="L12" s="5"/>
      <c r="N12" s="5"/>
    </row>
    <row r="13" spans="1:14" ht="25.5">
      <c r="A13" s="2">
        <v>3</v>
      </c>
      <c r="B13" s="57" t="s">
        <v>75</v>
      </c>
      <c r="D13" s="15" t="s">
        <v>78</v>
      </c>
      <c r="F13" s="5">
        <v>400</v>
      </c>
      <c r="H13" s="6">
        <v>20.5</v>
      </c>
      <c r="J13" s="5">
        <f>ROUND(F13*H13,2)</f>
        <v>8200</v>
      </c>
      <c r="L13" s="5">
        <v>0</v>
      </c>
      <c r="N13" s="5">
        <f>J13+J14</f>
        <v>9300</v>
      </c>
    </row>
    <row r="14" spans="1:14" ht="12.75">
      <c r="A14" s="2">
        <v>4</v>
      </c>
      <c r="B14" s="57"/>
      <c r="D14" s="15" t="s">
        <v>79</v>
      </c>
      <c r="F14" s="5">
        <v>275</v>
      </c>
      <c r="H14" s="6">
        <v>4</v>
      </c>
      <c r="J14" s="5">
        <f>ROUND(F14*H14,2)</f>
        <v>1100</v>
      </c>
      <c r="L14" s="5"/>
      <c r="N14" s="5"/>
    </row>
    <row r="15" spans="1:14" ht="12.75">
      <c r="A15" s="2"/>
      <c r="B15" s="57"/>
      <c r="D15" s="15"/>
      <c r="F15" s="5"/>
      <c r="H15" s="13"/>
      <c r="J15" s="5"/>
      <c r="L15" s="5"/>
      <c r="N15" s="5"/>
    </row>
    <row r="16" spans="1:14" ht="12.75">
      <c r="A16" s="2"/>
      <c r="B16" s="1"/>
      <c r="D16" s="15"/>
      <c r="F16" s="5"/>
      <c r="J16" s="5"/>
      <c r="L16" s="5"/>
      <c r="N16" s="5"/>
    </row>
    <row r="17" spans="1:14" ht="12.75">
      <c r="A17" s="2"/>
      <c r="B17" s="1"/>
      <c r="D17" s="15"/>
      <c r="F17" s="5"/>
      <c r="J17" s="5"/>
      <c r="L17" s="5"/>
      <c r="N17" s="5"/>
    </row>
    <row r="18" spans="1:14" ht="12.75">
      <c r="A18" s="2"/>
      <c r="B18" s="1"/>
      <c r="D18" s="15"/>
      <c r="F18" s="5"/>
      <c r="J18" s="5"/>
      <c r="L18" s="5"/>
      <c r="N18" s="5"/>
    </row>
    <row r="19" spans="1:14" ht="12.75">
      <c r="A19" s="2"/>
      <c r="B19" s="1"/>
      <c r="D19" s="15"/>
      <c r="F19" s="5"/>
      <c r="J19" s="5"/>
      <c r="L19" s="5"/>
      <c r="N19" s="5"/>
    </row>
    <row r="20" spans="1:14" ht="12.75">
      <c r="A20" s="2"/>
      <c r="B20" s="1"/>
      <c r="D20" s="58"/>
      <c r="F20" s="5"/>
      <c r="J20" s="5"/>
      <c r="L20" s="5"/>
      <c r="N20" s="5"/>
    </row>
    <row r="21" spans="1:14" ht="12.75">
      <c r="A21" s="2"/>
      <c r="B21" s="57"/>
      <c r="D21" s="15"/>
      <c r="F21" s="5"/>
      <c r="J21" s="5"/>
      <c r="L21" s="5"/>
      <c r="N21" s="5"/>
    </row>
    <row r="22" spans="1:14" ht="12.75">
      <c r="A22" s="2"/>
      <c r="B22" s="57"/>
      <c r="D22" s="15"/>
      <c r="F22" s="5"/>
      <c r="J22" s="5"/>
      <c r="L22" s="49"/>
      <c r="N22" s="5"/>
    </row>
    <row r="24" spans="1:15" ht="12.75">
      <c r="A24" s="2"/>
      <c r="B24" s="57"/>
      <c r="D24" s="15"/>
      <c r="F24" s="5"/>
      <c r="J24" s="5"/>
      <c r="L24" s="5"/>
      <c r="N24" s="50"/>
      <c r="O24" s="31"/>
    </row>
    <row r="25" spans="1:15" ht="12.75">
      <c r="A25" s="2"/>
      <c r="B25" s="57"/>
      <c r="D25" s="15"/>
      <c r="F25" s="5"/>
      <c r="J25" s="5"/>
      <c r="L25" s="5"/>
      <c r="N25" s="50"/>
      <c r="O25" s="31"/>
    </row>
    <row r="27" spans="1:14" ht="12.75">
      <c r="A27" s="2"/>
      <c r="B27" s="65"/>
      <c r="D27" s="15"/>
      <c r="F27" s="49"/>
      <c r="J27" s="5"/>
      <c r="L27" s="5"/>
      <c r="N27" s="50"/>
    </row>
    <row r="28" spans="1:14" ht="12.75">
      <c r="A28" s="2"/>
      <c r="B28" s="62"/>
      <c r="D28" s="15"/>
      <c r="F28" s="49"/>
      <c r="J28" s="5"/>
      <c r="L28" s="5"/>
      <c r="N28" s="50"/>
    </row>
    <row r="29" spans="1:14" ht="12.75">
      <c r="A29" s="2"/>
      <c r="B29" s="62"/>
      <c r="D29" s="15"/>
      <c r="F29" s="5"/>
      <c r="J29" s="5"/>
      <c r="L29" s="49"/>
      <c r="N29" s="5"/>
    </row>
    <row r="30" spans="1:14" ht="12.75">
      <c r="A30" s="2"/>
      <c r="B30" s="62"/>
      <c r="F30" s="49"/>
      <c r="J30" s="5"/>
      <c r="L30" s="5"/>
      <c r="N30" s="50"/>
    </row>
    <row r="31" spans="1:14" ht="12.75">
      <c r="A31" s="2"/>
      <c r="B31" s="65"/>
      <c r="D31" s="15"/>
      <c r="F31" s="49"/>
      <c r="J31" s="5"/>
      <c r="L31" s="5"/>
      <c r="N31" s="50"/>
    </row>
    <row r="32" spans="1:14" ht="12.75">
      <c r="A32" s="2"/>
      <c r="B32" s="62"/>
      <c r="D32" s="15"/>
      <c r="F32" s="49"/>
      <c r="J32" s="5"/>
      <c r="L32" s="5"/>
      <c r="N32" s="50"/>
    </row>
    <row r="33" spans="1:14" ht="12.75">
      <c r="A33" s="2"/>
      <c r="B33" s="62"/>
      <c r="D33" s="15"/>
      <c r="F33" s="5"/>
      <c r="J33" s="5"/>
      <c r="L33" s="49"/>
      <c r="N33" s="5"/>
    </row>
    <row r="34" spans="1:14" ht="12.75">
      <c r="A34" s="2"/>
      <c r="B34" s="62"/>
      <c r="F34" s="49"/>
      <c r="J34" s="5"/>
      <c r="L34" s="5"/>
      <c r="N34" s="50"/>
    </row>
    <row r="35" spans="1:14" ht="12.75">
      <c r="A35" s="2"/>
      <c r="B35" s="62"/>
      <c r="F35" s="49"/>
      <c r="J35" s="5"/>
      <c r="L35" s="5"/>
      <c r="N35" s="50"/>
    </row>
    <row r="36" spans="1:14" ht="12.75">
      <c r="A36" s="2"/>
      <c r="B36" s="65"/>
      <c r="D36" s="15"/>
      <c r="F36" s="49"/>
      <c r="J36" s="5"/>
      <c r="L36" s="5"/>
      <c r="N36" s="50"/>
    </row>
    <row r="37" spans="1:14" ht="12.75">
      <c r="A37" s="2"/>
      <c r="B37" s="62"/>
      <c r="D37" s="15"/>
      <c r="F37" s="49"/>
      <c r="J37" s="5"/>
      <c r="L37" s="5"/>
      <c r="N37" s="50"/>
    </row>
    <row r="38" spans="1:14" ht="12.75">
      <c r="A38" s="2"/>
      <c r="B38" s="62"/>
      <c r="F38" s="49"/>
      <c r="J38" s="5"/>
      <c r="L38" s="5"/>
      <c r="N38" s="50"/>
    </row>
    <row r="39" spans="1:14" ht="12.75">
      <c r="A39" s="2"/>
      <c r="B39" s="62"/>
      <c r="F39" s="49"/>
      <c r="J39" s="5"/>
      <c r="L39" s="5"/>
      <c r="N39" s="50"/>
    </row>
    <row r="40" spans="1:14" ht="12.75">
      <c r="A40" s="2"/>
      <c r="B40" s="65"/>
      <c r="D40" s="15"/>
      <c r="F40" s="49"/>
      <c r="J40" s="5"/>
      <c r="L40" s="5"/>
      <c r="N40" s="50"/>
    </row>
    <row r="41" spans="1:14" ht="12.75">
      <c r="A41" s="2"/>
      <c r="B41" s="62"/>
      <c r="D41" s="15"/>
      <c r="F41" s="49"/>
      <c r="J41" s="5"/>
      <c r="L41" s="5"/>
      <c r="N41" s="50"/>
    </row>
    <row r="42" spans="1:14" ht="12.75">
      <c r="A42" s="2"/>
      <c r="B42" s="62"/>
      <c r="F42" s="49"/>
      <c r="J42" s="5"/>
      <c r="L42" s="5"/>
      <c r="N42" s="50"/>
    </row>
    <row r="43" spans="1:14" ht="12.75">
      <c r="A43" s="2"/>
      <c r="B43" s="62"/>
      <c r="F43" s="49"/>
      <c r="J43" s="5"/>
      <c r="L43" s="5"/>
      <c r="N43" s="50"/>
    </row>
    <row r="44" spans="1:14" ht="12.75">
      <c r="A44" s="2"/>
      <c r="B44" s="62"/>
      <c r="F44" s="49"/>
      <c r="J44" s="5"/>
      <c r="L44" s="5"/>
      <c r="N44" s="50"/>
    </row>
    <row r="45" spans="1:14" ht="12.75">
      <c r="A45" s="2"/>
      <c r="B45" s="62"/>
      <c r="F45" s="49"/>
      <c r="J45" s="5"/>
      <c r="L45" s="5"/>
      <c r="N45" s="50"/>
    </row>
    <row r="46" spans="1:14" ht="12.75">
      <c r="A46" s="2"/>
      <c r="B46" s="62"/>
      <c r="F46" s="49"/>
      <c r="J46" s="5"/>
      <c r="L46" s="5"/>
      <c r="N46" s="50"/>
    </row>
    <row r="47" spans="1:14" ht="12.75">
      <c r="A47" s="2"/>
      <c r="B47" s="62"/>
      <c r="F47" s="49"/>
      <c r="J47" s="5"/>
      <c r="L47" s="5"/>
      <c r="N47" s="50"/>
    </row>
    <row r="48" spans="1:14" ht="12.75">
      <c r="A48" s="2"/>
      <c r="B48" s="62"/>
      <c r="F48" s="49"/>
      <c r="J48" s="5"/>
      <c r="L48" s="5"/>
      <c r="N48" s="50"/>
    </row>
    <row r="49" spans="1:14" ht="12.75">
      <c r="A49" s="2"/>
      <c r="B49" s="62"/>
      <c r="F49" s="49"/>
      <c r="J49" s="5"/>
      <c r="L49" s="5"/>
      <c r="N49" s="50"/>
    </row>
    <row r="50" spans="1:14" ht="12.75">
      <c r="A50" s="2"/>
      <c r="B50" s="62"/>
      <c r="F50" s="49"/>
      <c r="J50" s="5"/>
      <c r="L50" s="5"/>
      <c r="N50" s="50"/>
    </row>
    <row r="51" spans="1:14" ht="12.75">
      <c r="A51" s="2"/>
      <c r="B51" s="62"/>
      <c r="F51" s="49"/>
      <c r="J51" s="5"/>
      <c r="L51" s="5"/>
      <c r="N51" s="50"/>
    </row>
    <row r="52" spans="1:14" ht="12.75">
      <c r="A52" s="2"/>
      <c r="B52" s="62"/>
      <c r="F52" s="49"/>
      <c r="J52" s="5"/>
      <c r="L52" s="5"/>
      <c r="N52" s="50"/>
    </row>
    <row r="53" spans="1:14" ht="12.75">
      <c r="A53" s="2"/>
      <c r="B53" s="62"/>
      <c r="F53" s="49"/>
      <c r="J53" s="5"/>
      <c r="L53" s="5"/>
      <c r="N53" s="50"/>
    </row>
    <row r="54" spans="1:14" ht="12.75">
      <c r="A54" s="2"/>
      <c r="B54" s="62"/>
      <c r="F54" s="49"/>
      <c r="J54" s="5"/>
      <c r="L54" s="5"/>
      <c r="N54" s="50"/>
    </row>
    <row r="56" spans="4:14" ht="13.5" thickBot="1">
      <c r="D56" s="37" t="s">
        <v>7</v>
      </c>
      <c r="E56" s="31"/>
      <c r="F56" s="45"/>
      <c r="G56" s="31"/>
      <c r="H56" s="76">
        <f>SUM(H10:H55)</f>
        <v>66</v>
      </c>
      <c r="I56" s="31"/>
      <c r="J56" s="51">
        <f>SUM(J10:J55)</f>
        <v>22275</v>
      </c>
      <c r="K56" s="31"/>
      <c r="L56" s="51">
        <f>SUM(L10:L55)</f>
        <v>0</v>
      </c>
      <c r="M56" s="31"/>
      <c r="N56" s="51">
        <f>SUM(N10:N55)</f>
        <v>22275</v>
      </c>
    </row>
    <row r="57" ht="13.5" thickTop="1"/>
    <row r="60" ht="12.75">
      <c r="O60" s="31"/>
    </row>
  </sheetData>
  <sheetProtection/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="125" zoomScaleNormal="125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421875" style="0" bestFit="1" customWidth="1"/>
    <col min="2" max="2" width="12.8515625" style="0" customWidth="1"/>
    <col min="3" max="3" width="2.28125" style="0" customWidth="1"/>
    <col min="4" max="4" width="13.421875" style="0" bestFit="1" customWidth="1"/>
    <col min="5" max="5" width="2.28125" style="0" customWidth="1"/>
    <col min="6" max="6" width="9.7109375" style="0" bestFit="1" customWidth="1"/>
    <col min="7" max="7" width="2.28125" style="0" customWidth="1"/>
    <col min="8" max="8" width="8.421875" style="6" bestFit="1" customWidth="1"/>
    <col min="9" max="9" width="2.28125" style="0" customWidth="1"/>
    <col min="10" max="10" width="11.7109375" style="0" customWidth="1"/>
    <col min="11" max="11" width="2.28125" style="0" customWidth="1"/>
    <col min="12" max="12" width="9.28125" style="0" bestFit="1" customWidth="1"/>
    <col min="13" max="13" width="2.28125" style="0" customWidth="1"/>
    <col min="14" max="14" width="12.140625" style="0" bestFit="1" customWidth="1"/>
    <col min="15" max="15" width="2.28125" style="0" customWidth="1"/>
  </cols>
  <sheetData>
    <row r="1" spans="1:14" ht="12.75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77" t="str">
        <f>'KPSC 2-39'!A2</f>
        <v>KPSC Case No. 2020-00174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7" t="s">
        <v>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2.75">
      <c r="A4" s="77" t="s">
        <v>10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7" spans="1:14" ht="25.5">
      <c r="A7" s="10" t="s">
        <v>6</v>
      </c>
      <c r="B7" s="18" t="s">
        <v>34</v>
      </c>
      <c r="C7" s="7"/>
      <c r="D7" s="8" t="s">
        <v>0</v>
      </c>
      <c r="E7" s="7"/>
      <c r="F7" s="8" t="s">
        <v>1</v>
      </c>
      <c r="G7" s="7"/>
      <c r="H7" s="9" t="s">
        <v>2</v>
      </c>
      <c r="I7" s="7"/>
      <c r="J7" s="8" t="s">
        <v>3</v>
      </c>
      <c r="K7" s="7"/>
      <c r="L7" s="8" t="s">
        <v>4</v>
      </c>
      <c r="M7" s="7"/>
      <c r="N7" s="10" t="s">
        <v>5</v>
      </c>
    </row>
    <row r="8" spans="1:14" ht="12.75">
      <c r="A8" s="4">
        <v>-1</v>
      </c>
      <c r="B8" s="4">
        <f>A8-1</f>
        <v>-2</v>
      </c>
      <c r="D8" s="4">
        <f>+B8-1</f>
        <v>-3</v>
      </c>
      <c r="F8" s="4">
        <f>+D8-1</f>
        <v>-4</v>
      </c>
      <c r="H8" s="4">
        <f>+F8-1</f>
        <v>-5</v>
      </c>
      <c r="J8" s="4">
        <f>+H8-1</f>
        <v>-6</v>
      </c>
      <c r="L8" s="4">
        <f>+J8-1</f>
        <v>-7</v>
      </c>
      <c r="N8" s="4">
        <f>+L8-1</f>
        <v>-8</v>
      </c>
    </row>
    <row r="9" spans="1:14" ht="12.75">
      <c r="A9" s="4"/>
      <c r="B9" s="4"/>
      <c r="D9" s="4"/>
      <c r="F9" s="4"/>
      <c r="J9" s="4"/>
      <c r="L9" s="4"/>
      <c r="N9" s="4"/>
    </row>
    <row r="10" spans="1:14" ht="25.5">
      <c r="A10" s="2">
        <v>1</v>
      </c>
      <c r="B10" s="57" t="s">
        <v>68</v>
      </c>
      <c r="D10" s="15" t="s">
        <v>70</v>
      </c>
      <c r="F10" s="5">
        <v>350</v>
      </c>
      <c r="H10" s="75">
        <v>2</v>
      </c>
      <c r="J10" s="5">
        <f>ROUND(F10*H10,2)</f>
        <v>700</v>
      </c>
      <c r="L10" s="5">
        <v>0</v>
      </c>
      <c r="N10" s="5">
        <f>+J10+L10</f>
        <v>700</v>
      </c>
    </row>
    <row r="11" spans="1:14" ht="12.75">
      <c r="A11" s="2"/>
      <c r="B11" s="57"/>
      <c r="D11" s="15"/>
      <c r="F11" s="5"/>
      <c r="J11" s="5"/>
      <c r="L11" s="5"/>
      <c r="N11" s="5"/>
    </row>
    <row r="12" spans="1:14" ht="25.5">
      <c r="A12" s="2">
        <v>2</v>
      </c>
      <c r="B12" s="57" t="s">
        <v>69</v>
      </c>
      <c r="D12" s="15" t="s">
        <v>70</v>
      </c>
      <c r="F12" s="5">
        <v>350</v>
      </c>
      <c r="H12" s="6">
        <v>4.4</v>
      </c>
      <c r="J12" s="5">
        <f>ROUND(F12*H12,2)</f>
        <v>1540</v>
      </c>
      <c r="L12" s="5">
        <v>0</v>
      </c>
      <c r="N12" s="5">
        <f>J12+J13</f>
        <v>3152</v>
      </c>
    </row>
    <row r="13" spans="1:14" ht="12.75">
      <c r="A13" s="2">
        <v>3</v>
      </c>
      <c r="B13" s="57"/>
      <c r="D13" s="15" t="s">
        <v>71</v>
      </c>
      <c r="F13" s="5">
        <v>260</v>
      </c>
      <c r="H13" s="6">
        <v>6.2</v>
      </c>
      <c r="J13" s="5">
        <f>ROUND(F13*H13,2)</f>
        <v>1612</v>
      </c>
      <c r="L13" s="5">
        <v>0</v>
      </c>
      <c r="N13" s="5"/>
    </row>
    <row r="14" spans="1:14" ht="12.75">
      <c r="A14" s="2"/>
      <c r="B14" s="57"/>
      <c r="D14" s="15"/>
      <c r="F14" s="5"/>
      <c r="J14" s="5"/>
      <c r="L14" s="5"/>
      <c r="N14" s="5"/>
    </row>
    <row r="15" spans="1:14" ht="25.5">
      <c r="A15" s="2">
        <f>A13+1</f>
        <v>4</v>
      </c>
      <c r="B15" s="57" t="s">
        <v>72</v>
      </c>
      <c r="D15" s="15" t="s">
        <v>70</v>
      </c>
      <c r="F15" s="5">
        <v>350</v>
      </c>
      <c r="H15" s="13">
        <v>1.8</v>
      </c>
      <c r="J15" s="5">
        <f>ROUND(F15*H15,2)</f>
        <v>630</v>
      </c>
      <c r="L15" s="5">
        <v>0</v>
      </c>
      <c r="N15" s="5">
        <f>J15</f>
        <v>630</v>
      </c>
    </row>
    <row r="16" spans="1:14" ht="12.75">
      <c r="A16" s="2"/>
      <c r="B16" s="1"/>
      <c r="D16" s="15"/>
      <c r="F16" s="5"/>
      <c r="J16" s="5"/>
      <c r="L16" s="5"/>
      <c r="N16" s="5"/>
    </row>
    <row r="17" spans="1:14" ht="25.5">
      <c r="A17" s="2">
        <v>5</v>
      </c>
      <c r="B17" s="1" t="s">
        <v>73</v>
      </c>
      <c r="D17" s="15" t="s">
        <v>70</v>
      </c>
      <c r="F17" s="5">
        <v>350</v>
      </c>
      <c r="H17" s="6">
        <v>29.1</v>
      </c>
      <c r="J17" s="5">
        <f>ROUND(F17*H17,2)</f>
        <v>10185</v>
      </c>
      <c r="L17" s="5">
        <v>0</v>
      </c>
      <c r="N17" s="5">
        <f>J17+J18+J19</f>
        <v>19065</v>
      </c>
    </row>
    <row r="18" spans="1:14" ht="12.75">
      <c r="A18" s="2">
        <v>6</v>
      </c>
      <c r="B18" s="1"/>
      <c r="D18" s="15" t="s">
        <v>71</v>
      </c>
      <c r="F18" s="5">
        <v>270</v>
      </c>
      <c r="H18" s="6">
        <v>26.2</v>
      </c>
      <c r="J18" s="5">
        <f>ROUND(F18*H18,2)</f>
        <v>7074</v>
      </c>
      <c r="L18" s="5">
        <v>0</v>
      </c>
      <c r="N18" s="5"/>
    </row>
    <row r="19" spans="1:14" ht="12.75">
      <c r="A19" s="2">
        <v>7</v>
      </c>
      <c r="B19" s="1"/>
      <c r="D19" s="15" t="s">
        <v>74</v>
      </c>
      <c r="F19" s="5">
        <v>210</v>
      </c>
      <c r="H19" s="6">
        <v>8.6</v>
      </c>
      <c r="J19" s="5">
        <f>ROUND(F19*H19,2)</f>
        <v>1806</v>
      </c>
      <c r="L19" s="5">
        <v>0</v>
      </c>
      <c r="N19" s="5"/>
    </row>
    <row r="20" spans="1:14" ht="12.75">
      <c r="A20" s="2"/>
      <c r="B20" s="1"/>
      <c r="D20" s="58"/>
      <c r="F20" s="5"/>
      <c r="J20" s="5"/>
      <c r="L20" s="5"/>
      <c r="N20" s="5"/>
    </row>
    <row r="21" spans="1:14" ht="25.5">
      <c r="A21" s="2">
        <v>8</v>
      </c>
      <c r="B21" s="57" t="s">
        <v>75</v>
      </c>
      <c r="D21" s="15" t="s">
        <v>70</v>
      </c>
      <c r="F21" s="5">
        <v>315</v>
      </c>
      <c r="H21" s="6">
        <v>92.8</v>
      </c>
      <c r="J21" s="5">
        <f>ROUND(F21*H21,2)</f>
        <v>29232</v>
      </c>
      <c r="L21" s="5">
        <v>192.95</v>
      </c>
      <c r="N21" s="5">
        <f>L21+J21+J22</f>
        <v>36701.45</v>
      </c>
    </row>
    <row r="22" spans="1:14" ht="12.75">
      <c r="A22" s="2">
        <v>9</v>
      </c>
      <c r="B22" s="57"/>
      <c r="D22" s="15" t="s">
        <v>74</v>
      </c>
      <c r="F22" s="5">
        <v>189</v>
      </c>
      <c r="H22" s="6">
        <v>38.5</v>
      </c>
      <c r="J22" s="5">
        <f>ROUND(F22*H22,2)</f>
        <v>7276.5</v>
      </c>
      <c r="L22" s="49">
        <v>0</v>
      </c>
      <c r="N22" s="5"/>
    </row>
    <row r="24" spans="1:15" ht="12.75">
      <c r="A24" s="2"/>
      <c r="B24" s="57"/>
      <c r="D24" s="15"/>
      <c r="F24" s="5"/>
      <c r="J24" s="5"/>
      <c r="L24" s="5"/>
      <c r="N24" s="50"/>
      <c r="O24" s="31"/>
    </row>
    <row r="25" spans="1:15" ht="12.75">
      <c r="A25" s="2"/>
      <c r="B25" s="57"/>
      <c r="D25" s="15"/>
      <c r="F25" s="5"/>
      <c r="J25" s="5"/>
      <c r="L25" s="5"/>
      <c r="N25" s="50"/>
      <c r="O25" s="31"/>
    </row>
    <row r="27" spans="1:14" ht="12.75">
      <c r="A27" s="2"/>
      <c r="B27" s="65"/>
      <c r="D27" s="15"/>
      <c r="F27" s="49"/>
      <c r="J27" s="5"/>
      <c r="L27" s="5"/>
      <c r="N27" s="50"/>
    </row>
    <row r="28" spans="1:14" ht="12.75">
      <c r="A28" s="2"/>
      <c r="B28" s="62"/>
      <c r="D28" s="15"/>
      <c r="F28" s="49"/>
      <c r="J28" s="5"/>
      <c r="L28" s="5"/>
      <c r="N28" s="50"/>
    </row>
    <row r="29" spans="1:14" ht="12.75">
      <c r="A29" s="2"/>
      <c r="B29" s="62"/>
      <c r="D29" s="15"/>
      <c r="F29" s="5"/>
      <c r="J29" s="5"/>
      <c r="L29" s="49"/>
      <c r="N29" s="5"/>
    </row>
    <row r="30" spans="1:14" ht="12.75">
      <c r="A30" s="2"/>
      <c r="B30" s="62"/>
      <c r="F30" s="49"/>
      <c r="J30" s="5"/>
      <c r="L30" s="5"/>
      <c r="N30" s="50"/>
    </row>
    <row r="31" spans="1:14" ht="12.75">
      <c r="A31" s="2"/>
      <c r="B31" s="65"/>
      <c r="D31" s="15"/>
      <c r="F31" s="49"/>
      <c r="J31" s="5"/>
      <c r="L31" s="5"/>
      <c r="N31" s="50"/>
    </row>
    <row r="32" spans="1:14" ht="12.75">
      <c r="A32" s="2"/>
      <c r="B32" s="62"/>
      <c r="D32" s="15"/>
      <c r="F32" s="49"/>
      <c r="J32" s="5"/>
      <c r="L32" s="5"/>
      <c r="N32" s="50"/>
    </row>
    <row r="33" spans="1:14" ht="12.75">
      <c r="A33" s="2"/>
      <c r="B33" s="62"/>
      <c r="D33" s="15"/>
      <c r="F33" s="5"/>
      <c r="J33" s="5"/>
      <c r="L33" s="49"/>
      <c r="N33" s="5"/>
    </row>
    <row r="34" spans="1:14" ht="12.75">
      <c r="A34" s="2"/>
      <c r="B34" s="62"/>
      <c r="F34" s="49"/>
      <c r="J34" s="5"/>
      <c r="L34" s="5"/>
      <c r="N34" s="50"/>
    </row>
    <row r="35" spans="1:14" ht="12.75">
      <c r="A35" s="2"/>
      <c r="B35" s="62"/>
      <c r="F35" s="49"/>
      <c r="J35" s="5"/>
      <c r="L35" s="5"/>
      <c r="N35" s="50"/>
    </row>
    <row r="36" spans="1:14" ht="12.75">
      <c r="A36" s="2"/>
      <c r="B36" s="65"/>
      <c r="D36" s="15"/>
      <c r="F36" s="49"/>
      <c r="J36" s="5"/>
      <c r="L36" s="5"/>
      <c r="N36" s="50"/>
    </row>
    <row r="37" spans="1:14" ht="12.75">
      <c r="A37" s="2"/>
      <c r="B37" s="62"/>
      <c r="D37" s="15"/>
      <c r="F37" s="49"/>
      <c r="J37" s="5"/>
      <c r="L37" s="5"/>
      <c r="N37" s="50"/>
    </row>
    <row r="38" spans="1:14" ht="12.75">
      <c r="A38" s="2"/>
      <c r="B38" s="62"/>
      <c r="F38" s="49"/>
      <c r="J38" s="5"/>
      <c r="L38" s="5"/>
      <c r="N38" s="50"/>
    </row>
    <row r="39" spans="1:14" ht="12.75">
      <c r="A39" s="2"/>
      <c r="B39" s="62"/>
      <c r="F39" s="49"/>
      <c r="J39" s="5"/>
      <c r="L39" s="5"/>
      <c r="N39" s="50"/>
    </row>
    <row r="40" spans="1:14" ht="12.75">
      <c r="A40" s="2"/>
      <c r="B40" s="65"/>
      <c r="D40" s="15"/>
      <c r="F40" s="49"/>
      <c r="J40" s="5"/>
      <c r="L40" s="5"/>
      <c r="N40" s="50"/>
    </row>
    <row r="41" spans="1:14" ht="12.75">
      <c r="A41" s="2"/>
      <c r="B41" s="62"/>
      <c r="D41" s="15"/>
      <c r="F41" s="49"/>
      <c r="J41" s="5"/>
      <c r="L41" s="5"/>
      <c r="N41" s="50"/>
    </row>
    <row r="42" spans="1:14" ht="12.75">
      <c r="A42" s="2"/>
      <c r="B42" s="62"/>
      <c r="F42" s="49"/>
      <c r="J42" s="5"/>
      <c r="L42" s="5"/>
      <c r="N42" s="50"/>
    </row>
    <row r="43" spans="1:14" ht="12.75">
      <c r="A43" s="2"/>
      <c r="B43" s="62"/>
      <c r="F43" s="49"/>
      <c r="J43" s="5"/>
      <c r="L43" s="5"/>
      <c r="N43" s="50"/>
    </row>
    <row r="44" spans="1:14" ht="12.75">
      <c r="A44" s="2"/>
      <c r="B44" s="62"/>
      <c r="F44" s="49"/>
      <c r="J44" s="5"/>
      <c r="L44" s="5"/>
      <c r="N44" s="50"/>
    </row>
    <row r="45" spans="1:14" ht="12.75">
      <c r="A45" s="2"/>
      <c r="B45" s="62"/>
      <c r="F45" s="49"/>
      <c r="J45" s="5"/>
      <c r="L45" s="5"/>
      <c r="N45" s="50"/>
    </row>
    <row r="46" spans="1:14" ht="12.75">
      <c r="A46" s="2"/>
      <c r="B46" s="62"/>
      <c r="F46" s="49"/>
      <c r="J46" s="5"/>
      <c r="L46" s="5"/>
      <c r="N46" s="50"/>
    </row>
    <row r="47" spans="1:14" ht="12.75">
      <c r="A47" s="2"/>
      <c r="B47" s="62"/>
      <c r="F47" s="49"/>
      <c r="J47" s="5"/>
      <c r="L47" s="5"/>
      <c r="N47" s="50"/>
    </row>
    <row r="48" spans="1:14" ht="12.75">
      <c r="A48" s="2"/>
      <c r="B48" s="62"/>
      <c r="F48" s="49"/>
      <c r="J48" s="5"/>
      <c r="L48" s="5"/>
      <c r="N48" s="50"/>
    </row>
    <row r="49" spans="1:14" ht="12.75">
      <c r="A49" s="2"/>
      <c r="B49" s="62"/>
      <c r="F49" s="49"/>
      <c r="J49" s="5"/>
      <c r="L49" s="5"/>
      <c r="N49" s="50"/>
    </row>
    <row r="50" spans="1:14" ht="12.75">
      <c r="A50" s="2"/>
      <c r="B50" s="62"/>
      <c r="F50" s="49"/>
      <c r="J50" s="5"/>
      <c r="L50" s="5"/>
      <c r="N50" s="50"/>
    </row>
    <row r="51" spans="1:14" ht="12.75">
      <c r="A51" s="2"/>
      <c r="B51" s="62"/>
      <c r="F51" s="49"/>
      <c r="J51" s="5"/>
      <c r="L51" s="5"/>
      <c r="N51" s="50"/>
    </row>
    <row r="52" spans="1:14" ht="12.75">
      <c r="A52" s="2"/>
      <c r="B52" s="62"/>
      <c r="F52" s="49"/>
      <c r="J52" s="5"/>
      <c r="L52" s="5"/>
      <c r="N52" s="50"/>
    </row>
    <row r="53" spans="1:14" ht="12.75">
      <c r="A53" s="2"/>
      <c r="B53" s="62"/>
      <c r="F53" s="49"/>
      <c r="J53" s="5"/>
      <c r="L53" s="5"/>
      <c r="N53" s="50"/>
    </row>
    <row r="54" spans="1:14" ht="12.75">
      <c r="A54" s="2"/>
      <c r="B54" s="62"/>
      <c r="F54" s="49"/>
      <c r="J54" s="5"/>
      <c r="L54" s="5"/>
      <c r="N54" s="50"/>
    </row>
    <row r="56" spans="4:14" ht="13.5" thickBot="1">
      <c r="D56" s="37" t="s">
        <v>7</v>
      </c>
      <c r="E56" s="31"/>
      <c r="F56" s="45"/>
      <c r="G56" s="31"/>
      <c r="H56" s="76">
        <f>SUM(H10:H55)</f>
        <v>209.6</v>
      </c>
      <c r="I56" s="31"/>
      <c r="J56" s="51">
        <f>SUM(J10:J55)</f>
        <v>60055.5</v>
      </c>
      <c r="K56" s="31"/>
      <c r="L56" s="51">
        <f>SUM(L10:L55)</f>
        <v>192.95</v>
      </c>
      <c r="M56" s="31"/>
      <c r="N56" s="51">
        <f>SUM(N10:N55)</f>
        <v>60248.45</v>
      </c>
    </row>
    <row r="57" ht="13.5" thickTop="1"/>
    <row r="60" ht="12.75">
      <c r="O60" s="31"/>
    </row>
  </sheetData>
  <sheetProtection/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o948620</cp:lastModifiedBy>
  <cp:lastPrinted>2015-02-03T00:52:40Z</cp:lastPrinted>
  <dcterms:created xsi:type="dcterms:W3CDTF">2010-03-03T13:59:24Z</dcterms:created>
  <dcterms:modified xsi:type="dcterms:W3CDTF">2020-07-17T12:36:22Z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28195f02-a241-450e-a673-181337ad0786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