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System Sales\2023\"/>
    </mc:Choice>
  </mc:AlternateContent>
  <xr:revisionPtr revIDLastSave="0" documentId="13_ncr:1_{B1B0895D-F2AE-4443-B488-59EA5324B13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Form 1.0" sheetId="1" r:id="rId1"/>
    <sheet name="Form 2.0" sheetId="2" r:id="rId2"/>
    <sheet name="Form 3.0" sheetId="3" r:id="rId3"/>
  </sheets>
  <definedNames>
    <definedName name="_xlnm.Print_Area" localSheetId="0">'Form 1.0'!$A$1:$C$37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C14" i="2"/>
  <c r="E14" i="2"/>
  <c r="F14" i="2"/>
  <c r="H14" i="2"/>
  <c r="I14" i="2"/>
  <c r="L14" i="2"/>
  <c r="H7" i="2" l="1"/>
  <c r="G7" i="2"/>
  <c r="F7" i="2"/>
  <c r="E7" i="2"/>
  <c r="D7" i="2"/>
  <c r="C7" i="2"/>
  <c r="B7" i="2"/>
  <c r="O49" i="3" l="1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N53" i="3" l="1"/>
  <c r="N55" i="3" s="1"/>
  <c r="N56" i="3" s="1"/>
  <c r="M9" i="2" s="1"/>
  <c r="M14" i="2" s="1"/>
  <c r="M53" i="3"/>
  <c r="M55" i="3" s="1"/>
  <c r="M56" i="3" s="1"/>
  <c r="L9" i="2" s="1"/>
  <c r="L53" i="3"/>
  <c r="L55" i="3" s="1"/>
  <c r="L56" i="3" s="1"/>
  <c r="K9" i="2" s="1"/>
  <c r="K14" i="2" s="1"/>
  <c r="K53" i="3"/>
  <c r="K55" i="3" s="1"/>
  <c r="K56" i="3" s="1"/>
  <c r="J9" i="2" s="1"/>
  <c r="J14" i="2" s="1"/>
  <c r="J53" i="3"/>
  <c r="J55" i="3" s="1"/>
  <c r="J56" i="3" s="1"/>
  <c r="I9" i="2" s="1"/>
  <c r="I53" i="3"/>
  <c r="I55" i="3" s="1"/>
  <c r="I56" i="3" l="1"/>
  <c r="H9" i="2" s="1"/>
  <c r="M7" i="2" l="1"/>
  <c r="L7" i="2"/>
  <c r="K7" i="2"/>
  <c r="J7" i="2"/>
  <c r="I7" i="2"/>
  <c r="N11" i="2" l="1"/>
  <c r="D53" i="3" l="1"/>
  <c r="D55" i="3" s="1"/>
  <c r="D56" i="3" l="1"/>
  <c r="C9" i="2" s="1"/>
  <c r="H53" i="3" l="1"/>
  <c r="G53" i="3"/>
  <c r="F53" i="3"/>
  <c r="E53" i="3"/>
  <c r="C53" i="3"/>
  <c r="C55" i="3" s="1"/>
  <c r="C56" i="3" l="1"/>
  <c r="E55" i="3"/>
  <c r="E56" i="3" s="1"/>
  <c r="D9" i="2" s="1"/>
  <c r="D14" i="2" s="1"/>
  <c r="F55" i="3"/>
  <c r="F56" i="3" s="1"/>
  <c r="E9" i="2" s="1"/>
  <c r="H55" i="3"/>
  <c r="H56" i="3" s="1"/>
  <c r="G9" i="2" s="1"/>
  <c r="G14" i="2" s="1"/>
  <c r="G55" i="3"/>
  <c r="G56" i="3" s="1"/>
  <c r="F9" i="2" s="1"/>
  <c r="O56" i="3" l="1"/>
  <c r="O55" i="3"/>
  <c r="B9" i="2"/>
  <c r="O53" i="3"/>
  <c r="A2" i="2"/>
  <c r="A1" i="2"/>
  <c r="N14" i="2" l="1"/>
  <c r="C7" i="1" s="1"/>
  <c r="N9" i="2"/>
  <c r="N7" i="2"/>
  <c r="C5" i="1" l="1"/>
  <c r="C9" i="1" s="1"/>
  <c r="C11" i="1" s="1"/>
  <c r="C17" i="1" s="1"/>
  <c r="C21" i="1" l="1"/>
</calcChain>
</file>

<file path=xl/sharedStrings.xml><?xml version="1.0" encoding="utf-8"?>
<sst xmlns="http://schemas.openxmlformats.org/spreadsheetml/2006/main" count="103" uniqueCount="87">
  <si>
    <t>January</t>
  </si>
  <si>
    <t>February</t>
  </si>
  <si>
    <t>March</t>
  </si>
  <si>
    <t>April</t>
  </si>
  <si>
    <t>May</t>
  </si>
  <si>
    <t>June</t>
  </si>
  <si>
    <t>Total</t>
  </si>
  <si>
    <t>July</t>
  </si>
  <si>
    <t>August</t>
  </si>
  <si>
    <t>September</t>
  </si>
  <si>
    <t>October</t>
  </si>
  <si>
    <t>November</t>
  </si>
  <si>
    <t>KY Retail Jurisdiction</t>
  </si>
  <si>
    <t>Kentucky Power Company</t>
  </si>
  <si>
    <t>System Sales Clause</t>
  </si>
  <si>
    <t>PJM Energy Sales Margin</t>
  </si>
  <si>
    <t>Sales for Resale - Assoc Cos</t>
  </si>
  <si>
    <t>Sales for Resale-Bookout Sales</t>
  </si>
  <si>
    <t>Sales for Resale-Bookout Purch</t>
  </si>
  <si>
    <t>Sale/Resale - NA - Fuel Rev</t>
  </si>
  <si>
    <t>Power Trading Transmission Expense - NonAssociated</t>
  </si>
  <si>
    <t>Financial Spark Gas - Realized</t>
  </si>
  <si>
    <t>Financial Electric Realized</t>
  </si>
  <si>
    <t>PJM Oper.Reserve Rev-OSS</t>
  </si>
  <si>
    <t>Capacity Cr. Net Sales</t>
  </si>
  <si>
    <t>PJM FTR Revenue-OSS</t>
  </si>
  <si>
    <t>PJM Pt2Pt Trans.Purch-NonAff.</t>
  </si>
  <si>
    <t>PJM NITS Purch-NonAff.</t>
  </si>
  <si>
    <t>PJM FTR Revenue-Spec</t>
  </si>
  <si>
    <t>PJM TO Admin. Exp.-NonAff.</t>
  </si>
  <si>
    <t>Non-Trading Bookout Sales-OSS</t>
  </si>
  <si>
    <t>PJM Meter Corrections-OSS</t>
  </si>
  <si>
    <t>PJM Incremental Spot-OSS</t>
  </si>
  <si>
    <t>PJM Incremental Imp Cong-OSS</t>
  </si>
  <si>
    <t>Non-Trading Bookout Purch-OSS</t>
  </si>
  <si>
    <t>Financial Hedge Realized</t>
  </si>
  <si>
    <t>Trading Auction Sales Affil</t>
  </si>
  <si>
    <t>Interest Rate Swaps-Power</t>
  </si>
  <si>
    <t>Non-ECR Auction Sales-OSS</t>
  </si>
  <si>
    <t>PJM Whlse FTR Rev - OSS</t>
  </si>
  <si>
    <t>PJM Spinning-Credit</t>
  </si>
  <si>
    <t>PJM Trans loss credits-OSS</t>
  </si>
  <si>
    <t>PJM transm loss charges-OSS</t>
  </si>
  <si>
    <t xml:space="preserve">PJM 30m Suppl Reserve CR OSS </t>
  </si>
  <si>
    <t>PJM Regulation - OSS</t>
  </si>
  <si>
    <t>PJM Spinning Reserve - OSS</t>
  </si>
  <si>
    <t>PJM Reactive - OSS</t>
  </si>
  <si>
    <t>PJM Inadvertent Mtr Res-OSS</t>
  </si>
  <si>
    <t>Normal Capacity Purchases</t>
  </si>
  <si>
    <t>PJM Purchases-non-ECR-Auction</t>
  </si>
  <si>
    <t>Capacity Purchases-Auction</t>
  </si>
  <si>
    <t>Capacity purchases - Trading</t>
  </si>
  <si>
    <t>PJM Admin-SSC&amp;DS-OSS</t>
  </si>
  <si>
    <t>PJM Admin-RP&amp;SDS-OSS</t>
  </si>
  <si>
    <t>PJM Admin-MAM&amp;SC- OSS</t>
  </si>
  <si>
    <t>December</t>
  </si>
  <si>
    <t>OSS Margin Base Credit*</t>
  </si>
  <si>
    <t xml:space="preserve">PJM 30m Suppl Reserve CH OSS </t>
  </si>
  <si>
    <t>Other Power Ex- Wholesale RECs</t>
  </si>
  <si>
    <t xml:space="preserve"> </t>
  </si>
  <si>
    <t>Total (Sum of Revenues and Expenses)</t>
  </si>
  <si>
    <t>XXXXXXX</t>
  </si>
  <si>
    <t>Actual Prior Period Amount Collected/(Credited)</t>
  </si>
  <si>
    <t>Prior Period Amount to be Collected/(Credited)</t>
  </si>
  <si>
    <t>Total Period Sales (kWh)</t>
  </si>
  <si>
    <t xml:space="preserve"> SSC kWh Factor (Line 7/Line 8)</t>
  </si>
  <si>
    <t>Total OSS Amount to be Charged/(Credited)  (Ln 4 - Ln 5 + Ln 6)</t>
  </si>
  <si>
    <t>Non-Associated Utilities (OSS) Environmental Costs **</t>
  </si>
  <si>
    <t>(Increase)/Decrease of System Sales Net Revenue   (Ln 1 - Ln 2)</t>
  </si>
  <si>
    <t>Actual OSS Margins - Form 3.0  (Illustrative)</t>
  </si>
  <si>
    <t>Account Name</t>
  </si>
  <si>
    <t>Additional accounts may be added as required</t>
  </si>
  <si>
    <t>Retail Total</t>
  </si>
  <si>
    <t>Retail Total - Sign Reversed for Form 2.0</t>
  </si>
  <si>
    <t>Retail %</t>
  </si>
  <si>
    <t>* The monthly base credit is the annual base amount divided by 12.  These monthly base amounts are used in any calculation that does not include a full 12-month period.</t>
  </si>
  <si>
    <t>** Environmental Surcharge: Form 1.0  Line 4 x Form 3.30  Line 4.</t>
  </si>
  <si>
    <t>Peak Hour Avail charge - LSE</t>
  </si>
  <si>
    <t>Account*</t>
  </si>
  <si>
    <t>Customer Rate (Credit)/Charge - 100% Customer Sharing* (Ln 3 * 100%)</t>
  </si>
  <si>
    <t>* Per the Commissions January 13, 2021 Order in Case No. 2020-00174 100% of off system sales margins are attributable to ratepayers.</t>
  </si>
  <si>
    <t>PJM Admin Default OSS*</t>
  </si>
  <si>
    <t>SSC Base Net Revenue</t>
  </si>
  <si>
    <t>Actual Net SSC Margins</t>
  </si>
  <si>
    <t>Net SSC Margins</t>
  </si>
  <si>
    <t>* To amortize off-system sales regulatory asset for GreenHat default charges over 3 years in accordance with the January 14, 2021 KPSC Order in Case No. 2020-00174.</t>
  </si>
  <si>
    <t>Twelve-Month Period Ended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</si>
</sst>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5" fontId="3" fillId="0" borderId="0" xfId="2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43" fontId="3" fillId="0" borderId="0" xfId="1" applyFont="1" applyFill="1"/>
    <xf numFmtId="164" fontId="3" fillId="0" borderId="0" xfId="1" applyNumberFormat="1" applyFont="1" applyFill="1"/>
    <xf numFmtId="166" fontId="3" fillId="0" borderId="0" xfId="2" applyNumberFormat="1" applyFont="1" applyFill="1"/>
    <xf numFmtId="0" fontId="3" fillId="0" borderId="0" xfId="0" quotePrefix="1" applyFont="1" applyFill="1"/>
    <xf numFmtId="44" fontId="3" fillId="0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3" fillId="0" borderId="0" xfId="2" applyNumberFormat="1" applyFont="1" applyFill="1"/>
    <xf numFmtId="0" fontId="3" fillId="0" borderId="4" xfId="0" applyFont="1" applyFill="1" applyBorder="1"/>
    <xf numFmtId="0" fontId="3" fillId="0" borderId="5" xfId="0" applyFont="1" applyFill="1" applyBorder="1"/>
    <xf numFmtId="165" fontId="2" fillId="0" borderId="0" xfId="2" applyNumberFormat="1" applyFont="1" applyFill="1"/>
    <xf numFmtId="43" fontId="3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6" fillId="0" borderId="0" xfId="0" applyFont="1" applyFill="1"/>
    <xf numFmtId="164" fontId="3" fillId="0" borderId="0" xfId="3" applyNumberFormat="1" applyFont="1" applyFill="1"/>
    <xf numFmtId="0" fontId="3" fillId="0" borderId="0" xfId="0" applyFont="1" applyFill="1" applyAlignment="1"/>
    <xf numFmtId="165" fontId="3" fillId="2" borderId="0" xfId="2" applyNumberFormat="1" applyFont="1" applyFill="1" applyBorder="1"/>
    <xf numFmtId="165" fontId="3" fillId="2" borderId="4" xfId="2" applyNumberFormat="1" applyFont="1" applyFill="1" applyBorder="1"/>
    <xf numFmtId="165" fontId="3" fillId="2" borderId="5" xfId="2" applyNumberFormat="1" applyFont="1" applyFill="1" applyBorder="1"/>
    <xf numFmtId="165" fontId="3" fillId="2" borderId="9" xfId="2" applyNumberFormat="1" applyFont="1" applyFill="1" applyBorder="1"/>
    <xf numFmtId="165" fontId="3" fillId="2" borderId="10" xfId="2" applyNumberFormat="1" applyFont="1" applyFill="1" applyBorder="1"/>
    <xf numFmtId="165" fontId="4" fillId="2" borderId="11" xfId="2" applyNumberFormat="1" applyFont="1" applyFill="1" applyBorder="1"/>
    <xf numFmtId="165" fontId="4" fillId="2" borderId="9" xfId="2" applyNumberFormat="1" applyFont="1" applyFill="1" applyBorder="1"/>
    <xf numFmtId="165" fontId="3" fillId="2" borderId="11" xfId="2" applyNumberFormat="1" applyFont="1" applyFill="1" applyBorder="1"/>
    <xf numFmtId="165" fontId="3" fillId="3" borderId="4" xfId="2" applyNumberFormat="1" applyFont="1" applyFill="1" applyBorder="1"/>
    <xf numFmtId="165" fontId="3" fillId="3" borderId="0" xfId="2" applyNumberFormat="1" applyFont="1" applyFill="1" applyBorder="1"/>
    <xf numFmtId="165" fontId="3" fillId="3" borderId="5" xfId="2" applyNumberFormat="1" applyFont="1" applyFill="1" applyBorder="1"/>
    <xf numFmtId="165" fontId="3" fillId="3" borderId="6" xfId="2" applyNumberFormat="1" applyFont="1" applyFill="1" applyBorder="1"/>
    <xf numFmtId="165" fontId="3" fillId="3" borderId="7" xfId="2" applyNumberFormat="1" applyFont="1" applyFill="1" applyBorder="1"/>
    <xf numFmtId="165" fontId="4" fillId="3" borderId="7" xfId="2" applyNumberFormat="1" applyFont="1" applyFill="1" applyBorder="1"/>
    <xf numFmtId="165" fontId="4" fillId="3" borderId="6" xfId="2" applyNumberFormat="1" applyFont="1" applyFill="1" applyBorder="1"/>
    <xf numFmtId="165" fontId="3" fillId="3" borderId="8" xfId="2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3" fillId="0" borderId="1" xfId="1" applyNumberFormat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164" fontId="3" fillId="0" borderId="8" xfId="1" applyNumberFormat="1" applyFont="1" applyFill="1" applyBorder="1"/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164" fontId="3" fillId="0" borderId="3" xfId="0" applyNumberFormat="1" applyFont="1" applyFill="1" applyBorder="1"/>
    <xf numFmtId="10" fontId="3" fillId="0" borderId="4" xfId="1" applyNumberFormat="1" applyFont="1" applyFill="1" applyBorder="1"/>
    <xf numFmtId="10" fontId="3" fillId="0" borderId="0" xfId="1" applyNumberFormat="1" applyFont="1" applyFill="1" applyBorder="1"/>
    <xf numFmtId="10" fontId="3" fillId="0" borderId="5" xfId="1" applyNumberFormat="1" applyFont="1" applyFill="1" applyBorder="1"/>
    <xf numFmtId="164" fontId="3" fillId="0" borderId="4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164" fontId="3" fillId="0" borderId="7" xfId="0" applyNumberFormat="1" applyFont="1" applyFill="1" applyBorder="1"/>
    <xf numFmtId="164" fontId="3" fillId="0" borderId="8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FF"/>
      <color rgb="FFCCCCFF"/>
      <color rgb="FFFFFFCC"/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showGridLines="0" tabSelected="1" workbookViewId="0">
      <selection activeCell="E4" sqref="E4"/>
    </sheetView>
  </sheetViews>
  <sheetFormatPr defaultRowHeight="15" x14ac:dyDescent="0.25"/>
  <cols>
    <col min="1" max="1" width="4.85546875" style="2" customWidth="1"/>
    <col min="2" max="2" width="72.28515625" style="2" bestFit="1" customWidth="1"/>
    <col min="3" max="3" width="16.85546875" style="2" bestFit="1" customWidth="1"/>
    <col min="4" max="7" width="14.5703125" style="2" customWidth="1"/>
    <col min="8" max="9" width="9.140625" style="2"/>
    <col min="10" max="10" width="15.28515625" style="2" bestFit="1" customWidth="1"/>
    <col min="11" max="16384" width="9.140625" style="2"/>
  </cols>
  <sheetData>
    <row r="1" spans="1:10" ht="15" customHeight="1" x14ac:dyDescent="0.25">
      <c r="A1" s="48" t="s">
        <v>13</v>
      </c>
      <c r="B1" s="48"/>
      <c r="C1" s="48"/>
      <c r="D1" s="1"/>
      <c r="E1" s="31"/>
      <c r="G1" s="1"/>
    </row>
    <row r="2" spans="1:10" x14ac:dyDescent="0.25">
      <c r="A2" s="48" t="s">
        <v>14</v>
      </c>
      <c r="B2" s="48"/>
      <c r="C2" s="48"/>
      <c r="D2" s="1"/>
      <c r="E2" s="31"/>
      <c r="G2" s="1"/>
    </row>
    <row r="3" spans="1:10" x14ac:dyDescent="0.25">
      <c r="A3" s="48" t="s">
        <v>86</v>
      </c>
      <c r="B3" s="48"/>
      <c r="C3" s="48"/>
      <c r="D3" s="1"/>
      <c r="E3" s="31"/>
      <c r="G3" s="1"/>
    </row>
    <row r="4" spans="1:10" x14ac:dyDescent="0.25">
      <c r="A4" s="1"/>
      <c r="G4" s="1"/>
    </row>
    <row r="5" spans="1:10" x14ac:dyDescent="0.25">
      <c r="A5" s="3">
        <v>1</v>
      </c>
      <c r="B5" s="4" t="s">
        <v>82</v>
      </c>
      <c r="C5" s="5">
        <f>'Form 2.0'!N7</f>
        <v>7326879</v>
      </c>
      <c r="G5" s="1"/>
    </row>
    <row r="6" spans="1:10" x14ac:dyDescent="0.25">
      <c r="A6" s="4"/>
      <c r="B6" s="4"/>
      <c r="C6" s="6"/>
      <c r="G6" s="1"/>
    </row>
    <row r="7" spans="1:10" x14ac:dyDescent="0.25">
      <c r="A7" s="3">
        <v>2</v>
      </c>
      <c r="B7" s="4" t="s">
        <v>83</v>
      </c>
      <c r="C7" s="5">
        <f>'Form 2.0'!N14</f>
        <v>5402912.6431787051</v>
      </c>
      <c r="G7" s="1"/>
    </row>
    <row r="8" spans="1:10" x14ac:dyDescent="0.25">
      <c r="A8" s="3"/>
      <c r="B8" s="4"/>
      <c r="C8" s="6"/>
      <c r="G8" s="1"/>
    </row>
    <row r="9" spans="1:10" x14ac:dyDescent="0.25">
      <c r="A9" s="3">
        <v>3</v>
      </c>
      <c r="B9" s="5" t="s">
        <v>68</v>
      </c>
      <c r="C9" s="6">
        <f>C5-C7</f>
        <v>1923966.3568212949</v>
      </c>
      <c r="G9" s="1"/>
    </row>
    <row r="10" spans="1:10" x14ac:dyDescent="0.25">
      <c r="A10" s="3"/>
      <c r="B10" s="4"/>
      <c r="C10" s="6"/>
      <c r="G10" s="1"/>
    </row>
    <row r="11" spans="1:10" x14ac:dyDescent="0.25">
      <c r="A11" s="3">
        <v>4</v>
      </c>
      <c r="B11" s="4" t="s">
        <v>79</v>
      </c>
      <c r="C11" s="6">
        <f>C9*1</f>
        <v>1923966.3568212949</v>
      </c>
      <c r="D11" s="2" t="s">
        <v>59</v>
      </c>
    </row>
    <row r="12" spans="1:10" x14ac:dyDescent="0.25">
      <c r="A12" s="7"/>
      <c r="C12" s="8"/>
      <c r="D12" s="2" t="s">
        <v>59</v>
      </c>
    </row>
    <row r="13" spans="1:10" x14ac:dyDescent="0.25">
      <c r="A13" s="7">
        <v>5</v>
      </c>
      <c r="B13" s="2" t="s">
        <v>62</v>
      </c>
      <c r="C13" s="8">
        <v>-2390150.11</v>
      </c>
      <c r="E13" s="9"/>
    </row>
    <row r="14" spans="1:10" x14ac:dyDescent="0.25">
      <c r="C14" s="8"/>
      <c r="J14" s="10"/>
    </row>
    <row r="15" spans="1:10" x14ac:dyDescent="0.25">
      <c r="A15" s="7">
        <v>6</v>
      </c>
      <c r="B15" s="2" t="s">
        <v>63</v>
      </c>
      <c r="C15" s="8">
        <v>-3456701.6753272209</v>
      </c>
      <c r="D15" s="8"/>
      <c r="J15" s="10"/>
    </row>
    <row r="16" spans="1:10" x14ac:dyDescent="0.25">
      <c r="A16" s="7"/>
      <c r="C16" s="8"/>
      <c r="J16" s="10"/>
    </row>
    <row r="17" spans="1:10" x14ac:dyDescent="0.25">
      <c r="A17" s="7">
        <v>7</v>
      </c>
      <c r="B17" s="2" t="s">
        <v>66</v>
      </c>
      <c r="C17" s="8">
        <f>C11-C13+C15</f>
        <v>857414.79149407335</v>
      </c>
      <c r="J17" s="10"/>
    </row>
    <row r="18" spans="1:10" x14ac:dyDescent="0.25">
      <c r="A18" s="7"/>
      <c r="J18" s="10"/>
    </row>
    <row r="19" spans="1:10" x14ac:dyDescent="0.25">
      <c r="A19" s="7">
        <v>8</v>
      </c>
      <c r="B19" s="2" t="s">
        <v>64</v>
      </c>
      <c r="C19" s="10">
        <v>5240828637</v>
      </c>
      <c r="E19" s="7"/>
      <c r="F19" s="7"/>
      <c r="J19" s="10"/>
    </row>
    <row r="20" spans="1:10" x14ac:dyDescent="0.25">
      <c r="A20" s="7"/>
      <c r="J20" s="10"/>
    </row>
    <row r="21" spans="1:10" x14ac:dyDescent="0.25">
      <c r="A21" s="7">
        <v>9</v>
      </c>
      <c r="B21" s="2" t="s">
        <v>65</v>
      </c>
      <c r="C21" s="11">
        <f>ROUND(C17/C19,7)</f>
        <v>1.6359999999999999E-4</v>
      </c>
      <c r="D21" s="12"/>
      <c r="J21" s="10"/>
    </row>
    <row r="22" spans="1:10" x14ac:dyDescent="0.25">
      <c r="C22" s="11"/>
      <c r="G22" s="13"/>
      <c r="J22" s="10"/>
    </row>
    <row r="23" spans="1:10" x14ac:dyDescent="0.25">
      <c r="J23" s="10"/>
    </row>
    <row r="24" spans="1:10" x14ac:dyDescent="0.25">
      <c r="A24" s="14"/>
      <c r="B24" s="14" t="s">
        <v>80</v>
      </c>
      <c r="J24" s="10"/>
    </row>
    <row r="25" spans="1:10" x14ac:dyDescent="0.25">
      <c r="J25" s="10"/>
    </row>
    <row r="26" spans="1:10" x14ac:dyDescent="0.25">
      <c r="J26" s="10"/>
    </row>
    <row r="27" spans="1:10" x14ac:dyDescent="0.25">
      <c r="J27" s="10"/>
    </row>
  </sheetData>
  <mergeCells count="3">
    <mergeCell ref="A1:C1"/>
    <mergeCell ref="A2:C2"/>
    <mergeCell ref="A3:C3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showGridLines="0" workbookViewId="0">
      <selection activeCell="A19" sqref="A19"/>
    </sheetView>
  </sheetViews>
  <sheetFormatPr defaultRowHeight="15" x14ac:dyDescent="0.25"/>
  <cols>
    <col min="1" max="1" width="51.85546875" style="2" bestFit="1" customWidth="1"/>
    <col min="2" max="13" width="12.85546875" style="2" customWidth="1"/>
    <col min="14" max="14" width="18.85546875" style="2" bestFit="1" customWidth="1"/>
    <col min="15" max="16384" width="9.140625" style="2"/>
  </cols>
  <sheetData>
    <row r="1" spans="1:14" x14ac:dyDescent="0.25">
      <c r="A1" s="48" t="str">
        <f>'Form 1.0'!A1</f>
        <v>Kentucky Power Company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25">
      <c r="A2" s="48" t="str">
        <f>'Form 1.0'!A2</f>
        <v>System Sales Clause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x14ac:dyDescent="0.25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15"/>
      <c r="B5" s="49">
        <v>2022</v>
      </c>
      <c r="C5" s="50"/>
      <c r="D5" s="50"/>
      <c r="E5" s="50"/>
      <c r="F5" s="50"/>
      <c r="G5" s="50"/>
      <c r="H5" s="49">
        <v>2023</v>
      </c>
      <c r="I5" s="50"/>
      <c r="J5" s="50"/>
      <c r="K5" s="50"/>
      <c r="L5" s="50"/>
      <c r="M5" s="50"/>
    </row>
    <row r="6" spans="1:14" x14ac:dyDescent="0.25">
      <c r="B6" s="16" t="s">
        <v>7</v>
      </c>
      <c r="C6" s="17" t="s">
        <v>8</v>
      </c>
      <c r="D6" s="17" t="s">
        <v>9</v>
      </c>
      <c r="E6" s="17" t="s">
        <v>10</v>
      </c>
      <c r="F6" s="17" t="s">
        <v>11</v>
      </c>
      <c r="G6" s="17" t="s">
        <v>55</v>
      </c>
      <c r="H6" s="16" t="s">
        <v>0</v>
      </c>
      <c r="I6" s="17" t="s">
        <v>1</v>
      </c>
      <c r="J6" s="17" t="s">
        <v>2</v>
      </c>
      <c r="K6" s="17" t="s">
        <v>3</v>
      </c>
      <c r="L6" s="17" t="s">
        <v>4</v>
      </c>
      <c r="M6" s="18" t="s">
        <v>5</v>
      </c>
      <c r="N6" s="19" t="s">
        <v>6</v>
      </c>
    </row>
    <row r="7" spans="1:14" s="20" customFormat="1" x14ac:dyDescent="0.25">
      <c r="A7" s="20" t="s">
        <v>56</v>
      </c>
      <c r="B7" s="40">
        <f t="shared" ref="B7:H7" si="0">7326879/12</f>
        <v>610573.25</v>
      </c>
      <c r="C7" s="41">
        <f t="shared" si="0"/>
        <v>610573.25</v>
      </c>
      <c r="D7" s="41">
        <f t="shared" si="0"/>
        <v>610573.25</v>
      </c>
      <c r="E7" s="41">
        <f t="shared" si="0"/>
        <v>610573.25</v>
      </c>
      <c r="F7" s="41">
        <f t="shared" si="0"/>
        <v>610573.25</v>
      </c>
      <c r="G7" s="41">
        <f t="shared" si="0"/>
        <v>610573.25</v>
      </c>
      <c r="H7" s="40">
        <f t="shared" si="0"/>
        <v>610573.25</v>
      </c>
      <c r="I7" s="41">
        <f>7326879/12</f>
        <v>610573.25</v>
      </c>
      <c r="J7" s="41">
        <f>7326879/12</f>
        <v>610573.25</v>
      </c>
      <c r="K7" s="41">
        <f>7326879/12</f>
        <v>610573.25</v>
      </c>
      <c r="L7" s="41">
        <f>7326879/12</f>
        <v>610573.25</v>
      </c>
      <c r="M7" s="42">
        <f>7326879/12</f>
        <v>610573.25</v>
      </c>
      <c r="N7" s="20">
        <f>SUM(B7:M7)</f>
        <v>7326879</v>
      </c>
    </row>
    <row r="8" spans="1:14" ht="7.5" customHeight="1" x14ac:dyDescent="0.25">
      <c r="B8" s="21"/>
      <c r="C8" s="4"/>
      <c r="D8" s="4"/>
      <c r="E8" s="4"/>
      <c r="F8" s="4"/>
      <c r="G8" s="4"/>
      <c r="H8" s="21"/>
      <c r="I8" s="4"/>
      <c r="J8" s="4"/>
      <c r="K8" s="4"/>
      <c r="L8" s="4"/>
      <c r="M8" s="22"/>
    </row>
    <row r="9" spans="1:14" s="20" customFormat="1" x14ac:dyDescent="0.25">
      <c r="A9" s="20" t="s">
        <v>69</v>
      </c>
      <c r="B9" s="33">
        <f>'Form 3.0'!C56</f>
        <v>2401988.8739699987</v>
      </c>
      <c r="C9" s="32">
        <f>'Form 3.0'!D56</f>
        <v>3034100.6787520009</v>
      </c>
      <c r="D9" s="32">
        <f>'Form 3.0'!E56</f>
        <v>91200.03830200003</v>
      </c>
      <c r="E9" s="32">
        <f>'Form 3.0'!F56</f>
        <v>96264.573404998882</v>
      </c>
      <c r="F9" s="32">
        <f>'Form 3.0'!G56</f>
        <v>138774.27838199999</v>
      </c>
      <c r="G9" s="32">
        <f>'Form 3.0'!H56</f>
        <v>-73782.482984999937</v>
      </c>
      <c r="H9" s="33">
        <f>'Form 3.0'!I56</f>
        <v>140246.59272475415</v>
      </c>
      <c r="I9" s="32">
        <f>'Form 3.0'!J56</f>
        <v>-10743.557572492398</v>
      </c>
      <c r="J9" s="32">
        <f>'Form 3.0'!K56</f>
        <v>162785.18977199998</v>
      </c>
      <c r="K9" s="32">
        <f>'Form 3.0'!L56</f>
        <v>124783.40746499997</v>
      </c>
      <c r="L9" s="32">
        <f>'Form 3.0'!M56</f>
        <v>216278.13823099999</v>
      </c>
      <c r="M9" s="34">
        <f>'Form 3.0'!N56</f>
        <v>224990.46182399994</v>
      </c>
      <c r="N9" s="20">
        <f>SUM(B9:M9)</f>
        <v>6546886.1922702584</v>
      </c>
    </row>
    <row r="10" spans="1:14" ht="7.5" customHeight="1" x14ac:dyDescent="0.25">
      <c r="B10" s="21"/>
      <c r="C10" s="4"/>
      <c r="D10" s="6"/>
      <c r="E10" s="4"/>
      <c r="F10" s="4"/>
      <c r="G10" s="4"/>
      <c r="H10" s="21"/>
      <c r="I10" s="4"/>
      <c r="J10" s="4"/>
      <c r="K10" s="4"/>
      <c r="L10" s="4"/>
      <c r="M10" s="22"/>
    </row>
    <row r="11" spans="1:14" s="20" customFormat="1" x14ac:dyDescent="0.25">
      <c r="A11" s="20" t="s">
        <v>67</v>
      </c>
      <c r="B11" s="43">
        <v>458720.05122865346</v>
      </c>
      <c r="C11" s="44">
        <v>440182.44158234796</v>
      </c>
      <c r="D11" s="44">
        <v>34300.202340925644</v>
      </c>
      <c r="E11" s="44">
        <v>27443.058715042331</v>
      </c>
      <c r="F11" s="44">
        <v>43145.421623309863</v>
      </c>
      <c r="G11" s="45">
        <v>43675.496094372735</v>
      </c>
      <c r="H11" s="46">
        <v>25246.655630741192</v>
      </c>
      <c r="I11" s="44">
        <v>2589.2209854856455</v>
      </c>
      <c r="J11" s="44">
        <v>27370.355150322241</v>
      </c>
      <c r="K11" s="44">
        <v>-2254.6622150165799</v>
      </c>
      <c r="L11" s="44">
        <v>4130.993271628513</v>
      </c>
      <c r="M11" s="47">
        <v>39424.314683745128</v>
      </c>
      <c r="N11" s="20">
        <f>SUM(B11:M11)</f>
        <v>1143973.5490915582</v>
      </c>
    </row>
    <row r="12" spans="1:14" ht="7.5" customHeight="1" x14ac:dyDescent="0.25">
      <c r="I12" s="4"/>
      <c r="J12" s="4"/>
      <c r="K12" s="4"/>
      <c r="L12" s="4"/>
      <c r="M12" s="4"/>
    </row>
    <row r="13" spans="1:14" ht="7.5" customHeight="1" x14ac:dyDescent="0.25">
      <c r="I13" s="4"/>
      <c r="J13" s="4"/>
      <c r="K13" s="4"/>
      <c r="L13" s="4"/>
      <c r="M13" s="4"/>
    </row>
    <row r="14" spans="1:14" s="20" customFormat="1" x14ac:dyDescent="0.25">
      <c r="A14" s="20" t="s">
        <v>84</v>
      </c>
      <c r="B14" s="35">
        <f t="shared" ref="B14:M14" si="1">B9-B11</f>
        <v>1943268.8227413453</v>
      </c>
      <c r="C14" s="36">
        <f t="shared" si="1"/>
        <v>2593918.2371696532</v>
      </c>
      <c r="D14" s="36">
        <f t="shared" si="1"/>
        <v>56899.835961074386</v>
      </c>
      <c r="E14" s="36">
        <f t="shared" si="1"/>
        <v>68821.514689956559</v>
      </c>
      <c r="F14" s="36">
        <f t="shared" si="1"/>
        <v>95628.856758690119</v>
      </c>
      <c r="G14" s="37">
        <f t="shared" si="1"/>
        <v>-117457.97907937267</v>
      </c>
      <c r="H14" s="38">
        <f>H9-H11</f>
        <v>114999.93709401296</v>
      </c>
      <c r="I14" s="36">
        <f t="shared" si="1"/>
        <v>-13332.778557978043</v>
      </c>
      <c r="J14" s="36">
        <f t="shared" si="1"/>
        <v>135414.83462167776</v>
      </c>
      <c r="K14" s="36">
        <f t="shared" si="1"/>
        <v>127038.06968001655</v>
      </c>
      <c r="L14" s="36">
        <f t="shared" si="1"/>
        <v>212147.14495937148</v>
      </c>
      <c r="M14" s="39">
        <f t="shared" si="1"/>
        <v>185566.14714025482</v>
      </c>
      <c r="N14" s="23">
        <f>SUM(B14:M14)</f>
        <v>5402912.6431787051</v>
      </c>
    </row>
    <row r="15" spans="1:14" s="20" customFormat="1" x14ac:dyDescent="0.25"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0" t="s">
        <v>59</v>
      </c>
      <c r="B16" s="13"/>
    </row>
    <row r="18" spans="1:10" x14ac:dyDescent="0.25">
      <c r="A18" s="2" t="s">
        <v>75</v>
      </c>
    </row>
    <row r="19" spans="1:10" x14ac:dyDescent="0.25">
      <c r="A19" s="2" t="s">
        <v>76</v>
      </c>
    </row>
    <row r="23" spans="1:10" x14ac:dyDescent="0.25">
      <c r="I23" s="10"/>
    </row>
    <row r="25" spans="1:10" x14ac:dyDescent="0.25">
      <c r="B25" s="24"/>
      <c r="I25" s="9"/>
      <c r="J25" s="9"/>
    </row>
    <row r="26" spans="1:10" x14ac:dyDescent="0.25">
      <c r="I26" s="9"/>
    </row>
    <row r="27" spans="1:10" x14ac:dyDescent="0.25">
      <c r="B27" s="24"/>
    </row>
    <row r="32" spans="1:10" x14ac:dyDescent="0.25">
      <c r="G32" s="8"/>
      <c r="H32" s="8"/>
    </row>
    <row r="43" spans="2:2" x14ac:dyDescent="0.25">
      <c r="B43" s="2" t="s">
        <v>59</v>
      </c>
    </row>
  </sheetData>
  <mergeCells count="5">
    <mergeCell ref="A1:N1"/>
    <mergeCell ref="A2:N2"/>
    <mergeCell ref="A3:N3"/>
    <mergeCell ref="B5:G5"/>
    <mergeCell ref="H5: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60"/>
  <sheetViews>
    <sheetView showGridLines="0" workbookViewId="0">
      <pane ySplit="5" topLeftCell="A18" activePane="bottomLeft" state="frozen"/>
      <selection pane="bottomLeft" activeCell="H38" sqref="H38"/>
    </sheetView>
  </sheetViews>
  <sheetFormatPr defaultRowHeight="15" x14ac:dyDescent="0.25"/>
  <cols>
    <col min="1" max="1" width="9.140625" style="2"/>
    <col min="2" max="2" width="49.7109375" style="2" bestFit="1" customWidth="1"/>
    <col min="3" max="14" width="14.28515625" style="2" customWidth="1"/>
    <col min="15" max="15" width="15.42578125" style="2" customWidth="1"/>
    <col min="16" max="16384" width="9.140625" style="2"/>
  </cols>
  <sheetData>
    <row r="4" spans="1:15" x14ac:dyDescent="0.25">
      <c r="C4" s="49">
        <v>2022</v>
      </c>
      <c r="D4" s="50"/>
      <c r="E4" s="50"/>
      <c r="F4" s="50"/>
      <c r="G4" s="50"/>
      <c r="H4" s="51"/>
      <c r="I4" s="49">
        <v>2023</v>
      </c>
      <c r="J4" s="50"/>
      <c r="K4" s="50"/>
      <c r="L4" s="50"/>
      <c r="M4" s="50"/>
      <c r="N4" s="51"/>
    </row>
    <row r="5" spans="1:15" x14ac:dyDescent="0.25">
      <c r="A5" s="26" t="s">
        <v>78</v>
      </c>
      <c r="B5" s="26" t="s">
        <v>70</v>
      </c>
      <c r="C5" s="16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8" t="s">
        <v>55</v>
      </c>
      <c r="I5" s="16" t="s">
        <v>0</v>
      </c>
      <c r="J5" s="17" t="s">
        <v>1</v>
      </c>
      <c r="K5" s="17" t="s">
        <v>2</v>
      </c>
      <c r="L5" s="17" t="s">
        <v>3</v>
      </c>
      <c r="M5" s="17" t="s">
        <v>4</v>
      </c>
      <c r="N5" s="18" t="s">
        <v>5</v>
      </c>
      <c r="O5" s="19" t="s">
        <v>6</v>
      </c>
    </row>
    <row r="6" spans="1:15" x14ac:dyDescent="0.25">
      <c r="A6" s="2">
        <v>4470001</v>
      </c>
      <c r="B6" s="2" t="s">
        <v>16</v>
      </c>
      <c r="C6" s="52">
        <v>0</v>
      </c>
      <c r="D6" s="53">
        <v>0</v>
      </c>
      <c r="E6" s="53">
        <v>0</v>
      </c>
      <c r="F6" s="53">
        <v>0</v>
      </c>
      <c r="G6" s="53">
        <v>0</v>
      </c>
      <c r="H6" s="54">
        <v>0</v>
      </c>
      <c r="I6" s="52">
        <v>0</v>
      </c>
      <c r="J6" s="53">
        <v>0</v>
      </c>
      <c r="K6" s="53">
        <v>0</v>
      </c>
      <c r="L6" s="53">
        <v>0</v>
      </c>
      <c r="M6" s="53">
        <v>0</v>
      </c>
      <c r="N6" s="54">
        <v>0</v>
      </c>
      <c r="O6" s="27">
        <f>SUM(C6:N6)</f>
        <v>0</v>
      </c>
    </row>
    <row r="7" spans="1:15" x14ac:dyDescent="0.25">
      <c r="A7" s="2">
        <v>4470006</v>
      </c>
      <c r="B7" s="2" t="s">
        <v>17</v>
      </c>
      <c r="C7" s="55">
        <v>91.329999999995664</v>
      </c>
      <c r="D7" s="56">
        <v>-4.0000000000006253E-2</v>
      </c>
      <c r="E7" s="56">
        <v>0</v>
      </c>
      <c r="F7" s="56">
        <v>0</v>
      </c>
      <c r="G7" s="56">
        <v>0</v>
      </c>
      <c r="H7" s="57">
        <v>0</v>
      </c>
      <c r="I7" s="55">
        <v>0</v>
      </c>
      <c r="J7" s="56">
        <v>0</v>
      </c>
      <c r="K7" s="56">
        <v>0</v>
      </c>
      <c r="L7" s="56">
        <v>20.9</v>
      </c>
      <c r="M7" s="56">
        <v>0</v>
      </c>
      <c r="N7" s="57">
        <v>0</v>
      </c>
      <c r="O7" s="27">
        <f t="shared" ref="O7:O49" si="0">SUM(C7:N7)</f>
        <v>112.18999999999565</v>
      </c>
    </row>
    <row r="8" spans="1:15" x14ac:dyDescent="0.25">
      <c r="A8" s="2">
        <v>4470010</v>
      </c>
      <c r="B8" s="2" t="s">
        <v>18</v>
      </c>
      <c r="C8" s="55">
        <v>-594.08000000000015</v>
      </c>
      <c r="D8" s="56">
        <v>-254.70999999999992</v>
      </c>
      <c r="E8" s="56">
        <v>-230.21000000000004</v>
      </c>
      <c r="F8" s="56">
        <v>-130.58000000000001</v>
      </c>
      <c r="G8" s="56">
        <v>64.63000000000001</v>
      </c>
      <c r="H8" s="57">
        <v>100.32999999999993</v>
      </c>
      <c r="I8" s="55">
        <v>24.900000000000055</v>
      </c>
      <c r="J8" s="56">
        <v>20.029999999999998</v>
      </c>
      <c r="K8" s="56">
        <v>36.33</v>
      </c>
      <c r="L8" s="56">
        <v>39.230000000000004</v>
      </c>
      <c r="M8" s="56">
        <v>-12.649999999999999</v>
      </c>
      <c r="N8" s="57">
        <v>32.64</v>
      </c>
      <c r="O8" s="27">
        <f t="shared" si="0"/>
        <v>-904.13999999999976</v>
      </c>
    </row>
    <row r="9" spans="1:15" x14ac:dyDescent="0.25">
      <c r="A9" s="2">
        <v>4470028</v>
      </c>
      <c r="B9" s="2" t="s">
        <v>19</v>
      </c>
      <c r="C9" s="55">
        <v>0</v>
      </c>
      <c r="D9" s="56">
        <v>0</v>
      </c>
      <c r="E9" s="56">
        <v>0</v>
      </c>
      <c r="F9" s="56">
        <v>0</v>
      </c>
      <c r="G9" s="56">
        <v>0</v>
      </c>
      <c r="H9" s="57">
        <v>0</v>
      </c>
      <c r="I9" s="55">
        <v>0</v>
      </c>
      <c r="J9" s="56">
        <v>0</v>
      </c>
      <c r="K9" s="56">
        <v>0</v>
      </c>
      <c r="L9" s="56">
        <v>0</v>
      </c>
      <c r="M9" s="56">
        <v>0</v>
      </c>
      <c r="N9" s="57">
        <v>0</v>
      </c>
      <c r="O9" s="27">
        <f t="shared" si="0"/>
        <v>0</v>
      </c>
    </row>
    <row r="10" spans="1:15" x14ac:dyDescent="0.25">
      <c r="A10" s="2">
        <v>4470066</v>
      </c>
      <c r="B10" s="2" t="s">
        <v>20</v>
      </c>
      <c r="C10" s="55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  <c r="I10" s="55">
        <v>0</v>
      </c>
      <c r="J10" s="56">
        <v>0</v>
      </c>
      <c r="K10" s="56">
        <v>0</v>
      </c>
      <c r="L10" s="56">
        <v>0</v>
      </c>
      <c r="M10" s="56">
        <v>0</v>
      </c>
      <c r="N10" s="57">
        <v>0</v>
      </c>
      <c r="O10" s="27">
        <f t="shared" si="0"/>
        <v>0</v>
      </c>
    </row>
    <row r="11" spans="1:15" x14ac:dyDescent="0.25">
      <c r="A11" s="2">
        <v>4470081</v>
      </c>
      <c r="B11" s="2" t="s">
        <v>21</v>
      </c>
      <c r="C11" s="55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  <c r="I11" s="55">
        <v>0</v>
      </c>
      <c r="J11" s="56">
        <v>0</v>
      </c>
      <c r="K11" s="56">
        <v>0</v>
      </c>
      <c r="L11" s="56">
        <v>0</v>
      </c>
      <c r="M11" s="56">
        <v>0</v>
      </c>
      <c r="N11" s="57">
        <v>0</v>
      </c>
      <c r="O11" s="27">
        <f t="shared" si="0"/>
        <v>0</v>
      </c>
    </row>
    <row r="12" spans="1:15" x14ac:dyDescent="0.25">
      <c r="A12" s="2">
        <v>4470082</v>
      </c>
      <c r="B12" s="2" t="s">
        <v>22</v>
      </c>
      <c r="C12" s="55">
        <v>0</v>
      </c>
      <c r="D12" s="56">
        <v>0</v>
      </c>
      <c r="E12" s="56">
        <v>0</v>
      </c>
      <c r="F12" s="56">
        <v>0</v>
      </c>
      <c r="G12" s="56">
        <v>0</v>
      </c>
      <c r="H12" s="57">
        <v>0</v>
      </c>
      <c r="I12" s="55">
        <v>0</v>
      </c>
      <c r="J12" s="56">
        <v>0</v>
      </c>
      <c r="K12" s="56">
        <v>0</v>
      </c>
      <c r="L12" s="56">
        <v>0</v>
      </c>
      <c r="M12" s="56">
        <v>1043.3</v>
      </c>
      <c r="N12" s="57">
        <v>797.3</v>
      </c>
      <c r="O12" s="27">
        <f t="shared" si="0"/>
        <v>1840.6</v>
      </c>
    </row>
    <row r="13" spans="1:15" x14ac:dyDescent="0.25">
      <c r="A13" s="2">
        <v>4470089</v>
      </c>
      <c r="B13" s="2" t="s">
        <v>15</v>
      </c>
      <c r="C13" s="55">
        <v>-1937327.4899999991</v>
      </c>
      <c r="D13" s="56">
        <v>-2916868.72</v>
      </c>
      <c r="E13" s="56">
        <v>59323.569999999832</v>
      </c>
      <c r="F13" s="56">
        <v>40036.16000000108</v>
      </c>
      <c r="G13" s="56">
        <v>2364.3300000000017</v>
      </c>
      <c r="H13" s="57">
        <v>120443.45999999996</v>
      </c>
      <c r="I13" s="55">
        <v>112059.13</v>
      </c>
      <c r="J13" s="56">
        <v>-18956.859999999986</v>
      </c>
      <c r="K13" s="56">
        <v>-60509.350000000006</v>
      </c>
      <c r="L13" s="56">
        <v>-30584.21</v>
      </c>
      <c r="M13" s="56">
        <v>-445.8300000000005</v>
      </c>
      <c r="N13" s="57">
        <v>64613.430000000008</v>
      </c>
      <c r="O13" s="27">
        <f t="shared" si="0"/>
        <v>-4565852.379999998</v>
      </c>
    </row>
    <row r="14" spans="1:15" x14ac:dyDescent="0.25">
      <c r="A14" s="2">
        <v>4470098</v>
      </c>
      <c r="B14" s="2" t="s">
        <v>23</v>
      </c>
      <c r="C14" s="55">
        <v>24005.89</v>
      </c>
      <c r="D14" s="56">
        <v>19992.420000000006</v>
      </c>
      <c r="E14" s="56">
        <v>3390.05</v>
      </c>
      <c r="F14" s="56">
        <v>595.96999999999946</v>
      </c>
      <c r="G14" s="56">
        <v>745.81000000000029</v>
      </c>
      <c r="H14" s="57">
        <v>4368.8</v>
      </c>
      <c r="I14" s="55">
        <v>-165114.98000000004</v>
      </c>
      <c r="J14" s="56">
        <v>9300.3499999999985</v>
      </c>
      <c r="K14" s="56">
        <v>723.75000000000011</v>
      </c>
      <c r="L14" s="56">
        <v>1167.6700000000039</v>
      </c>
      <c r="M14" s="56">
        <v>2739.6000000000004</v>
      </c>
      <c r="N14" s="57">
        <v>-418.83999999999924</v>
      </c>
      <c r="O14" s="27">
        <f t="shared" si="0"/>
        <v>-98503.510000000024</v>
      </c>
    </row>
    <row r="15" spans="1:15" x14ac:dyDescent="0.25">
      <c r="A15" s="2">
        <v>4470099</v>
      </c>
      <c r="B15" s="2" t="s">
        <v>24</v>
      </c>
      <c r="C15" s="55">
        <v>-146936.59</v>
      </c>
      <c r="D15" s="56">
        <v>-146936.59</v>
      </c>
      <c r="E15" s="56">
        <v>-142196.70000000001</v>
      </c>
      <c r="F15" s="56">
        <v>-146936.58999999997</v>
      </c>
      <c r="G15" s="56">
        <v>-142196.70000000001</v>
      </c>
      <c r="H15" s="57">
        <v>-146936.70000000001</v>
      </c>
      <c r="I15" s="55">
        <v>113758.07</v>
      </c>
      <c r="J15" s="56">
        <v>0</v>
      </c>
      <c r="K15" s="56">
        <v>0</v>
      </c>
      <c r="L15" s="56">
        <v>-4.5474735088646412E-13</v>
      </c>
      <c r="M15" s="56">
        <v>0</v>
      </c>
      <c r="N15" s="57">
        <v>0</v>
      </c>
      <c r="O15" s="27">
        <f t="shared" si="0"/>
        <v>-758381.79999999981</v>
      </c>
    </row>
    <row r="16" spans="1:15" x14ac:dyDescent="0.25">
      <c r="A16" s="2">
        <v>4470100</v>
      </c>
      <c r="B16" s="2" t="s">
        <v>25</v>
      </c>
      <c r="C16" s="55">
        <v>-76428.199999999968</v>
      </c>
      <c r="D16" s="56">
        <v>-112702.26999999997</v>
      </c>
      <c r="E16" s="56">
        <v>-5219.1200000000081</v>
      </c>
      <c r="F16" s="56">
        <v>-6165.1699999999919</v>
      </c>
      <c r="G16" s="56">
        <v>-12888.62</v>
      </c>
      <c r="H16" s="57">
        <v>-38654.380000000012</v>
      </c>
      <c r="I16" s="55">
        <v>9156.5599999999977</v>
      </c>
      <c r="J16" s="56">
        <v>-8620.34</v>
      </c>
      <c r="K16" s="56">
        <v>-6285.88</v>
      </c>
      <c r="L16" s="56">
        <v>-709.2800000000002</v>
      </c>
      <c r="M16" s="56">
        <v>-14118.830000000002</v>
      </c>
      <c r="N16" s="57">
        <v>-8827.5</v>
      </c>
      <c r="O16" s="27">
        <f t="shared" si="0"/>
        <v>-281463.02999999991</v>
      </c>
    </row>
    <row r="17" spans="1:15" x14ac:dyDescent="0.25">
      <c r="A17" s="2">
        <v>4470106</v>
      </c>
      <c r="B17" s="2" t="s">
        <v>26</v>
      </c>
      <c r="C17" s="55">
        <v>0</v>
      </c>
      <c r="D17" s="56">
        <v>0</v>
      </c>
      <c r="E17" s="56">
        <v>0</v>
      </c>
      <c r="F17" s="56">
        <v>0</v>
      </c>
      <c r="G17" s="56">
        <v>0</v>
      </c>
      <c r="H17" s="57">
        <v>0</v>
      </c>
      <c r="I17" s="55">
        <v>0</v>
      </c>
      <c r="J17" s="56">
        <v>0</v>
      </c>
      <c r="K17" s="56">
        <v>0</v>
      </c>
      <c r="L17" s="56">
        <v>0</v>
      </c>
      <c r="M17" s="56">
        <v>0</v>
      </c>
      <c r="N17" s="57">
        <v>0</v>
      </c>
      <c r="O17" s="27">
        <f t="shared" si="0"/>
        <v>0</v>
      </c>
    </row>
    <row r="18" spans="1:15" x14ac:dyDescent="0.25">
      <c r="A18" s="2">
        <v>4470107</v>
      </c>
      <c r="B18" s="2" t="s">
        <v>27</v>
      </c>
      <c r="C18" s="55">
        <v>0</v>
      </c>
      <c r="D18" s="56">
        <v>0</v>
      </c>
      <c r="E18" s="56">
        <v>0</v>
      </c>
      <c r="F18" s="56">
        <v>0</v>
      </c>
      <c r="G18" s="56">
        <v>0</v>
      </c>
      <c r="H18" s="57">
        <v>0</v>
      </c>
      <c r="I18" s="55">
        <v>0</v>
      </c>
      <c r="J18" s="56">
        <v>0</v>
      </c>
      <c r="K18" s="56">
        <v>0</v>
      </c>
      <c r="L18" s="56">
        <v>0</v>
      </c>
      <c r="M18" s="56">
        <v>0</v>
      </c>
      <c r="N18" s="57">
        <v>0</v>
      </c>
      <c r="O18" s="27">
        <f t="shared" si="0"/>
        <v>0</v>
      </c>
    </row>
    <row r="19" spans="1:15" x14ac:dyDescent="0.25">
      <c r="A19" s="2">
        <v>4470109</v>
      </c>
      <c r="B19" s="2" t="s">
        <v>28</v>
      </c>
      <c r="C19" s="55">
        <v>0</v>
      </c>
      <c r="D19" s="56">
        <v>0</v>
      </c>
      <c r="E19" s="56">
        <v>0</v>
      </c>
      <c r="F19" s="56">
        <v>0</v>
      </c>
      <c r="G19" s="56">
        <v>0</v>
      </c>
      <c r="H19" s="57">
        <v>0</v>
      </c>
      <c r="I19" s="55">
        <v>0</v>
      </c>
      <c r="J19" s="56">
        <v>0</v>
      </c>
      <c r="K19" s="56">
        <v>0</v>
      </c>
      <c r="L19" s="56">
        <v>0</v>
      </c>
      <c r="M19" s="56">
        <v>0</v>
      </c>
      <c r="N19" s="57">
        <v>0</v>
      </c>
      <c r="O19" s="27">
        <f t="shared" si="0"/>
        <v>0</v>
      </c>
    </row>
    <row r="20" spans="1:15" x14ac:dyDescent="0.25">
      <c r="A20" s="2">
        <v>4470110</v>
      </c>
      <c r="B20" s="2" t="s">
        <v>29</v>
      </c>
      <c r="C20" s="55">
        <v>0</v>
      </c>
      <c r="D20" s="56">
        <v>0.63</v>
      </c>
      <c r="E20" s="56">
        <v>-0.62</v>
      </c>
      <c r="F20" s="56">
        <v>-0.01</v>
      </c>
      <c r="G20" s="56">
        <v>4.9400000000000004</v>
      </c>
      <c r="H20" s="57">
        <v>0</v>
      </c>
      <c r="I20" s="55">
        <v>0</v>
      </c>
      <c r="J20" s="56">
        <v>0</v>
      </c>
      <c r="K20" s="56">
        <v>0</v>
      </c>
      <c r="L20" s="56">
        <v>0</v>
      </c>
      <c r="M20" s="56">
        <v>0</v>
      </c>
      <c r="N20" s="57">
        <v>0</v>
      </c>
      <c r="O20" s="27">
        <f t="shared" si="0"/>
        <v>4.9400000000000004</v>
      </c>
    </row>
    <row r="21" spans="1:15" x14ac:dyDescent="0.25">
      <c r="A21" s="2">
        <v>4470112</v>
      </c>
      <c r="B21" s="2" t="s">
        <v>30</v>
      </c>
      <c r="C21" s="55">
        <v>0</v>
      </c>
      <c r="D21" s="56">
        <v>0</v>
      </c>
      <c r="E21" s="56">
        <v>0</v>
      </c>
      <c r="F21" s="56">
        <v>0</v>
      </c>
      <c r="G21" s="56">
        <v>0</v>
      </c>
      <c r="H21" s="57">
        <v>0</v>
      </c>
      <c r="I21" s="55">
        <v>0</v>
      </c>
      <c r="J21" s="56">
        <v>0</v>
      </c>
      <c r="K21" s="56">
        <v>0</v>
      </c>
      <c r="L21" s="56">
        <v>0</v>
      </c>
      <c r="M21" s="56">
        <v>0</v>
      </c>
      <c r="N21" s="57">
        <v>0</v>
      </c>
      <c r="O21" s="27">
        <f t="shared" si="0"/>
        <v>0</v>
      </c>
    </row>
    <row r="22" spans="1:15" x14ac:dyDescent="0.25">
      <c r="A22" s="2">
        <v>4470115</v>
      </c>
      <c r="B22" s="2" t="s">
        <v>31</v>
      </c>
      <c r="C22" s="55">
        <v>-7742.63</v>
      </c>
      <c r="D22" s="56">
        <v>-271.80000000000018</v>
      </c>
      <c r="E22" s="56">
        <v>-4042.45</v>
      </c>
      <c r="F22" s="56">
        <v>2835.17</v>
      </c>
      <c r="G22" s="56">
        <v>-433.52000000000004</v>
      </c>
      <c r="H22" s="57">
        <v>-2017.5800000000002</v>
      </c>
      <c r="I22" s="55">
        <v>-3817.78</v>
      </c>
      <c r="J22" s="56">
        <v>6216.73</v>
      </c>
      <c r="K22" s="56">
        <v>247.41999999999996</v>
      </c>
      <c r="L22" s="56">
        <v>1145.54</v>
      </c>
      <c r="M22" s="56">
        <v>744.95999999999992</v>
      </c>
      <c r="N22" s="57">
        <v>1043.6000000000001</v>
      </c>
      <c r="O22" s="27">
        <f t="shared" si="0"/>
        <v>-6092.340000000002</v>
      </c>
    </row>
    <row r="23" spans="1:15" x14ac:dyDescent="0.25">
      <c r="A23" s="2">
        <v>4470124</v>
      </c>
      <c r="B23" s="2" t="s">
        <v>32</v>
      </c>
      <c r="C23" s="55">
        <v>0</v>
      </c>
      <c r="D23" s="56">
        <v>0</v>
      </c>
      <c r="E23" s="56">
        <v>0</v>
      </c>
      <c r="F23" s="56">
        <v>0</v>
      </c>
      <c r="G23" s="56">
        <v>0</v>
      </c>
      <c r="H23" s="57">
        <v>0</v>
      </c>
      <c r="I23" s="55">
        <v>0</v>
      </c>
      <c r="J23" s="56">
        <v>0</v>
      </c>
      <c r="K23" s="56">
        <v>0</v>
      </c>
      <c r="L23" s="56">
        <v>0</v>
      </c>
      <c r="M23" s="56">
        <v>0</v>
      </c>
      <c r="N23" s="57">
        <v>0</v>
      </c>
      <c r="O23" s="27">
        <f t="shared" si="0"/>
        <v>0</v>
      </c>
    </row>
    <row r="24" spans="1:15" x14ac:dyDescent="0.25">
      <c r="A24" s="2">
        <v>4470126</v>
      </c>
      <c r="B24" s="2" t="s">
        <v>33</v>
      </c>
      <c r="C24" s="55">
        <v>126322.41999999995</v>
      </c>
      <c r="D24" s="56">
        <v>313600.86</v>
      </c>
      <c r="E24" s="56">
        <v>2334.6000000000658</v>
      </c>
      <c r="F24" s="56">
        <v>4925.75</v>
      </c>
      <c r="G24" s="56">
        <v>3787.4199999999992</v>
      </c>
      <c r="H24" s="57">
        <v>108968.68999999999</v>
      </c>
      <c r="I24" s="55">
        <v>-82815.539999999994</v>
      </c>
      <c r="J24" s="56">
        <v>-3176.8400000000015</v>
      </c>
      <c r="K24" s="56">
        <v>9570.440000000006</v>
      </c>
      <c r="L24" s="56">
        <v>-3111.4300000000021</v>
      </c>
      <c r="M24" s="56">
        <v>4361.92</v>
      </c>
      <c r="N24" s="57">
        <v>-15736.3</v>
      </c>
      <c r="O24" s="27">
        <f t="shared" si="0"/>
        <v>469031.99</v>
      </c>
    </row>
    <row r="25" spans="1:15" x14ac:dyDescent="0.25">
      <c r="A25" s="2">
        <v>4470131</v>
      </c>
      <c r="B25" s="2" t="s">
        <v>34</v>
      </c>
      <c r="C25" s="55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  <c r="I25" s="55">
        <v>0</v>
      </c>
      <c r="J25" s="56">
        <v>0</v>
      </c>
      <c r="K25" s="56">
        <v>0</v>
      </c>
      <c r="L25" s="56">
        <v>0</v>
      </c>
      <c r="M25" s="56">
        <v>0</v>
      </c>
      <c r="N25" s="57">
        <v>1668.16</v>
      </c>
      <c r="O25" s="27">
        <f t="shared" si="0"/>
        <v>1668.16</v>
      </c>
    </row>
    <row r="26" spans="1:15" x14ac:dyDescent="0.25">
      <c r="A26" s="2">
        <v>4470143</v>
      </c>
      <c r="B26" s="2" t="s">
        <v>35</v>
      </c>
      <c r="C26" s="55">
        <v>0</v>
      </c>
      <c r="D26" s="56">
        <v>0</v>
      </c>
      <c r="E26" s="56">
        <v>0</v>
      </c>
      <c r="F26" s="56">
        <v>0</v>
      </c>
      <c r="G26" s="56">
        <v>0</v>
      </c>
      <c r="H26" s="57">
        <v>0</v>
      </c>
      <c r="I26" s="55">
        <v>0</v>
      </c>
      <c r="J26" s="56">
        <v>0</v>
      </c>
      <c r="K26" s="56">
        <v>0</v>
      </c>
      <c r="L26" s="56">
        <v>0</v>
      </c>
      <c r="M26" s="56">
        <v>0</v>
      </c>
      <c r="N26" s="57">
        <v>0</v>
      </c>
      <c r="O26" s="27">
        <f t="shared" si="0"/>
        <v>0</v>
      </c>
    </row>
    <row r="27" spans="1:15" x14ac:dyDescent="0.25">
      <c r="A27" s="2">
        <v>4470151</v>
      </c>
      <c r="B27" s="2" t="s">
        <v>36</v>
      </c>
      <c r="C27" s="55">
        <v>0</v>
      </c>
      <c r="D27" s="56">
        <v>0</v>
      </c>
      <c r="E27" s="56">
        <v>0</v>
      </c>
      <c r="F27" s="56">
        <v>374.39</v>
      </c>
      <c r="G27" s="56">
        <v>0</v>
      </c>
      <c r="H27" s="57">
        <v>0</v>
      </c>
      <c r="I27" s="55">
        <v>0</v>
      </c>
      <c r="J27" s="56">
        <v>0</v>
      </c>
      <c r="K27" s="56">
        <v>0</v>
      </c>
      <c r="L27" s="56">
        <v>0</v>
      </c>
      <c r="M27" s="56">
        <v>0</v>
      </c>
      <c r="N27" s="57">
        <v>0</v>
      </c>
      <c r="O27" s="27">
        <f t="shared" si="0"/>
        <v>374.39</v>
      </c>
    </row>
    <row r="28" spans="1:15" x14ac:dyDescent="0.25">
      <c r="A28" s="2">
        <v>4470168</v>
      </c>
      <c r="B28" s="2" t="s">
        <v>37</v>
      </c>
      <c r="C28" s="55">
        <v>0</v>
      </c>
      <c r="D28" s="56">
        <v>0</v>
      </c>
      <c r="E28" s="56">
        <v>0</v>
      </c>
      <c r="F28" s="56">
        <v>0</v>
      </c>
      <c r="G28" s="56">
        <v>0</v>
      </c>
      <c r="H28" s="57">
        <v>0</v>
      </c>
      <c r="I28" s="55">
        <v>0</v>
      </c>
      <c r="J28" s="56">
        <v>0</v>
      </c>
      <c r="K28" s="56">
        <v>0</v>
      </c>
      <c r="L28" s="56">
        <v>0</v>
      </c>
      <c r="M28" s="56">
        <v>0</v>
      </c>
      <c r="N28" s="57">
        <v>0</v>
      </c>
      <c r="O28" s="27">
        <f t="shared" si="0"/>
        <v>0</v>
      </c>
    </row>
    <row r="29" spans="1:15" x14ac:dyDescent="0.25">
      <c r="A29" s="2">
        <v>4470170</v>
      </c>
      <c r="B29" s="2" t="s">
        <v>38</v>
      </c>
      <c r="C29" s="55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  <c r="I29" s="55">
        <v>0</v>
      </c>
      <c r="J29" s="56">
        <v>0</v>
      </c>
      <c r="K29" s="56">
        <v>0</v>
      </c>
      <c r="L29" s="56">
        <v>0</v>
      </c>
      <c r="M29" s="56">
        <v>0</v>
      </c>
      <c r="N29" s="57">
        <v>0</v>
      </c>
      <c r="O29" s="27">
        <f t="shared" si="0"/>
        <v>0</v>
      </c>
    </row>
    <row r="30" spans="1:15" x14ac:dyDescent="0.25">
      <c r="A30" s="2">
        <v>4470174</v>
      </c>
      <c r="B30" s="2" t="s">
        <v>39</v>
      </c>
      <c r="C30" s="55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  <c r="I30" s="55">
        <v>0</v>
      </c>
      <c r="J30" s="56">
        <v>0</v>
      </c>
      <c r="K30" s="56">
        <v>0</v>
      </c>
      <c r="L30" s="56">
        <v>0</v>
      </c>
      <c r="M30" s="56">
        <v>0</v>
      </c>
      <c r="N30" s="57">
        <v>0</v>
      </c>
      <c r="O30" s="27">
        <f t="shared" si="0"/>
        <v>0</v>
      </c>
    </row>
    <row r="31" spans="1:15" x14ac:dyDescent="0.25">
      <c r="A31" s="2">
        <v>4470204</v>
      </c>
      <c r="B31" s="2" t="s">
        <v>40</v>
      </c>
      <c r="C31" s="55">
        <v>0</v>
      </c>
      <c r="D31" s="56">
        <v>0</v>
      </c>
      <c r="E31" s="56">
        <v>0</v>
      </c>
      <c r="F31" s="56">
        <v>0</v>
      </c>
      <c r="G31" s="56">
        <v>0</v>
      </c>
      <c r="H31" s="57">
        <v>0</v>
      </c>
      <c r="I31" s="55">
        <v>0</v>
      </c>
      <c r="J31" s="56">
        <v>0</v>
      </c>
      <c r="K31" s="56">
        <v>0</v>
      </c>
      <c r="L31" s="56">
        <v>0</v>
      </c>
      <c r="M31" s="56">
        <v>0</v>
      </c>
      <c r="N31" s="57">
        <v>0</v>
      </c>
      <c r="O31" s="27">
        <f t="shared" si="0"/>
        <v>0</v>
      </c>
    </row>
    <row r="32" spans="1:15" x14ac:dyDescent="0.25">
      <c r="A32" s="2">
        <v>4470206</v>
      </c>
      <c r="B32" s="2" t="s">
        <v>41</v>
      </c>
      <c r="C32" s="55">
        <v>-37257.149999999994</v>
      </c>
      <c r="D32" s="56">
        <v>-74440.08</v>
      </c>
      <c r="E32" s="56">
        <v>286</v>
      </c>
      <c r="F32" s="56">
        <v>-24.7</v>
      </c>
      <c r="G32" s="56">
        <v>7.0000000000000284E-2</v>
      </c>
      <c r="H32" s="57">
        <v>-24080.179999999997</v>
      </c>
      <c r="I32" s="55">
        <v>22367.34</v>
      </c>
      <c r="J32" s="56">
        <v>-2228.3399999999997</v>
      </c>
      <c r="K32" s="56">
        <v>-4934.51</v>
      </c>
      <c r="L32" s="56">
        <v>-967.63999999999953</v>
      </c>
      <c r="M32" s="56">
        <v>-815.26</v>
      </c>
      <c r="N32" s="57">
        <v>-6111.22</v>
      </c>
      <c r="O32" s="27">
        <f t="shared" si="0"/>
        <v>-128205.66999999997</v>
      </c>
    </row>
    <row r="33" spans="1:15" x14ac:dyDescent="0.25">
      <c r="A33" s="2">
        <v>4470209</v>
      </c>
      <c r="B33" s="2" t="s">
        <v>42</v>
      </c>
      <c r="C33" s="55">
        <v>183281.85999999993</v>
      </c>
      <c r="D33" s="56">
        <v>282270.8</v>
      </c>
      <c r="E33" s="56">
        <v>-590.20999999999367</v>
      </c>
      <c r="F33" s="56">
        <v>98.49</v>
      </c>
      <c r="G33" s="56">
        <v>825.36</v>
      </c>
      <c r="H33" s="57">
        <v>62657.689999999995</v>
      </c>
      <c r="I33" s="55">
        <v>-60921.5</v>
      </c>
      <c r="J33" s="56">
        <v>6927.54</v>
      </c>
      <c r="K33" s="56">
        <v>17330.96</v>
      </c>
      <c r="L33" s="56">
        <v>3639.9999999999982</v>
      </c>
      <c r="M33" s="56">
        <v>3188.83</v>
      </c>
      <c r="N33" s="57">
        <v>32819.11</v>
      </c>
      <c r="O33" s="27">
        <f t="shared" si="0"/>
        <v>531528.92999999993</v>
      </c>
    </row>
    <row r="34" spans="1:15" x14ac:dyDescent="0.25">
      <c r="A34" s="2">
        <v>4470214</v>
      </c>
      <c r="B34" s="2" t="s">
        <v>43</v>
      </c>
      <c r="C34" s="55">
        <v>-52.560000000000393</v>
      </c>
      <c r="D34" s="56">
        <v>-460.39</v>
      </c>
      <c r="E34" s="56">
        <v>-1389.2</v>
      </c>
      <c r="F34" s="56">
        <v>2.2737367544323206E-13</v>
      </c>
      <c r="G34" s="56">
        <v>0</v>
      </c>
      <c r="H34" s="57">
        <v>0</v>
      </c>
      <c r="I34" s="55">
        <v>0</v>
      </c>
      <c r="J34" s="56">
        <v>0</v>
      </c>
      <c r="K34" s="56">
        <v>0</v>
      </c>
      <c r="L34" s="56">
        <v>0</v>
      </c>
      <c r="M34" s="56">
        <v>0</v>
      </c>
      <c r="N34" s="57">
        <v>0</v>
      </c>
      <c r="O34" s="27">
        <f t="shared" si="0"/>
        <v>-1902.1500000000003</v>
      </c>
    </row>
    <row r="35" spans="1:15" x14ac:dyDescent="0.25">
      <c r="A35" s="2">
        <v>4470215</v>
      </c>
      <c r="B35" s="2" t="s">
        <v>57</v>
      </c>
      <c r="C35" s="55">
        <v>22.940000000000452</v>
      </c>
      <c r="D35" s="56">
        <v>262.5</v>
      </c>
      <c r="E35" s="56">
        <v>983.32</v>
      </c>
      <c r="F35" s="56">
        <v>2.2737367544323206E-13</v>
      </c>
      <c r="G35" s="56">
        <v>-138.33000000000001</v>
      </c>
      <c r="H35" s="57">
        <v>-53.409999999999968</v>
      </c>
      <c r="I35" s="55">
        <v>-23.919999999999998</v>
      </c>
      <c r="J35" s="56">
        <v>-0.10000000000000009</v>
      </c>
      <c r="K35" s="56">
        <v>0</v>
      </c>
      <c r="L35" s="56">
        <v>1.9984014443252818E-15</v>
      </c>
      <c r="M35" s="56">
        <v>0</v>
      </c>
      <c r="N35" s="57">
        <v>0</v>
      </c>
      <c r="O35" s="27">
        <f t="shared" si="0"/>
        <v>1053.0000000000009</v>
      </c>
    </row>
    <row r="36" spans="1:15" x14ac:dyDescent="0.25">
      <c r="A36" s="2">
        <v>4470220</v>
      </c>
      <c r="B36" s="2" t="s">
        <v>44</v>
      </c>
      <c r="C36" s="55">
        <v>-596351.91000000027</v>
      </c>
      <c r="D36" s="56">
        <v>-493986.32000000007</v>
      </c>
      <c r="E36" s="56">
        <v>-10035.769999999953</v>
      </c>
      <c r="F36" s="56">
        <v>0</v>
      </c>
      <c r="G36" s="56">
        <v>0</v>
      </c>
      <c r="H36" s="57">
        <v>-5407.76</v>
      </c>
      <c r="I36" s="55">
        <v>-11422.78</v>
      </c>
      <c r="J36" s="56">
        <v>-51087.05</v>
      </c>
      <c r="K36" s="56">
        <v>-133311.50999999998</v>
      </c>
      <c r="L36" s="56">
        <v>-114622.68999999999</v>
      </c>
      <c r="M36" s="56">
        <v>-215180.05000000002</v>
      </c>
      <c r="N36" s="57">
        <v>-320753.27999999991</v>
      </c>
      <c r="O36" s="27">
        <f t="shared" si="0"/>
        <v>-1952159.1200000006</v>
      </c>
    </row>
    <row r="37" spans="1:15" x14ac:dyDescent="0.25">
      <c r="A37" s="2">
        <v>4470221</v>
      </c>
      <c r="B37" s="2" t="s">
        <v>45</v>
      </c>
      <c r="C37" s="55">
        <v>-683.12999999999988</v>
      </c>
      <c r="D37" s="56">
        <v>-3239.8599999999997</v>
      </c>
      <c r="E37" s="56">
        <v>0</v>
      </c>
      <c r="F37" s="56">
        <v>4.5474735088646412E-13</v>
      </c>
      <c r="G37" s="56">
        <v>-708.81</v>
      </c>
      <c r="H37" s="57">
        <v>-20664.950000000015</v>
      </c>
      <c r="I37" s="55">
        <v>-76146.939999999988</v>
      </c>
      <c r="J37" s="56">
        <v>60254.45</v>
      </c>
      <c r="K37" s="56">
        <v>-493.40999999999991</v>
      </c>
      <c r="L37" s="56">
        <v>14.270000000001451</v>
      </c>
      <c r="M37" s="56">
        <v>-1207.4000000000001</v>
      </c>
      <c r="N37" s="57">
        <v>-3641.01</v>
      </c>
      <c r="O37" s="27">
        <f t="shared" si="0"/>
        <v>-46516.790000000008</v>
      </c>
    </row>
    <row r="38" spans="1:15" x14ac:dyDescent="0.25">
      <c r="A38" s="2">
        <v>4470222</v>
      </c>
      <c r="B38" s="2" t="s">
        <v>46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  <c r="I38" s="55">
        <v>0</v>
      </c>
      <c r="J38" s="56">
        <v>0</v>
      </c>
      <c r="K38" s="56">
        <v>0</v>
      </c>
      <c r="L38" s="56">
        <v>0</v>
      </c>
      <c r="M38" s="56">
        <v>0</v>
      </c>
      <c r="N38" s="57">
        <v>0</v>
      </c>
      <c r="O38" s="27">
        <f t="shared" si="0"/>
        <v>0</v>
      </c>
    </row>
    <row r="39" spans="1:15" x14ac:dyDescent="0.25">
      <c r="A39" s="2">
        <v>5550039</v>
      </c>
      <c r="B39" s="2" t="s">
        <v>47</v>
      </c>
      <c r="C39" s="55">
        <v>554.34999999999945</v>
      </c>
      <c r="D39" s="56">
        <v>-56.219999999999942</v>
      </c>
      <c r="E39" s="56">
        <v>-126.34000000000002</v>
      </c>
      <c r="F39" s="56">
        <v>-87.509999999999991</v>
      </c>
      <c r="G39" s="56">
        <v>-209.84000000000003</v>
      </c>
      <c r="H39" s="57">
        <v>1581.52</v>
      </c>
      <c r="I39" s="55">
        <v>-607.08999999999992</v>
      </c>
      <c r="J39" s="56">
        <v>-22.75</v>
      </c>
      <c r="K39" s="56">
        <v>-22.049999999999997</v>
      </c>
      <c r="L39" s="56">
        <v>-26.689999999999998</v>
      </c>
      <c r="M39" s="56">
        <v>157.62</v>
      </c>
      <c r="N39" s="57">
        <v>565.55999999999995</v>
      </c>
      <c r="O39" s="27">
        <f t="shared" si="0"/>
        <v>1700.5599999999995</v>
      </c>
    </row>
    <row r="40" spans="1:15" x14ac:dyDescent="0.25">
      <c r="A40" s="2">
        <v>5550088</v>
      </c>
      <c r="B40" s="2" t="s">
        <v>48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7">
        <v>0</v>
      </c>
      <c r="I40" s="55">
        <v>0</v>
      </c>
      <c r="J40" s="56">
        <v>0</v>
      </c>
      <c r="K40" s="56">
        <v>0</v>
      </c>
      <c r="L40" s="56">
        <v>0</v>
      </c>
      <c r="M40" s="56">
        <v>0</v>
      </c>
      <c r="N40" s="57">
        <v>0</v>
      </c>
      <c r="O40" s="27">
        <f t="shared" si="0"/>
        <v>0</v>
      </c>
    </row>
    <row r="41" spans="1:15" x14ac:dyDescent="0.25">
      <c r="A41" s="2">
        <v>5550093</v>
      </c>
      <c r="B41" s="2" t="s">
        <v>77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  <c r="I41" s="55">
        <v>0</v>
      </c>
      <c r="J41" s="56">
        <v>0</v>
      </c>
      <c r="K41" s="56">
        <v>0</v>
      </c>
      <c r="L41" s="56">
        <v>0</v>
      </c>
      <c r="M41" s="56">
        <v>0</v>
      </c>
      <c r="N41" s="57">
        <v>0</v>
      </c>
      <c r="O41" s="27">
        <f t="shared" si="0"/>
        <v>0</v>
      </c>
    </row>
    <row r="42" spans="1:15" x14ac:dyDescent="0.25">
      <c r="A42" s="2">
        <v>5550099</v>
      </c>
      <c r="B42" s="2" t="s">
        <v>49</v>
      </c>
      <c r="C42" s="55">
        <v>0</v>
      </c>
      <c r="D42" s="56">
        <v>0</v>
      </c>
      <c r="E42" s="56">
        <v>0</v>
      </c>
      <c r="F42" s="56">
        <v>0</v>
      </c>
      <c r="G42" s="56">
        <v>0</v>
      </c>
      <c r="H42" s="57">
        <v>0</v>
      </c>
      <c r="I42" s="55">
        <v>0</v>
      </c>
      <c r="J42" s="56">
        <v>0</v>
      </c>
      <c r="K42" s="56">
        <v>0</v>
      </c>
      <c r="L42" s="56">
        <v>0</v>
      </c>
      <c r="M42" s="56">
        <v>0</v>
      </c>
      <c r="N42" s="57">
        <v>0</v>
      </c>
      <c r="O42" s="27">
        <f t="shared" si="0"/>
        <v>0</v>
      </c>
    </row>
    <row r="43" spans="1:15" x14ac:dyDescent="0.25">
      <c r="A43" s="2">
        <v>5550100</v>
      </c>
      <c r="B43" s="2" t="s">
        <v>50</v>
      </c>
      <c r="C43" s="55">
        <v>0</v>
      </c>
      <c r="D43" s="56">
        <v>0</v>
      </c>
      <c r="E43" s="56">
        <v>0</v>
      </c>
      <c r="F43" s="56">
        <v>0</v>
      </c>
      <c r="G43" s="56">
        <v>0</v>
      </c>
      <c r="H43" s="57">
        <v>0</v>
      </c>
      <c r="I43" s="55">
        <v>0</v>
      </c>
      <c r="J43" s="56">
        <v>0</v>
      </c>
      <c r="K43" s="56">
        <v>0</v>
      </c>
      <c r="L43" s="56">
        <v>0</v>
      </c>
      <c r="M43" s="56">
        <v>0</v>
      </c>
      <c r="N43" s="57">
        <v>0</v>
      </c>
      <c r="O43" s="27">
        <f t="shared" si="0"/>
        <v>0</v>
      </c>
    </row>
    <row r="44" spans="1:15" x14ac:dyDescent="0.25">
      <c r="A44" s="2">
        <v>5550107</v>
      </c>
      <c r="B44" s="2" t="s">
        <v>51</v>
      </c>
      <c r="C44" s="55">
        <v>0</v>
      </c>
      <c r="D44" s="56">
        <v>0</v>
      </c>
      <c r="E44" s="56">
        <v>0</v>
      </c>
      <c r="F44" s="56">
        <v>0</v>
      </c>
      <c r="G44" s="56">
        <v>0</v>
      </c>
      <c r="H44" s="57">
        <v>0</v>
      </c>
      <c r="I44" s="55">
        <v>0</v>
      </c>
      <c r="J44" s="56">
        <v>0</v>
      </c>
      <c r="K44" s="56">
        <v>0</v>
      </c>
      <c r="L44" s="56">
        <v>0</v>
      </c>
      <c r="M44" s="56">
        <v>0</v>
      </c>
      <c r="N44" s="57">
        <v>0</v>
      </c>
      <c r="O44" s="27">
        <f t="shared" si="0"/>
        <v>0</v>
      </c>
    </row>
    <row r="45" spans="1:15" x14ac:dyDescent="0.25">
      <c r="A45" s="2">
        <v>5570007</v>
      </c>
      <c r="B45" s="2" t="s">
        <v>58</v>
      </c>
      <c r="C45" s="55">
        <v>0</v>
      </c>
      <c r="D45" s="56">
        <v>32659.580000000005</v>
      </c>
      <c r="E45" s="56">
        <v>0</v>
      </c>
      <c r="F45" s="56">
        <v>0</v>
      </c>
      <c r="G45" s="56">
        <v>0</v>
      </c>
      <c r="H45" s="57">
        <v>0</v>
      </c>
      <c r="I45" s="55">
        <v>0</v>
      </c>
      <c r="J45" s="56">
        <v>0</v>
      </c>
      <c r="K45" s="56">
        <v>0</v>
      </c>
      <c r="L45" s="56">
        <v>0</v>
      </c>
      <c r="M45" s="56">
        <v>0</v>
      </c>
      <c r="N45" s="57">
        <v>0</v>
      </c>
      <c r="O45" s="27">
        <f t="shared" si="0"/>
        <v>32659.580000000005</v>
      </c>
    </row>
    <row r="46" spans="1:15" x14ac:dyDescent="0.25">
      <c r="A46" s="2">
        <v>5614000</v>
      </c>
      <c r="B46" s="2" t="s">
        <v>52</v>
      </c>
      <c r="C46" s="55">
        <v>14111.74</v>
      </c>
      <c r="D46" s="56">
        <v>8151.0999999999949</v>
      </c>
      <c r="E46" s="56">
        <v>270.69000000000102</v>
      </c>
      <c r="F46" s="56">
        <v>3189.46</v>
      </c>
      <c r="G46" s="56">
        <v>4169.2000000000016</v>
      </c>
      <c r="H46" s="57">
        <v>5220.4400000000005</v>
      </c>
      <c r="I46" s="55">
        <v>-117.61999999999993</v>
      </c>
      <c r="J46" s="56">
        <v>5780.3899999999994</v>
      </c>
      <c r="K46" s="56">
        <v>3899.09</v>
      </c>
      <c r="L46" s="56">
        <v>8454.7199999999993</v>
      </c>
      <c r="M46" s="56">
        <v>310.50999999999971</v>
      </c>
      <c r="N46" s="57">
        <v>13437.46</v>
      </c>
      <c r="O46" s="27">
        <f t="shared" si="0"/>
        <v>66877.179999999993</v>
      </c>
    </row>
    <row r="47" spans="1:15" x14ac:dyDescent="0.25">
      <c r="A47" s="2">
        <v>5618000</v>
      </c>
      <c r="B47" s="2" t="s">
        <v>53</v>
      </c>
      <c r="C47" s="55">
        <v>4409.37</v>
      </c>
      <c r="D47" s="56">
        <v>3187.8999999999996</v>
      </c>
      <c r="E47" s="56">
        <v>219.85000000000014</v>
      </c>
      <c r="F47" s="56">
        <v>919.91</v>
      </c>
      <c r="G47" s="56">
        <v>1027.5899999999997</v>
      </c>
      <c r="H47" s="57">
        <v>1414.14</v>
      </c>
      <c r="I47" s="55">
        <v>648.93999999999949</v>
      </c>
      <c r="J47" s="56">
        <v>1815.55</v>
      </c>
      <c r="K47" s="56">
        <v>1096.3599999999999</v>
      </c>
      <c r="L47" s="56">
        <v>2149.9499999999998</v>
      </c>
      <c r="M47" s="56">
        <v>141.97</v>
      </c>
      <c r="N47" s="57">
        <v>1733.15</v>
      </c>
      <c r="O47" s="27">
        <f t="shared" si="0"/>
        <v>18764.68</v>
      </c>
    </row>
    <row r="48" spans="1:15" x14ac:dyDescent="0.25">
      <c r="A48" s="2">
        <v>5757000</v>
      </c>
      <c r="B48" s="2" t="s">
        <v>54</v>
      </c>
      <c r="C48" s="55">
        <v>12748.939999999999</v>
      </c>
      <c r="D48" s="56">
        <v>10036.33</v>
      </c>
      <c r="E48" s="56">
        <v>433.58000000000038</v>
      </c>
      <c r="F48" s="56">
        <v>2807.1099999999997</v>
      </c>
      <c r="G48" s="56">
        <v>2827.4900000000002</v>
      </c>
      <c r="H48" s="57">
        <v>3815.2100000000005</v>
      </c>
      <c r="I48" s="55">
        <v>666.35000000000014</v>
      </c>
      <c r="J48" s="56">
        <v>4676.380000000001</v>
      </c>
      <c r="K48" s="56">
        <v>3476.5499999999993</v>
      </c>
      <c r="L48" s="56">
        <v>6975.510000000002</v>
      </c>
      <c r="M48" s="56">
        <v>-57.680000000000064</v>
      </c>
      <c r="N48" s="57">
        <v>6688.03</v>
      </c>
      <c r="O48" s="27">
        <f t="shared" si="0"/>
        <v>55093.8</v>
      </c>
    </row>
    <row r="49" spans="1:15" x14ac:dyDescent="0.25">
      <c r="A49" s="2">
        <v>5614008</v>
      </c>
      <c r="B49" s="2" t="s">
        <v>81</v>
      </c>
      <c r="C49" s="58">
        <v>0</v>
      </c>
      <c r="D49" s="59">
        <v>0</v>
      </c>
      <c r="E49" s="59">
        <v>4112.75</v>
      </c>
      <c r="F49" s="59">
        <v>0</v>
      </c>
      <c r="G49" s="59">
        <v>0</v>
      </c>
      <c r="H49" s="59">
        <v>4112.75</v>
      </c>
      <c r="I49" s="58">
        <v>0</v>
      </c>
      <c r="J49" s="59">
        <v>0</v>
      </c>
      <c r="K49" s="59">
        <v>4112.75</v>
      </c>
      <c r="L49" s="59"/>
      <c r="M49" s="59">
        <v>0</v>
      </c>
      <c r="N49" s="60">
        <v>4112.75</v>
      </c>
      <c r="O49" s="27">
        <f t="shared" si="0"/>
        <v>16451</v>
      </c>
    </row>
    <row r="50" spans="1:15" x14ac:dyDescent="0.25">
      <c r="A50" s="28" t="s">
        <v>61</v>
      </c>
      <c r="B50" s="29" t="s">
        <v>71</v>
      </c>
      <c r="O50" s="27"/>
    </row>
    <row r="51" spans="1:15" x14ac:dyDescent="0.25">
      <c r="O51" s="27"/>
    </row>
    <row r="52" spans="1:15" x14ac:dyDescent="0.2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x14ac:dyDescent="0.25">
      <c r="B53" s="15" t="s">
        <v>60</v>
      </c>
      <c r="C53" s="61">
        <f t="shared" ref="C53:O53" si="1">SUM(C6:C52)</f>
        <v>-2437824.899999999</v>
      </c>
      <c r="D53" s="62">
        <f t="shared" si="1"/>
        <v>-3079054.8800000008</v>
      </c>
      <c r="E53" s="62">
        <f t="shared" si="1"/>
        <v>-92476.210000000036</v>
      </c>
      <c r="F53" s="62">
        <f t="shared" si="1"/>
        <v>-97562.149999998859</v>
      </c>
      <c r="G53" s="62">
        <f t="shared" si="1"/>
        <v>-140758.97999999998</v>
      </c>
      <c r="H53" s="63">
        <f t="shared" si="1"/>
        <v>74868.069999999934</v>
      </c>
      <c r="I53" s="61">
        <f t="shared" ref="I53:N53" si="2">SUM(I6:I52)</f>
        <v>-142306.85999999999</v>
      </c>
      <c r="J53" s="62">
        <f t="shared" si="2"/>
        <v>10899.140000000007</v>
      </c>
      <c r="K53" s="62">
        <f t="shared" si="2"/>
        <v>-165063.06</v>
      </c>
      <c r="L53" s="62">
        <f t="shared" si="2"/>
        <v>-126414.14999999997</v>
      </c>
      <c r="M53" s="62">
        <f t="shared" si="2"/>
        <v>-219148.99</v>
      </c>
      <c r="N53" s="63">
        <f t="shared" si="2"/>
        <v>-227976.95999999993</v>
      </c>
      <c r="O53" s="27">
        <f t="shared" si="1"/>
        <v>-6642819.9299999988</v>
      </c>
    </row>
    <row r="54" spans="1:15" x14ac:dyDescent="0.25">
      <c r="B54" s="15" t="s">
        <v>74</v>
      </c>
      <c r="C54" s="64">
        <v>0.98529999999999995</v>
      </c>
      <c r="D54" s="65">
        <v>0.98540000000000005</v>
      </c>
      <c r="E54" s="65">
        <v>0.98619999999999997</v>
      </c>
      <c r="F54" s="65">
        <v>0.98670000000000002</v>
      </c>
      <c r="G54" s="65">
        <v>0.9859</v>
      </c>
      <c r="H54" s="66">
        <v>0.98550000000000004</v>
      </c>
      <c r="I54" s="64">
        <v>0.98552236149932726</v>
      </c>
      <c r="J54" s="65">
        <v>0.98572525653330378</v>
      </c>
      <c r="K54" s="65">
        <v>0.98619999999999997</v>
      </c>
      <c r="L54" s="65">
        <v>0.98709999999999998</v>
      </c>
      <c r="M54" s="65">
        <v>0.9869</v>
      </c>
      <c r="N54" s="66">
        <v>0.9869</v>
      </c>
      <c r="O54" s="30"/>
    </row>
    <row r="55" spans="1:15" x14ac:dyDescent="0.25">
      <c r="B55" s="15" t="s">
        <v>72</v>
      </c>
      <c r="C55" s="67">
        <f t="shared" ref="C55:H55" si="3">+C54*C53</f>
        <v>-2401988.8739699987</v>
      </c>
      <c r="D55" s="68">
        <f t="shared" si="3"/>
        <v>-3034100.6787520009</v>
      </c>
      <c r="E55" s="68">
        <f t="shared" si="3"/>
        <v>-91200.03830200003</v>
      </c>
      <c r="F55" s="68">
        <f t="shared" si="3"/>
        <v>-96264.573404998882</v>
      </c>
      <c r="G55" s="68">
        <f t="shared" si="3"/>
        <v>-138774.27838199999</v>
      </c>
      <c r="H55" s="69">
        <f t="shared" si="3"/>
        <v>73782.482984999937</v>
      </c>
      <c r="I55" s="67">
        <f t="shared" ref="I55:N55" si="4">+I54*I53</f>
        <v>-140246.59272475415</v>
      </c>
      <c r="J55" s="68">
        <f t="shared" si="4"/>
        <v>10743.557572492398</v>
      </c>
      <c r="K55" s="68">
        <f t="shared" si="4"/>
        <v>-162785.18977199998</v>
      </c>
      <c r="L55" s="68">
        <f t="shared" si="4"/>
        <v>-124783.40746499997</v>
      </c>
      <c r="M55" s="68">
        <f t="shared" si="4"/>
        <v>-216278.13823099999</v>
      </c>
      <c r="N55" s="69">
        <f t="shared" si="4"/>
        <v>-224990.46182399994</v>
      </c>
      <c r="O55" s="27">
        <f>SUM(C55:N55)</f>
        <v>-6546886.1922702584</v>
      </c>
    </row>
    <row r="56" spans="1:15" x14ac:dyDescent="0.25">
      <c r="B56" s="15" t="s">
        <v>73</v>
      </c>
      <c r="C56" s="70">
        <f t="shared" ref="C56" si="5">+C55*-1</f>
        <v>2401988.8739699987</v>
      </c>
      <c r="D56" s="71">
        <f t="shared" ref="D56:H56" si="6">+D55*-1</f>
        <v>3034100.6787520009</v>
      </c>
      <c r="E56" s="71">
        <f t="shared" si="6"/>
        <v>91200.03830200003</v>
      </c>
      <c r="F56" s="71">
        <f t="shared" si="6"/>
        <v>96264.573404998882</v>
      </c>
      <c r="G56" s="71">
        <f t="shared" si="6"/>
        <v>138774.27838199999</v>
      </c>
      <c r="H56" s="72">
        <f t="shared" si="6"/>
        <v>-73782.482984999937</v>
      </c>
      <c r="I56" s="70">
        <f t="shared" ref="I56:N56" si="7">+I55*-1</f>
        <v>140246.59272475415</v>
      </c>
      <c r="J56" s="71">
        <f t="shared" si="7"/>
        <v>-10743.557572492398</v>
      </c>
      <c r="K56" s="71">
        <f t="shared" si="7"/>
        <v>162785.18977199998</v>
      </c>
      <c r="L56" s="71">
        <f t="shared" si="7"/>
        <v>124783.40746499997</v>
      </c>
      <c r="M56" s="71">
        <f t="shared" si="7"/>
        <v>216278.13823099999</v>
      </c>
      <c r="N56" s="72">
        <f t="shared" si="7"/>
        <v>224990.46182399994</v>
      </c>
      <c r="O56" s="27">
        <f>SUM(C56:N56)</f>
        <v>6546886.1922702584</v>
      </c>
    </row>
    <row r="57" spans="1:15" x14ac:dyDescent="0.25">
      <c r="H57" s="24"/>
    </row>
    <row r="60" spans="1:15" x14ac:dyDescent="0.25">
      <c r="A60" s="31" t="s">
        <v>85</v>
      </c>
      <c r="C60" s="9"/>
      <c r="D60" s="9"/>
    </row>
  </sheetData>
  <sortState xmlns:xlrd2="http://schemas.microsoft.com/office/spreadsheetml/2017/richdata2" ref="A6:O47">
    <sortCondition ref="A6:A47"/>
  </sortState>
  <mergeCells count="2">
    <mergeCell ref="C4:H4"/>
    <mergeCell ref="I4:N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JjNWY4ZWIxMi01YjI3LTQzOWQtYWFhNi0zNDAyYWY2MjZmYTM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MC8yMDIyIDg6Mjk6MDMgUE08L0RhdGVUaW1lPjxMYWJlbFN0cmluZz5BRVAgUHVibGljPC9MYWJlbFN0cmluZz48L2l0ZW0+PGl0ZW0+PHNpc2wgc2lzbFZlcnNpb249IjAiIHBvbGljeT0iZTljMGI4ZDctYmRiNC00ZmQzLWI2MmEtZjUwMzI3YWFlZmNlIiBvcmlnaW49InVzZXJTZWxlY3RlZCI+PGVsZW1lbnQgdWlkPSJjNWY4ZWIxMi01YjI3LTQzOWQtYWFhNi0zNDAyYWY2MjZmYTMiIHZhbHVlPSIiIHhtbG5zPSJodHRwOi8vd3d3LmJvbGRvbmphbWVzLmNvbS8yMDA4LzAxL3NpZS9pbnRlcm5hbC9sYWJlbCIgLz48L3Npc2w+PFVzZXJOYW1lPkNPUlBcczI5MDc5MjwvVXNlck5hbWU+PERhdGVUaW1lPjcvMjEvMjAyMiA2OjMyOjM4IFBNPC9EYXRlVGltZT48TGFiZWxTdHJpbmc+QUVQIFB1YmxpY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94670E35-079D-46A1-A7F7-8FF19C1A3D6A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98CEB6A-AFB1-4A4D-99E6-AA58D0A6316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1.0</vt:lpstr>
      <vt:lpstr>Form 2.0</vt:lpstr>
      <vt:lpstr>Form 3.0</vt:lpstr>
      <vt:lpstr>'Form 1.0'!Print_Area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keywords/>
  <cp:lastModifiedBy>s290792</cp:lastModifiedBy>
  <dcterms:created xsi:type="dcterms:W3CDTF">2017-06-05T19:06:02Z</dcterms:created>
  <dcterms:modified xsi:type="dcterms:W3CDTF">2023-08-10T15:27:10Z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c81d9ae0-b9d1-4e07-982c-1ec925991b4a</vt:lpwstr>
  </property>
  <property fmtid="{D5CDD505-2E9C-101B-9397-08002B2CF9AE}" pid="3" name="bjSaver">
    <vt:lpwstr>Yzo6iu4RCOp5VcJWjy40zzIEO7NbA0wx</vt:lpwstr>
  </property>
  <property fmtid="{D5CDD505-2E9C-101B-9397-08002B2CF9AE}" pid="4" name="bjDocumentSecurityLabel">
    <vt:lpwstr>AEP Public</vt:lpwstr>
  </property>
  <property fmtid="{D5CDD505-2E9C-101B-9397-08002B2CF9AE}" pid="5" name="Visual Markings Removed">
    <vt:lpwstr>No</vt:lpwstr>
  </property>
  <property fmtid="{D5CDD505-2E9C-101B-9397-08002B2CF9AE}" pid="6" name="MSIP_Label_5c34e43d-0b77-4b2c-b224-1b46981ccfdb_SiteId">
    <vt:lpwstr>15f3c881-6b03-4ff6-8559-77bf5177818f</vt:lpwstr>
  </property>
  <property fmtid="{D5CDD505-2E9C-101B-9397-08002B2CF9AE}" pid="7" name="MSIP_Label_5c34e43d-0b77-4b2c-b224-1b46981ccfdb_Name">
    <vt:lpwstr>AEP Public</vt:lpwstr>
  </property>
  <property fmtid="{D5CDD505-2E9C-101B-9397-08002B2CF9AE}" pid="8" name="MSIP_Label_5c34e43d-0b77-4b2c-b224-1b46981ccfdb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uid="c5f8eb12-5b27-439d-aaa6-3402af626fa3" value="" /&gt;&lt;/sisl&gt;</vt:lpwstr>
  </property>
  <property fmtid="{D5CDD505-2E9C-101B-9397-08002B2CF9AE}" pid="12" name="bjLabelHistoryID">
    <vt:lpwstr>{94670E35-079D-46A1-A7F7-8FF19C1A3D6A}</vt:lpwstr>
  </property>
</Properties>
</file>