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207409\Desktop\KPCo WFH2020\Base Case\Discovery\KIUC AG Set 2\"/>
    </mc:Choice>
  </mc:AlternateContent>
  <bookViews>
    <workbookView xWindow="1200" yWindow="885" windowWidth="17475" windowHeight="10965" tabRatio="813"/>
  </bookViews>
  <sheets>
    <sheet name="Summary" sheetId="4" r:id="rId1"/>
    <sheet name="Tariff Revenues" sheetId="7" r:id="rId2"/>
    <sheet name="KWh by Tariff" sheetId="8" r:id="rId3"/>
    <sheet name="Fuel" sheetId="9" r:id="rId4"/>
  </sheets>
  <externalReferences>
    <externalReference r:id="rId5"/>
  </externalReferences>
  <definedNames>
    <definedName name="_xlnm.Print_Area" localSheetId="0">Summary!$A$1:$E$7</definedName>
    <definedName name="_xlnm.Print_Area" localSheetId="1">'Tariff Revenues'!$A$1:$N$76</definedName>
    <definedName name="tim">#REF!</definedName>
  </definedNames>
  <calcPr calcId="162913" iterate="1"/>
  <pivotCaches>
    <pivotCache cacheId="4" r:id="rId6"/>
  </pivotCaches>
</workbook>
</file>

<file path=xl/calcChain.xml><?xml version="1.0" encoding="utf-8"?>
<calcChain xmlns="http://schemas.openxmlformats.org/spreadsheetml/2006/main">
  <c r="D7" i="4" l="1"/>
  <c r="B19" i="9"/>
  <c r="B18" i="9"/>
  <c r="B17" i="9"/>
  <c r="B16" i="9"/>
  <c r="B15" i="9"/>
  <c r="B14" i="9"/>
  <c r="B13" i="9"/>
  <c r="B12" i="9"/>
  <c r="B11" i="9"/>
  <c r="B10" i="9"/>
  <c r="B9" i="9"/>
  <c r="B8" i="9"/>
  <c r="F78" i="8"/>
  <c r="G78" i="8"/>
  <c r="H78" i="8"/>
  <c r="E78" i="8"/>
  <c r="D78" i="8"/>
  <c r="C78" i="8"/>
  <c r="E8" i="9" l="1"/>
  <c r="C77" i="8"/>
  <c r="D77" i="8" l="1"/>
  <c r="E77" i="8"/>
  <c r="F77" i="8"/>
  <c r="G77" i="8"/>
  <c r="H77" i="8"/>
  <c r="D75" i="8"/>
  <c r="E75" i="8"/>
  <c r="F75" i="8"/>
  <c r="G75" i="8"/>
  <c r="H7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5" i="8"/>
  <c r="L8" i="8"/>
  <c r="I8" i="8"/>
  <c r="O8" i="8" s="1"/>
  <c r="J8" i="8"/>
  <c r="K8" i="8"/>
  <c r="L62" i="8"/>
  <c r="L63" i="8"/>
  <c r="L64" i="8"/>
  <c r="L65" i="8"/>
  <c r="L66" i="8"/>
  <c r="L67" i="8"/>
  <c r="L68" i="8"/>
  <c r="I62" i="8"/>
  <c r="J62" i="8"/>
  <c r="K62" i="8"/>
  <c r="L6" i="8"/>
  <c r="L7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9" i="8"/>
  <c r="L70" i="8"/>
  <c r="L71" i="8"/>
  <c r="L72" i="8"/>
  <c r="L5" i="8"/>
  <c r="L75" i="8" s="1"/>
  <c r="K6" i="8"/>
  <c r="K7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3" i="8"/>
  <c r="K64" i="8"/>
  <c r="K65" i="8"/>
  <c r="K66" i="8"/>
  <c r="K67" i="8"/>
  <c r="K68" i="8"/>
  <c r="K69" i="8"/>
  <c r="K70" i="8"/>
  <c r="K71" i="8"/>
  <c r="K72" i="8"/>
  <c r="K5" i="8"/>
  <c r="J6" i="8"/>
  <c r="J7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3" i="8"/>
  <c r="J64" i="8"/>
  <c r="J65" i="8"/>
  <c r="J66" i="8"/>
  <c r="J67" i="8"/>
  <c r="J68" i="8"/>
  <c r="J69" i="8"/>
  <c r="J70" i="8"/>
  <c r="J71" i="8"/>
  <c r="J72" i="8"/>
  <c r="J5" i="8"/>
  <c r="J75" i="8" s="1"/>
  <c r="I6" i="8"/>
  <c r="I7" i="8"/>
  <c r="I9" i="8"/>
  <c r="O9" i="8" s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3" i="8"/>
  <c r="O63" i="8" s="1"/>
  <c r="I64" i="8"/>
  <c r="I65" i="8"/>
  <c r="I66" i="8"/>
  <c r="O66" i="8" s="1"/>
  <c r="I67" i="8"/>
  <c r="O67" i="8" s="1"/>
  <c r="I68" i="8"/>
  <c r="I69" i="8"/>
  <c r="I70" i="8"/>
  <c r="O70" i="8" s="1"/>
  <c r="I71" i="8"/>
  <c r="O71" i="8" s="1"/>
  <c r="I72" i="8"/>
  <c r="I5" i="8"/>
  <c r="I77" i="8" l="1"/>
  <c r="I78" i="8" s="1"/>
  <c r="K77" i="8"/>
  <c r="K78" i="8" s="1"/>
  <c r="I75" i="8"/>
  <c r="O69" i="8"/>
  <c r="O65" i="8"/>
  <c r="K75" i="8"/>
  <c r="O62" i="8"/>
  <c r="M75" i="8"/>
  <c r="M77" i="8"/>
  <c r="M78" i="8" s="1"/>
  <c r="N75" i="8"/>
  <c r="N77" i="8"/>
  <c r="N78" i="8" s="1"/>
  <c r="L77" i="8"/>
  <c r="L78" i="8" s="1"/>
  <c r="O72" i="8"/>
  <c r="O68" i="8"/>
  <c r="O64" i="8"/>
  <c r="J77" i="8"/>
  <c r="J78" i="8" s="1"/>
  <c r="C75" i="8"/>
  <c r="C6" i="4" l="1"/>
  <c r="K76" i="7" l="1"/>
  <c r="L74" i="7" l="1"/>
  <c r="L17" i="7"/>
  <c r="K73" i="7" l="1"/>
  <c r="E10" i="7"/>
  <c r="I10" i="7" s="1"/>
  <c r="E9" i="7"/>
  <c r="I9" i="7" s="1"/>
  <c r="E11" i="7"/>
  <c r="I11" i="7" s="1"/>
  <c r="H9" i="7" l="1"/>
  <c r="K9" i="7" s="1"/>
  <c r="H10" i="7"/>
  <c r="K10" i="7" s="1"/>
  <c r="H11" i="7"/>
  <c r="K11" i="7" s="1"/>
  <c r="D74" i="7"/>
  <c r="C74" i="7"/>
  <c r="G74" i="7"/>
  <c r="F74" i="7"/>
  <c r="E73" i="7"/>
  <c r="H73" i="7" s="1"/>
  <c r="E72" i="7"/>
  <c r="H72" i="7" s="1"/>
  <c r="E71" i="7"/>
  <c r="E70" i="7"/>
  <c r="I70" i="7" s="1"/>
  <c r="E69" i="7"/>
  <c r="I69" i="7" s="1"/>
  <c r="E68" i="7"/>
  <c r="H68" i="7" s="1"/>
  <c r="E67" i="7"/>
  <c r="E66" i="7"/>
  <c r="I66" i="7" s="1"/>
  <c r="K65" i="7"/>
  <c r="E65" i="7"/>
  <c r="E64" i="7"/>
  <c r="E63" i="7"/>
  <c r="I63" i="7" s="1"/>
  <c r="E62" i="7"/>
  <c r="E61" i="7"/>
  <c r="I61" i="7" s="1"/>
  <c r="E60" i="7"/>
  <c r="H60" i="7" s="1"/>
  <c r="E59" i="7"/>
  <c r="H59" i="7" s="1"/>
  <c r="E58" i="7"/>
  <c r="E57" i="7"/>
  <c r="I57" i="7" s="1"/>
  <c r="E56" i="7"/>
  <c r="I56" i="7" s="1"/>
  <c r="E55" i="7"/>
  <c r="H55" i="7" s="1"/>
  <c r="E54" i="7"/>
  <c r="E53" i="7"/>
  <c r="I53" i="7" s="1"/>
  <c r="E52" i="7"/>
  <c r="I52" i="7" s="1"/>
  <c r="E51" i="7"/>
  <c r="H51" i="7" s="1"/>
  <c r="E50" i="7"/>
  <c r="E49" i="7"/>
  <c r="I49" i="7" s="1"/>
  <c r="E48" i="7"/>
  <c r="I48" i="7" s="1"/>
  <c r="E47" i="7"/>
  <c r="H47" i="7" s="1"/>
  <c r="E46" i="7"/>
  <c r="E45" i="7"/>
  <c r="I45" i="7" s="1"/>
  <c r="E44" i="7"/>
  <c r="I44" i="7" s="1"/>
  <c r="E43" i="7"/>
  <c r="H43" i="7" s="1"/>
  <c r="E42" i="7"/>
  <c r="E41" i="7"/>
  <c r="I41" i="7" s="1"/>
  <c r="E40" i="7"/>
  <c r="I40" i="7" s="1"/>
  <c r="E39" i="7"/>
  <c r="H39" i="7" s="1"/>
  <c r="E38" i="7"/>
  <c r="E37" i="7"/>
  <c r="I37" i="7" s="1"/>
  <c r="E36" i="7"/>
  <c r="I36" i="7" s="1"/>
  <c r="E35" i="7"/>
  <c r="H35" i="7" s="1"/>
  <c r="E34" i="7"/>
  <c r="E33" i="7"/>
  <c r="I33" i="7" s="1"/>
  <c r="E32" i="7"/>
  <c r="I32" i="7" s="1"/>
  <c r="E31" i="7"/>
  <c r="H31" i="7" s="1"/>
  <c r="E30" i="7"/>
  <c r="E29" i="7"/>
  <c r="I29" i="7" s="1"/>
  <c r="E28" i="7"/>
  <c r="H28" i="7" s="1"/>
  <c r="E27" i="7"/>
  <c r="H27" i="7" s="1"/>
  <c r="E26" i="7"/>
  <c r="E25" i="7"/>
  <c r="I25" i="7" s="1"/>
  <c r="E24" i="7"/>
  <c r="I24" i="7" s="1"/>
  <c r="E23" i="7"/>
  <c r="H23" i="7" s="1"/>
  <c r="E22" i="7"/>
  <c r="E21" i="7"/>
  <c r="I21" i="7" s="1"/>
  <c r="E20" i="7"/>
  <c r="I20" i="7" s="1"/>
  <c r="E19" i="7"/>
  <c r="E18" i="7"/>
  <c r="I18" i="7" s="1"/>
  <c r="E17" i="7"/>
  <c r="H17" i="7" s="1"/>
  <c r="E16" i="7"/>
  <c r="H16" i="7" s="1"/>
  <c r="E15" i="7"/>
  <c r="E14" i="7"/>
  <c r="I14" i="7" s="1"/>
  <c r="E13" i="7"/>
  <c r="I13" i="7" s="1"/>
  <c r="E12" i="7"/>
  <c r="H12" i="7" s="1"/>
  <c r="E8" i="7"/>
  <c r="E7" i="7"/>
  <c r="I7" i="7" s="1"/>
  <c r="E6" i="7"/>
  <c r="I17" i="7" l="1"/>
  <c r="K17" i="7" s="1"/>
  <c r="H45" i="7"/>
  <c r="K45" i="7" s="1"/>
  <c r="I60" i="7"/>
  <c r="K60" i="7" s="1"/>
  <c r="H36" i="7"/>
  <c r="K36" i="7" s="1"/>
  <c r="I6" i="7"/>
  <c r="H6" i="7"/>
  <c r="K6" i="7" s="1"/>
  <c r="I23" i="7"/>
  <c r="K23" i="7" s="1"/>
  <c r="I28" i="7"/>
  <c r="K28" i="7" s="1"/>
  <c r="I55" i="7"/>
  <c r="K55" i="7" s="1"/>
  <c r="I12" i="7"/>
  <c r="I31" i="7"/>
  <c r="K31" i="7" s="1"/>
  <c r="H44" i="7"/>
  <c r="K44" i="7" s="1"/>
  <c r="H7" i="7"/>
  <c r="K7" i="7" s="1"/>
  <c r="H20" i="7"/>
  <c r="K20" i="7" s="1"/>
  <c r="H29" i="7"/>
  <c r="K29" i="7" s="1"/>
  <c r="I39" i="7"/>
  <c r="K39" i="7" s="1"/>
  <c r="H52" i="7"/>
  <c r="K52" i="7" s="1"/>
  <c r="H61" i="7"/>
  <c r="K61" i="7" s="1"/>
  <c r="I68" i="7"/>
  <c r="K68" i="7" s="1"/>
  <c r="I73" i="7"/>
  <c r="H21" i="7"/>
  <c r="K21" i="7" s="1"/>
  <c r="H53" i="7"/>
  <c r="K53" i="7" s="1"/>
  <c r="H18" i="7"/>
  <c r="K18" i="7" s="1"/>
  <c r="H37" i="7"/>
  <c r="K37" i="7" s="1"/>
  <c r="I47" i="7"/>
  <c r="K47" i="7" s="1"/>
  <c r="H66" i="7"/>
  <c r="K66" i="7" s="1"/>
  <c r="H13" i="7"/>
  <c r="K13" i="7" s="1"/>
  <c r="I16" i="7"/>
  <c r="K16" i="7" s="1"/>
  <c r="H24" i="7"/>
  <c r="K24" i="7" s="1"/>
  <c r="H25" i="7"/>
  <c r="K25" i="7" s="1"/>
  <c r="I27" i="7"/>
  <c r="K27" i="7" s="1"/>
  <c r="H32" i="7"/>
  <c r="K32" i="7" s="1"/>
  <c r="H33" i="7"/>
  <c r="I35" i="7"/>
  <c r="K35" i="7" s="1"/>
  <c r="H40" i="7"/>
  <c r="K40" i="7" s="1"/>
  <c r="H41" i="7"/>
  <c r="K41" i="7" s="1"/>
  <c r="I43" i="7"/>
  <c r="K43" i="7" s="1"/>
  <c r="H48" i="7"/>
  <c r="K48" i="7" s="1"/>
  <c r="H49" i="7"/>
  <c r="K49" i="7" s="1"/>
  <c r="I51" i="7"/>
  <c r="K51" i="7" s="1"/>
  <c r="H56" i="7"/>
  <c r="K56" i="7" s="1"/>
  <c r="H57" i="7"/>
  <c r="K57" i="7" s="1"/>
  <c r="I59" i="7"/>
  <c r="H63" i="7"/>
  <c r="K63" i="7" s="1"/>
  <c r="H69" i="7"/>
  <c r="K69" i="7" s="1"/>
  <c r="H70" i="7"/>
  <c r="K70" i="7" s="1"/>
  <c r="I72" i="7"/>
  <c r="K72" i="7" s="1"/>
  <c r="H14" i="7"/>
  <c r="K14" i="7" s="1"/>
  <c r="K33" i="7"/>
  <c r="E74" i="7"/>
  <c r="K59" i="7"/>
  <c r="H15" i="7"/>
  <c r="H34" i="7"/>
  <c r="I8" i="7"/>
  <c r="I15" i="7"/>
  <c r="I19" i="7"/>
  <c r="I22" i="7"/>
  <c r="I26" i="7"/>
  <c r="I30" i="7"/>
  <c r="I34" i="7"/>
  <c r="I38" i="7"/>
  <c r="I42" i="7"/>
  <c r="I46" i="7"/>
  <c r="I50" i="7"/>
  <c r="I54" i="7"/>
  <c r="I58" i="7"/>
  <c r="I62" i="7"/>
  <c r="I64" i="7"/>
  <c r="I67" i="7"/>
  <c r="I71" i="7"/>
  <c r="H19" i="7"/>
  <c r="H42" i="7"/>
  <c r="H46" i="7"/>
  <c r="H50" i="7"/>
  <c r="H54" i="7"/>
  <c r="H58" i="7"/>
  <c r="H62" i="7"/>
  <c r="H64" i="7"/>
  <c r="H67" i="7"/>
  <c r="H71" i="7"/>
  <c r="H8" i="7"/>
  <c r="H22" i="7"/>
  <c r="H26" i="7"/>
  <c r="H30" i="7"/>
  <c r="H38" i="7"/>
  <c r="K38" i="7" s="1"/>
  <c r="E16" i="9"/>
  <c r="O32" i="8"/>
  <c r="O74" i="8"/>
  <c r="K62" i="7" l="1"/>
  <c r="K67" i="7"/>
  <c r="K58" i="7"/>
  <c r="K64" i="7"/>
  <c r="K42" i="7"/>
  <c r="K26" i="7"/>
  <c r="K19" i="7"/>
  <c r="K22" i="7"/>
  <c r="K50" i="7"/>
  <c r="K8" i="7"/>
  <c r="K46" i="7"/>
  <c r="I74" i="7"/>
  <c r="K12" i="7"/>
  <c r="K15" i="7"/>
  <c r="K71" i="7"/>
  <c r="K30" i="7"/>
  <c r="K54" i="7"/>
  <c r="K34" i="7"/>
  <c r="H74" i="7"/>
  <c r="K74" i="7" l="1"/>
  <c r="D6" i="4"/>
  <c r="E15" i="9" l="1"/>
  <c r="E9" i="9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7" i="8"/>
  <c r="O6" i="8"/>
  <c r="O5" i="8"/>
  <c r="O75" i="8" s="1"/>
  <c r="E10" i="9" l="1"/>
  <c r="E11" i="9"/>
  <c r="E12" i="9"/>
  <c r="E13" i="9"/>
  <c r="E14" i="9"/>
  <c r="E17" i="9"/>
  <c r="E18" i="9"/>
  <c r="E19" i="9"/>
  <c r="E20" i="9" l="1"/>
  <c r="E6" i="4"/>
  <c r="F6" i="4" s="1"/>
</calcChain>
</file>

<file path=xl/sharedStrings.xml><?xml version="1.0" encoding="utf-8"?>
<sst xmlns="http://schemas.openxmlformats.org/spreadsheetml/2006/main" count="222" uniqueCount="146">
  <si>
    <t>TARIFF</t>
  </si>
  <si>
    <t>TARIFF DESC</t>
  </si>
  <si>
    <t>RSW-LMWH</t>
  </si>
  <si>
    <t>RSW-A</t>
  </si>
  <si>
    <t>RSW-B</t>
  </si>
  <si>
    <t>RS</t>
  </si>
  <si>
    <t>RS EMP</t>
  </si>
  <si>
    <t>RSW-RS</t>
  </si>
  <si>
    <t>AORH-W ON</t>
  </si>
  <si>
    <t>RSW-ONPK</t>
  </si>
  <si>
    <t>RS LM-ON</t>
  </si>
  <si>
    <t>AORH-ON</t>
  </si>
  <si>
    <t>RS-TOD-ON</t>
  </si>
  <si>
    <t>OL 175 MV</t>
  </si>
  <si>
    <t>OL 100 HP</t>
  </si>
  <si>
    <t>OL 400 MV</t>
  </si>
  <si>
    <t>OL 200 HP</t>
  </si>
  <si>
    <t>OL 400 HP</t>
  </si>
  <si>
    <t>OL175 MVP</t>
  </si>
  <si>
    <t>OL 200HPF</t>
  </si>
  <si>
    <t>OL400 HPF</t>
  </si>
  <si>
    <t>OL 250 MH</t>
  </si>
  <si>
    <t>OL100 HPP</t>
  </si>
  <si>
    <t>OL 150 HP</t>
  </si>
  <si>
    <t>OL 400 MH</t>
  </si>
  <si>
    <t>OL 250HPP</t>
  </si>
  <si>
    <t>OL150 HPP</t>
  </si>
  <si>
    <t>OL 1000MH</t>
  </si>
  <si>
    <t>LGS SEC</t>
  </si>
  <si>
    <t>LGS M SEC</t>
  </si>
  <si>
    <t>LGS PRI</t>
  </si>
  <si>
    <t>LGS M PRI</t>
  </si>
  <si>
    <t>LGS SUB</t>
  </si>
  <si>
    <t>LGS TRAN</t>
  </si>
  <si>
    <t>LGS-LM-TD</t>
  </si>
  <si>
    <t>PS SEC</t>
  </si>
  <si>
    <t>PS PRI</t>
  </si>
  <si>
    <t>IGS PRI</t>
  </si>
  <si>
    <t>IGS SUB</t>
  </si>
  <si>
    <t>IGS</t>
  </si>
  <si>
    <t>SL</t>
  </si>
  <si>
    <t>MW</t>
  </si>
  <si>
    <t>Residential</t>
  </si>
  <si>
    <t>All Other (C&amp;I)</t>
  </si>
  <si>
    <t>Total</t>
  </si>
  <si>
    <t>12 mo B&amp;A REVENUE</t>
  </si>
  <si>
    <t>(1)</t>
  </si>
  <si>
    <t>(2)</t>
  </si>
  <si>
    <t>(3)</t>
  </si>
  <si>
    <t>Kentucky Power Revenue Detail</t>
  </si>
  <si>
    <t>Row Labels</t>
  </si>
  <si>
    <t>Grand Total</t>
  </si>
  <si>
    <t>Base Fuel Rate</t>
  </si>
  <si>
    <t>LGSSECTOD</t>
  </si>
  <si>
    <t>CS-IRP</t>
  </si>
  <si>
    <t>CS-IRP ST</t>
  </si>
  <si>
    <t>IGS SEC</t>
  </si>
  <si>
    <t>12 Month Billed Revenue</t>
  </si>
  <si>
    <t>Accrued and Estimated By Tariff</t>
  </si>
  <si>
    <t>Billed BSRR</t>
  </si>
  <si>
    <t>Billed ES</t>
  </si>
  <si>
    <t>B&amp;A BSRR</t>
  </si>
  <si>
    <t>B&amp;A ES</t>
  </si>
  <si>
    <t>Source</t>
  </si>
  <si>
    <t>calc</t>
  </si>
  <si>
    <t>KPCO</t>
  </si>
  <si>
    <t>JAN</t>
  </si>
  <si>
    <t>FEB</t>
  </si>
  <si>
    <t>MAR</t>
  </si>
  <si>
    <t>APR</t>
  </si>
  <si>
    <t>MAY</t>
  </si>
  <si>
    <t>August</t>
  </si>
  <si>
    <t>September</t>
  </si>
  <si>
    <t>JUN</t>
  </si>
  <si>
    <t>JUL</t>
  </si>
  <si>
    <t>AUG</t>
  </si>
  <si>
    <t>SEP</t>
  </si>
  <si>
    <t>OCT</t>
  </si>
  <si>
    <t>NOV</t>
  </si>
  <si>
    <t>DEC</t>
  </si>
  <si>
    <t>Tariff Code</t>
  </si>
  <si>
    <t>Billed and Accrued Tariff Summary</t>
  </si>
  <si>
    <t>12MOTotal</t>
  </si>
  <si>
    <t>Sum of SEP</t>
  </si>
  <si>
    <t>Sum of OCT</t>
  </si>
  <si>
    <t>Sum of NOV</t>
  </si>
  <si>
    <t>Sum of DEC</t>
  </si>
  <si>
    <t>Sum of JAN</t>
  </si>
  <si>
    <t>Sum of FEB</t>
  </si>
  <si>
    <t>Sum of MAR</t>
  </si>
  <si>
    <t>Sum of APR</t>
  </si>
  <si>
    <t>Sum of MAY</t>
  </si>
  <si>
    <t>Sum of JUN</t>
  </si>
  <si>
    <t>Sum of JUL</t>
  </si>
  <si>
    <t>Sum of AUG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</si>
  <si>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</si>
  <si>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</si>
  <si>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</si>
  <si>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</si>
  <si>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</si>
  <si>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</si>
  <si>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</si>
  <si>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</si>
  <si>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B&amp;A kWh</t>
  </si>
  <si>
    <t>Non-Residential kWh and Fuel Calcs</t>
  </si>
  <si>
    <t>Fuel Clause Rate</t>
  </si>
  <si>
    <t>Total Fuel Revenue</t>
  </si>
  <si>
    <t>Total Non Residential Fuel Revenue</t>
  </si>
  <si>
    <t>Billed and Accrued Revenue</t>
  </si>
  <si>
    <t>WITHOUT % of Rev Riders</t>
  </si>
  <si>
    <t>Check total</t>
  </si>
  <si>
    <t>Res subtotal</t>
  </si>
  <si>
    <t>All Other Subtotal</t>
  </si>
  <si>
    <t>OL 250 HP</t>
  </si>
  <si>
    <t>OL 250MON</t>
  </si>
  <si>
    <t>OL 400MON</t>
  </si>
  <si>
    <t>LGSPRITOD</t>
  </si>
  <si>
    <t>CS-IRP PR</t>
  </si>
  <si>
    <t>CS-IRP TR</t>
  </si>
  <si>
    <t>MCSR0162_12MOSBA
Tariff Summary</t>
  </si>
  <si>
    <t>MCSR0162_12MOS
Tariff Summary</t>
  </si>
  <si>
    <t>Non-residential ck</t>
  </si>
  <si>
    <t>Total from MACSS report</t>
  </si>
  <si>
    <t>Check</t>
  </si>
  <si>
    <t>Non-Residential</t>
  </si>
  <si>
    <t>OL 400HPP</t>
  </si>
  <si>
    <t>KPCo 12 Months Ended June 2020</t>
  </si>
  <si>
    <t>RSW-C</t>
  </si>
  <si>
    <t>GS-MTRD</t>
  </si>
  <si>
    <t>GS SEC</t>
  </si>
  <si>
    <t>GS-UMR</t>
  </si>
  <si>
    <t>GS - AF</t>
  </si>
  <si>
    <t>GS PRI</t>
  </si>
  <si>
    <t>GS M SEC</t>
  </si>
  <si>
    <t>GSCC PRI</t>
  </si>
  <si>
    <t>GS LM ON</t>
  </si>
  <si>
    <t>GS LM TOD</t>
  </si>
  <si>
    <t>EXP GSTOD</t>
  </si>
  <si>
    <t>GS-TOD</t>
  </si>
  <si>
    <t>GSCC SUB</t>
  </si>
  <si>
    <t>Cognos Query</t>
  </si>
  <si>
    <t>June '20</t>
  </si>
  <si>
    <t>July '19</t>
  </si>
  <si>
    <r>
      <rPr>
        <b/>
        <sz val="10"/>
        <rFont val="Arial"/>
        <family val="2"/>
      </rPr>
      <t>Billed &amp; Accrued Revenue 12 Mos. Ended June 2020</t>
    </r>
    <r>
      <rPr>
        <sz val="10"/>
        <rFont val="Arial"/>
        <family val="2"/>
      </rPr>
      <t xml:space="preserve">
excludes Environmental Surcharge, Big Sandy Retirement Rider and Purchase Power Adjustment
includes Fuel</t>
    </r>
  </si>
  <si>
    <r>
      <rPr>
        <b/>
        <sz val="10"/>
        <rFont val="Arial"/>
        <family val="2"/>
      </rPr>
      <t>Billed &amp; Accrued Revenue 12 Mos. Ended June 2020</t>
    </r>
    <r>
      <rPr>
        <sz val="10"/>
        <rFont val="Arial"/>
        <family val="2"/>
      </rPr>
      <t xml:space="preserve">
excludes Environmental Surcharge, Big Sandy Retirement Rider and Purchase Power Adjustment
</t>
    </r>
    <r>
      <rPr>
        <b/>
        <sz val="10"/>
        <rFont val="Arial"/>
        <family val="2"/>
      </rPr>
      <t>excludes Fuel</t>
    </r>
  </si>
  <si>
    <t>Billed &amp; Accrued Revenue 12 Months Ended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</si>
</sst>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64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9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4" fillId="0" borderId="0"/>
    <xf numFmtId="0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5" applyNumberFormat="0" applyAlignment="0" applyProtection="0"/>
    <xf numFmtId="0" fontId="17" fillId="21" borderId="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5" applyNumberFormat="0" applyAlignment="0" applyProtection="0"/>
    <xf numFmtId="0" fontId="24" fillId="0" borderId="10" applyNumberFormat="0" applyFill="0" applyAlignment="0" applyProtection="0"/>
    <xf numFmtId="0" fontId="25" fillId="22" borderId="0" applyNumberFormat="0" applyBorder="0" applyAlignment="0" applyProtection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30" fillId="0" borderId="0"/>
    <xf numFmtId="0" fontId="1" fillId="0" borderId="0"/>
    <xf numFmtId="0" fontId="30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23" borderId="11" applyNumberFormat="0" applyFont="0" applyAlignment="0" applyProtection="0"/>
    <xf numFmtId="0" fontId="26" fillId="20" borderId="1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3" fillId="0" borderId="13">
      <alignment horizontal="center"/>
    </xf>
    <xf numFmtId="0" fontId="13" fillId="0" borderId="13">
      <alignment horizontal="center"/>
    </xf>
    <xf numFmtId="0" fontId="13" fillId="0" borderId="13">
      <alignment horizontal="center"/>
    </xf>
    <xf numFmtId="0" fontId="13" fillId="0" borderId="13">
      <alignment horizontal="center"/>
    </xf>
    <xf numFmtId="0" fontId="13" fillId="0" borderId="13">
      <alignment horizontal="center"/>
    </xf>
    <xf numFmtId="0" fontId="13" fillId="0" borderId="13">
      <alignment horizontal="center"/>
    </xf>
    <xf numFmtId="0" fontId="13" fillId="0" borderId="13">
      <alignment horizontal="center"/>
    </xf>
    <xf numFmtId="0" fontId="13" fillId="0" borderId="13">
      <alignment horizontal="center"/>
    </xf>
    <xf numFmtId="0" fontId="13" fillId="0" borderId="13">
      <alignment horizontal="center"/>
    </xf>
    <xf numFmtId="0" fontId="13" fillId="0" borderId="13">
      <alignment horizontal="center"/>
    </xf>
    <xf numFmtId="0" fontId="13" fillId="0" borderId="13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6" fillId="24" borderId="0" applyNumberFormat="0" applyFont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3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5" fillId="0" borderId="1" xfId="0" applyFont="1" applyFill="1" applyBorder="1"/>
    <xf numFmtId="0" fontId="0" fillId="0" borderId="1" xfId="0" applyFill="1" applyBorder="1" applyAlignment="1">
      <alignment wrapText="1"/>
    </xf>
    <xf numFmtId="44" fontId="0" fillId="0" borderId="2" xfId="2" applyNumberFormat="1" applyFont="1" applyFill="1" applyBorder="1"/>
    <xf numFmtId="44" fontId="0" fillId="0" borderId="0" xfId="0" applyNumberFormat="1" applyFill="1"/>
    <xf numFmtId="44" fontId="0" fillId="0" borderId="1" xfId="2" applyNumberFormat="1" applyFont="1" applyFill="1" applyBorder="1"/>
    <xf numFmtId="164" fontId="0" fillId="0" borderId="0" xfId="2" applyNumberFormat="1" applyFont="1" applyFill="1"/>
    <xf numFmtId="43" fontId="0" fillId="0" borderId="0" xfId="1" applyFont="1" applyFill="1"/>
    <xf numFmtId="0" fontId="7" fillId="0" borderId="0" xfId="0" applyFont="1" applyFill="1"/>
    <xf numFmtId="43" fontId="5" fillId="0" borderId="0" xfId="1" applyFont="1" applyFill="1" applyAlignment="1">
      <alignment horizontal="center"/>
    </xf>
    <xf numFmtId="43" fontId="5" fillId="0" borderId="0" xfId="1" quotePrefix="1" applyFont="1" applyFill="1" applyAlignment="1">
      <alignment horizontal="center" vertical="center"/>
    </xf>
    <xf numFmtId="44" fontId="0" fillId="0" borderId="0" xfId="2" applyFont="1" applyFill="1"/>
    <xf numFmtId="0" fontId="0" fillId="0" borderId="3" xfId="0" applyFill="1" applyBorder="1"/>
    <xf numFmtId="44" fontId="0" fillId="0" borderId="3" xfId="2" applyFont="1" applyFill="1" applyBorder="1"/>
    <xf numFmtId="44" fontId="0" fillId="0" borderId="3" xfId="0" applyNumberFormat="1" applyFill="1" applyBorder="1"/>
    <xf numFmtId="44" fontId="5" fillId="0" borderId="0" xfId="2" applyFont="1" applyFill="1"/>
    <xf numFmtId="0" fontId="0" fillId="0" borderId="0" xfId="0" applyFill="1" applyAlignment="1">
      <alignment wrapText="1"/>
    </xf>
    <xf numFmtId="0" fontId="4" fillId="0" borderId="0" xfId="0" applyFont="1" applyFill="1"/>
    <xf numFmtId="0" fontId="0" fillId="0" borderId="0" xfId="0" applyFill="1" applyBorder="1"/>
    <xf numFmtId="3" fontId="0" fillId="0" borderId="0" xfId="0" applyNumberFormat="1" applyFill="1" applyBorder="1"/>
    <xf numFmtId="165" fontId="0" fillId="0" borderId="0" xfId="1" applyNumberFormat="1" applyFont="1" applyFill="1"/>
    <xf numFmtId="165" fontId="8" fillId="0" borderId="4" xfId="0" applyNumberFormat="1" applyFont="1" applyFill="1" applyBorder="1"/>
    <xf numFmtId="166" fontId="0" fillId="0" borderId="0" xfId="0" applyNumberFormat="1" applyFill="1"/>
    <xf numFmtId="164" fontId="0" fillId="0" borderId="3" xfId="2" applyNumberFormat="1" applyFont="1" applyFill="1" applyBorder="1"/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>
      <alignment horizontal="center"/>
    </xf>
  </cellXfs>
  <cellStyles count="790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" xfId="1" builtinId="3"/>
    <cellStyle name="Comma 10" xfId="36"/>
    <cellStyle name="Comma 10 2" xfId="37"/>
    <cellStyle name="Comma 10 3" xfId="38"/>
    <cellStyle name="Comma 10 3 2" xfId="39"/>
    <cellStyle name="Comma 10 3 3" xfId="40"/>
    <cellStyle name="Comma 10 4" xfId="41"/>
    <cellStyle name="Comma 10 4 2" xfId="42"/>
    <cellStyle name="Comma 10 4 3" xfId="43"/>
    <cellStyle name="Comma 10 4 4" xfId="44"/>
    <cellStyle name="Comma 10 5" xfId="45"/>
    <cellStyle name="Comma 10 5 2" xfId="46"/>
    <cellStyle name="Comma 10 5 2 2" xfId="47"/>
    <cellStyle name="Comma 10 5 2 3" xfId="48"/>
    <cellStyle name="Comma 10 5 2 3 2" xfId="49"/>
    <cellStyle name="Comma 10 5 3" xfId="50"/>
    <cellStyle name="Comma 10 6" xfId="51"/>
    <cellStyle name="Comma 10 6 2" xfId="52"/>
    <cellStyle name="Comma 10 6 3" xfId="53"/>
    <cellStyle name="Comma 10 6 3 2" xfId="54"/>
    <cellStyle name="Comma 10 7" xfId="55"/>
    <cellStyle name="Comma 10 8" xfId="56"/>
    <cellStyle name="Comma 10 8 2" xfId="57"/>
    <cellStyle name="Comma 11" xfId="58"/>
    <cellStyle name="Comma 11 10" xfId="59"/>
    <cellStyle name="Comma 11 11" xfId="60"/>
    <cellStyle name="Comma 11 11 2" xfId="61"/>
    <cellStyle name="Comma 11 11 2 2" xfId="62"/>
    <cellStyle name="Comma 11 11 2 3" xfId="63"/>
    <cellStyle name="Comma 11 11 2 3 2" xfId="64"/>
    <cellStyle name="Comma 11 12" xfId="65"/>
    <cellStyle name="Comma 11 13" xfId="66"/>
    <cellStyle name="Comma 11 13 2" xfId="67"/>
    <cellStyle name="Comma 11 13 2 2" xfId="68"/>
    <cellStyle name="Comma 11 13 2 3" xfId="69"/>
    <cellStyle name="Comma 11 13 2 3 2" xfId="70"/>
    <cellStyle name="Comma 11 2" xfId="71"/>
    <cellStyle name="Comma 11 3" xfId="72"/>
    <cellStyle name="Comma 11 4" xfId="73"/>
    <cellStyle name="Comma 11 5" xfId="74"/>
    <cellStyle name="Comma 11 6" xfId="75"/>
    <cellStyle name="Comma 11 7" xfId="76"/>
    <cellStyle name="Comma 11 7 2" xfId="77"/>
    <cellStyle name="Comma 11 7 2 2" xfId="78"/>
    <cellStyle name="Comma 11 7 2 3" xfId="79"/>
    <cellStyle name="Comma 11 8" xfId="80"/>
    <cellStyle name="Comma 11 9" xfId="81"/>
    <cellStyle name="Comma 12" xfId="82"/>
    <cellStyle name="Comma 12 10" xfId="83"/>
    <cellStyle name="Comma 12 10 2" xfId="84"/>
    <cellStyle name="Comma 12 10 2 2" xfId="85"/>
    <cellStyle name="Comma 12 10 2 3" xfId="86"/>
    <cellStyle name="Comma 12 10 2 3 2" xfId="87"/>
    <cellStyle name="Comma 12 11" xfId="88"/>
    <cellStyle name="Comma 12 12" xfId="89"/>
    <cellStyle name="Comma 12 12 2" xfId="90"/>
    <cellStyle name="Comma 12 12 2 2" xfId="91"/>
    <cellStyle name="Comma 12 12 2 3" xfId="92"/>
    <cellStyle name="Comma 12 12 2 3 2" xfId="93"/>
    <cellStyle name="Comma 12 2" xfId="94"/>
    <cellStyle name="Comma 12 3" xfId="95"/>
    <cellStyle name="Comma 12 4" xfId="96"/>
    <cellStyle name="Comma 12 5" xfId="97"/>
    <cellStyle name="Comma 12 6" xfId="98"/>
    <cellStyle name="Comma 12 6 2" xfId="99"/>
    <cellStyle name="Comma 12 6 2 2" xfId="100"/>
    <cellStyle name="Comma 12 6 2 3" xfId="101"/>
    <cellStyle name="Comma 12 7" xfId="102"/>
    <cellStyle name="Comma 12 8" xfId="103"/>
    <cellStyle name="Comma 12 9" xfId="104"/>
    <cellStyle name="Comma 13" xfId="105"/>
    <cellStyle name="Comma 13 2" xfId="106"/>
    <cellStyle name="Comma 13 3" xfId="107"/>
    <cellStyle name="Comma 13 4" xfId="108"/>
    <cellStyle name="Comma 13 5" xfId="109"/>
    <cellStyle name="Comma 13 6" xfId="110"/>
    <cellStyle name="Comma 14" xfId="111"/>
    <cellStyle name="Comma 14 2" xfId="112"/>
    <cellStyle name="Comma 14 3" xfId="113"/>
    <cellStyle name="Comma 14 4" xfId="114"/>
    <cellStyle name="Comma 14 5" xfId="115"/>
    <cellStyle name="Comma 15" xfId="116"/>
    <cellStyle name="Comma 15 2" xfId="117"/>
    <cellStyle name="Comma 15 3" xfId="118"/>
    <cellStyle name="Comma 15 4" xfId="119"/>
    <cellStyle name="Comma 15 5" xfId="120"/>
    <cellStyle name="Comma 16" xfId="121"/>
    <cellStyle name="Comma 16 2" xfId="122"/>
    <cellStyle name="Comma 16 3" xfId="123"/>
    <cellStyle name="Comma 16 3 2" xfId="124"/>
    <cellStyle name="Comma 16 3 3" xfId="125"/>
    <cellStyle name="Comma 16 3 3 2" xfId="126"/>
    <cellStyle name="Comma 17" xfId="127"/>
    <cellStyle name="Comma 17 2" xfId="128"/>
    <cellStyle name="Comma 17 3" xfId="129"/>
    <cellStyle name="Comma 17 3 2" xfId="130"/>
    <cellStyle name="Comma 18" xfId="131"/>
    <cellStyle name="Comma 18 2" xfId="132"/>
    <cellStyle name="Comma 18 3" xfId="133"/>
    <cellStyle name="Comma 18 3 2" xfId="134"/>
    <cellStyle name="Comma 19" xfId="135"/>
    <cellStyle name="Comma 19 2" xfId="136"/>
    <cellStyle name="Comma 19 3" xfId="137"/>
    <cellStyle name="Comma 19 3 2" xfId="138"/>
    <cellStyle name="Comma 2" xfId="4"/>
    <cellStyle name="Comma 2 2" xfId="139"/>
    <cellStyle name="Comma 2 2 2" xfId="140"/>
    <cellStyle name="Comma 2 2 3" xfId="141"/>
    <cellStyle name="Comma 2 2 4" xfId="142"/>
    <cellStyle name="Comma 2 2 5" xfId="143"/>
    <cellStyle name="Comma 2 3" xfId="144"/>
    <cellStyle name="Comma 2 3 2" xfId="145"/>
    <cellStyle name="Comma 2 3 3" xfId="146"/>
    <cellStyle name="Comma 2 3 4" xfId="147"/>
    <cellStyle name="Comma 2 3 4 2" xfId="148"/>
    <cellStyle name="Comma 2 3 4 2 2" xfId="149"/>
    <cellStyle name="Comma 2 3 4 3" xfId="150"/>
    <cellStyle name="Comma 2 3 4 4" xfId="151"/>
    <cellStyle name="Comma 2 3 4 5" xfId="152"/>
    <cellStyle name="Comma 2 3 4 5 2" xfId="153"/>
    <cellStyle name="Comma 2 3 5" xfId="154"/>
    <cellStyle name="Comma 2 4" xfId="155"/>
    <cellStyle name="Comma 2 5" xfId="156"/>
    <cellStyle name="Comma 20" xfId="157"/>
    <cellStyle name="Comma 20 2" xfId="158"/>
    <cellStyle name="Comma 20 3" xfId="159"/>
    <cellStyle name="Comma 20 3 2" xfId="160"/>
    <cellStyle name="Comma 21" xfId="161"/>
    <cellStyle name="Comma 21 2" xfId="162"/>
    <cellStyle name="Comma 21 3" xfId="163"/>
    <cellStyle name="Comma 21 3 2" xfId="164"/>
    <cellStyle name="Comma 22" xfId="165"/>
    <cellStyle name="Comma 22 2" xfId="166"/>
    <cellStyle name="Comma 22 3" xfId="167"/>
    <cellStyle name="Comma 22 3 2" xfId="168"/>
    <cellStyle name="Comma 23" xfId="169"/>
    <cellStyle name="Comma 23 2" xfId="170"/>
    <cellStyle name="Comma 23 3" xfId="171"/>
    <cellStyle name="Comma 23 3 2" xfId="172"/>
    <cellStyle name="Comma 24" xfId="173"/>
    <cellStyle name="Comma 24 2" xfId="174"/>
    <cellStyle name="Comma 24 3" xfId="175"/>
    <cellStyle name="Comma 24 3 2" xfId="176"/>
    <cellStyle name="Comma 25" xfId="177"/>
    <cellStyle name="Comma 25 2" xfId="178"/>
    <cellStyle name="Comma 25 3" xfId="179"/>
    <cellStyle name="Comma 25 3 2" xfId="180"/>
    <cellStyle name="Comma 26" xfId="181"/>
    <cellStyle name="Comma 26 2" xfId="182"/>
    <cellStyle name="Comma 26 3" xfId="183"/>
    <cellStyle name="Comma 26 3 2" xfId="184"/>
    <cellStyle name="Comma 27" xfId="185"/>
    <cellStyle name="Comma 27 2" xfId="186"/>
    <cellStyle name="Comma 27 3" xfId="187"/>
    <cellStyle name="Comma 27 3 2" xfId="188"/>
    <cellStyle name="Comma 28" xfId="189"/>
    <cellStyle name="Comma 28 2" xfId="190"/>
    <cellStyle name="Comma 29" xfId="191"/>
    <cellStyle name="Comma 29 2" xfId="192"/>
    <cellStyle name="Comma 3" xfId="193"/>
    <cellStyle name="Comma 3 2" xfId="194"/>
    <cellStyle name="Comma 3 3" xfId="195"/>
    <cellStyle name="Comma 3 4" xfId="196"/>
    <cellStyle name="Comma 30" xfId="197"/>
    <cellStyle name="Comma 31" xfId="198"/>
    <cellStyle name="Comma 31 2" xfId="199"/>
    <cellStyle name="Comma 31 3" xfId="200"/>
    <cellStyle name="Comma 31 3 2" xfId="201"/>
    <cellStyle name="Comma 32" xfId="202"/>
    <cellStyle name="Comma 32 2" xfId="203"/>
    <cellStyle name="Comma 32 2 2" xfId="204"/>
    <cellStyle name="Comma 32 3" xfId="205"/>
    <cellStyle name="Comma 32 4" xfId="206"/>
    <cellStyle name="Comma 32 4 2" xfId="207"/>
    <cellStyle name="Comma 33" xfId="208"/>
    <cellStyle name="Comma 33 2" xfId="209"/>
    <cellStyle name="Comma 33 3" xfId="210"/>
    <cellStyle name="Comma 33 3 2" xfId="211"/>
    <cellStyle name="Comma 34" xfId="212"/>
    <cellStyle name="Comma 35" xfId="213"/>
    <cellStyle name="Comma 35 2" xfId="214"/>
    <cellStyle name="Comma 36" xfId="215"/>
    <cellStyle name="Comma 37" xfId="216"/>
    <cellStyle name="Comma 38" xfId="217"/>
    <cellStyle name="Comma 4" xfId="218"/>
    <cellStyle name="Comma 4 2" xfId="219"/>
    <cellStyle name="Comma 4 3" xfId="220"/>
    <cellStyle name="Comma 4 4" xfId="221"/>
    <cellStyle name="Comma 4 5" xfId="222"/>
    <cellStyle name="Comma 5" xfId="223"/>
    <cellStyle name="Comma 5 2" xfId="224"/>
    <cellStyle name="Comma 5 3" xfId="225"/>
    <cellStyle name="Comma 5 4" xfId="226"/>
    <cellStyle name="Comma 5 5" xfId="227"/>
    <cellStyle name="Comma 5 6" xfId="228"/>
    <cellStyle name="Comma 6" xfId="229"/>
    <cellStyle name="Comma 6 2" xfId="230"/>
    <cellStyle name="Comma 6 3" xfId="231"/>
    <cellStyle name="Comma 6 4" xfId="232"/>
    <cellStyle name="Comma 6 4 2" xfId="233"/>
    <cellStyle name="Comma 6 4 2 2" xfId="234"/>
    <cellStyle name="Comma 6 4 3" xfId="235"/>
    <cellStyle name="Comma 6 4 4" xfId="236"/>
    <cellStyle name="Comma 6 4 5" xfId="237"/>
    <cellStyle name="Comma 6 4 5 2" xfId="238"/>
    <cellStyle name="Comma 6 5" xfId="239"/>
    <cellStyle name="Comma 7" xfId="240"/>
    <cellStyle name="Comma 7 2" xfId="241"/>
    <cellStyle name="Comma 7 2 2" xfId="242"/>
    <cellStyle name="Comma 7 2 2 2" xfId="243"/>
    <cellStyle name="Comma 7 2 2 2 2" xfId="244"/>
    <cellStyle name="Comma 7 2 2 3" xfId="245"/>
    <cellStyle name="Comma 7 2 2 3 2" xfId="246"/>
    <cellStyle name="Comma 7 2 2 3 2 2" xfId="247"/>
    <cellStyle name="Comma 7 2 2 3 3" xfId="248"/>
    <cellStyle name="Comma 7 2 2 4" xfId="249"/>
    <cellStyle name="Comma 7 2 3" xfId="250"/>
    <cellStyle name="Comma 7 3" xfId="251"/>
    <cellStyle name="Comma 7 3 2" xfId="252"/>
    <cellStyle name="Comma 7 3 2 2" xfId="253"/>
    <cellStyle name="Comma 7 3 3" xfId="254"/>
    <cellStyle name="Comma 7 3 3 2" xfId="255"/>
    <cellStyle name="Comma 7 3 3 2 2" xfId="256"/>
    <cellStyle name="Comma 7 3 3 3" xfId="257"/>
    <cellStyle name="Comma 7 3 4" xfId="258"/>
    <cellStyle name="Comma 7 4" xfId="259"/>
    <cellStyle name="Comma 7 4 2" xfId="260"/>
    <cellStyle name="Comma 7 5" xfId="261"/>
    <cellStyle name="Comma 7 5 2" xfId="262"/>
    <cellStyle name="Comma 7 5 2 2" xfId="263"/>
    <cellStyle name="Comma 7 5 3" xfId="264"/>
    <cellStyle name="Comma 7 6" xfId="265"/>
    <cellStyle name="Comma 8" xfId="266"/>
    <cellStyle name="Comma 8 2" xfId="267"/>
    <cellStyle name="Comma 8 2 2" xfId="268"/>
    <cellStyle name="Comma 8 2 3" xfId="269"/>
    <cellStyle name="Comma 8 2 4" xfId="270"/>
    <cellStyle name="Comma 8 2 4 10" xfId="271"/>
    <cellStyle name="Comma 8 2 4 11" xfId="272"/>
    <cellStyle name="Comma 8 2 4 11 2" xfId="273"/>
    <cellStyle name="Comma 8 2 4 11 2 2" xfId="274"/>
    <cellStyle name="Comma 8 2 4 11 2 3" xfId="275"/>
    <cellStyle name="Comma 8 2 4 11 2 3 2" xfId="276"/>
    <cellStyle name="Comma 8 2 4 2" xfId="277"/>
    <cellStyle name="Comma 8 2 4 3" xfId="278"/>
    <cellStyle name="Comma 8 2 4 4" xfId="279"/>
    <cellStyle name="Comma 8 2 4 5" xfId="280"/>
    <cellStyle name="Comma 8 2 4 5 2" xfId="281"/>
    <cellStyle name="Comma 8 2 4 5 2 2" xfId="282"/>
    <cellStyle name="Comma 8 2 4 5 2 3" xfId="283"/>
    <cellStyle name="Comma 8 2 4 6" xfId="284"/>
    <cellStyle name="Comma 8 2 4 7" xfId="285"/>
    <cellStyle name="Comma 8 2 4 8" xfId="286"/>
    <cellStyle name="Comma 8 2 4 9" xfId="287"/>
    <cellStyle name="Comma 8 2 4 9 2" xfId="288"/>
    <cellStyle name="Comma 8 2 4 9 2 2" xfId="289"/>
    <cellStyle name="Comma 8 2 4 9 2 3" xfId="290"/>
    <cellStyle name="Comma 8 2 4 9 2 3 2" xfId="291"/>
    <cellStyle name="Comma 8 2 5" xfId="292"/>
    <cellStyle name="Comma 8 2 5 2" xfId="293"/>
    <cellStyle name="Comma 8 2 5 3" xfId="294"/>
    <cellStyle name="Comma 8 2 5 4" xfId="295"/>
    <cellStyle name="Comma 8 2 6" xfId="296"/>
    <cellStyle name="Comma 8 2 6 2" xfId="297"/>
    <cellStyle name="Comma 8 2 6 2 2" xfId="298"/>
    <cellStyle name="Comma 8 2 6 2 3" xfId="299"/>
    <cellStyle name="Comma 8 2 6 2 3 2" xfId="300"/>
    <cellStyle name="Comma 8 2 6 3" xfId="301"/>
    <cellStyle name="Comma 8 2 7" xfId="302"/>
    <cellStyle name="Comma 8 2 7 2" xfId="303"/>
    <cellStyle name="Comma 8 2 7 3" xfId="304"/>
    <cellStyle name="Comma 8 2 7 3 2" xfId="305"/>
    <cellStyle name="Comma 8 2 8" xfId="306"/>
    <cellStyle name="Comma 8 2 9" xfId="307"/>
    <cellStyle name="Comma 8 2 9 2" xfId="308"/>
    <cellStyle name="Comma 8 3" xfId="309"/>
    <cellStyle name="Comma 8 4" xfId="310"/>
    <cellStyle name="Comma 8 5" xfId="311"/>
    <cellStyle name="Comma 8 5 2" xfId="312"/>
    <cellStyle name="Comma 8 6" xfId="313"/>
    <cellStyle name="Comma 8 6 2" xfId="314"/>
    <cellStyle name="Comma 9" xfId="315"/>
    <cellStyle name="Comma 9 2" xfId="316"/>
    <cellStyle name="Comma 9 2 2" xfId="317"/>
    <cellStyle name="Comma 9 2 3" xfId="318"/>
    <cellStyle name="Comma 9 2 3 2" xfId="319"/>
    <cellStyle name="Comma 9 2 3 3" xfId="320"/>
    <cellStyle name="Comma 9 2 3 4" xfId="321"/>
    <cellStyle name="Comma 9 2 4" xfId="322"/>
    <cellStyle name="Comma 9 2 4 2" xfId="323"/>
    <cellStyle name="Comma 9 2 4 2 2" xfId="324"/>
    <cellStyle name="Comma 9 2 4 2 3" xfId="325"/>
    <cellStyle name="Comma 9 2 4 2 3 2" xfId="326"/>
    <cellStyle name="Comma 9 2 4 3" xfId="327"/>
    <cellStyle name="Comma 9 2 5" xfId="328"/>
    <cellStyle name="Comma 9 2 5 2" xfId="329"/>
    <cellStyle name="Comma 9 2 5 3" xfId="330"/>
    <cellStyle name="Comma 9 2 5 3 2" xfId="331"/>
    <cellStyle name="Comma 9 2 6" xfId="332"/>
    <cellStyle name="Comma 9 2 7" xfId="333"/>
    <cellStyle name="Comma 9 2 7 2" xfId="334"/>
    <cellStyle name="Comma 9 3" xfId="335"/>
    <cellStyle name="Comma 9 4" xfId="336"/>
    <cellStyle name="Comma 9 5" xfId="337"/>
    <cellStyle name="Comma 9 6" xfId="338"/>
    <cellStyle name="Comma 9 6 10" xfId="339"/>
    <cellStyle name="Comma 9 6 11" xfId="340"/>
    <cellStyle name="Comma 9 6 11 2" xfId="341"/>
    <cellStyle name="Comma 9 6 11 2 2" xfId="342"/>
    <cellStyle name="Comma 9 6 11 2 3" xfId="343"/>
    <cellStyle name="Comma 9 6 11 2 3 2" xfId="344"/>
    <cellStyle name="Comma 9 6 2" xfId="345"/>
    <cellStyle name="Comma 9 6 3" xfId="346"/>
    <cellStyle name="Comma 9 6 4" xfId="347"/>
    <cellStyle name="Comma 9 6 5" xfId="348"/>
    <cellStyle name="Comma 9 6 5 2" xfId="349"/>
    <cellStyle name="Comma 9 6 5 2 2" xfId="350"/>
    <cellStyle name="Comma 9 6 5 2 3" xfId="351"/>
    <cellStyle name="Comma 9 6 6" xfId="352"/>
    <cellStyle name="Comma 9 6 7" xfId="353"/>
    <cellStyle name="Comma 9 6 8" xfId="354"/>
    <cellStyle name="Comma 9 6 9" xfId="355"/>
    <cellStyle name="Comma 9 6 9 2" xfId="356"/>
    <cellStyle name="Comma 9 6 9 2 2" xfId="357"/>
    <cellStyle name="Comma 9 6 9 2 3" xfId="358"/>
    <cellStyle name="Comma 9 6 9 2 3 2" xfId="359"/>
    <cellStyle name="Currency" xfId="2" builtinId="4"/>
    <cellStyle name="Currency 2" xfId="5"/>
    <cellStyle name="Currency 3" xfId="361"/>
    <cellStyle name="Currency 4" xfId="362"/>
    <cellStyle name="Currency 4 2" xfId="363"/>
    <cellStyle name="Currency 4 3" xfId="364"/>
    <cellStyle name="Currency 4 3 2" xfId="365"/>
    <cellStyle name="Currency 5" xfId="366"/>
    <cellStyle name="Currency 5 2" xfId="367"/>
    <cellStyle name="Currency 5 3" xfId="368"/>
    <cellStyle name="Currency 5 3 2" xfId="369"/>
    <cellStyle name="Currency 6" xfId="370"/>
    <cellStyle name="Currency 7" xfId="371"/>
    <cellStyle name="Currency 7 2" xfId="372"/>
    <cellStyle name="Currency 8" xfId="360"/>
    <cellStyle name="Explanatory Text 2" xfId="373"/>
    <cellStyle name="Good 2" xfId="374"/>
    <cellStyle name="Heading 1 2" xfId="375"/>
    <cellStyle name="Heading 2 2" xfId="376"/>
    <cellStyle name="Heading 3 2" xfId="377"/>
    <cellStyle name="Heading 4 2" xfId="378"/>
    <cellStyle name="Input 2" xfId="379"/>
    <cellStyle name="Linked Cell 2" xfId="380"/>
    <cellStyle name="Neutral 2" xfId="381"/>
    <cellStyle name="Normal" xfId="0" builtinId="0"/>
    <cellStyle name="Normal 10" xfId="382"/>
    <cellStyle name="Normal 11" xfId="383"/>
    <cellStyle name="Normal 12" xfId="384"/>
    <cellStyle name="Normal 13" xfId="385"/>
    <cellStyle name="Normal 14" xfId="386"/>
    <cellStyle name="Normal 2" xfId="3"/>
    <cellStyle name="Normal 2 2" xfId="7"/>
    <cellStyle name="Normal 2 2 2" xfId="389"/>
    <cellStyle name="Normal 2 2 3" xfId="390"/>
    <cellStyle name="Normal 2 2 4" xfId="391"/>
    <cellStyle name="Normal 2 2 4 2" xfId="392"/>
    <cellStyle name="Normal 2 2 4 2 2" xfId="393"/>
    <cellStyle name="Normal 2 2 4 3" xfId="394"/>
    <cellStyle name="Normal 2 2 4 4" xfId="395"/>
    <cellStyle name="Normal 2 2 4 5" xfId="396"/>
    <cellStyle name="Normal 2 2 4 5 2" xfId="397"/>
    <cellStyle name="Normal 2 2 5" xfId="398"/>
    <cellStyle name="Normal 2 2 6" xfId="399"/>
    <cellStyle name="Normal 2 2 7" xfId="388"/>
    <cellStyle name="Normal 2 3" xfId="8"/>
    <cellStyle name="Normal 2 3 2" xfId="400"/>
    <cellStyle name="Normal 2 4" xfId="401"/>
    <cellStyle name="Normal 2 5" xfId="387"/>
    <cellStyle name="Normal 3" xfId="402"/>
    <cellStyle name="Normal 3 2" xfId="403"/>
    <cellStyle name="Normal 3 2 2" xfId="404"/>
    <cellStyle name="Normal 3 3" xfId="405"/>
    <cellStyle name="Normal 3 3 2" xfId="406"/>
    <cellStyle name="Normal 3 4" xfId="407"/>
    <cellStyle name="Normal 4" xfId="408"/>
    <cellStyle name="Normal 4 2" xfId="409"/>
    <cellStyle name="Normal 4 3" xfId="410"/>
    <cellStyle name="Normal 4 3 2" xfId="411"/>
    <cellStyle name="Normal 4 3 3" xfId="412"/>
    <cellStyle name="Normal 5" xfId="413"/>
    <cellStyle name="Normal 5 2" xfId="414"/>
    <cellStyle name="Normal 5 2 2" xfId="415"/>
    <cellStyle name="Normal 5 2 3" xfId="416"/>
    <cellStyle name="Normal 5 2 3 2" xfId="417"/>
    <cellStyle name="Normal 5 3" xfId="418"/>
    <cellStyle name="Normal 5 4" xfId="419"/>
    <cellStyle name="Normal 6" xfId="420"/>
    <cellStyle name="Normal 6 2" xfId="421"/>
    <cellStyle name="Normal 7" xfId="422"/>
    <cellStyle name="Normal 7 2" xfId="423"/>
    <cellStyle name="Normal 7 3" xfId="424"/>
    <cellStyle name="Normal 7 3 2" xfId="425"/>
    <cellStyle name="Normal 7 4" xfId="426"/>
    <cellStyle name="Normal 8" xfId="427"/>
    <cellStyle name="Normal 9" xfId="428"/>
    <cellStyle name="Normal 9 2" xfId="429"/>
    <cellStyle name="Note 2" xfId="430"/>
    <cellStyle name="Output 2" xfId="431"/>
    <cellStyle name="Percent 10" xfId="432"/>
    <cellStyle name="Percent 10 2" xfId="433"/>
    <cellStyle name="Percent 10 3" xfId="434"/>
    <cellStyle name="Percent 10 3 2" xfId="435"/>
    <cellStyle name="Percent 10 3 3" xfId="436"/>
    <cellStyle name="Percent 10 3 3 2" xfId="437"/>
    <cellStyle name="Percent 11" xfId="438"/>
    <cellStyle name="Percent 11 2" xfId="439"/>
    <cellStyle name="Percent 11 3" xfId="440"/>
    <cellStyle name="Percent 11 3 2" xfId="441"/>
    <cellStyle name="Percent 12" xfId="442"/>
    <cellStyle name="Percent 12 2" xfId="443"/>
    <cellStyle name="Percent 12 3" xfId="444"/>
    <cellStyle name="Percent 12 3 2" xfId="445"/>
    <cellStyle name="Percent 13" xfId="446"/>
    <cellStyle name="Percent 13 2" xfId="447"/>
    <cellStyle name="Percent 13 3" xfId="448"/>
    <cellStyle name="Percent 13 3 2" xfId="449"/>
    <cellStyle name="Percent 14" xfId="450"/>
    <cellStyle name="Percent 14 2" xfId="451"/>
    <cellStyle name="Percent 14 3" xfId="452"/>
    <cellStyle name="Percent 14 3 2" xfId="453"/>
    <cellStyle name="Percent 15" xfId="454"/>
    <cellStyle name="Percent 15 2" xfId="455"/>
    <cellStyle name="Percent 15 3" xfId="456"/>
    <cellStyle name="Percent 15 3 2" xfId="457"/>
    <cellStyle name="Percent 16" xfId="458"/>
    <cellStyle name="Percent 16 2" xfId="459"/>
    <cellStyle name="Percent 16 3" xfId="460"/>
    <cellStyle name="Percent 16 3 2" xfId="461"/>
    <cellStyle name="Percent 17" xfId="462"/>
    <cellStyle name="Percent 17 2" xfId="463"/>
    <cellStyle name="Percent 17 3" xfId="464"/>
    <cellStyle name="Percent 17 3 2" xfId="465"/>
    <cellStyle name="Percent 18" xfId="466"/>
    <cellStyle name="Percent 18 2" xfId="467"/>
    <cellStyle name="Percent 18 3" xfId="468"/>
    <cellStyle name="Percent 18 3 2" xfId="469"/>
    <cellStyle name="Percent 19" xfId="470"/>
    <cellStyle name="Percent 19 2" xfId="471"/>
    <cellStyle name="Percent 19 3" xfId="472"/>
    <cellStyle name="Percent 19 3 2" xfId="473"/>
    <cellStyle name="Percent 2" xfId="474"/>
    <cellStyle name="Percent 2 2" xfId="475"/>
    <cellStyle name="Percent 2 2 2" xfId="476"/>
    <cellStyle name="Percent 2 2 2 2" xfId="477"/>
    <cellStyle name="Percent 2 2 2 3" xfId="478"/>
    <cellStyle name="Percent 2 2 2 3 2" xfId="479"/>
    <cellStyle name="Percent 2 2 2 3 3" xfId="480"/>
    <cellStyle name="Percent 2 2 2 3 3 2" xfId="481"/>
    <cellStyle name="Percent 2 2 2 3 3 3" xfId="482"/>
    <cellStyle name="Percent 2 2 2 3 3 4" xfId="483"/>
    <cellStyle name="Percent 2 2 2 3 4" xfId="484"/>
    <cellStyle name="Percent 2 2 2 3 4 2" xfId="485"/>
    <cellStyle name="Percent 2 2 2 3 4 2 2" xfId="486"/>
    <cellStyle name="Percent 2 2 2 3 4 2 3" xfId="487"/>
    <cellStyle name="Percent 2 2 2 3 4 2 3 2" xfId="488"/>
    <cellStyle name="Percent 2 2 2 3 4 3" xfId="489"/>
    <cellStyle name="Percent 2 2 2 3 5" xfId="490"/>
    <cellStyle name="Percent 2 2 2 3 5 2" xfId="491"/>
    <cellStyle name="Percent 2 2 2 3 5 3" xfId="492"/>
    <cellStyle name="Percent 2 2 2 3 5 3 2" xfId="493"/>
    <cellStyle name="Percent 2 2 2 3 6" xfId="494"/>
    <cellStyle name="Percent 2 2 2 3 7" xfId="495"/>
    <cellStyle name="Percent 2 2 2 3 7 2" xfId="496"/>
    <cellStyle name="Percent 2 2 2 4" xfId="497"/>
    <cellStyle name="Percent 2 2 2 4 2" xfId="498"/>
    <cellStyle name="Percent 2 2 2 4 2 2" xfId="499"/>
    <cellStyle name="Percent 2 2 2 4 2 3" xfId="500"/>
    <cellStyle name="Percent 2 2 2 4 2 3 2" xfId="501"/>
    <cellStyle name="Percent 2 2 2 4 3" xfId="502"/>
    <cellStyle name="Percent 2 2 2 5" xfId="503"/>
    <cellStyle name="Percent 2 2 2 5 2" xfId="504"/>
    <cellStyle name="Percent 2 2 2 5 3" xfId="505"/>
    <cellStyle name="Percent 2 2 2 5 3 2" xfId="506"/>
    <cellStyle name="Percent 2 2 2 6" xfId="507"/>
    <cellStyle name="Percent 2 2 2 6 2" xfId="508"/>
    <cellStyle name="Percent 2 2 3" xfId="509"/>
    <cellStyle name="Percent 2 2 3 2" xfId="510"/>
    <cellStyle name="Percent 2 2 3 3" xfId="511"/>
    <cellStyle name="Percent 2 2 3 4" xfId="512"/>
    <cellStyle name="Percent 2 3" xfId="513"/>
    <cellStyle name="Percent 2 4" xfId="514"/>
    <cellStyle name="Percent 2 4 10" xfId="515"/>
    <cellStyle name="Percent 2 4 11" xfId="516"/>
    <cellStyle name="Percent 2 4 11 2" xfId="517"/>
    <cellStyle name="Percent 2 4 11 2 2" xfId="518"/>
    <cellStyle name="Percent 2 4 11 2 3" xfId="519"/>
    <cellStyle name="Percent 2 4 11 2 3 2" xfId="520"/>
    <cellStyle name="Percent 2 4 2" xfId="521"/>
    <cellStyle name="Percent 2 4 3" xfId="522"/>
    <cellStyle name="Percent 2 4 4" xfId="523"/>
    <cellStyle name="Percent 2 4 5" xfId="524"/>
    <cellStyle name="Percent 2 4 5 2" xfId="525"/>
    <cellStyle name="Percent 2 4 5 2 2" xfId="526"/>
    <cellStyle name="Percent 2 4 5 2 3" xfId="527"/>
    <cellStyle name="Percent 2 4 6" xfId="528"/>
    <cellStyle name="Percent 2 4 7" xfId="529"/>
    <cellStyle name="Percent 2 4 8" xfId="530"/>
    <cellStyle name="Percent 2 4 9" xfId="531"/>
    <cellStyle name="Percent 2 4 9 2" xfId="532"/>
    <cellStyle name="Percent 2 4 9 2 2" xfId="533"/>
    <cellStyle name="Percent 2 4 9 2 3" xfId="534"/>
    <cellStyle name="Percent 2 4 9 2 3 2" xfId="535"/>
    <cellStyle name="Percent 2 5" xfId="536"/>
    <cellStyle name="Percent 20" xfId="537"/>
    <cellStyle name="Percent 20 2" xfId="538"/>
    <cellStyle name="Percent 20 3" xfId="539"/>
    <cellStyle name="Percent 20 3 2" xfId="540"/>
    <cellStyle name="Percent 21" xfId="541"/>
    <cellStyle name="Percent 21 2" xfId="542"/>
    <cellStyle name="Percent 21 3" xfId="543"/>
    <cellStyle name="Percent 21 3 2" xfId="544"/>
    <cellStyle name="Percent 22" xfId="545"/>
    <cellStyle name="Percent 22 2" xfId="546"/>
    <cellStyle name="Percent 23" xfId="547"/>
    <cellStyle name="Percent 23 2" xfId="548"/>
    <cellStyle name="Percent 24" xfId="549"/>
    <cellStyle name="Percent 25" xfId="550"/>
    <cellStyle name="Percent 25 2" xfId="551"/>
    <cellStyle name="Percent 25 3" xfId="552"/>
    <cellStyle name="Percent 25 3 2" xfId="553"/>
    <cellStyle name="Percent 26" xfId="554"/>
    <cellStyle name="Percent 27" xfId="555"/>
    <cellStyle name="Percent 27 2" xfId="556"/>
    <cellStyle name="Percent 3" xfId="557"/>
    <cellStyle name="Percent 3 2" xfId="558"/>
    <cellStyle name="Percent 3 2 2" xfId="559"/>
    <cellStyle name="Percent 3 2 3" xfId="560"/>
    <cellStyle name="Percent 3 2 3 2" xfId="561"/>
    <cellStyle name="Percent 3 2 3 3" xfId="562"/>
    <cellStyle name="Percent 3 2 3 4" xfId="563"/>
    <cellStyle name="Percent 3 2 4" xfId="564"/>
    <cellStyle name="Percent 3 2 4 2" xfId="565"/>
    <cellStyle name="Percent 3 2 4 2 2" xfId="566"/>
    <cellStyle name="Percent 3 2 4 2 3" xfId="567"/>
    <cellStyle name="Percent 3 2 4 2 3 2" xfId="568"/>
    <cellStyle name="Percent 3 2 4 3" xfId="569"/>
    <cellStyle name="Percent 3 2 5" xfId="570"/>
    <cellStyle name="Percent 3 2 5 2" xfId="571"/>
    <cellStyle name="Percent 3 2 5 3" xfId="572"/>
    <cellStyle name="Percent 3 2 5 3 2" xfId="573"/>
    <cellStyle name="Percent 3 2 6" xfId="574"/>
    <cellStyle name="Percent 3 2 7" xfId="575"/>
    <cellStyle name="Percent 3 2 7 2" xfId="576"/>
    <cellStyle name="Percent 3 3" xfId="577"/>
    <cellStyle name="Percent 3 4" xfId="578"/>
    <cellStyle name="Percent 3 5" xfId="579"/>
    <cellStyle name="Percent 3 5 2" xfId="580"/>
    <cellStyle name="Percent 3 5 3" xfId="581"/>
    <cellStyle name="Percent 3 5 4" xfId="582"/>
    <cellStyle name="Percent 4" xfId="583"/>
    <cellStyle name="Percent 4 2" xfId="584"/>
    <cellStyle name="Percent 4 3" xfId="585"/>
    <cellStyle name="Percent 4 3 2" xfId="586"/>
    <cellStyle name="Percent 4 3 3" xfId="587"/>
    <cellStyle name="Percent 4 3 4" xfId="588"/>
    <cellStyle name="Percent 4 4" xfId="589"/>
    <cellStyle name="Percent 4 4 2" xfId="590"/>
    <cellStyle name="Percent 4 4 2 2" xfId="591"/>
    <cellStyle name="Percent 4 4 2 3" xfId="592"/>
    <cellStyle name="Percent 4 4 2 3 2" xfId="593"/>
    <cellStyle name="Percent 4 4 3" xfId="594"/>
    <cellStyle name="Percent 4 5" xfId="595"/>
    <cellStyle name="Percent 4 5 2" xfId="596"/>
    <cellStyle name="Percent 4 5 3" xfId="597"/>
    <cellStyle name="Percent 4 5 3 2" xfId="598"/>
    <cellStyle name="Percent 4 6" xfId="599"/>
    <cellStyle name="Percent 4 7" xfId="600"/>
    <cellStyle name="Percent 4 7 2" xfId="601"/>
    <cellStyle name="Percent 5" xfId="602"/>
    <cellStyle name="Percent 5 2" xfId="603"/>
    <cellStyle name="Percent 5 3" xfId="604"/>
    <cellStyle name="Percent 5 3 2" xfId="605"/>
    <cellStyle name="Percent 5 3 3" xfId="606"/>
    <cellStyle name="Percent 5 4" xfId="607"/>
    <cellStyle name="Percent 5 4 2" xfId="608"/>
    <cellStyle name="Percent 5 4 3" xfId="609"/>
    <cellStyle name="Percent 5 4 4" xfId="610"/>
    <cellStyle name="Percent 5 5" xfId="611"/>
    <cellStyle name="Percent 5 5 2" xfId="612"/>
    <cellStyle name="Percent 5 5 2 2" xfId="613"/>
    <cellStyle name="Percent 5 5 2 3" xfId="614"/>
    <cellStyle name="Percent 5 5 2 3 2" xfId="615"/>
    <cellStyle name="Percent 5 5 3" xfId="616"/>
    <cellStyle name="Percent 5 6" xfId="617"/>
    <cellStyle name="Percent 5 6 2" xfId="618"/>
    <cellStyle name="Percent 5 6 3" xfId="619"/>
    <cellStyle name="Percent 5 6 3 2" xfId="620"/>
    <cellStyle name="Percent 5 7" xfId="621"/>
    <cellStyle name="Percent 5 8" xfId="622"/>
    <cellStyle name="Percent 5 8 2" xfId="623"/>
    <cellStyle name="Percent 5 9" xfId="624"/>
    <cellStyle name="Percent 5 9 2" xfId="625"/>
    <cellStyle name="Percent 5 9 3" xfId="626"/>
    <cellStyle name="Percent 5 9 3 2" xfId="627"/>
    <cellStyle name="Percent 6" xfId="628"/>
    <cellStyle name="Percent 6 10" xfId="629"/>
    <cellStyle name="Percent 6 11" xfId="630"/>
    <cellStyle name="Percent 6 11 2" xfId="631"/>
    <cellStyle name="Percent 6 11 2 2" xfId="632"/>
    <cellStyle name="Percent 6 11 2 3" xfId="633"/>
    <cellStyle name="Percent 6 11 2 3 2" xfId="634"/>
    <cellStyle name="Percent 6 12" xfId="635"/>
    <cellStyle name="Percent 6 13" xfId="636"/>
    <cellStyle name="Percent 6 13 2" xfId="637"/>
    <cellStyle name="Percent 6 13 2 2" xfId="638"/>
    <cellStyle name="Percent 6 13 2 3" xfId="639"/>
    <cellStyle name="Percent 6 13 2 3 2" xfId="640"/>
    <cellStyle name="Percent 6 14" xfId="641"/>
    <cellStyle name="Percent 6 14 2" xfId="642"/>
    <cellStyle name="Percent 6 15" xfId="643"/>
    <cellStyle name="Percent 6 16" xfId="644"/>
    <cellStyle name="Percent 6 16 2" xfId="645"/>
    <cellStyle name="Percent 6 2" xfId="646"/>
    <cellStyle name="Percent 6 3" xfId="647"/>
    <cellStyle name="Percent 6 4" xfId="648"/>
    <cellStyle name="Percent 6 5" xfId="649"/>
    <cellStyle name="Percent 6 6" xfId="650"/>
    <cellStyle name="Percent 6 7" xfId="651"/>
    <cellStyle name="Percent 6 7 2" xfId="652"/>
    <cellStyle name="Percent 6 7 2 2" xfId="653"/>
    <cellStyle name="Percent 6 7 2 3" xfId="654"/>
    <cellStyle name="Percent 6 8" xfId="655"/>
    <cellStyle name="Percent 6 9" xfId="656"/>
    <cellStyle name="Percent 7" xfId="657"/>
    <cellStyle name="Percent 7 10" xfId="658"/>
    <cellStyle name="Percent 7 11" xfId="659"/>
    <cellStyle name="Percent 7 11 2" xfId="660"/>
    <cellStyle name="Percent 7 11 2 2" xfId="661"/>
    <cellStyle name="Percent 7 11 2 3" xfId="662"/>
    <cellStyle name="Percent 7 11 2 3 2" xfId="663"/>
    <cellStyle name="Percent 7 12" xfId="664"/>
    <cellStyle name="Percent 7 12 2" xfId="665"/>
    <cellStyle name="Percent 7 13" xfId="666"/>
    <cellStyle name="Percent 7 14" xfId="667"/>
    <cellStyle name="Percent 7 14 2" xfId="668"/>
    <cellStyle name="Percent 7 2" xfId="669"/>
    <cellStyle name="Percent 7 3" xfId="670"/>
    <cellStyle name="Percent 7 4" xfId="671"/>
    <cellStyle name="Percent 7 5" xfId="672"/>
    <cellStyle name="Percent 7 5 2" xfId="673"/>
    <cellStyle name="Percent 7 5 2 2" xfId="674"/>
    <cellStyle name="Percent 7 5 2 3" xfId="675"/>
    <cellStyle name="Percent 7 5 2 4" xfId="676"/>
    <cellStyle name="Percent 7 6" xfId="677"/>
    <cellStyle name="Percent 7 7" xfId="678"/>
    <cellStyle name="Percent 7 8" xfId="679"/>
    <cellStyle name="Percent 7 9" xfId="680"/>
    <cellStyle name="Percent 7 9 2" xfId="681"/>
    <cellStyle name="Percent 7 9 2 2" xfId="682"/>
    <cellStyle name="Percent 7 9 2 3" xfId="683"/>
    <cellStyle name="Percent 7 9 2 3 2" xfId="684"/>
    <cellStyle name="Percent 8" xfId="685"/>
    <cellStyle name="Percent 8 2" xfId="686"/>
    <cellStyle name="Percent 8 3" xfId="687"/>
    <cellStyle name="Percent 8 4" xfId="688"/>
    <cellStyle name="Percent 8 5" xfId="689"/>
    <cellStyle name="Percent 9" xfId="690"/>
    <cellStyle name="Percent 9 2" xfId="691"/>
    <cellStyle name="Percent 9 3" xfId="692"/>
    <cellStyle name="Percent 9 4" xfId="693"/>
    <cellStyle name="Percent 9 5" xfId="694"/>
    <cellStyle name="PSChar" xfId="695"/>
    <cellStyle name="PSChar 2" xfId="696"/>
    <cellStyle name="PSChar 2 2" xfId="697"/>
    <cellStyle name="PSChar 2 2 2" xfId="698"/>
    <cellStyle name="PSChar 3" xfId="699"/>
    <cellStyle name="PSChar 3 2" xfId="700"/>
    <cellStyle name="PSChar 4" xfId="701"/>
    <cellStyle name="PSChar 4 2" xfId="702"/>
    <cellStyle name="PSChar 5" xfId="703"/>
    <cellStyle name="PSChar 5 2" xfId="704"/>
    <cellStyle name="PSChar 5 3" xfId="705"/>
    <cellStyle name="PSChar 5 3 2" xfId="706"/>
    <cellStyle name="PSChar 6" xfId="707"/>
    <cellStyle name="PSChar 6 2" xfId="708"/>
    <cellStyle name="PSChar 7" xfId="709"/>
    <cellStyle name="PSChar 8" xfId="710"/>
    <cellStyle name="PSChar 9" xfId="711"/>
    <cellStyle name="PSDate" xfId="712"/>
    <cellStyle name="PSDate 2" xfId="713"/>
    <cellStyle name="PSDate 2 2" xfId="714"/>
    <cellStyle name="PSDate 2 2 2" xfId="715"/>
    <cellStyle name="PSDate 3" xfId="716"/>
    <cellStyle name="PSDate 3 2" xfId="717"/>
    <cellStyle name="PSDate 4" xfId="718"/>
    <cellStyle name="PSDate 4 2" xfId="719"/>
    <cellStyle name="PSDate 5" xfId="720"/>
    <cellStyle name="PSDate 5 2" xfId="721"/>
    <cellStyle name="PSDate 5 3" xfId="722"/>
    <cellStyle name="PSDate 5 3 2" xfId="723"/>
    <cellStyle name="PSDate 6" xfId="724"/>
    <cellStyle name="PSDate 6 2" xfId="725"/>
    <cellStyle name="PSDate 7" xfId="726"/>
    <cellStyle name="PSDate 8" xfId="727"/>
    <cellStyle name="PSDec" xfId="6"/>
    <cellStyle name="PSDec 2" xfId="728"/>
    <cellStyle name="PSDec 2 2" xfId="729"/>
    <cellStyle name="PSDec 2 2 2" xfId="730"/>
    <cellStyle name="PSDec 3" xfId="731"/>
    <cellStyle name="PSDec 3 2" xfId="732"/>
    <cellStyle name="PSDec 4" xfId="733"/>
    <cellStyle name="PSDec 4 2" xfId="734"/>
    <cellStyle name="PSDec 5" xfId="735"/>
    <cellStyle name="PSDec 5 2" xfId="736"/>
    <cellStyle name="PSDec 5 3" xfId="737"/>
    <cellStyle name="PSDec 5 3 2" xfId="738"/>
    <cellStyle name="PSDec 6" xfId="739"/>
    <cellStyle name="PSDec 6 2" xfId="740"/>
    <cellStyle name="PSDec 7" xfId="741"/>
    <cellStyle name="PSDec 8" xfId="742"/>
    <cellStyle name="PSDec 9" xfId="743"/>
    <cellStyle name="PSHeading" xfId="744"/>
    <cellStyle name="PSHeading 2" xfId="745"/>
    <cellStyle name="PSHeading 2 2" xfId="746"/>
    <cellStyle name="PSHeading 2 2 2" xfId="747"/>
    <cellStyle name="PSHeading 2 2 3" xfId="748"/>
    <cellStyle name="PSHeading 3" xfId="749"/>
    <cellStyle name="PSHeading 3 2" xfId="750"/>
    <cellStyle name="PSHeading 3 3" xfId="751"/>
    <cellStyle name="PSHeading 3 3 2" xfId="752"/>
    <cellStyle name="PSHeading 4" xfId="753"/>
    <cellStyle name="PSHeading 5" xfId="754"/>
    <cellStyle name="PSInt" xfId="755"/>
    <cellStyle name="PSInt 2" xfId="756"/>
    <cellStyle name="PSInt 2 2" xfId="757"/>
    <cellStyle name="PSInt 2 2 2" xfId="758"/>
    <cellStyle name="PSInt 3" xfId="759"/>
    <cellStyle name="PSInt 3 2" xfId="760"/>
    <cellStyle name="PSInt 4" xfId="761"/>
    <cellStyle name="PSInt 4 2" xfId="762"/>
    <cellStyle name="PSInt 5" xfId="763"/>
    <cellStyle name="PSInt 5 2" xfId="764"/>
    <cellStyle name="PSInt 5 3" xfId="765"/>
    <cellStyle name="PSInt 5 3 2" xfId="766"/>
    <cellStyle name="PSInt 6" xfId="767"/>
    <cellStyle name="PSInt 6 2" xfId="768"/>
    <cellStyle name="PSInt 7" xfId="769"/>
    <cellStyle name="PSInt 8" xfId="770"/>
    <cellStyle name="PSInt 9" xfId="771"/>
    <cellStyle name="PSSpacer" xfId="772"/>
    <cellStyle name="PSSpacer 2" xfId="773"/>
    <cellStyle name="PSSpacer 2 2" xfId="774"/>
    <cellStyle name="PSSpacer 3" xfId="775"/>
    <cellStyle name="PSSpacer 3 2" xfId="776"/>
    <cellStyle name="PSSpacer 4" xfId="777"/>
    <cellStyle name="PSSpacer 4 2" xfId="778"/>
    <cellStyle name="PSSpacer 5" xfId="779"/>
    <cellStyle name="PSSpacer 5 2" xfId="780"/>
    <cellStyle name="PSSpacer 5 3" xfId="781"/>
    <cellStyle name="PSSpacer 5 3 2" xfId="782"/>
    <cellStyle name="PSSpacer 6" xfId="783"/>
    <cellStyle name="PSSpacer 6 2" xfId="784"/>
    <cellStyle name="PSSpacer 7" xfId="785"/>
    <cellStyle name="PSSpacer 8" xfId="786"/>
    <cellStyle name="Title 2" xfId="787"/>
    <cellStyle name="Total 2" xfId="788"/>
    <cellStyle name="Warning Text 2" xfId="789"/>
  </cellStyles>
  <dxfs count="1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h0co007\eprs\pricing\APCO%20KPCO%20KGP%20Tariff%20Summary%20data\KPCO\2020\KPCO%20Monthly%20KWH%20data%202020%20with%20Class%20subtotal%20B&amp;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KP KWH"/>
      <sheetName val="B+E KP KWH"/>
      <sheetName val="B&amp;A KP KWH"/>
    </sheetNames>
    <sheetDataSet>
      <sheetData sheetId="0"/>
      <sheetData sheetId="1"/>
      <sheetData sheetId="2">
        <row r="3">
          <cell r="A3" t="str">
            <v>KPCO</v>
          </cell>
          <cell r="C3" t="str">
            <v>JAN</v>
          </cell>
          <cell r="D3" t="str">
            <v>FEB</v>
          </cell>
          <cell r="E3" t="str">
            <v>MAR</v>
          </cell>
          <cell r="F3" t="str">
            <v>APR</v>
          </cell>
          <cell r="G3" t="str">
            <v>MAY</v>
          </cell>
          <cell r="H3" t="str">
            <v>JUN</v>
          </cell>
        </row>
        <row r="4">
          <cell r="A4">
            <v>11</v>
          </cell>
          <cell r="B4" t="str">
            <v>RSW-LMWH</v>
          </cell>
          <cell r="C4">
            <v>175116</v>
          </cell>
          <cell r="D4">
            <v>148202</v>
          </cell>
          <cell r="E4">
            <v>128978</v>
          </cell>
          <cell r="F4">
            <v>102563</v>
          </cell>
          <cell r="G4">
            <v>144335</v>
          </cell>
          <cell r="H4">
            <v>129167</v>
          </cell>
        </row>
        <row r="5">
          <cell r="A5">
            <v>12</v>
          </cell>
          <cell r="B5" t="str">
            <v>RSW-A</v>
          </cell>
          <cell r="C5">
            <v>23265</v>
          </cell>
          <cell r="D5">
            <v>20656</v>
          </cell>
          <cell r="E5">
            <v>16829</v>
          </cell>
          <cell r="F5">
            <v>14760</v>
          </cell>
          <cell r="G5">
            <v>17683</v>
          </cell>
          <cell r="H5">
            <v>19759</v>
          </cell>
        </row>
        <row r="6">
          <cell r="A6">
            <v>13</v>
          </cell>
          <cell r="B6" t="str">
            <v>RSW-B</v>
          </cell>
          <cell r="C6">
            <v>1649</v>
          </cell>
          <cell r="D6">
            <v>1819</v>
          </cell>
          <cell r="E6">
            <v>1403</v>
          </cell>
          <cell r="F6">
            <v>1319</v>
          </cell>
          <cell r="G6">
            <v>1708</v>
          </cell>
          <cell r="H6">
            <v>1992</v>
          </cell>
        </row>
        <row r="7">
          <cell r="A7">
            <v>14</v>
          </cell>
          <cell r="B7" t="str">
            <v>RSW-C</v>
          </cell>
          <cell r="E7">
            <v>60</v>
          </cell>
          <cell r="F7">
            <v>9667</v>
          </cell>
          <cell r="G7">
            <v>11038</v>
          </cell>
          <cell r="H7">
            <v>7779</v>
          </cell>
        </row>
        <row r="8">
          <cell r="A8">
            <v>15</v>
          </cell>
          <cell r="B8" t="str">
            <v>RS</v>
          </cell>
          <cell r="C8">
            <v>91177174</v>
          </cell>
          <cell r="D8">
            <v>83967345</v>
          </cell>
          <cell r="E8">
            <v>67762978</v>
          </cell>
          <cell r="F8">
            <v>54493028</v>
          </cell>
          <cell r="G8">
            <v>68436271</v>
          </cell>
          <cell r="H8">
            <v>68453080</v>
          </cell>
        </row>
        <row r="9">
          <cell r="A9">
            <v>17</v>
          </cell>
          <cell r="B9" t="str">
            <v>RS EMP</v>
          </cell>
          <cell r="C9">
            <v>747211</v>
          </cell>
          <cell r="D9">
            <v>711734</v>
          </cell>
          <cell r="E9">
            <v>563468</v>
          </cell>
          <cell r="F9">
            <v>416141</v>
          </cell>
          <cell r="G9">
            <v>516752</v>
          </cell>
          <cell r="H9">
            <v>525569</v>
          </cell>
        </row>
        <row r="10">
          <cell r="A10">
            <v>22</v>
          </cell>
          <cell r="B10" t="str">
            <v>RSW-RS</v>
          </cell>
          <cell r="C10">
            <v>120631035</v>
          </cell>
          <cell r="D10">
            <v>113108999</v>
          </cell>
          <cell r="E10">
            <v>90939979</v>
          </cell>
          <cell r="F10">
            <v>65189677</v>
          </cell>
          <cell r="G10">
            <v>81537913</v>
          </cell>
          <cell r="H10">
            <v>71255740</v>
          </cell>
        </row>
        <row r="11">
          <cell r="A11">
            <v>28</v>
          </cell>
          <cell r="B11" t="str">
            <v>AORH-W ON</v>
          </cell>
          <cell r="C11">
            <v>11977</v>
          </cell>
          <cell r="D11">
            <v>9679</v>
          </cell>
          <cell r="E11">
            <v>7848</v>
          </cell>
          <cell r="F11">
            <v>8003</v>
          </cell>
          <cell r="G11">
            <v>8656</v>
          </cell>
          <cell r="H11">
            <v>7629</v>
          </cell>
        </row>
        <row r="12">
          <cell r="A12">
            <v>30</v>
          </cell>
          <cell r="B12" t="str">
            <v>RSW-ONPK</v>
          </cell>
          <cell r="C12">
            <v>159687</v>
          </cell>
          <cell r="D12">
            <v>138230</v>
          </cell>
          <cell r="E12">
            <v>107737</v>
          </cell>
          <cell r="F12">
            <v>79357</v>
          </cell>
          <cell r="G12">
            <v>102009</v>
          </cell>
          <cell r="H12">
            <v>96908</v>
          </cell>
        </row>
        <row r="13">
          <cell r="A13">
            <v>32</v>
          </cell>
          <cell r="B13" t="str">
            <v>RS LM-ON</v>
          </cell>
          <cell r="C13">
            <v>182595</v>
          </cell>
          <cell r="D13">
            <v>175826</v>
          </cell>
          <cell r="E13">
            <v>135539</v>
          </cell>
          <cell r="F13">
            <v>93901</v>
          </cell>
          <cell r="G13">
            <v>102331</v>
          </cell>
          <cell r="H13">
            <v>108052</v>
          </cell>
        </row>
        <row r="14">
          <cell r="A14">
            <v>34</v>
          </cell>
          <cell r="B14" t="str">
            <v>AORH-ON</v>
          </cell>
          <cell r="C14">
            <v>1269</v>
          </cell>
          <cell r="D14">
            <v>1222</v>
          </cell>
          <cell r="E14">
            <v>883</v>
          </cell>
          <cell r="F14">
            <v>738</v>
          </cell>
          <cell r="G14">
            <v>764</v>
          </cell>
          <cell r="H14">
            <v>589</v>
          </cell>
        </row>
        <row r="15">
          <cell r="A15">
            <v>36</v>
          </cell>
          <cell r="B15" t="str">
            <v>RS-TOD-ON</v>
          </cell>
          <cell r="C15">
            <v>9843</v>
          </cell>
          <cell r="D15">
            <v>10518</v>
          </cell>
          <cell r="E15">
            <v>7618</v>
          </cell>
          <cell r="F15">
            <v>2136</v>
          </cell>
          <cell r="G15">
            <v>6365</v>
          </cell>
          <cell r="H15">
            <v>8726</v>
          </cell>
        </row>
        <row r="16">
          <cell r="A16">
            <v>93</v>
          </cell>
          <cell r="B16" t="str">
            <v>OL 175 MV</v>
          </cell>
          <cell r="C16">
            <v>55542</v>
          </cell>
          <cell r="D16">
            <v>48936</v>
          </cell>
          <cell r="E16">
            <v>43144</v>
          </cell>
          <cell r="F16">
            <v>41549</v>
          </cell>
          <cell r="G16">
            <v>45448</v>
          </cell>
          <cell r="H16">
            <v>29246</v>
          </cell>
        </row>
        <row r="17">
          <cell r="A17">
            <v>94</v>
          </cell>
          <cell r="B17" t="str">
            <v>OL 100 HP</v>
          </cell>
          <cell r="C17">
            <v>975564</v>
          </cell>
          <cell r="D17">
            <v>888262</v>
          </cell>
          <cell r="E17">
            <v>802770</v>
          </cell>
          <cell r="F17">
            <v>731986</v>
          </cell>
          <cell r="G17">
            <v>802717</v>
          </cell>
          <cell r="H17">
            <v>537788</v>
          </cell>
        </row>
        <row r="18">
          <cell r="A18">
            <v>95</v>
          </cell>
          <cell r="B18" t="str">
            <v>OL 400 MV</v>
          </cell>
          <cell r="C18">
            <v>13639</v>
          </cell>
          <cell r="D18">
            <v>11953</v>
          </cell>
          <cell r="E18">
            <v>11205</v>
          </cell>
          <cell r="F18">
            <v>10464</v>
          </cell>
          <cell r="G18">
            <v>12762</v>
          </cell>
          <cell r="H18">
            <v>7368</v>
          </cell>
        </row>
        <row r="19">
          <cell r="A19">
            <v>97</v>
          </cell>
          <cell r="B19" t="str">
            <v>OL 200 HP</v>
          </cell>
          <cell r="C19">
            <v>159375</v>
          </cell>
          <cell r="D19">
            <v>146715</v>
          </cell>
          <cell r="E19">
            <v>133050</v>
          </cell>
          <cell r="F19">
            <v>124903</v>
          </cell>
          <cell r="G19">
            <v>138105</v>
          </cell>
          <cell r="H19">
            <v>89877</v>
          </cell>
        </row>
        <row r="20">
          <cell r="A20">
            <v>98</v>
          </cell>
          <cell r="B20" t="str">
            <v>OL 400 HP</v>
          </cell>
          <cell r="C20">
            <v>43446</v>
          </cell>
          <cell r="D20">
            <v>39751</v>
          </cell>
          <cell r="E20">
            <v>34651</v>
          </cell>
          <cell r="F20">
            <v>34015</v>
          </cell>
          <cell r="G20">
            <v>36591</v>
          </cell>
          <cell r="H20">
            <v>24432</v>
          </cell>
        </row>
        <row r="21">
          <cell r="A21">
            <v>99</v>
          </cell>
          <cell r="B21" t="str">
            <v>OL175 MVP</v>
          </cell>
          <cell r="C21">
            <v>773</v>
          </cell>
          <cell r="D21">
            <v>664</v>
          </cell>
          <cell r="E21">
            <v>600</v>
          </cell>
          <cell r="F21">
            <v>696</v>
          </cell>
          <cell r="G21">
            <v>115</v>
          </cell>
          <cell r="H21">
            <v>221</v>
          </cell>
        </row>
        <row r="22">
          <cell r="A22">
            <v>103</v>
          </cell>
          <cell r="B22" t="str">
            <v>OL 250 HP</v>
          </cell>
          <cell r="C22">
            <v>263</v>
          </cell>
          <cell r="D22">
            <v>187</v>
          </cell>
          <cell r="E22">
            <v>200</v>
          </cell>
          <cell r="F22">
            <v>190</v>
          </cell>
          <cell r="G22">
            <v>202</v>
          </cell>
          <cell r="H22">
            <v>110</v>
          </cell>
        </row>
        <row r="23">
          <cell r="A23">
            <v>107</v>
          </cell>
          <cell r="B23" t="str">
            <v>OL 200HPF</v>
          </cell>
          <cell r="C23">
            <v>167361</v>
          </cell>
          <cell r="D23">
            <v>153273</v>
          </cell>
          <cell r="E23">
            <v>134936</v>
          </cell>
          <cell r="F23">
            <v>128676</v>
          </cell>
          <cell r="G23">
            <v>139725</v>
          </cell>
          <cell r="H23">
            <v>92849</v>
          </cell>
        </row>
        <row r="24">
          <cell r="A24">
            <v>109</v>
          </cell>
          <cell r="B24" t="str">
            <v>OL400 HPF</v>
          </cell>
          <cell r="C24">
            <v>788720</v>
          </cell>
          <cell r="D24">
            <v>684980</v>
          </cell>
          <cell r="E24">
            <v>616671</v>
          </cell>
          <cell r="F24">
            <v>588580</v>
          </cell>
          <cell r="G24">
            <v>639456</v>
          </cell>
          <cell r="H24">
            <v>426697</v>
          </cell>
        </row>
        <row r="25">
          <cell r="A25">
            <v>110</v>
          </cell>
          <cell r="B25" t="str">
            <v>OL 250 MH</v>
          </cell>
          <cell r="C25">
            <v>15917</v>
          </cell>
          <cell r="D25">
            <v>14967</v>
          </cell>
          <cell r="E25">
            <v>14714</v>
          </cell>
          <cell r="F25">
            <v>13156</v>
          </cell>
          <cell r="G25">
            <v>15047</v>
          </cell>
          <cell r="H25">
            <v>9720</v>
          </cell>
        </row>
        <row r="26">
          <cell r="A26">
            <v>111</v>
          </cell>
          <cell r="B26" t="str">
            <v>OL100 HPP</v>
          </cell>
          <cell r="C26">
            <v>39420</v>
          </cell>
          <cell r="D26">
            <v>33186</v>
          </cell>
          <cell r="E26">
            <v>30644</v>
          </cell>
          <cell r="F26">
            <v>27479</v>
          </cell>
          <cell r="G26">
            <v>30031</v>
          </cell>
          <cell r="H26">
            <v>20348</v>
          </cell>
        </row>
        <row r="27">
          <cell r="A27">
            <v>113</v>
          </cell>
          <cell r="B27" t="str">
            <v>OL 150 HP</v>
          </cell>
          <cell r="C27">
            <v>1484338</v>
          </cell>
          <cell r="D27">
            <v>1333232</v>
          </cell>
          <cell r="E27">
            <v>1223499</v>
          </cell>
          <cell r="F27">
            <v>1153456</v>
          </cell>
          <cell r="G27">
            <v>1237374</v>
          </cell>
          <cell r="H27">
            <v>811600</v>
          </cell>
        </row>
        <row r="28">
          <cell r="A28">
            <v>116</v>
          </cell>
          <cell r="B28" t="str">
            <v>OL 400 MH</v>
          </cell>
          <cell r="C28">
            <v>166150</v>
          </cell>
          <cell r="D28">
            <v>135059</v>
          </cell>
          <cell r="E28">
            <v>133221</v>
          </cell>
          <cell r="F28">
            <v>130838</v>
          </cell>
          <cell r="G28">
            <v>143037</v>
          </cell>
          <cell r="H28">
            <v>92707</v>
          </cell>
        </row>
        <row r="29">
          <cell r="A29">
            <v>120</v>
          </cell>
          <cell r="B29" t="str">
            <v>OL 250HPP</v>
          </cell>
          <cell r="C29">
            <v>215</v>
          </cell>
          <cell r="D29">
            <v>218</v>
          </cell>
          <cell r="E29">
            <v>177</v>
          </cell>
          <cell r="F29">
            <v>179</v>
          </cell>
          <cell r="G29">
            <v>204</v>
          </cell>
          <cell r="H29">
            <v>130</v>
          </cell>
        </row>
        <row r="30">
          <cell r="A30">
            <v>122</v>
          </cell>
          <cell r="B30" t="str">
            <v>OL150 HPP</v>
          </cell>
          <cell r="C30">
            <v>4428</v>
          </cell>
          <cell r="D30">
            <v>4189</v>
          </cell>
          <cell r="E30">
            <v>3681</v>
          </cell>
          <cell r="F30">
            <v>3369</v>
          </cell>
          <cell r="G30">
            <v>3762</v>
          </cell>
          <cell r="H30">
            <v>2553</v>
          </cell>
        </row>
        <row r="31">
          <cell r="A31">
            <v>126</v>
          </cell>
          <cell r="B31" t="str">
            <v>OL 400HPP</v>
          </cell>
          <cell r="C31">
            <v>553</v>
          </cell>
          <cell r="D31">
            <v>534</v>
          </cell>
          <cell r="E31">
            <v>429</v>
          </cell>
          <cell r="F31">
            <v>463</v>
          </cell>
          <cell r="G31">
            <v>495</v>
          </cell>
          <cell r="H31">
            <v>273</v>
          </cell>
        </row>
        <row r="32">
          <cell r="A32">
            <v>130</v>
          </cell>
          <cell r="B32" t="str">
            <v>OL 250MON</v>
          </cell>
          <cell r="C32">
            <v>481</v>
          </cell>
          <cell r="D32">
            <v>395</v>
          </cell>
          <cell r="E32">
            <v>372</v>
          </cell>
          <cell r="F32">
            <v>360</v>
          </cell>
          <cell r="G32">
            <v>404</v>
          </cell>
          <cell r="H32">
            <v>216</v>
          </cell>
        </row>
        <row r="33">
          <cell r="A33">
            <v>131</v>
          </cell>
          <cell r="B33" t="str">
            <v>OL 1000MH</v>
          </cell>
          <cell r="C33">
            <v>40987</v>
          </cell>
          <cell r="D33">
            <v>40831</v>
          </cell>
          <cell r="E33">
            <v>34421</v>
          </cell>
          <cell r="F33">
            <v>28799</v>
          </cell>
          <cell r="G33">
            <v>36035</v>
          </cell>
          <cell r="H33">
            <v>23879</v>
          </cell>
        </row>
        <row r="34">
          <cell r="A34">
            <v>136</v>
          </cell>
          <cell r="B34" t="str">
            <v>OL 400MON</v>
          </cell>
          <cell r="C34">
            <v>367</v>
          </cell>
          <cell r="D34">
            <v>335</v>
          </cell>
          <cell r="E34">
            <v>769</v>
          </cell>
          <cell r="F34">
            <v>762</v>
          </cell>
          <cell r="G34">
            <v>1012</v>
          </cell>
          <cell r="H34">
            <v>4154</v>
          </cell>
        </row>
        <row r="35">
          <cell r="A35">
            <v>204</v>
          </cell>
          <cell r="B35" t="str">
            <v>GS-MTRD</v>
          </cell>
          <cell r="C35">
            <v>100918</v>
          </cell>
          <cell r="D35">
            <v>93248</v>
          </cell>
          <cell r="E35">
            <v>83411</v>
          </cell>
          <cell r="F35">
            <v>100888</v>
          </cell>
          <cell r="G35">
            <v>112651</v>
          </cell>
          <cell r="H35">
            <v>93016</v>
          </cell>
        </row>
        <row r="36">
          <cell r="A36">
            <v>211</v>
          </cell>
          <cell r="B36" t="str">
            <v>GS SEC</v>
          </cell>
          <cell r="C36">
            <v>13776172</v>
          </cell>
          <cell r="D36">
            <v>12954488</v>
          </cell>
          <cell r="E36">
            <v>10715095</v>
          </cell>
          <cell r="F36">
            <v>8529499</v>
          </cell>
          <cell r="G36">
            <v>10175215</v>
          </cell>
          <cell r="H36">
            <v>10172305</v>
          </cell>
        </row>
        <row r="37">
          <cell r="A37">
            <v>213</v>
          </cell>
          <cell r="B37" t="str">
            <v>GS-UMR</v>
          </cell>
          <cell r="C37">
            <v>394495</v>
          </cell>
          <cell r="D37">
            <v>134591</v>
          </cell>
          <cell r="E37">
            <v>155831</v>
          </cell>
          <cell r="F37">
            <v>180895</v>
          </cell>
          <cell r="G37">
            <v>218394</v>
          </cell>
          <cell r="H37">
            <v>168272</v>
          </cell>
        </row>
        <row r="38">
          <cell r="A38">
            <v>214</v>
          </cell>
          <cell r="B38" t="str">
            <v>GS - AF</v>
          </cell>
          <cell r="C38">
            <v>91551</v>
          </cell>
          <cell r="D38">
            <v>109535</v>
          </cell>
          <cell r="E38">
            <v>102511</v>
          </cell>
          <cell r="F38">
            <v>69895</v>
          </cell>
          <cell r="G38">
            <v>46836</v>
          </cell>
          <cell r="H38">
            <v>36298</v>
          </cell>
        </row>
        <row r="39">
          <cell r="A39">
            <v>215</v>
          </cell>
          <cell r="B39" t="str">
            <v>GS SEC</v>
          </cell>
          <cell r="C39">
            <v>37704281</v>
          </cell>
          <cell r="D39">
            <v>36350884</v>
          </cell>
          <cell r="E39">
            <v>29987294</v>
          </cell>
          <cell r="F39">
            <v>25974487</v>
          </cell>
          <cell r="G39">
            <v>30554558</v>
          </cell>
          <cell r="H39">
            <v>32081993</v>
          </cell>
        </row>
        <row r="40">
          <cell r="A40">
            <v>217</v>
          </cell>
          <cell r="B40" t="str">
            <v>GS PRI</v>
          </cell>
          <cell r="C40">
            <v>240459</v>
          </cell>
          <cell r="D40">
            <v>238865</v>
          </cell>
          <cell r="E40">
            <v>192522</v>
          </cell>
          <cell r="F40">
            <v>446025</v>
          </cell>
          <cell r="G40">
            <v>322923</v>
          </cell>
          <cell r="H40">
            <v>115644</v>
          </cell>
        </row>
        <row r="41">
          <cell r="A41">
            <v>218</v>
          </cell>
          <cell r="B41" t="str">
            <v>GS M SEC</v>
          </cell>
          <cell r="C41">
            <v>22304</v>
          </cell>
          <cell r="D41">
            <v>21432</v>
          </cell>
          <cell r="E41">
            <v>18330</v>
          </cell>
          <cell r="F41">
            <v>15099</v>
          </cell>
          <cell r="G41">
            <v>17879</v>
          </cell>
          <cell r="H41">
            <v>12883</v>
          </cell>
        </row>
        <row r="42">
          <cell r="A42">
            <v>220</v>
          </cell>
          <cell r="B42" t="str">
            <v>GSCC PRI</v>
          </cell>
          <cell r="C42">
            <v>864459</v>
          </cell>
          <cell r="D42">
            <v>652854</v>
          </cell>
          <cell r="E42">
            <v>534039</v>
          </cell>
          <cell r="F42">
            <v>452440</v>
          </cell>
          <cell r="G42">
            <v>532242</v>
          </cell>
          <cell r="H42">
            <v>416097</v>
          </cell>
        </row>
        <row r="43">
          <cell r="A43">
            <v>223</v>
          </cell>
          <cell r="B43" t="str">
            <v>GS LM ON</v>
          </cell>
          <cell r="C43">
            <v>106382</v>
          </cell>
          <cell r="D43">
            <v>99427</v>
          </cell>
          <cell r="E43">
            <v>86778</v>
          </cell>
          <cell r="F43">
            <v>21946</v>
          </cell>
          <cell r="G43">
            <v>20257</v>
          </cell>
          <cell r="H43">
            <v>28559</v>
          </cell>
        </row>
        <row r="44">
          <cell r="A44">
            <v>225</v>
          </cell>
          <cell r="B44" t="str">
            <v>GS LM TOD</v>
          </cell>
          <cell r="C44">
            <v>25387</v>
          </cell>
          <cell r="D44">
            <v>21214</v>
          </cell>
          <cell r="E44">
            <v>19726</v>
          </cell>
          <cell r="F44">
            <v>21834</v>
          </cell>
          <cell r="G44">
            <v>24571</v>
          </cell>
          <cell r="H44">
            <v>21964</v>
          </cell>
        </row>
        <row r="45">
          <cell r="A45">
            <v>227</v>
          </cell>
          <cell r="B45" t="str">
            <v>EXP GSTOD</v>
          </cell>
          <cell r="C45">
            <v>711536</v>
          </cell>
          <cell r="D45">
            <v>664765</v>
          </cell>
          <cell r="E45">
            <v>561845</v>
          </cell>
          <cell r="F45">
            <v>702057</v>
          </cell>
          <cell r="G45">
            <v>851318</v>
          </cell>
          <cell r="H45">
            <v>739633</v>
          </cell>
        </row>
        <row r="46">
          <cell r="A46">
            <v>229</v>
          </cell>
          <cell r="B46" t="str">
            <v>GS-TOD</v>
          </cell>
          <cell r="C46">
            <v>392071</v>
          </cell>
          <cell r="D46">
            <v>371038</v>
          </cell>
          <cell r="E46">
            <v>301228</v>
          </cell>
          <cell r="F46">
            <v>208531</v>
          </cell>
          <cell r="G46">
            <v>259739</v>
          </cell>
          <cell r="H46">
            <v>421416</v>
          </cell>
        </row>
        <row r="47">
          <cell r="A47">
            <v>236</v>
          </cell>
          <cell r="B47" t="str">
            <v>GSCC SUB</v>
          </cell>
          <cell r="C47">
            <v>82652</v>
          </cell>
          <cell r="D47">
            <v>102664</v>
          </cell>
          <cell r="E47">
            <v>101326</v>
          </cell>
          <cell r="F47">
            <v>75459</v>
          </cell>
          <cell r="G47">
            <v>114683</v>
          </cell>
          <cell r="H47">
            <v>73677</v>
          </cell>
        </row>
        <row r="48">
          <cell r="A48">
            <v>240</v>
          </cell>
          <cell r="B48" t="str">
            <v>LGS SEC</v>
          </cell>
          <cell r="C48">
            <v>30290034</v>
          </cell>
          <cell r="D48">
            <v>29328042</v>
          </cell>
          <cell r="E48">
            <v>24886029</v>
          </cell>
          <cell r="F48">
            <v>25283388</v>
          </cell>
          <cell r="G48">
            <v>29297102</v>
          </cell>
          <cell r="H48">
            <v>27642345</v>
          </cell>
        </row>
        <row r="49">
          <cell r="A49">
            <v>242</v>
          </cell>
          <cell r="B49" t="str">
            <v>LGS M SEC</v>
          </cell>
          <cell r="C49">
            <v>641562</v>
          </cell>
          <cell r="D49">
            <v>630150</v>
          </cell>
          <cell r="E49">
            <v>515022</v>
          </cell>
          <cell r="F49">
            <v>466575</v>
          </cell>
          <cell r="G49">
            <v>578930</v>
          </cell>
          <cell r="H49">
            <v>642943</v>
          </cell>
        </row>
        <row r="50">
          <cell r="A50">
            <v>244</v>
          </cell>
          <cell r="B50" t="str">
            <v>LGS PRI</v>
          </cell>
          <cell r="C50">
            <v>6437576</v>
          </cell>
          <cell r="D50">
            <v>5837145</v>
          </cell>
          <cell r="E50">
            <v>4960052</v>
          </cell>
          <cell r="F50">
            <v>4495639</v>
          </cell>
          <cell r="G50">
            <v>5597894</v>
          </cell>
          <cell r="H50">
            <v>4538330</v>
          </cell>
        </row>
        <row r="51">
          <cell r="A51">
            <v>246</v>
          </cell>
          <cell r="B51" t="str">
            <v>LGS M PRI</v>
          </cell>
          <cell r="C51">
            <v>41202</v>
          </cell>
          <cell r="D51">
            <v>37323</v>
          </cell>
          <cell r="E51">
            <v>33098</v>
          </cell>
          <cell r="F51">
            <v>41550</v>
          </cell>
          <cell r="G51">
            <v>47943</v>
          </cell>
          <cell r="H51">
            <v>85709</v>
          </cell>
        </row>
        <row r="52">
          <cell r="A52">
            <v>248</v>
          </cell>
          <cell r="B52" t="str">
            <v>LGS SUB</v>
          </cell>
          <cell r="C52">
            <v>1280875</v>
          </cell>
          <cell r="D52">
            <v>1010434</v>
          </cell>
          <cell r="E52">
            <v>1505587</v>
          </cell>
          <cell r="F52">
            <v>782566</v>
          </cell>
          <cell r="G52">
            <v>1073784</v>
          </cell>
          <cell r="H52">
            <v>1008205</v>
          </cell>
        </row>
        <row r="53">
          <cell r="A53">
            <v>250</v>
          </cell>
          <cell r="B53" t="str">
            <v>LGS TRAN</v>
          </cell>
          <cell r="C53">
            <v>-3882639</v>
          </cell>
          <cell r="D53">
            <v>50000</v>
          </cell>
          <cell r="E53">
            <v>46000</v>
          </cell>
          <cell r="F53">
            <v>41000</v>
          </cell>
          <cell r="G53">
            <v>41000</v>
          </cell>
          <cell r="H53">
            <v>43000</v>
          </cell>
        </row>
        <row r="54">
          <cell r="A54">
            <v>251</v>
          </cell>
          <cell r="B54" t="str">
            <v>LGS-LM-TD</v>
          </cell>
          <cell r="C54">
            <v>215605</v>
          </cell>
          <cell r="D54">
            <v>-2482</v>
          </cell>
          <cell r="E54">
            <v>46296</v>
          </cell>
          <cell r="F54">
            <v>24014</v>
          </cell>
          <cell r="G54">
            <v>27252</v>
          </cell>
          <cell r="H54">
            <v>42892</v>
          </cell>
        </row>
        <row r="55">
          <cell r="A55">
            <v>256</v>
          </cell>
          <cell r="B55" t="str">
            <v>LGSSECTOD</v>
          </cell>
          <cell r="C55">
            <v>422290</v>
          </cell>
          <cell r="D55">
            <v>391458</v>
          </cell>
          <cell r="E55">
            <v>328573</v>
          </cell>
          <cell r="F55">
            <v>397560</v>
          </cell>
          <cell r="G55">
            <v>469302</v>
          </cell>
          <cell r="H55">
            <v>441445</v>
          </cell>
        </row>
        <row r="56">
          <cell r="A56">
            <v>257</v>
          </cell>
          <cell r="B56" t="str">
            <v>LGSPRITOD</v>
          </cell>
          <cell r="C56">
            <v>552468</v>
          </cell>
          <cell r="D56">
            <v>46309</v>
          </cell>
          <cell r="E56">
            <v>149652</v>
          </cell>
          <cell r="F56">
            <v>128444</v>
          </cell>
          <cell r="G56">
            <v>196857</v>
          </cell>
          <cell r="H56">
            <v>128815</v>
          </cell>
        </row>
        <row r="57">
          <cell r="A57">
            <v>260</v>
          </cell>
          <cell r="B57" t="str">
            <v>PS SEC</v>
          </cell>
          <cell r="C57">
            <v>8879037</v>
          </cell>
          <cell r="D57">
            <v>9127618</v>
          </cell>
          <cell r="E57">
            <v>7415725</v>
          </cell>
          <cell r="F57">
            <v>5020516</v>
          </cell>
          <cell r="G57">
            <v>5721073</v>
          </cell>
          <cell r="H57">
            <v>5864852</v>
          </cell>
        </row>
        <row r="58">
          <cell r="A58">
            <v>264</v>
          </cell>
          <cell r="B58" t="str">
            <v>PS PRI</v>
          </cell>
          <cell r="C58">
            <v>213620</v>
          </cell>
          <cell r="D58">
            <v>216499</v>
          </cell>
          <cell r="E58">
            <v>179964</v>
          </cell>
          <cell r="F58">
            <v>83112</v>
          </cell>
          <cell r="G58">
            <v>119108</v>
          </cell>
          <cell r="H58">
            <v>108189</v>
          </cell>
        </row>
        <row r="59">
          <cell r="A59">
            <v>330</v>
          </cell>
          <cell r="B59" t="str">
            <v>CS-IRP PR</v>
          </cell>
          <cell r="C59">
            <v>230325</v>
          </cell>
          <cell r="D59">
            <v>251891</v>
          </cell>
          <cell r="E59">
            <v>115239</v>
          </cell>
          <cell r="F59">
            <v>156579</v>
          </cell>
          <cell r="G59">
            <v>166992</v>
          </cell>
          <cell r="H59">
            <v>182371</v>
          </cell>
        </row>
        <row r="60">
          <cell r="A60">
            <v>331</v>
          </cell>
          <cell r="B60" t="str">
            <v>CS-IRP ST</v>
          </cell>
          <cell r="C60">
            <v>11135396</v>
          </cell>
          <cell r="D60">
            <v>12102000</v>
          </cell>
          <cell r="E60">
            <v>10992000</v>
          </cell>
          <cell r="F60">
            <v>7416000</v>
          </cell>
          <cell r="G60">
            <v>7704000</v>
          </cell>
          <cell r="H60">
            <v>6168000</v>
          </cell>
        </row>
        <row r="61">
          <cell r="A61">
            <v>332</v>
          </cell>
          <cell r="B61" t="str">
            <v>CS-IRP TR</v>
          </cell>
          <cell r="D61">
            <v>1660806</v>
          </cell>
          <cell r="E61">
            <v>1464763</v>
          </cell>
          <cell r="F61">
            <v>1183069</v>
          </cell>
          <cell r="G61">
            <v>1299269</v>
          </cell>
          <cell r="H61">
            <v>1125427</v>
          </cell>
        </row>
        <row r="62">
          <cell r="A62">
            <v>333</v>
          </cell>
          <cell r="B62" t="str">
            <v>CS-IRP</v>
          </cell>
          <cell r="C62">
            <v>3175576</v>
          </cell>
          <cell r="D62">
            <v>2565219</v>
          </cell>
          <cell r="E62">
            <v>3766594</v>
          </cell>
          <cell r="F62">
            <v>1593828</v>
          </cell>
          <cell r="G62">
            <v>1443241</v>
          </cell>
          <cell r="H62">
            <v>1311056</v>
          </cell>
        </row>
        <row r="63">
          <cell r="A63">
            <v>356</v>
          </cell>
          <cell r="B63" t="str">
            <v>IGS SEC</v>
          </cell>
          <cell r="C63">
            <v>1531877</v>
          </cell>
          <cell r="D63">
            <v>1673336</v>
          </cell>
          <cell r="E63">
            <v>1494134</v>
          </cell>
          <cell r="F63">
            <v>1533697</v>
          </cell>
          <cell r="G63">
            <v>1824927</v>
          </cell>
          <cell r="H63">
            <v>1446296</v>
          </cell>
        </row>
        <row r="64">
          <cell r="A64">
            <v>358</v>
          </cell>
          <cell r="B64" t="str">
            <v>IGS PRI</v>
          </cell>
          <cell r="C64">
            <v>26021057</v>
          </cell>
          <cell r="D64">
            <v>26540824</v>
          </cell>
          <cell r="E64">
            <v>23070266</v>
          </cell>
          <cell r="F64">
            <v>25042954</v>
          </cell>
          <cell r="G64">
            <v>29112500</v>
          </cell>
          <cell r="H64">
            <v>24299668</v>
          </cell>
        </row>
        <row r="65">
          <cell r="A65">
            <v>359</v>
          </cell>
          <cell r="B65" t="str">
            <v>IGS SUB</v>
          </cell>
          <cell r="C65">
            <v>8519488</v>
          </cell>
          <cell r="D65">
            <v>8003945</v>
          </cell>
          <cell r="E65">
            <v>7329766</v>
          </cell>
          <cell r="F65">
            <v>9193260</v>
          </cell>
          <cell r="G65">
            <v>12408307</v>
          </cell>
          <cell r="H65">
            <v>6625149</v>
          </cell>
        </row>
        <row r="66">
          <cell r="A66">
            <v>360</v>
          </cell>
          <cell r="B66" t="str">
            <v>IGS</v>
          </cell>
          <cell r="C66">
            <v>1860051</v>
          </cell>
          <cell r="D66">
            <v>1758672</v>
          </cell>
          <cell r="E66">
            <v>1465850</v>
          </cell>
          <cell r="F66">
            <v>1432939</v>
          </cell>
          <cell r="G66">
            <v>1075657</v>
          </cell>
          <cell r="H66">
            <v>756801</v>
          </cell>
        </row>
        <row r="67">
          <cell r="A67">
            <v>370</v>
          </cell>
          <cell r="B67" t="str">
            <v>IGS</v>
          </cell>
          <cell r="C67">
            <v>2145600</v>
          </cell>
          <cell r="D67">
            <v>1404000</v>
          </cell>
          <cell r="E67">
            <v>1184513</v>
          </cell>
          <cell r="F67">
            <v>-860513</v>
          </cell>
          <cell r="G67">
            <v>237600</v>
          </cell>
          <cell r="H67">
            <v>0</v>
          </cell>
        </row>
        <row r="68">
          <cell r="A68">
            <v>371</v>
          </cell>
          <cell r="B68" t="str">
            <v>IGS</v>
          </cell>
          <cell r="C68">
            <v>110540498</v>
          </cell>
          <cell r="D68">
            <v>101256405</v>
          </cell>
          <cell r="E68">
            <v>102195319</v>
          </cell>
          <cell r="F68">
            <v>96588370</v>
          </cell>
          <cell r="G68">
            <v>100770492</v>
          </cell>
          <cell r="H68">
            <v>99762397</v>
          </cell>
        </row>
        <row r="69">
          <cell r="A69">
            <v>372</v>
          </cell>
          <cell r="B69" t="str">
            <v>IGS</v>
          </cell>
          <cell r="C69">
            <v>23399033</v>
          </cell>
          <cell r="D69">
            <v>20473946</v>
          </cell>
          <cell r="E69">
            <v>16983208</v>
          </cell>
          <cell r="F69">
            <v>23008566</v>
          </cell>
          <cell r="G69">
            <v>18113310</v>
          </cell>
          <cell r="H69">
            <v>18198587</v>
          </cell>
        </row>
        <row r="70">
          <cell r="A70">
            <v>528</v>
          </cell>
          <cell r="B70" t="str">
            <v>SL</v>
          </cell>
          <cell r="C70">
            <v>889988</v>
          </cell>
          <cell r="D70">
            <v>752354</v>
          </cell>
          <cell r="E70">
            <v>743656</v>
          </cell>
          <cell r="F70">
            <v>631709</v>
          </cell>
          <cell r="G70">
            <v>573540</v>
          </cell>
          <cell r="H70">
            <v>500367</v>
          </cell>
        </row>
        <row r="71">
          <cell r="A71">
            <v>540</v>
          </cell>
          <cell r="B71" t="str">
            <v>MW</v>
          </cell>
          <cell r="C71">
            <v>180727</v>
          </cell>
          <cell r="D71">
            <v>155336</v>
          </cell>
          <cell r="E71">
            <v>139477</v>
          </cell>
          <cell r="F71">
            <v>150650</v>
          </cell>
          <cell r="G71">
            <v>201784</v>
          </cell>
          <cell r="H71">
            <v>165257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322036" refreshedDate="44047.652331134261" createdVersion="4" refreshedVersion="6" minRefreshableVersion="3" recordCount="68">
  <cacheSource type="worksheet">
    <worksheetSource ref="A4:O72" sheet="KWh by Tariff"/>
  </cacheSource>
  <cacheFields count="15">
    <cacheField name="KPCO" numFmtId="0">
      <sharedItems containsSemiMixedTypes="0" containsString="0" containsNumber="1" containsInteger="1" minValue="11" maxValue="540" count="69">
        <n v="11"/>
        <n v="12"/>
        <n v="13"/>
        <n v="14"/>
        <n v="15"/>
        <n v="17"/>
        <n v="22"/>
        <n v="28"/>
        <n v="30"/>
        <n v="32"/>
        <n v="34"/>
        <n v="36"/>
        <n v="93"/>
        <n v="94"/>
        <n v="95"/>
        <n v="97"/>
        <n v="98"/>
        <n v="99"/>
        <n v="103"/>
        <n v="107"/>
        <n v="109"/>
        <n v="110"/>
        <n v="111"/>
        <n v="113"/>
        <n v="116"/>
        <n v="120"/>
        <n v="122"/>
        <n v="126"/>
        <n v="130"/>
        <n v="131"/>
        <n v="136"/>
        <n v="204"/>
        <n v="211"/>
        <n v="213"/>
        <n v="214"/>
        <n v="215"/>
        <n v="217"/>
        <n v="218"/>
        <n v="220"/>
        <n v="223"/>
        <n v="225"/>
        <n v="227"/>
        <n v="229"/>
        <n v="236"/>
        <n v="240"/>
        <n v="242"/>
        <n v="244"/>
        <n v="246"/>
        <n v="248"/>
        <n v="250"/>
        <n v="251"/>
        <n v="256"/>
        <n v="257"/>
        <n v="260"/>
        <n v="264"/>
        <n v="330"/>
        <n v="331"/>
        <n v="332"/>
        <n v="333"/>
        <n v="356"/>
        <n v="358"/>
        <n v="359"/>
        <n v="360"/>
        <n v="370"/>
        <n v="371"/>
        <n v="372"/>
        <n v="528"/>
        <n v="540"/>
        <n v="321" u="1"/>
      </sharedItems>
    </cacheField>
    <cacheField name="Tariff Code" numFmtId="0">
      <sharedItems/>
    </cacheField>
    <cacheField name="JUL" numFmtId="0">
      <sharedItems containsString="0" containsBlank="1" containsNumber="1" containsInteger="1" minValue="125" maxValue="113955779"/>
    </cacheField>
    <cacheField name="AUG" numFmtId="0">
      <sharedItems containsString="0" containsBlank="1" containsNumber="1" containsInteger="1" minValue="-14460" maxValue="113524908"/>
    </cacheField>
    <cacheField name="SEP" numFmtId="0">
      <sharedItems containsString="0" containsBlank="1" containsNumber="1" containsInteger="1" minValue="0" maxValue="106451963"/>
    </cacheField>
    <cacheField name="OCT" numFmtId="0">
      <sharedItems containsString="0" containsBlank="1" containsNumber="1" containsInteger="1" minValue="0" maxValue="109529484"/>
    </cacheField>
    <cacheField name="NOV" numFmtId="0">
      <sharedItems containsString="0" containsBlank="1" containsNumber="1" containsInteger="1" minValue="214" maxValue="104985645"/>
    </cacheField>
    <cacheField name="DEC" numFmtId="0">
      <sharedItems containsString="0" containsBlank="1" containsNumber="1" containsInteger="1" minValue="197" maxValue="127172940"/>
    </cacheField>
    <cacheField name="JAN" numFmtId="3">
      <sharedItems containsSemiMixedTypes="0" containsString="0" containsNumber="1" containsInteger="1" minValue="-3882639" maxValue="120631035"/>
    </cacheField>
    <cacheField name="FEB" numFmtId="3">
      <sharedItems containsSemiMixedTypes="0" containsString="0" containsNumber="1" containsInteger="1" minValue="-2482" maxValue="113108999"/>
    </cacheField>
    <cacheField name="MAR" numFmtId="3">
      <sharedItems containsSemiMixedTypes="0" containsString="0" containsNumber="1" containsInteger="1" minValue="60" maxValue="102195319"/>
    </cacheField>
    <cacheField name="APR" numFmtId="3">
      <sharedItems containsSemiMixedTypes="0" containsString="0" containsNumber="1" containsInteger="1" minValue="-860513" maxValue="96588370"/>
    </cacheField>
    <cacheField name="MAY" numFmtId="3">
      <sharedItems containsSemiMixedTypes="0" containsString="0" containsNumber="1" containsInteger="1" minValue="115" maxValue="100770492"/>
    </cacheField>
    <cacheField name="JUN" numFmtId="3">
      <sharedItems containsSemiMixedTypes="0" containsString="0" containsNumber="1" containsInteger="1" minValue="0" maxValue="99762397"/>
    </cacheField>
    <cacheField name="12MOTotal" numFmtId="3">
      <sharedItems containsSemiMixedTypes="0" containsString="0" containsNumber="1" containsInteger="1" minValue="2503" maxValue="12691417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x v="0"/>
    <s v="RSW-LMWH"/>
    <n v="148219"/>
    <n v="153957"/>
    <n v="116232"/>
    <n v="98628"/>
    <n v="112772"/>
    <n v="174841"/>
    <n v="175116"/>
    <n v="148202"/>
    <n v="128978"/>
    <n v="102563"/>
    <n v="144335"/>
    <n v="129167"/>
    <n v="1633010"/>
  </r>
  <r>
    <x v="1"/>
    <s v="RSW-A"/>
    <n v="23401"/>
    <n v="20661"/>
    <n v="18797"/>
    <n v="12617"/>
    <n v="16194"/>
    <n v="21402"/>
    <n v="23265"/>
    <n v="20656"/>
    <n v="16829"/>
    <n v="14760"/>
    <n v="17683"/>
    <n v="19759"/>
    <n v="226024"/>
  </r>
  <r>
    <x v="2"/>
    <s v="RSW-B"/>
    <n v="2439"/>
    <n v="2106"/>
    <n v="1819"/>
    <n v="1599"/>
    <n v="1649"/>
    <n v="1724"/>
    <n v="1649"/>
    <n v="1819"/>
    <n v="1403"/>
    <n v="1319"/>
    <n v="1708"/>
    <n v="1992"/>
    <n v="21226"/>
  </r>
  <r>
    <x v="3"/>
    <s v="RSW-C"/>
    <m/>
    <m/>
    <m/>
    <m/>
    <m/>
    <m/>
    <n v="0"/>
    <n v="0"/>
    <n v="60"/>
    <n v="9667"/>
    <n v="11038"/>
    <n v="7779"/>
    <n v="28544"/>
  </r>
  <r>
    <x v="4"/>
    <s v="RS"/>
    <n v="85133868"/>
    <n v="85378382"/>
    <n v="69893318"/>
    <n v="58399675"/>
    <n v="69710453"/>
    <n v="91551550"/>
    <n v="91177174"/>
    <n v="83967345"/>
    <n v="67762978"/>
    <n v="54493028"/>
    <n v="68436271"/>
    <n v="68453080"/>
    <n v="894357122"/>
  </r>
  <r>
    <x v="5"/>
    <s v="RS EMP"/>
    <n v="696376"/>
    <n v="657544"/>
    <n v="539384"/>
    <n v="442803"/>
    <n v="575381"/>
    <n v="782712"/>
    <n v="747211"/>
    <n v="711734"/>
    <n v="563468"/>
    <n v="416141"/>
    <n v="516752"/>
    <n v="525569"/>
    <n v="7175075"/>
  </r>
  <r>
    <x v="6"/>
    <s v="RSW-RS"/>
    <n v="91254735"/>
    <n v="89169322"/>
    <n v="74963880"/>
    <n v="63612164"/>
    <n v="92790200"/>
    <n v="127172940"/>
    <n v="120631035"/>
    <n v="113108999"/>
    <n v="90939979"/>
    <n v="65189677"/>
    <n v="81537913"/>
    <n v="71255740"/>
    <n v="1081626584"/>
  </r>
  <r>
    <x v="7"/>
    <s v="AORH-W ON"/>
    <n v="7275"/>
    <n v="6775"/>
    <n v="6221"/>
    <n v="6276"/>
    <n v="6286"/>
    <n v="9743"/>
    <n v="11977"/>
    <n v="9679"/>
    <n v="7848"/>
    <n v="8003"/>
    <n v="8656"/>
    <n v="7629"/>
    <n v="96368"/>
  </r>
  <r>
    <x v="8"/>
    <s v="RSW-ONPK"/>
    <n v="114580"/>
    <n v="118869"/>
    <n v="104583"/>
    <n v="81098"/>
    <n v="96837"/>
    <n v="162112"/>
    <n v="159687"/>
    <n v="138230"/>
    <n v="107737"/>
    <n v="79357"/>
    <n v="102009"/>
    <n v="96908"/>
    <n v="1362007"/>
  </r>
  <r>
    <x v="9"/>
    <s v="RS LM-ON"/>
    <n v="146491"/>
    <n v="135467"/>
    <n v="115837"/>
    <n v="99641"/>
    <n v="124983"/>
    <n v="183902"/>
    <n v="182595"/>
    <n v="175826"/>
    <n v="135539"/>
    <n v="93901"/>
    <n v="102331"/>
    <n v="108052"/>
    <n v="1604565"/>
  </r>
  <r>
    <x v="10"/>
    <s v="AORH-ON"/>
    <n v="642"/>
    <n v="502"/>
    <n v="543"/>
    <n v="744"/>
    <n v="1724"/>
    <n v="1268"/>
    <n v="1269"/>
    <n v="1222"/>
    <n v="883"/>
    <n v="738"/>
    <n v="764"/>
    <n v="589"/>
    <n v="10888"/>
  </r>
  <r>
    <x v="11"/>
    <s v="RS-TOD-ON"/>
    <n v="8456"/>
    <n v="8744"/>
    <n v="8368"/>
    <n v="7415"/>
    <n v="3904"/>
    <n v="13085"/>
    <n v="9843"/>
    <n v="10518"/>
    <n v="7618"/>
    <n v="2136"/>
    <n v="6365"/>
    <n v="8726"/>
    <n v="95178"/>
  </r>
  <r>
    <x v="12"/>
    <s v="OL 175 MV"/>
    <n v="40402"/>
    <n v="44840"/>
    <n v="47183"/>
    <n v="55754"/>
    <n v="74871"/>
    <n v="50706"/>
    <n v="55542"/>
    <n v="48936"/>
    <n v="43144"/>
    <n v="41549"/>
    <n v="45448"/>
    <n v="29246"/>
    <n v="577621"/>
  </r>
  <r>
    <x v="13"/>
    <s v="OL 100 HP"/>
    <n v="701966"/>
    <n v="773897"/>
    <n v="842508"/>
    <n v="1007303"/>
    <n v="1318051"/>
    <n v="908929"/>
    <n v="975564"/>
    <n v="888262"/>
    <n v="802770"/>
    <n v="731986"/>
    <n v="802717"/>
    <n v="537788"/>
    <n v="10291741"/>
  </r>
  <r>
    <x v="14"/>
    <s v="OL 400 MV"/>
    <n v="10200"/>
    <n v="11903"/>
    <n v="12006"/>
    <n v="15391"/>
    <n v="17822"/>
    <n v="12703"/>
    <n v="13639"/>
    <n v="11953"/>
    <n v="11205"/>
    <n v="10464"/>
    <n v="12762"/>
    <n v="7368"/>
    <n v="147416"/>
  </r>
  <r>
    <x v="15"/>
    <s v="OL 200 HP"/>
    <n v="119091"/>
    <n v="131315"/>
    <n v="140870"/>
    <n v="172137"/>
    <n v="218839"/>
    <n v="148727"/>
    <n v="159375"/>
    <n v="146715"/>
    <n v="133050"/>
    <n v="124903"/>
    <n v="138105"/>
    <n v="89877"/>
    <n v="1723004"/>
  </r>
  <r>
    <x v="16"/>
    <s v="OL 400 HP"/>
    <n v="30166"/>
    <n v="34707"/>
    <n v="37752"/>
    <n v="46644"/>
    <n v="68290"/>
    <n v="31744"/>
    <n v="43446"/>
    <n v="39751"/>
    <n v="34651"/>
    <n v="34015"/>
    <n v="36591"/>
    <n v="24432"/>
    <n v="462189"/>
  </r>
  <r>
    <x v="17"/>
    <s v="OL175 MVP"/>
    <n v="557"/>
    <n v="576"/>
    <n v="703"/>
    <n v="722"/>
    <n v="1077"/>
    <n v="604"/>
    <n v="773"/>
    <n v="664"/>
    <n v="600"/>
    <n v="696"/>
    <n v="115"/>
    <n v="221"/>
    <n v="7308"/>
  </r>
  <r>
    <x v="18"/>
    <s v="OL 250 HP"/>
    <n v="179"/>
    <n v="195"/>
    <n v="185"/>
    <n v="264"/>
    <n v="331"/>
    <n v="197"/>
    <n v="263"/>
    <n v="187"/>
    <n v="200"/>
    <n v="190"/>
    <n v="202"/>
    <n v="110"/>
    <n v="2503"/>
  </r>
  <r>
    <x v="19"/>
    <s v="OL 200HPF"/>
    <n v="120125"/>
    <n v="135683"/>
    <n v="142678"/>
    <n v="179699"/>
    <n v="222075"/>
    <n v="157007"/>
    <n v="167361"/>
    <n v="153273"/>
    <n v="134936"/>
    <n v="128676"/>
    <n v="139725"/>
    <n v="92849"/>
    <n v="1774087"/>
  </r>
  <r>
    <x v="20"/>
    <s v="OL400 HPF"/>
    <n v="555242"/>
    <n v="618634"/>
    <n v="665190"/>
    <n v="821364"/>
    <n v="990416"/>
    <n v="725750"/>
    <n v="788720"/>
    <n v="684980"/>
    <n v="616671"/>
    <n v="588580"/>
    <n v="639456"/>
    <n v="426697"/>
    <n v="8121700"/>
  </r>
  <r>
    <x v="21"/>
    <s v="OL 250 MH"/>
    <n v="11083"/>
    <n v="13097"/>
    <n v="12336"/>
    <n v="16968"/>
    <n v="21447"/>
    <n v="14678"/>
    <n v="15917"/>
    <n v="14967"/>
    <n v="14714"/>
    <n v="13156"/>
    <n v="15047"/>
    <n v="9720"/>
    <n v="173130"/>
  </r>
  <r>
    <x v="22"/>
    <s v="OL100 HPP"/>
    <n v="26555"/>
    <n v="28850"/>
    <n v="31615"/>
    <n v="37021"/>
    <n v="48032"/>
    <n v="33308"/>
    <n v="39420"/>
    <n v="33186"/>
    <n v="30644"/>
    <n v="27479"/>
    <n v="30031"/>
    <n v="20348"/>
    <n v="386489"/>
  </r>
  <r>
    <x v="23"/>
    <s v="OL 150 HP"/>
    <n v="1064882"/>
    <n v="1164332"/>
    <n v="1274235"/>
    <n v="1541296"/>
    <n v="1994886"/>
    <n v="1367635"/>
    <n v="1484338"/>
    <n v="1333232"/>
    <n v="1223499"/>
    <n v="1153456"/>
    <n v="1237374"/>
    <n v="811600"/>
    <n v="15650765"/>
  </r>
  <r>
    <x v="24"/>
    <s v="OL 400 MH"/>
    <n v="123361"/>
    <n v="135980"/>
    <n v="143961"/>
    <n v="185675"/>
    <n v="226949"/>
    <n v="160582"/>
    <n v="166150"/>
    <n v="135059"/>
    <n v="133221"/>
    <n v="130838"/>
    <n v="143037"/>
    <n v="92707"/>
    <n v="1777520"/>
  </r>
  <r>
    <x v="25"/>
    <s v="OL 250HPP"/>
    <n v="192"/>
    <n v="170"/>
    <n v="212"/>
    <n v="257"/>
    <n v="342"/>
    <n v="224"/>
    <n v="215"/>
    <n v="218"/>
    <n v="177"/>
    <n v="179"/>
    <n v="204"/>
    <n v="130"/>
    <n v="2520"/>
  </r>
  <r>
    <x v="26"/>
    <s v="OL150 HPP"/>
    <n v="3423"/>
    <n v="3669"/>
    <n v="4112"/>
    <n v="5159"/>
    <n v="5326"/>
    <n v="3970"/>
    <n v="4428"/>
    <n v="4189"/>
    <n v="3681"/>
    <n v="3369"/>
    <n v="3762"/>
    <n v="2553"/>
    <n v="47641"/>
  </r>
  <r>
    <x v="27"/>
    <s v="OL 400HPP"/>
    <n v="381"/>
    <n v="486"/>
    <n v="490"/>
    <n v="574"/>
    <n v="794"/>
    <n v="558"/>
    <n v="553"/>
    <n v="534"/>
    <n v="429"/>
    <n v="463"/>
    <n v="495"/>
    <n v="273"/>
    <n v="6030"/>
  </r>
  <r>
    <x v="28"/>
    <s v="OL 250MON"/>
    <n v="333"/>
    <n v="377"/>
    <n v="392"/>
    <n v="464"/>
    <n v="641"/>
    <n v="422"/>
    <n v="481"/>
    <n v="395"/>
    <n v="372"/>
    <n v="360"/>
    <n v="404"/>
    <n v="216"/>
    <n v="4857"/>
  </r>
  <r>
    <x v="29"/>
    <s v="OL 1000MH"/>
    <n v="29728"/>
    <n v="32342"/>
    <n v="36092"/>
    <n v="43848"/>
    <n v="53895"/>
    <n v="41599"/>
    <n v="40987"/>
    <n v="40831"/>
    <n v="34421"/>
    <n v="28799"/>
    <n v="36035"/>
    <n v="23879"/>
    <n v="442456"/>
  </r>
  <r>
    <x v="30"/>
    <s v="OL 400MON"/>
    <n v="125"/>
    <n v="138"/>
    <n v="154"/>
    <n v="190"/>
    <n v="214"/>
    <n v="399"/>
    <n v="367"/>
    <n v="335"/>
    <n v="769"/>
    <n v="762"/>
    <n v="1012"/>
    <n v="4154"/>
    <n v="8619"/>
  </r>
  <r>
    <x v="31"/>
    <s v="GS-MTRD"/>
    <n v="106074"/>
    <n v="95121"/>
    <n v="98762"/>
    <n v="95786"/>
    <n v="116685"/>
    <n v="94446"/>
    <n v="100918"/>
    <n v="93248"/>
    <n v="83411"/>
    <n v="100888"/>
    <n v="112651"/>
    <n v="93016"/>
    <n v="1191006"/>
  </r>
  <r>
    <x v="32"/>
    <s v="GS SEC"/>
    <n v="12396676"/>
    <n v="12020607"/>
    <n v="11027213"/>
    <n v="9721953"/>
    <n v="11359969"/>
    <n v="13151127"/>
    <n v="13776172"/>
    <n v="12954488"/>
    <n v="10715095"/>
    <n v="8529499"/>
    <n v="10175215"/>
    <n v="10172305"/>
    <n v="136000319"/>
  </r>
  <r>
    <x v="33"/>
    <s v="GS-UMR"/>
    <n v="182397"/>
    <n v="168658"/>
    <n v="172566"/>
    <n v="172674"/>
    <n v="220583"/>
    <n v="158998"/>
    <n v="394495"/>
    <n v="134591"/>
    <n v="155831"/>
    <n v="180895"/>
    <n v="218394"/>
    <n v="168272"/>
    <n v="2328354"/>
  </r>
  <r>
    <x v="34"/>
    <s v="GS - AF"/>
    <n v="64340"/>
    <n v="72147"/>
    <n v="102783"/>
    <n v="113121"/>
    <n v="139770"/>
    <n v="97463"/>
    <n v="91551"/>
    <n v="109535"/>
    <n v="102511"/>
    <n v="69895"/>
    <n v="46836"/>
    <n v="36298"/>
    <n v="1046250"/>
  </r>
  <r>
    <x v="35"/>
    <s v="GS SEC"/>
    <n v="41064901"/>
    <n v="39895915"/>
    <n v="36873352"/>
    <n v="33045078"/>
    <n v="34624745"/>
    <n v="33864989"/>
    <n v="37704281"/>
    <n v="36350884"/>
    <n v="29987294"/>
    <n v="25974487"/>
    <n v="30554558"/>
    <n v="32081993"/>
    <n v="412022477"/>
  </r>
  <r>
    <x v="36"/>
    <s v="GS PRI"/>
    <n v="256781"/>
    <n v="212036"/>
    <n v="223548"/>
    <n v="232741"/>
    <n v="260146"/>
    <n v="196057"/>
    <n v="240459"/>
    <n v="238865"/>
    <n v="192522"/>
    <n v="446025"/>
    <n v="322923"/>
    <n v="115644"/>
    <n v="2937747"/>
  </r>
  <r>
    <x v="37"/>
    <s v="GS M SEC"/>
    <n v="17605"/>
    <n v="18324"/>
    <n v="15515"/>
    <n v="13357"/>
    <n v="15926"/>
    <n v="25315"/>
    <n v="22304"/>
    <n v="21432"/>
    <n v="18330"/>
    <n v="15099"/>
    <n v="17879"/>
    <n v="12883"/>
    <n v="213969"/>
  </r>
  <r>
    <x v="38"/>
    <s v="GSCC PRI"/>
    <n v="327636"/>
    <n v="297999"/>
    <n v="311036"/>
    <n v="398834"/>
    <n v="576047"/>
    <n v="608966"/>
    <n v="864459"/>
    <n v="652854"/>
    <n v="534039"/>
    <n v="452440"/>
    <n v="532242"/>
    <n v="416097"/>
    <n v="5972649"/>
  </r>
  <r>
    <x v="39"/>
    <s v="GS LM ON"/>
    <n v="67244"/>
    <n v="71144"/>
    <n v="43967"/>
    <n v="39131"/>
    <n v="84728"/>
    <n v="116394"/>
    <n v="106382"/>
    <n v="99427"/>
    <n v="86778"/>
    <n v="21946"/>
    <n v="20257"/>
    <n v="28559"/>
    <n v="785957"/>
  </r>
  <r>
    <x v="40"/>
    <s v="GS LM TOD"/>
    <n v="21950"/>
    <n v="19425"/>
    <n v="21331"/>
    <n v="19340"/>
    <n v="24258"/>
    <n v="21673"/>
    <n v="25387"/>
    <n v="21214"/>
    <n v="19726"/>
    <n v="21834"/>
    <n v="24571"/>
    <n v="21964"/>
    <n v="262673"/>
  </r>
  <r>
    <x v="41"/>
    <s v="EXP GSTOD"/>
    <n v="768496"/>
    <n v="724715"/>
    <n v="731825"/>
    <n v="720139"/>
    <n v="804811"/>
    <n v="562364"/>
    <n v="711536"/>
    <n v="664765"/>
    <n v="561845"/>
    <n v="702057"/>
    <n v="851318"/>
    <n v="739633"/>
    <n v="8543504"/>
  </r>
  <r>
    <x v="42"/>
    <s v="GS-TOD"/>
    <n v="360866"/>
    <n v="348735"/>
    <n v="325454"/>
    <n v="292739"/>
    <n v="360153"/>
    <n v="358163"/>
    <n v="392071"/>
    <n v="371038"/>
    <n v="301228"/>
    <n v="208531"/>
    <n v="259739"/>
    <n v="421416"/>
    <n v="4000133"/>
  </r>
  <r>
    <x v="43"/>
    <s v="GSCC SUB"/>
    <n v="64618"/>
    <n v="48844"/>
    <n v="56533"/>
    <n v="59319"/>
    <n v="73032"/>
    <n v="67614"/>
    <n v="82652"/>
    <n v="102664"/>
    <n v="101326"/>
    <n v="75459"/>
    <n v="114683"/>
    <n v="73677"/>
    <n v="920421"/>
  </r>
  <r>
    <x v="44"/>
    <s v="LGS SEC"/>
    <n v="35175044"/>
    <n v="32997404"/>
    <n v="32516731"/>
    <n v="29926385"/>
    <n v="33305814"/>
    <n v="26910577"/>
    <n v="30290034"/>
    <n v="29328042"/>
    <n v="24886029"/>
    <n v="25283388"/>
    <n v="29297102"/>
    <n v="27642345"/>
    <n v="357558895"/>
  </r>
  <r>
    <x v="45"/>
    <s v="LGS M SEC"/>
    <n v="744012"/>
    <n v="707583"/>
    <n v="652162"/>
    <n v="598729"/>
    <n v="586961"/>
    <n v="583621"/>
    <n v="641562"/>
    <n v="630150"/>
    <n v="515022"/>
    <n v="466575"/>
    <n v="578930"/>
    <n v="642943"/>
    <n v="7348250"/>
  </r>
  <r>
    <x v="46"/>
    <s v="LGS PRI"/>
    <n v="6118613"/>
    <n v="5686181"/>
    <n v="5931272"/>
    <n v="5394554"/>
    <n v="7152577"/>
    <n v="6306961"/>
    <n v="6437576"/>
    <n v="5837145"/>
    <n v="4960052"/>
    <n v="4495639"/>
    <n v="5597894"/>
    <n v="4538330"/>
    <n v="68456794"/>
  </r>
  <r>
    <x v="47"/>
    <s v="LGS M PRI"/>
    <n v="93411"/>
    <n v="84703"/>
    <n v="72053"/>
    <n v="57028"/>
    <n v="32321"/>
    <n v="35455"/>
    <n v="41202"/>
    <n v="37323"/>
    <n v="33098"/>
    <n v="41550"/>
    <n v="47943"/>
    <n v="85709"/>
    <n v="661796"/>
  </r>
  <r>
    <x v="48"/>
    <s v="LGS SUB"/>
    <n v="1496649"/>
    <n v="1287947"/>
    <n v="1152709"/>
    <n v="1131109"/>
    <n v="1117158"/>
    <n v="1237173"/>
    <n v="1280875"/>
    <n v="1010434"/>
    <n v="1505587"/>
    <n v="782566"/>
    <n v="1073784"/>
    <n v="1008205"/>
    <n v="14084196"/>
  </r>
  <r>
    <x v="49"/>
    <s v="LGS TRAN"/>
    <n v="30678"/>
    <n v="-14460"/>
    <n v="0"/>
    <n v="0"/>
    <m/>
    <n v="4087639"/>
    <n v="-3882639"/>
    <n v="50000"/>
    <n v="46000"/>
    <n v="41000"/>
    <n v="41000"/>
    <n v="43000"/>
    <n v="442218"/>
  </r>
  <r>
    <x v="50"/>
    <s v="LGS-LM-TD"/>
    <n v="46371"/>
    <n v="216095"/>
    <n v="230188"/>
    <n v="167875"/>
    <n v="231621"/>
    <n v="186587"/>
    <n v="215605"/>
    <n v="-2482"/>
    <n v="46296"/>
    <n v="24014"/>
    <n v="27252"/>
    <n v="42892"/>
    <n v="1432314"/>
  </r>
  <r>
    <x v="51"/>
    <s v="LGSSECTOD"/>
    <n v="494635"/>
    <n v="439928"/>
    <n v="456329"/>
    <n v="435926"/>
    <n v="449520"/>
    <n v="347743"/>
    <n v="422290"/>
    <n v="391458"/>
    <n v="328573"/>
    <n v="397560"/>
    <n v="469302"/>
    <n v="441445"/>
    <n v="5074709"/>
  </r>
  <r>
    <x v="52"/>
    <s v="LGSPRITOD"/>
    <n v="517606"/>
    <n v="429824"/>
    <n v="326149"/>
    <n v="554651"/>
    <n v="501446"/>
    <n v="391004"/>
    <n v="552468"/>
    <n v="46309"/>
    <n v="149652"/>
    <n v="128444"/>
    <n v="196857"/>
    <n v="128815"/>
    <n v="3923225"/>
  </r>
  <r>
    <x v="53"/>
    <s v="PS SEC"/>
    <n v="6972422"/>
    <n v="9049781"/>
    <n v="10989411"/>
    <n v="8832700"/>
    <n v="9006541"/>
    <n v="8231082"/>
    <n v="8879037"/>
    <n v="9127618"/>
    <n v="7415725"/>
    <n v="5020516"/>
    <n v="5721073"/>
    <n v="5864852"/>
    <n v="95110758"/>
  </r>
  <r>
    <x v="54"/>
    <s v="PS PRI"/>
    <n v="138402"/>
    <n v="170821"/>
    <n v="187938"/>
    <n v="162944"/>
    <n v="167850"/>
    <n v="228708"/>
    <n v="213620"/>
    <n v="216499"/>
    <n v="179964"/>
    <n v="83112"/>
    <n v="119108"/>
    <n v="108189"/>
    <n v="1977155"/>
  </r>
  <r>
    <x v="55"/>
    <s v="CS-IRP PR"/>
    <n v="326531"/>
    <n v="406825"/>
    <n v="130849"/>
    <n v="149622"/>
    <n v="300474"/>
    <n v="244148"/>
    <n v="230325"/>
    <n v="251891"/>
    <n v="115239"/>
    <n v="156579"/>
    <n v="166992"/>
    <n v="182371"/>
    <n v="2661846"/>
  </r>
  <r>
    <x v="56"/>
    <s v="CS-IRP ST"/>
    <n v="15694370"/>
    <n v="16200156"/>
    <n v="15073362"/>
    <n v="16015649"/>
    <n v="13057141"/>
    <n v="7695521"/>
    <n v="11135396"/>
    <n v="12102000"/>
    <n v="10992000"/>
    <n v="7416000"/>
    <n v="7704000"/>
    <n v="6168000"/>
    <n v="139253595"/>
  </r>
  <r>
    <x v="57"/>
    <s v="CS-IRP TR"/>
    <m/>
    <m/>
    <m/>
    <m/>
    <m/>
    <m/>
    <n v="0"/>
    <n v="1660806"/>
    <n v="1464763"/>
    <n v="1183069"/>
    <n v="1299269"/>
    <n v="1125427"/>
    <n v="6733334"/>
  </r>
  <r>
    <x v="58"/>
    <s v="CS-IRP"/>
    <m/>
    <m/>
    <m/>
    <m/>
    <n v="4421825"/>
    <n v="2775498"/>
    <n v="3175576"/>
    <n v="2565219"/>
    <n v="3766594"/>
    <n v="1593828"/>
    <n v="1443241"/>
    <n v="1311056"/>
    <n v="21052837"/>
  </r>
  <r>
    <x v="59"/>
    <s v="IGS SEC"/>
    <n v="1719771"/>
    <n v="1591864"/>
    <n v="1670038"/>
    <n v="1480591"/>
    <n v="1915918"/>
    <n v="1441970"/>
    <n v="1531877"/>
    <n v="1673336"/>
    <n v="1494134"/>
    <n v="1533697"/>
    <n v="1824927"/>
    <n v="1446296"/>
    <n v="19324419"/>
  </r>
  <r>
    <x v="60"/>
    <s v="IGS PRI"/>
    <n v="34528038"/>
    <n v="30279377"/>
    <n v="29889592"/>
    <n v="27460298"/>
    <n v="27388314"/>
    <n v="28164049"/>
    <n v="26021057"/>
    <n v="26540824"/>
    <n v="23070266"/>
    <n v="25042954"/>
    <n v="29112500"/>
    <n v="24299668"/>
    <n v="331796937"/>
  </r>
  <r>
    <x v="61"/>
    <s v="IGS SUB"/>
    <n v="10522064"/>
    <n v="8208633"/>
    <n v="9130651"/>
    <n v="9468764"/>
    <n v="11184184"/>
    <n v="6353263"/>
    <n v="8519488"/>
    <n v="8003945"/>
    <n v="7329766"/>
    <n v="9193260"/>
    <n v="12408307"/>
    <n v="6625149"/>
    <n v="106947474"/>
  </r>
  <r>
    <x v="62"/>
    <s v="IGS"/>
    <n v="1373925"/>
    <n v="1572181"/>
    <n v="1353551"/>
    <n v="1114304"/>
    <n v="2144226"/>
    <n v="2125308"/>
    <n v="1860051"/>
    <n v="1758672"/>
    <n v="1465850"/>
    <n v="1432939"/>
    <n v="1075657"/>
    <n v="756801"/>
    <n v="18033465"/>
  </r>
  <r>
    <x v="63"/>
    <s v="IGS"/>
    <m/>
    <n v="1659946"/>
    <n v="6841"/>
    <n v="2413957"/>
    <n v="1650456"/>
    <n v="1663200"/>
    <n v="2145600"/>
    <n v="1404000"/>
    <n v="1184513"/>
    <n v="-860513"/>
    <n v="237600"/>
    <n v="0"/>
    <n v="11505600"/>
  </r>
  <r>
    <x v="64"/>
    <s v="IGS"/>
    <n v="113955779"/>
    <n v="113524908"/>
    <n v="106451963"/>
    <n v="109529484"/>
    <n v="104985645"/>
    <n v="109580470"/>
    <n v="110540498"/>
    <n v="101256405"/>
    <n v="102195319"/>
    <n v="96588370"/>
    <n v="100770492"/>
    <n v="99762397"/>
    <n v="1269141730"/>
  </r>
  <r>
    <x v="65"/>
    <s v="IGS"/>
    <n v="29505240"/>
    <n v="22078574"/>
    <n v="28636223"/>
    <n v="22880319"/>
    <n v="36555639"/>
    <n v="18481730"/>
    <n v="23399033"/>
    <n v="20473946"/>
    <n v="16983208"/>
    <n v="23008566"/>
    <n v="18113310"/>
    <n v="18198587"/>
    <n v="278314375"/>
  </r>
  <r>
    <x v="66"/>
    <s v="SL"/>
    <n v="534517"/>
    <n v="616902"/>
    <n v="673494"/>
    <n v="788866"/>
    <n v="859166"/>
    <n v="883684"/>
    <n v="889988"/>
    <n v="752354"/>
    <n v="743656"/>
    <n v="631709"/>
    <n v="573540"/>
    <n v="500367"/>
    <n v="8448243"/>
  </r>
  <r>
    <x v="67"/>
    <s v="MW"/>
    <n v="167331"/>
    <n v="139551"/>
    <n v="153295"/>
    <n v="141144"/>
    <n v="183842"/>
    <n v="145066"/>
    <n v="180727"/>
    <n v="155336"/>
    <n v="139477"/>
    <n v="150650"/>
    <n v="201784"/>
    <n v="165257"/>
    <n v="19234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81:M138" firstHeaderRow="0" firstDataRow="1" firstDataCol="1"/>
  <pivotFields count="15">
    <pivotField axis="axisRow" showAll="0" sortType="ascending">
      <items count="7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m="1" x="68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showAll="0"/>
    <pivotField numFmtId="3" showAll="0"/>
  </pivotFields>
  <rowFields count="1">
    <field x="0"/>
  </rowFields>
  <rowItems count="57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 of JUL" fld="2" baseField="0" baseItem="11"/>
    <dataField name="Sum of AUG" fld="3" baseField="0" baseItem="11"/>
    <dataField name="Sum of SEP" fld="4" baseField="0" baseItem="0"/>
    <dataField name="Sum of OCT" fld="5" baseField="0" baseItem="0"/>
    <dataField name="Sum of NOV" fld="6" baseField="0" baseItem="0"/>
    <dataField name="Sum of DEC" fld="7" baseField="0" baseItem="0"/>
    <dataField name="Sum of JAN" fld="8" baseField="0" baseItem="0"/>
    <dataField name="Sum of FEB" fld="9" baseField="0" baseItem="0"/>
    <dataField name="Sum of MAR" fld="10" baseField="0" baseItem="0"/>
    <dataField name="Sum of APR" fld="11" baseField="0" baseItem="0"/>
    <dataField name="Sum of MAY" fld="12" baseField="0" baseItem="0"/>
    <dataField name="Sum of JUN" fld="13" baseField="0" baseItem="0"/>
  </dataFields>
  <formats count="17">
    <format dxfId="16">
      <pivotArea outline="0" collapsedLevelsAreSubtotals="1" fieldPosition="0"/>
    </format>
    <format dxfId="15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fieldPosition="0">
        <references count="1">
          <reference field="0" count="50"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6"/>
            <x v="57"/>
            <x v="60"/>
            <x v="61"/>
            <x v="62"/>
            <x v="63"/>
            <x v="65"/>
          </reference>
        </references>
      </pivotArea>
    </format>
    <format dxfId="9">
      <pivotArea dataOnly="0" labelOnly="1" fieldPosition="0">
        <references count="1">
          <reference field="0" count="3">
            <x v="66"/>
            <x v="67"/>
            <x v="68"/>
          </reference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50"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</reference>
        </references>
      </pivotArea>
    </format>
    <format dxfId="2">
      <pivotArea dataOnly="0" labelOnly="1" fieldPosition="0">
        <references count="1">
          <reference field="0" count="6">
            <x v="63"/>
            <x v="64"/>
            <x v="65"/>
            <x v="66"/>
            <x v="67"/>
            <x v="68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B16" sqref="B16"/>
    </sheetView>
  </sheetViews>
  <sheetFormatPr defaultColWidth="8.7109375" defaultRowHeight="12.75" x14ac:dyDescent="0.2"/>
  <cols>
    <col min="1" max="1" width="8.7109375" style="2"/>
    <col min="2" max="2" width="46.28515625" style="2" customWidth="1"/>
    <col min="3" max="5" width="16.140625" style="2" bestFit="1" customWidth="1"/>
    <col min="6" max="6" width="16.42578125" style="2" bestFit="1" customWidth="1"/>
    <col min="7" max="8" width="8.7109375" style="2"/>
    <col min="9" max="9" width="19.7109375" style="2" bestFit="1" customWidth="1"/>
    <col min="10" max="16384" width="8.7109375" style="2"/>
  </cols>
  <sheetData>
    <row r="1" spans="1:6" x14ac:dyDescent="0.2">
      <c r="A1" s="7" t="s">
        <v>49</v>
      </c>
    </row>
    <row r="2" spans="1:6" x14ac:dyDescent="0.2">
      <c r="A2" s="7" t="s">
        <v>145</v>
      </c>
    </row>
    <row r="3" spans="1:6" x14ac:dyDescent="0.2">
      <c r="A3" s="7"/>
    </row>
    <row r="5" spans="1:6" x14ac:dyDescent="0.2">
      <c r="C5" s="8" t="s">
        <v>42</v>
      </c>
      <c r="D5" s="8" t="s">
        <v>43</v>
      </c>
      <c r="E5" s="8" t="s">
        <v>44</v>
      </c>
    </row>
    <row r="6" spans="1:6" ht="69" customHeight="1" x14ac:dyDescent="0.2">
      <c r="B6" s="9" t="s">
        <v>143</v>
      </c>
      <c r="C6" s="10">
        <f>'Tariff Revenues'!L17</f>
        <v>209767898.69242397</v>
      </c>
      <c r="D6" s="10">
        <f>'Tariff Revenues'!L74</f>
        <v>258774131.16266569</v>
      </c>
      <c r="E6" s="10">
        <f>C6+D6</f>
        <v>468542029.85508966</v>
      </c>
      <c r="F6" s="11">
        <f>E6-'Tariff Revenues'!K74</f>
        <v>0</v>
      </c>
    </row>
    <row r="7" spans="1:6" ht="88.5" customHeight="1" x14ac:dyDescent="0.2">
      <c r="B7" s="9" t="s">
        <v>144</v>
      </c>
      <c r="C7" s="12">
        <v>0</v>
      </c>
      <c r="D7" s="12">
        <f>D6-Fuel!E20</f>
        <v>170590393.55574089</v>
      </c>
      <c r="E7" s="12">
        <v>0</v>
      </c>
    </row>
    <row r="8" spans="1:6" x14ac:dyDescent="0.2">
      <c r="C8" s="13"/>
      <c r="D8" s="13"/>
      <c r="E8" s="13"/>
    </row>
    <row r="9" spans="1:6" x14ac:dyDescent="0.2">
      <c r="D9" s="11"/>
    </row>
    <row r="13" spans="1:6" x14ac:dyDescent="0.2">
      <c r="D13" s="14"/>
    </row>
    <row r="15" spans="1:6" x14ac:dyDescent="0.2">
      <c r="C15" s="11"/>
    </row>
    <row r="18" spans="4:4" x14ac:dyDescent="0.2">
      <c r="D18" s="1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ColWidth="9.140625" defaultRowHeight="12.75" x14ac:dyDescent="0.2"/>
  <cols>
    <col min="1" max="1" width="9.140625" style="2"/>
    <col min="2" max="2" width="13.28515625" style="2" bestFit="1" customWidth="1"/>
    <col min="3" max="3" width="21.5703125" style="2" bestFit="1" customWidth="1"/>
    <col min="4" max="4" width="25.5703125" style="2" bestFit="1" customWidth="1"/>
    <col min="5" max="5" width="31.42578125" style="2" bestFit="1" customWidth="1"/>
    <col min="6" max="7" width="15.28515625" style="2" bestFit="1" customWidth="1"/>
    <col min="8" max="9" width="15.42578125" style="2" customWidth="1"/>
    <col min="10" max="10" width="3" style="2" customWidth="1"/>
    <col min="11" max="11" width="27.42578125" style="2" customWidth="1"/>
    <col min="12" max="12" width="21.7109375" style="14" customWidth="1"/>
    <col min="13" max="16384" width="9.140625" style="2"/>
  </cols>
  <sheetData>
    <row r="1" spans="1:11" ht="15.75" x14ac:dyDescent="0.25">
      <c r="A1" s="15" t="s">
        <v>126</v>
      </c>
    </row>
    <row r="2" spans="1:11" x14ac:dyDescent="0.2">
      <c r="B2" s="7"/>
    </row>
    <row r="3" spans="1:11" x14ac:dyDescent="0.2">
      <c r="K3" s="1" t="s">
        <v>108</v>
      </c>
    </row>
    <row r="4" spans="1:11" x14ac:dyDescent="0.2">
      <c r="A4" s="1" t="s">
        <v>0</v>
      </c>
      <c r="B4" s="1" t="s">
        <v>1</v>
      </c>
      <c r="C4" s="16" t="s">
        <v>45</v>
      </c>
      <c r="D4" s="16" t="s">
        <v>57</v>
      </c>
      <c r="E4" s="7" t="s">
        <v>58</v>
      </c>
      <c r="F4" s="1" t="s">
        <v>59</v>
      </c>
      <c r="G4" s="1" t="s">
        <v>60</v>
      </c>
      <c r="H4" s="1" t="s">
        <v>61</v>
      </c>
      <c r="I4" s="1" t="s">
        <v>62</v>
      </c>
      <c r="K4" s="1" t="s">
        <v>109</v>
      </c>
    </row>
    <row r="5" spans="1:11" x14ac:dyDescent="0.2">
      <c r="A5" s="17" t="s">
        <v>46</v>
      </c>
      <c r="B5" s="17" t="s">
        <v>47</v>
      </c>
      <c r="C5" s="17" t="s">
        <v>48</v>
      </c>
    </row>
    <row r="6" spans="1:11" x14ac:dyDescent="0.2">
      <c r="A6" s="2">
        <v>11</v>
      </c>
      <c r="B6" s="2" t="s">
        <v>2</v>
      </c>
      <c r="C6" s="18">
        <v>176387.75</v>
      </c>
      <c r="D6" s="18">
        <v>173666.53</v>
      </c>
      <c r="E6" s="18">
        <f>C6-D6</f>
        <v>2721.2200000000012</v>
      </c>
      <c r="F6" s="18">
        <v>6925.25</v>
      </c>
      <c r="G6" s="18">
        <v>9581.1799999999985</v>
      </c>
      <c r="H6" s="11">
        <f>((F6/$D6)*$E6)+F6</f>
        <v>7033.7633030814859</v>
      </c>
      <c r="I6" s="11">
        <f>((G6/$D6)*$E6)+G6</f>
        <v>9731.3096688521364</v>
      </c>
      <c r="K6" s="11">
        <f t="shared" ref="K6:K40" si="0">C6-SUM(H6:I6)</f>
        <v>159622.67702806636</v>
      </c>
    </row>
    <row r="7" spans="1:11" x14ac:dyDescent="0.2">
      <c r="A7" s="2">
        <v>12</v>
      </c>
      <c r="B7" s="2" t="s">
        <v>3</v>
      </c>
      <c r="C7" s="18">
        <v>23911.919999999998</v>
      </c>
      <c r="D7" s="18">
        <v>23666.28</v>
      </c>
      <c r="E7" s="18">
        <f t="shared" ref="E7:E73" si="1">C7-D7</f>
        <v>245.63999999999942</v>
      </c>
      <c r="F7" s="18">
        <v>941.11000000000013</v>
      </c>
      <c r="G7" s="18">
        <v>1311.8999999999999</v>
      </c>
      <c r="H7" s="11">
        <f t="shared" ref="H7:H40" si="2">((F7/$D7)*$E7)+F7</f>
        <v>950.8780860870404</v>
      </c>
      <c r="I7" s="11">
        <f t="shared" ref="I7:I40" si="3">((G7/$D7)*$E7)+G7</f>
        <v>1325.5166358210922</v>
      </c>
      <c r="K7" s="11">
        <f t="shared" si="0"/>
        <v>21635.525278091867</v>
      </c>
    </row>
    <row r="8" spans="1:11" x14ac:dyDescent="0.2">
      <c r="A8" s="2">
        <v>13</v>
      </c>
      <c r="B8" s="2" t="s">
        <v>4</v>
      </c>
      <c r="C8" s="18">
        <v>2204.12</v>
      </c>
      <c r="D8" s="18">
        <v>2190.2199999999998</v>
      </c>
      <c r="E8" s="18">
        <f t="shared" si="1"/>
        <v>13.900000000000091</v>
      </c>
      <c r="F8" s="18">
        <v>86.86</v>
      </c>
      <c r="G8" s="18">
        <v>122.54000000000002</v>
      </c>
      <c r="H8" s="11">
        <f t="shared" si="2"/>
        <v>87.411247819853713</v>
      </c>
      <c r="I8" s="11">
        <f t="shared" si="3"/>
        <v>123.31768717297808</v>
      </c>
      <c r="K8" s="11">
        <f t="shared" si="0"/>
        <v>1993.391065007168</v>
      </c>
    </row>
    <row r="9" spans="1:11" x14ac:dyDescent="0.2">
      <c r="A9" s="2">
        <v>14</v>
      </c>
      <c r="B9" s="2" t="s">
        <v>127</v>
      </c>
      <c r="C9" s="18">
        <v>2807.99</v>
      </c>
      <c r="D9" s="18">
        <v>2170.73</v>
      </c>
      <c r="E9" s="18">
        <f t="shared" ref="E9:E10" si="4">C9-D9</f>
        <v>637.25999999999976</v>
      </c>
      <c r="F9" s="18">
        <v>89.97</v>
      </c>
      <c r="G9" s="18">
        <v>125.7</v>
      </c>
      <c r="H9" s="11">
        <f t="shared" ref="H9:H10" si="5">((F9/$D9)*$E9)+F9</f>
        <v>116.38244291091014</v>
      </c>
      <c r="I9" s="11">
        <f t="shared" ref="I9:I10" si="6">((G9/$D9)*$E9)+G9</f>
        <v>162.60167915862405</v>
      </c>
      <c r="K9" s="11">
        <f t="shared" ref="K9:K10" si="7">C9-SUM(H9:I9)</f>
        <v>2529.0058779304654</v>
      </c>
    </row>
    <row r="10" spans="1:11" x14ac:dyDescent="0.2">
      <c r="A10" s="2">
        <v>15</v>
      </c>
      <c r="B10" s="2" t="s">
        <v>5</v>
      </c>
      <c r="C10" s="18">
        <v>105162637.78</v>
      </c>
      <c r="D10" s="18">
        <v>104135707.34</v>
      </c>
      <c r="E10" s="18">
        <f t="shared" si="4"/>
        <v>1026930.4399999976</v>
      </c>
      <c r="F10" s="18">
        <v>4148202.3500000006</v>
      </c>
      <c r="G10" s="18">
        <v>5740552.4800000004</v>
      </c>
      <c r="H10" s="11">
        <f t="shared" si="5"/>
        <v>4189109.6945920531</v>
      </c>
      <c r="I10" s="11">
        <f t="shared" si="6"/>
        <v>5797162.7267128015</v>
      </c>
      <c r="K10" s="11">
        <f t="shared" si="7"/>
        <v>95176365.358695149</v>
      </c>
    </row>
    <row r="11" spans="1:11" x14ac:dyDescent="0.2">
      <c r="A11" s="2">
        <v>17</v>
      </c>
      <c r="B11" s="2" t="s">
        <v>6</v>
      </c>
      <c r="C11" s="18">
        <v>818859.59</v>
      </c>
      <c r="D11" s="18">
        <v>813847.01</v>
      </c>
      <c r="E11" s="18">
        <f t="shared" ref="E11" si="8">C11-D11</f>
        <v>5012.5799999999581</v>
      </c>
      <c r="F11" s="18">
        <v>32448.590000000004</v>
      </c>
      <c r="G11" s="18">
        <v>44887.210000000006</v>
      </c>
      <c r="H11" s="11">
        <f t="shared" ref="H11" si="9">((F11/$D11)*$E11)+F11</f>
        <v>32648.444703972189</v>
      </c>
      <c r="I11" s="11">
        <f t="shared" ref="I11" si="10">((G11/$D11)*$E11)+G11</f>
        <v>45163.675635846965</v>
      </c>
      <c r="K11" s="11">
        <f t="shared" ref="K11" si="11">C11-SUM(H11:I11)</f>
        <v>741047.46966018085</v>
      </c>
    </row>
    <row r="12" spans="1:11" x14ac:dyDescent="0.2">
      <c r="A12" s="2">
        <v>22</v>
      </c>
      <c r="B12" s="2" t="s">
        <v>7</v>
      </c>
      <c r="C12" s="18">
        <v>125220228.95999999</v>
      </c>
      <c r="D12" s="18">
        <v>124040878.84</v>
      </c>
      <c r="E12" s="18">
        <f t="shared" si="1"/>
        <v>1179350.1199999899</v>
      </c>
      <c r="F12" s="18">
        <v>4964527.7200000007</v>
      </c>
      <c r="G12" s="18">
        <v>6792337.5200000005</v>
      </c>
      <c r="H12" s="11">
        <f t="shared" si="2"/>
        <v>5011729.2266087821</v>
      </c>
      <c r="I12" s="11">
        <f t="shared" si="3"/>
        <v>6856917.391927748</v>
      </c>
      <c r="K12" s="11">
        <f t="shared" si="0"/>
        <v>113351582.34146346</v>
      </c>
    </row>
    <row r="13" spans="1:11" x14ac:dyDescent="0.2">
      <c r="A13" s="2">
        <v>28</v>
      </c>
      <c r="B13" s="2" t="s">
        <v>8</v>
      </c>
      <c r="C13" s="18">
        <v>10050.58</v>
      </c>
      <c r="D13" s="18">
        <v>9822.61</v>
      </c>
      <c r="E13" s="18">
        <f t="shared" si="1"/>
        <v>227.96999999999935</v>
      </c>
      <c r="F13" s="18">
        <v>393.68000000000006</v>
      </c>
      <c r="G13" s="18">
        <v>538.97</v>
      </c>
      <c r="H13" s="11">
        <f t="shared" si="2"/>
        <v>402.81680066703251</v>
      </c>
      <c r="I13" s="11">
        <f t="shared" si="3"/>
        <v>551.47879256124395</v>
      </c>
      <c r="K13" s="11">
        <f t="shared" si="0"/>
        <v>9096.2844067717233</v>
      </c>
    </row>
    <row r="14" spans="1:11" x14ac:dyDescent="0.2">
      <c r="A14" s="2">
        <v>30</v>
      </c>
      <c r="B14" s="2" t="s">
        <v>9</v>
      </c>
      <c r="C14" s="18">
        <v>149649.09</v>
      </c>
      <c r="D14" s="18">
        <v>147989.57</v>
      </c>
      <c r="E14" s="18">
        <f t="shared" si="1"/>
        <v>1659.5199999999895</v>
      </c>
      <c r="F14" s="18">
        <v>5898.6900000000005</v>
      </c>
      <c r="G14" s="18">
        <v>8123.43</v>
      </c>
      <c r="H14" s="11">
        <f t="shared" si="2"/>
        <v>5964.8365130873754</v>
      </c>
      <c r="I14" s="11">
        <f t="shared" si="3"/>
        <v>8214.5242207183928</v>
      </c>
      <c r="K14" s="11">
        <f t="shared" si="0"/>
        <v>135469.72926619422</v>
      </c>
    </row>
    <row r="15" spans="1:11" x14ac:dyDescent="0.2">
      <c r="A15" s="2">
        <v>32</v>
      </c>
      <c r="B15" s="2" t="s">
        <v>10</v>
      </c>
      <c r="C15" s="18">
        <v>174634.55</v>
      </c>
      <c r="D15" s="18">
        <v>173063.21</v>
      </c>
      <c r="E15" s="18">
        <f t="shared" si="1"/>
        <v>1571.3399999999965</v>
      </c>
      <c r="F15" s="18">
        <v>6900.8300000000008</v>
      </c>
      <c r="G15" s="18">
        <v>9514.3100000000013</v>
      </c>
      <c r="H15" s="11">
        <f t="shared" si="2"/>
        <v>6963.486587799337</v>
      </c>
      <c r="I15" s="11">
        <f t="shared" si="3"/>
        <v>9600.6958695062931</v>
      </c>
      <c r="K15" s="11">
        <f t="shared" si="0"/>
        <v>158070.36754269435</v>
      </c>
    </row>
    <row r="16" spans="1:11" x14ac:dyDescent="0.2">
      <c r="A16" s="2">
        <v>34</v>
      </c>
      <c r="B16" s="2" t="s">
        <v>11</v>
      </c>
      <c r="C16" s="18">
        <v>1262.21</v>
      </c>
      <c r="D16" s="18">
        <v>1257.01</v>
      </c>
      <c r="E16" s="18">
        <f t="shared" si="1"/>
        <v>5.2000000000000455</v>
      </c>
      <c r="F16" s="18">
        <v>50.989999999999995</v>
      </c>
      <c r="G16" s="18">
        <v>67.72999999999999</v>
      </c>
      <c r="H16" s="11">
        <f t="shared" si="2"/>
        <v>51.200935473862579</v>
      </c>
      <c r="I16" s="11">
        <f t="shared" si="3"/>
        <v>68.01018551960604</v>
      </c>
      <c r="K16" s="11">
        <f t="shared" si="0"/>
        <v>1142.9988790065313</v>
      </c>
    </row>
    <row r="17" spans="1:13" x14ac:dyDescent="0.2">
      <c r="A17" s="2">
        <v>36</v>
      </c>
      <c r="B17" s="2" t="s">
        <v>12</v>
      </c>
      <c r="C17" s="18">
        <v>10317.780000000001</v>
      </c>
      <c r="D17" s="18">
        <v>10214.450000000001</v>
      </c>
      <c r="E17" s="18">
        <f t="shared" si="1"/>
        <v>103.32999999999993</v>
      </c>
      <c r="F17" s="18">
        <v>405.64000000000004</v>
      </c>
      <c r="G17" s="18">
        <v>558.83999999999992</v>
      </c>
      <c r="H17" s="11">
        <f t="shared" si="2"/>
        <v>409.74347901257534</v>
      </c>
      <c r="I17" s="11">
        <f t="shared" si="3"/>
        <v>564.49325956855228</v>
      </c>
      <c r="K17" s="11">
        <f t="shared" si="0"/>
        <v>9343.5432614188721</v>
      </c>
      <c r="L17" s="14">
        <f>SUM(K6:K17)</f>
        <v>209767898.69242397</v>
      </c>
      <c r="M17" s="2" t="s">
        <v>111</v>
      </c>
    </row>
    <row r="18" spans="1:13" x14ac:dyDescent="0.2">
      <c r="A18" s="2">
        <v>93</v>
      </c>
      <c r="B18" s="2" t="s">
        <v>13</v>
      </c>
      <c r="C18" s="18">
        <v>97288.2</v>
      </c>
      <c r="D18" s="18">
        <v>96370.83</v>
      </c>
      <c r="E18" s="18">
        <f t="shared" si="1"/>
        <v>917.36999999999534</v>
      </c>
      <c r="F18" s="18">
        <v>4131.33</v>
      </c>
      <c r="G18" s="18">
        <v>5594.3600000000006</v>
      </c>
      <c r="H18" s="11">
        <f t="shared" si="2"/>
        <v>4170.6568191433025</v>
      </c>
      <c r="I18" s="11">
        <f t="shared" si="3"/>
        <v>5647.6136456643571</v>
      </c>
      <c r="K18" s="11">
        <f t="shared" si="0"/>
        <v>87469.929535192336</v>
      </c>
    </row>
    <row r="19" spans="1:13" x14ac:dyDescent="0.2">
      <c r="A19" s="2">
        <v>94</v>
      </c>
      <c r="B19" s="2" t="s">
        <v>14</v>
      </c>
      <c r="C19" s="18">
        <v>2770327.48</v>
      </c>
      <c r="D19" s="18">
        <v>2735353.79</v>
      </c>
      <c r="E19" s="18">
        <f t="shared" si="1"/>
        <v>34973.689999999944</v>
      </c>
      <c r="F19" s="18">
        <v>113622.24000000002</v>
      </c>
      <c r="G19" s="18">
        <v>155449.66</v>
      </c>
      <c r="H19" s="11">
        <f t="shared" si="2"/>
        <v>115074.99138206734</v>
      </c>
      <c r="I19" s="11">
        <f t="shared" si="3"/>
        <v>157437.20846240397</v>
      </c>
      <c r="K19" s="11">
        <f t="shared" si="0"/>
        <v>2497815.2801555288</v>
      </c>
    </row>
    <row r="20" spans="1:13" x14ac:dyDescent="0.2">
      <c r="A20" s="2">
        <v>95</v>
      </c>
      <c r="B20" s="2" t="s">
        <v>15</v>
      </c>
      <c r="C20" s="18">
        <v>19692.64</v>
      </c>
      <c r="D20" s="18">
        <v>19565.61</v>
      </c>
      <c r="E20" s="18">
        <f t="shared" si="1"/>
        <v>127.02999999999884</v>
      </c>
      <c r="F20" s="18">
        <v>934.09000000000015</v>
      </c>
      <c r="G20" s="18">
        <v>1256.18</v>
      </c>
      <c r="H20" s="11">
        <f t="shared" si="2"/>
        <v>940.154592552954</v>
      </c>
      <c r="I20" s="11">
        <f t="shared" si="3"/>
        <v>1264.3357664391756</v>
      </c>
      <c r="K20" s="11">
        <f t="shared" si="0"/>
        <v>17488.149641007869</v>
      </c>
    </row>
    <row r="21" spans="1:13" x14ac:dyDescent="0.2">
      <c r="A21" s="2">
        <v>97</v>
      </c>
      <c r="B21" s="2" t="s">
        <v>16</v>
      </c>
      <c r="C21" s="18">
        <v>312253.76</v>
      </c>
      <c r="D21" s="18">
        <v>308849.53000000003</v>
      </c>
      <c r="E21" s="18">
        <f t="shared" si="1"/>
        <v>3404.2299999999814</v>
      </c>
      <c r="F21" s="18">
        <v>14325.859999999999</v>
      </c>
      <c r="G21" s="18">
        <v>19331.509999999998</v>
      </c>
      <c r="H21" s="11">
        <f t="shared" si="2"/>
        <v>14483.763825813818</v>
      </c>
      <c r="I21" s="11">
        <f t="shared" si="3"/>
        <v>19544.587566565504</v>
      </c>
      <c r="K21" s="11">
        <f t="shared" si="0"/>
        <v>278225.40860762069</v>
      </c>
    </row>
    <row r="22" spans="1:13" x14ac:dyDescent="0.2">
      <c r="A22" s="2">
        <v>98</v>
      </c>
      <c r="B22" s="2" t="s">
        <v>17</v>
      </c>
      <c r="C22" s="18">
        <v>67616.56</v>
      </c>
      <c r="D22" s="18">
        <v>66627.759999999995</v>
      </c>
      <c r="E22" s="18">
        <f t="shared" si="1"/>
        <v>988.80000000000291</v>
      </c>
      <c r="F22" s="18">
        <v>3258.7599999999998</v>
      </c>
      <c r="G22" s="18">
        <v>4355.3100000000013</v>
      </c>
      <c r="H22" s="11">
        <f t="shared" si="2"/>
        <v>3307.1221524721827</v>
      </c>
      <c r="I22" s="11">
        <f t="shared" si="3"/>
        <v>4419.9456793024428</v>
      </c>
      <c r="K22" s="11">
        <f t="shared" si="0"/>
        <v>59889.49216822537</v>
      </c>
    </row>
    <row r="23" spans="1:13" x14ac:dyDescent="0.2">
      <c r="A23" s="2">
        <v>99</v>
      </c>
      <c r="B23" s="2" t="s">
        <v>18</v>
      </c>
      <c r="C23" s="18">
        <v>1422.22</v>
      </c>
      <c r="D23" s="18">
        <v>1438.41</v>
      </c>
      <c r="E23" s="18">
        <f t="shared" si="1"/>
        <v>-16.190000000000055</v>
      </c>
      <c r="F23" s="18">
        <v>77.47999999999999</v>
      </c>
      <c r="G23" s="18">
        <v>103.68999999999998</v>
      </c>
      <c r="H23" s="11">
        <f t="shared" si="2"/>
        <v>76.607925139563804</v>
      </c>
      <c r="I23" s="11">
        <f t="shared" si="3"/>
        <v>102.52291891741574</v>
      </c>
      <c r="K23" s="11">
        <f t="shared" si="0"/>
        <v>1243.0891559430206</v>
      </c>
    </row>
    <row r="24" spans="1:13" x14ac:dyDescent="0.2">
      <c r="A24" s="2">
        <v>103</v>
      </c>
      <c r="B24" s="2" t="s">
        <v>113</v>
      </c>
      <c r="C24" s="18">
        <v>491.28</v>
      </c>
      <c r="D24" s="18">
        <v>484.57</v>
      </c>
      <c r="E24" s="18">
        <f t="shared" si="1"/>
        <v>6.7099999999999795</v>
      </c>
      <c r="F24" s="18">
        <v>25.349999999999994</v>
      </c>
      <c r="G24" s="18">
        <v>33.82</v>
      </c>
      <c r="H24" s="11">
        <f t="shared" si="2"/>
        <v>25.701029778979294</v>
      </c>
      <c r="I24" s="11">
        <f t="shared" si="3"/>
        <v>34.288316651876919</v>
      </c>
      <c r="K24" s="11">
        <f t="shared" si="0"/>
        <v>431.29065356914373</v>
      </c>
    </row>
    <row r="25" spans="1:13" x14ac:dyDescent="0.2">
      <c r="A25" s="2">
        <v>107</v>
      </c>
      <c r="B25" s="2" t="s">
        <v>19</v>
      </c>
      <c r="C25" s="18">
        <v>376034.38</v>
      </c>
      <c r="D25" s="18">
        <v>371854.14</v>
      </c>
      <c r="E25" s="18">
        <f t="shared" si="1"/>
        <v>4180.2399999999907</v>
      </c>
      <c r="F25" s="18">
        <v>18198.96</v>
      </c>
      <c r="G25" s="18">
        <v>24431.819999999996</v>
      </c>
      <c r="H25" s="11">
        <f t="shared" si="2"/>
        <v>18403.545648960098</v>
      </c>
      <c r="I25" s="11">
        <f t="shared" si="3"/>
        <v>24706.473043359416</v>
      </c>
      <c r="K25" s="11">
        <f t="shared" si="0"/>
        <v>332924.36130768049</v>
      </c>
    </row>
    <row r="26" spans="1:13" x14ac:dyDescent="0.2">
      <c r="A26" s="2">
        <v>109</v>
      </c>
      <c r="B26" s="2" t="s">
        <v>20</v>
      </c>
      <c r="C26" s="18">
        <v>1219694.1399999999</v>
      </c>
      <c r="D26" s="18">
        <v>1205423.94</v>
      </c>
      <c r="E26" s="18">
        <f t="shared" si="1"/>
        <v>14270.199999999953</v>
      </c>
      <c r="F26" s="18">
        <v>59144.489999999991</v>
      </c>
      <c r="G26" s="18">
        <v>79024.610000000015</v>
      </c>
      <c r="H26" s="11">
        <f t="shared" si="2"/>
        <v>59844.661676694908</v>
      </c>
      <c r="I26" s="11">
        <f t="shared" si="3"/>
        <v>79960.128992282509</v>
      </c>
      <c r="K26" s="11">
        <f t="shared" si="0"/>
        <v>1079889.3493310225</v>
      </c>
    </row>
    <row r="27" spans="1:13" x14ac:dyDescent="0.2">
      <c r="A27" s="2">
        <v>110</v>
      </c>
      <c r="B27" s="2" t="s">
        <v>21</v>
      </c>
      <c r="C27" s="18">
        <v>37517.61</v>
      </c>
      <c r="D27" s="18">
        <v>36954.47</v>
      </c>
      <c r="E27" s="18">
        <f t="shared" si="1"/>
        <v>563.13999999999942</v>
      </c>
      <c r="F27" s="18">
        <v>1903.0499999999997</v>
      </c>
      <c r="G27" s="18">
        <v>2539.1099999999997</v>
      </c>
      <c r="H27" s="11">
        <f t="shared" si="2"/>
        <v>1932.0501068071057</v>
      </c>
      <c r="I27" s="11">
        <f t="shared" si="3"/>
        <v>2577.8028673418935</v>
      </c>
      <c r="K27" s="11">
        <f t="shared" si="0"/>
        <v>33007.757025851002</v>
      </c>
    </row>
    <row r="28" spans="1:13" x14ac:dyDescent="0.2">
      <c r="A28" s="2">
        <v>111</v>
      </c>
      <c r="B28" s="2" t="s">
        <v>22</v>
      </c>
      <c r="C28" s="18">
        <v>167855.59</v>
      </c>
      <c r="D28" s="18">
        <v>165700.34</v>
      </c>
      <c r="E28" s="18">
        <f t="shared" si="1"/>
        <v>2155.25</v>
      </c>
      <c r="F28" s="18">
        <v>8976.0500000000011</v>
      </c>
      <c r="G28" s="18">
        <v>12000.839999999997</v>
      </c>
      <c r="H28" s="11">
        <f t="shared" si="2"/>
        <v>9092.800706501268</v>
      </c>
      <c r="I28" s="11">
        <f t="shared" si="3"/>
        <v>12156.93388858224</v>
      </c>
      <c r="K28" s="11">
        <f t="shared" si="0"/>
        <v>146605.85540491648</v>
      </c>
    </row>
    <row r="29" spans="1:13" x14ac:dyDescent="0.2">
      <c r="A29" s="2">
        <v>113</v>
      </c>
      <c r="B29" s="2" t="s">
        <v>23</v>
      </c>
      <c r="C29" s="18">
        <v>3387480.47</v>
      </c>
      <c r="D29" s="18">
        <v>3345342.85</v>
      </c>
      <c r="E29" s="18">
        <f t="shared" si="1"/>
        <v>42137.620000000112</v>
      </c>
      <c r="F29" s="18">
        <v>141453.51999999999</v>
      </c>
      <c r="G29" s="18">
        <v>192944.63</v>
      </c>
      <c r="H29" s="11">
        <f t="shared" si="2"/>
        <v>143235.25506892498</v>
      </c>
      <c r="I29" s="11">
        <f t="shared" si="3"/>
        <v>195374.9421875776</v>
      </c>
      <c r="K29" s="11">
        <f t="shared" si="0"/>
        <v>3048870.2727434975</v>
      </c>
    </row>
    <row r="30" spans="1:13" x14ac:dyDescent="0.2">
      <c r="A30" s="2">
        <v>116</v>
      </c>
      <c r="B30" s="2" t="s">
        <v>24</v>
      </c>
      <c r="C30" s="18">
        <v>297330.90000000002</v>
      </c>
      <c r="D30" s="18">
        <v>293753.09000000003</v>
      </c>
      <c r="E30" s="18">
        <f t="shared" si="1"/>
        <v>3577.8099999999977</v>
      </c>
      <c r="F30" s="18">
        <v>14868.19</v>
      </c>
      <c r="G30" s="18">
        <v>19867.189999999999</v>
      </c>
      <c r="H30" s="11">
        <f t="shared" si="2"/>
        <v>15049.279359311591</v>
      </c>
      <c r="I30" s="11">
        <f t="shared" si="3"/>
        <v>20109.165432680213</v>
      </c>
      <c r="K30" s="11">
        <f t="shared" si="0"/>
        <v>262172.45520800824</v>
      </c>
    </row>
    <row r="31" spans="1:13" x14ac:dyDescent="0.2">
      <c r="A31" s="2">
        <v>120</v>
      </c>
      <c r="B31" s="2" t="s">
        <v>25</v>
      </c>
      <c r="C31" s="18">
        <v>764.91</v>
      </c>
      <c r="D31" s="18">
        <v>747.47</v>
      </c>
      <c r="E31" s="18">
        <f t="shared" si="1"/>
        <v>17.439999999999941</v>
      </c>
      <c r="F31" s="18">
        <v>35.589999999999996</v>
      </c>
      <c r="G31" s="18">
        <v>48.190000000000005</v>
      </c>
      <c r="H31" s="11">
        <f t="shared" si="2"/>
        <v>36.420387306513966</v>
      </c>
      <c r="I31" s="11">
        <f t="shared" si="3"/>
        <v>49.314371011545617</v>
      </c>
      <c r="K31" s="11">
        <f t="shared" si="0"/>
        <v>679.17524168194041</v>
      </c>
    </row>
    <row r="32" spans="1:13" x14ac:dyDescent="0.2">
      <c r="A32" s="2">
        <v>122</v>
      </c>
      <c r="B32" s="2" t="s">
        <v>26</v>
      </c>
      <c r="C32" s="18">
        <v>23263</v>
      </c>
      <c r="D32" s="18">
        <v>22916.57</v>
      </c>
      <c r="E32" s="18">
        <f t="shared" si="1"/>
        <v>346.43000000000029</v>
      </c>
      <c r="F32" s="18">
        <v>1287.6400000000001</v>
      </c>
      <c r="G32" s="18">
        <v>1724.64</v>
      </c>
      <c r="H32" s="11">
        <f t="shared" si="2"/>
        <v>1307.1052657531211</v>
      </c>
      <c r="I32" s="11">
        <f t="shared" si="3"/>
        <v>1750.7113987826276</v>
      </c>
      <c r="K32" s="11">
        <f t="shared" si="0"/>
        <v>20205.183335464251</v>
      </c>
    </row>
    <row r="33" spans="1:11" x14ac:dyDescent="0.2">
      <c r="A33" s="2">
        <v>126</v>
      </c>
      <c r="B33" s="2" t="s">
        <v>125</v>
      </c>
      <c r="C33" s="18">
        <v>1658.45</v>
      </c>
      <c r="D33" s="18">
        <v>1650.52</v>
      </c>
      <c r="E33" s="18">
        <f t="shared" si="1"/>
        <v>7.9300000000000637</v>
      </c>
      <c r="F33" s="18">
        <v>82.450000000000017</v>
      </c>
      <c r="G33" s="18">
        <v>110.78</v>
      </c>
      <c r="H33" s="11">
        <f t="shared" si="2"/>
        <v>82.846134854470122</v>
      </c>
      <c r="I33" s="11">
        <f t="shared" si="3"/>
        <v>111.31224765528439</v>
      </c>
      <c r="K33" s="11">
        <f t="shared" si="0"/>
        <v>1464.2916174902455</v>
      </c>
    </row>
    <row r="34" spans="1:11" x14ac:dyDescent="0.2">
      <c r="A34" s="2">
        <v>130</v>
      </c>
      <c r="B34" s="2" t="s">
        <v>114</v>
      </c>
      <c r="C34" s="18">
        <v>1262.74</v>
      </c>
      <c r="D34" s="18">
        <v>1251.1400000000001</v>
      </c>
      <c r="E34" s="18">
        <f t="shared" si="1"/>
        <v>11.599999999999909</v>
      </c>
      <c r="F34" s="18">
        <v>59.11</v>
      </c>
      <c r="G34" s="18">
        <v>80.040000000000006</v>
      </c>
      <c r="H34" s="11">
        <f t="shared" si="2"/>
        <v>59.6580409866202</v>
      </c>
      <c r="I34" s="11">
        <f t="shared" si="3"/>
        <v>80.782094409898178</v>
      </c>
      <c r="K34" s="11">
        <f t="shared" si="0"/>
        <v>1122.2998646034816</v>
      </c>
    </row>
    <row r="35" spans="1:11" x14ac:dyDescent="0.2">
      <c r="A35" s="2">
        <v>131</v>
      </c>
      <c r="B35" s="2" t="s">
        <v>27</v>
      </c>
      <c r="C35" s="18">
        <v>54545.16</v>
      </c>
      <c r="D35" s="18">
        <v>53849.8</v>
      </c>
      <c r="E35" s="18">
        <f t="shared" si="1"/>
        <v>695.36000000000058</v>
      </c>
      <c r="F35" s="18">
        <v>2533.6900000000005</v>
      </c>
      <c r="G35" s="18">
        <v>3382.6499999999992</v>
      </c>
      <c r="H35" s="11">
        <f t="shared" si="2"/>
        <v>2566.4074228762229</v>
      </c>
      <c r="I35" s="11">
        <f t="shared" si="3"/>
        <v>3426.3300044568405</v>
      </c>
      <c r="K35" s="11">
        <f t="shared" si="0"/>
        <v>48552.422572666939</v>
      </c>
    </row>
    <row r="36" spans="1:11" x14ac:dyDescent="0.2">
      <c r="A36" s="2">
        <v>136</v>
      </c>
      <c r="B36" s="2" t="s">
        <v>115</v>
      </c>
      <c r="C36" s="18">
        <v>1845.62</v>
      </c>
      <c r="D36" s="18">
        <v>1662.11</v>
      </c>
      <c r="E36" s="18">
        <f t="shared" si="1"/>
        <v>183.51</v>
      </c>
      <c r="F36" s="18">
        <v>90.9</v>
      </c>
      <c r="G36" s="18">
        <v>113.82</v>
      </c>
      <c r="H36" s="11">
        <f t="shared" si="2"/>
        <v>100.93607402638816</v>
      </c>
      <c r="I36" s="11">
        <f t="shared" si="3"/>
        <v>126.38662206472495</v>
      </c>
      <c r="K36" s="11">
        <f t="shared" si="0"/>
        <v>1618.2973039088868</v>
      </c>
    </row>
    <row r="37" spans="1:11" x14ac:dyDescent="0.2">
      <c r="A37" s="2">
        <v>204</v>
      </c>
      <c r="B37" s="2" t="s">
        <v>128</v>
      </c>
      <c r="C37" s="18">
        <v>218980.23</v>
      </c>
      <c r="D37" s="18">
        <v>217188.59</v>
      </c>
      <c r="E37" s="18">
        <f t="shared" si="1"/>
        <v>1791.640000000014</v>
      </c>
      <c r="F37" s="18">
        <v>11264.76</v>
      </c>
      <c r="G37" s="18">
        <v>15056.659999999996</v>
      </c>
      <c r="H37" s="11">
        <f t="shared" si="2"/>
        <v>11357.685667073027</v>
      </c>
      <c r="I37" s="11">
        <f t="shared" si="3"/>
        <v>15180.865946188975</v>
      </c>
      <c r="K37" s="11">
        <f t="shared" si="0"/>
        <v>192441.678386738</v>
      </c>
    </row>
    <row r="38" spans="1:11" x14ac:dyDescent="0.2">
      <c r="A38" s="2">
        <v>211</v>
      </c>
      <c r="B38" s="2" t="s">
        <v>129</v>
      </c>
      <c r="C38" s="18">
        <v>22318106.390000001</v>
      </c>
      <c r="D38" s="18">
        <v>22097576.059999999</v>
      </c>
      <c r="E38" s="18">
        <f t="shared" si="1"/>
        <v>220530.33000000194</v>
      </c>
      <c r="F38" s="18">
        <v>1122493.8700000001</v>
      </c>
      <c r="G38" s="18">
        <v>1496779.56</v>
      </c>
      <c r="H38" s="11">
        <f t="shared" si="2"/>
        <v>1133696.1820953151</v>
      </c>
      <c r="I38" s="11">
        <f t="shared" si="3"/>
        <v>1511717.184353359</v>
      </c>
      <c r="K38" s="11">
        <f t="shared" si="0"/>
        <v>19672693.023551326</v>
      </c>
    </row>
    <row r="39" spans="1:11" x14ac:dyDescent="0.2">
      <c r="A39" s="2">
        <v>213</v>
      </c>
      <c r="B39" s="2" t="s">
        <v>130</v>
      </c>
      <c r="C39" s="18">
        <v>440043.31</v>
      </c>
      <c r="D39" s="18">
        <v>435618.51</v>
      </c>
      <c r="E39" s="18">
        <f t="shared" si="1"/>
        <v>4424.7999999999884</v>
      </c>
      <c r="F39" s="18">
        <v>22542.79</v>
      </c>
      <c r="G39" s="18">
        <v>30097.560000000005</v>
      </c>
      <c r="H39" s="11">
        <f t="shared" si="2"/>
        <v>22771.768647376579</v>
      </c>
      <c r="I39" s="11">
        <f t="shared" si="3"/>
        <v>30403.276310098947</v>
      </c>
      <c r="K39" s="11">
        <f t="shared" si="0"/>
        <v>386868.26504252449</v>
      </c>
    </row>
    <row r="40" spans="1:11" x14ac:dyDescent="0.2">
      <c r="A40" s="2">
        <v>214</v>
      </c>
      <c r="B40" s="2" t="s">
        <v>131</v>
      </c>
      <c r="C40" s="18">
        <v>142191.49</v>
      </c>
      <c r="D40" s="18">
        <v>145862.57</v>
      </c>
      <c r="E40" s="18">
        <f t="shared" si="1"/>
        <v>-3671.0800000000163</v>
      </c>
      <c r="F40" s="18">
        <v>7118.97</v>
      </c>
      <c r="G40" s="18">
        <v>9336.4500000000007</v>
      </c>
      <c r="H40" s="11">
        <f t="shared" si="2"/>
        <v>6939.7992340687533</v>
      </c>
      <c r="I40" s="11">
        <f t="shared" si="3"/>
        <v>9101.4695326600922</v>
      </c>
      <c r="K40" s="11">
        <f t="shared" si="0"/>
        <v>126150.22123327115</v>
      </c>
    </row>
    <row r="41" spans="1:11" x14ac:dyDescent="0.2">
      <c r="A41" s="2">
        <v>215</v>
      </c>
      <c r="B41" s="2" t="s">
        <v>129</v>
      </c>
      <c r="C41" s="18">
        <v>53442789.799999997</v>
      </c>
      <c r="D41" s="18">
        <v>53282265.270000003</v>
      </c>
      <c r="E41" s="18">
        <f t="shared" si="1"/>
        <v>160524.52999999374</v>
      </c>
      <c r="F41" s="18">
        <v>2564612.2200000002</v>
      </c>
      <c r="G41" s="18">
        <v>3441078.31</v>
      </c>
      <c r="H41" s="11">
        <f t="shared" ref="H41:H62" si="12">((F41/$D41)*$E41)+F41</f>
        <v>2572338.6777465241</v>
      </c>
      <c r="I41" s="11">
        <f t="shared" ref="I41:I62" si="13">((G41/$D41)*$E41)+G41</f>
        <v>3451445.3143983083</v>
      </c>
      <c r="K41" s="11">
        <f t="shared" ref="K41:K72" si="14">C41-SUM(H41:I41)</f>
        <v>47419005.807855166</v>
      </c>
    </row>
    <row r="42" spans="1:11" x14ac:dyDescent="0.2">
      <c r="A42" s="2">
        <v>217</v>
      </c>
      <c r="B42" s="2" t="s">
        <v>132</v>
      </c>
      <c r="C42" s="18">
        <v>386574.17</v>
      </c>
      <c r="D42" s="18">
        <v>384904.08</v>
      </c>
      <c r="E42" s="18">
        <f t="shared" si="1"/>
        <v>1670.0899999999674</v>
      </c>
      <c r="F42" s="18">
        <v>18680.940000000002</v>
      </c>
      <c r="G42" s="18">
        <v>24842.09</v>
      </c>
      <c r="H42" s="11">
        <f t="shared" si="12"/>
        <v>18761.996171409253</v>
      </c>
      <c r="I42" s="11">
        <f t="shared" si="13"/>
        <v>24949.879260347927</v>
      </c>
      <c r="K42" s="11">
        <f t="shared" si="14"/>
        <v>342862.2945682428</v>
      </c>
    </row>
    <row r="43" spans="1:11" x14ac:dyDescent="0.2">
      <c r="A43" s="2">
        <v>218</v>
      </c>
      <c r="B43" s="2" t="s">
        <v>133</v>
      </c>
      <c r="C43" s="18">
        <v>27427.21</v>
      </c>
      <c r="D43" s="18">
        <v>27258.720000000001</v>
      </c>
      <c r="E43" s="18">
        <f t="shared" si="1"/>
        <v>168.48999999999796</v>
      </c>
      <c r="F43" s="18">
        <v>1314.71</v>
      </c>
      <c r="G43" s="18">
        <v>1744.0099999999998</v>
      </c>
      <c r="H43" s="11">
        <f t="shared" si="12"/>
        <v>1322.8364082796256</v>
      </c>
      <c r="I43" s="11">
        <f t="shared" si="13"/>
        <v>1754.7899722400755</v>
      </c>
      <c r="K43" s="11">
        <f t="shared" si="14"/>
        <v>24349.583619480298</v>
      </c>
    </row>
    <row r="44" spans="1:11" x14ac:dyDescent="0.2">
      <c r="A44" s="2">
        <v>220</v>
      </c>
      <c r="B44" s="2" t="s">
        <v>134</v>
      </c>
      <c r="C44" s="18">
        <v>719629.68</v>
      </c>
      <c r="D44" s="18">
        <v>710731.16</v>
      </c>
      <c r="E44" s="18">
        <f t="shared" si="1"/>
        <v>8898.5200000000186</v>
      </c>
      <c r="F44" s="18">
        <v>34183.039999999994</v>
      </c>
      <c r="G44" s="18">
        <v>43971.65</v>
      </c>
      <c r="H44" s="11">
        <f t="shared" si="12"/>
        <v>34611.019638743848</v>
      </c>
      <c r="I44" s="11">
        <f t="shared" si="13"/>
        <v>44522.185320497279</v>
      </c>
      <c r="K44" s="11">
        <f t="shared" si="14"/>
        <v>640496.47504075896</v>
      </c>
    </row>
    <row r="45" spans="1:11" x14ac:dyDescent="0.2">
      <c r="A45" s="2">
        <v>223</v>
      </c>
      <c r="B45" s="2" t="s">
        <v>135</v>
      </c>
      <c r="C45" s="18">
        <v>93046.67</v>
      </c>
      <c r="D45" s="18">
        <v>93753.279999999999</v>
      </c>
      <c r="E45" s="18">
        <f t="shared" si="1"/>
        <v>-706.61000000000058</v>
      </c>
      <c r="F45" s="18">
        <v>4401.78</v>
      </c>
      <c r="G45" s="18">
        <v>5804.3</v>
      </c>
      <c r="H45" s="11">
        <f t="shared" si="12"/>
        <v>4368.6041818760896</v>
      </c>
      <c r="I45" s="11">
        <f t="shared" si="13"/>
        <v>5760.5535153650089</v>
      </c>
      <c r="K45" s="11">
        <f t="shared" si="14"/>
        <v>82917.5123027589</v>
      </c>
    </row>
    <row r="46" spans="1:11" x14ac:dyDescent="0.2">
      <c r="A46" s="2">
        <v>225</v>
      </c>
      <c r="B46" s="2" t="s">
        <v>136</v>
      </c>
      <c r="C46" s="18">
        <v>37340.730000000003</v>
      </c>
      <c r="D46" s="18">
        <v>37044.65</v>
      </c>
      <c r="E46" s="18">
        <f t="shared" si="1"/>
        <v>296.08000000000175</v>
      </c>
      <c r="F46" s="18">
        <v>1834.9799999999998</v>
      </c>
      <c r="G46" s="18">
        <v>2439.4800000000005</v>
      </c>
      <c r="H46" s="11">
        <f t="shared" si="12"/>
        <v>1849.6461090980747</v>
      </c>
      <c r="I46" s="11">
        <f t="shared" si="13"/>
        <v>2458.9775857080581</v>
      </c>
      <c r="K46" s="11">
        <f t="shared" si="14"/>
        <v>33032.106305193869</v>
      </c>
    </row>
    <row r="47" spans="1:11" x14ac:dyDescent="0.2">
      <c r="A47" s="2">
        <v>227</v>
      </c>
      <c r="B47" s="2" t="s">
        <v>137</v>
      </c>
      <c r="C47" s="18">
        <v>966030.7</v>
      </c>
      <c r="D47" s="18">
        <v>957506.59</v>
      </c>
      <c r="E47" s="18">
        <f t="shared" si="1"/>
        <v>8524.109999999986</v>
      </c>
      <c r="F47" s="18">
        <v>44643.600000000006</v>
      </c>
      <c r="G47" s="18">
        <v>60064.58</v>
      </c>
      <c r="H47" s="11">
        <f t="shared" si="12"/>
        <v>45041.035340049202</v>
      </c>
      <c r="I47" s="11">
        <f t="shared" si="13"/>
        <v>60599.299126083301</v>
      </c>
      <c r="K47" s="11">
        <f t="shared" si="14"/>
        <v>860390.36553386739</v>
      </c>
    </row>
    <row r="48" spans="1:11" x14ac:dyDescent="0.2">
      <c r="A48" s="2">
        <v>229</v>
      </c>
      <c r="B48" s="2" t="s">
        <v>138</v>
      </c>
      <c r="C48" s="18">
        <v>480556.06</v>
      </c>
      <c r="D48" s="18">
        <v>473717.3</v>
      </c>
      <c r="E48" s="18">
        <f t="shared" si="1"/>
        <v>6838.7600000000093</v>
      </c>
      <c r="F48" s="18">
        <v>22397.750000000004</v>
      </c>
      <c r="G48" s="18">
        <v>29983.859999999993</v>
      </c>
      <c r="H48" s="11">
        <f t="shared" si="12"/>
        <v>22721.092290412449</v>
      </c>
      <c r="I48" s="11">
        <f t="shared" si="13"/>
        <v>30416.718209766874</v>
      </c>
      <c r="K48" s="11">
        <f t="shared" si="14"/>
        <v>427418.2494998207</v>
      </c>
    </row>
    <row r="49" spans="1:11" x14ac:dyDescent="0.2">
      <c r="A49" s="2">
        <v>236</v>
      </c>
      <c r="B49" s="2" t="s">
        <v>139</v>
      </c>
      <c r="C49" s="18">
        <v>117641.71</v>
      </c>
      <c r="D49" s="18">
        <v>116681.38</v>
      </c>
      <c r="E49" s="18">
        <f t="shared" si="1"/>
        <v>960.33000000000175</v>
      </c>
      <c r="F49" s="18">
        <v>5718.81</v>
      </c>
      <c r="G49" s="18">
        <v>7375.2100000000009</v>
      </c>
      <c r="H49" s="11">
        <f t="shared" si="12"/>
        <v>5765.8778767023505</v>
      </c>
      <c r="I49" s="11">
        <f t="shared" si="13"/>
        <v>7435.9106483750893</v>
      </c>
      <c r="K49" s="11">
        <f t="shared" si="14"/>
        <v>104439.92147492256</v>
      </c>
    </row>
    <row r="50" spans="1:11" x14ac:dyDescent="0.2">
      <c r="A50" s="2">
        <v>240</v>
      </c>
      <c r="B50" s="2" t="s">
        <v>28</v>
      </c>
      <c r="C50" s="18">
        <v>40015334.009999998</v>
      </c>
      <c r="D50" s="18">
        <v>39900623.899999999</v>
      </c>
      <c r="E50" s="18">
        <f t="shared" si="1"/>
        <v>114710.1099999994</v>
      </c>
      <c r="F50" s="18">
        <v>1844665.42</v>
      </c>
      <c r="G50" s="18">
        <v>2481253.65</v>
      </c>
      <c r="H50" s="11">
        <f t="shared" si="12"/>
        <v>1849968.6396632241</v>
      </c>
      <c r="I50" s="11">
        <f t="shared" si="13"/>
        <v>2488386.9940760909</v>
      </c>
      <c r="K50" s="11">
        <f t="shared" si="14"/>
        <v>35676978.376260683</v>
      </c>
    </row>
    <row r="51" spans="1:11" x14ac:dyDescent="0.2">
      <c r="A51" s="2">
        <v>242</v>
      </c>
      <c r="B51" s="2" t="s">
        <v>29</v>
      </c>
      <c r="C51" s="18">
        <v>782395.69</v>
      </c>
      <c r="D51" s="18">
        <v>776675.59</v>
      </c>
      <c r="E51" s="18">
        <f t="shared" si="1"/>
        <v>5720.0999999999767</v>
      </c>
      <c r="F51" s="18">
        <v>35357.919999999998</v>
      </c>
      <c r="G51" s="18">
        <v>47564.289999999994</v>
      </c>
      <c r="H51" s="11">
        <f t="shared" si="12"/>
        <v>35618.325812666262</v>
      </c>
      <c r="I51" s="11">
        <f t="shared" si="13"/>
        <v>47914.593909034906</v>
      </c>
      <c r="K51" s="11">
        <f t="shared" si="14"/>
        <v>698862.77027829876</v>
      </c>
    </row>
    <row r="52" spans="1:11" x14ac:dyDescent="0.2">
      <c r="A52" s="2">
        <v>244</v>
      </c>
      <c r="B52" s="2" t="s">
        <v>30</v>
      </c>
      <c r="C52" s="18">
        <v>7398861.6100000003</v>
      </c>
      <c r="D52" s="18">
        <v>7427604.2999999998</v>
      </c>
      <c r="E52" s="18">
        <f t="shared" si="1"/>
        <v>-28742.689999999478</v>
      </c>
      <c r="F52" s="18">
        <v>339744.49000000005</v>
      </c>
      <c r="G52" s="18">
        <v>456947.97999999992</v>
      </c>
      <c r="H52" s="11">
        <f t="shared" si="12"/>
        <v>338429.77664682938</v>
      </c>
      <c r="I52" s="11">
        <f t="shared" si="13"/>
        <v>455179.72288710205</v>
      </c>
      <c r="K52" s="11">
        <f t="shared" si="14"/>
        <v>6605252.1104660686</v>
      </c>
    </row>
    <row r="53" spans="1:11" x14ac:dyDescent="0.2">
      <c r="A53" s="2">
        <v>246</v>
      </c>
      <c r="B53" s="2" t="s">
        <v>31</v>
      </c>
      <c r="C53" s="18">
        <v>65097.09</v>
      </c>
      <c r="D53" s="18">
        <v>64370.15</v>
      </c>
      <c r="E53" s="18">
        <f t="shared" si="1"/>
        <v>726.93999999999505</v>
      </c>
      <c r="F53" s="18">
        <v>2835.57</v>
      </c>
      <c r="G53" s="18">
        <v>3936.14</v>
      </c>
      <c r="H53" s="11">
        <f t="shared" si="12"/>
        <v>2867.5924398389625</v>
      </c>
      <c r="I53" s="11">
        <f t="shared" si="13"/>
        <v>3980.5913118518438</v>
      </c>
      <c r="K53" s="11">
        <f t="shared" si="14"/>
        <v>58248.906248309191</v>
      </c>
    </row>
    <row r="54" spans="1:11" x14ac:dyDescent="0.2">
      <c r="A54" s="2">
        <v>248</v>
      </c>
      <c r="B54" s="2" t="s">
        <v>32</v>
      </c>
      <c r="C54" s="18">
        <v>1165002.8600000001</v>
      </c>
      <c r="D54" s="18">
        <v>1160446.5900000001</v>
      </c>
      <c r="E54" s="18">
        <f t="shared" si="1"/>
        <v>4556.2700000000186</v>
      </c>
      <c r="F54" s="18">
        <v>47961.079999999994</v>
      </c>
      <c r="G54" s="18">
        <v>64489.57</v>
      </c>
      <c r="H54" s="11">
        <f t="shared" si="12"/>
        <v>48149.389941926405</v>
      </c>
      <c r="I54" s="11">
        <f t="shared" si="13"/>
        <v>64742.775874045357</v>
      </c>
      <c r="K54" s="11">
        <f t="shared" si="14"/>
        <v>1052110.6941840283</v>
      </c>
    </row>
    <row r="55" spans="1:11" x14ac:dyDescent="0.2">
      <c r="A55" s="2">
        <v>250</v>
      </c>
      <c r="B55" s="2" t="s">
        <v>33</v>
      </c>
      <c r="C55" s="18">
        <v>39448.080000000002</v>
      </c>
      <c r="D55" s="18">
        <v>38054.82</v>
      </c>
      <c r="E55" s="18">
        <f t="shared" si="1"/>
        <v>1393.260000000002</v>
      </c>
      <c r="F55" s="18">
        <v>1632.38</v>
      </c>
      <c r="G55" s="18">
        <v>2148.91</v>
      </c>
      <c r="H55" s="11">
        <f t="shared" si="12"/>
        <v>1692.1445648777212</v>
      </c>
      <c r="I55" s="11">
        <f t="shared" si="13"/>
        <v>2227.5857195698204</v>
      </c>
      <c r="K55" s="11">
        <f t="shared" si="14"/>
        <v>35528.34971555246</v>
      </c>
    </row>
    <row r="56" spans="1:11" x14ac:dyDescent="0.2">
      <c r="A56" s="2">
        <v>251</v>
      </c>
      <c r="B56" s="2" t="s">
        <v>34</v>
      </c>
      <c r="C56" s="18">
        <v>162822.44</v>
      </c>
      <c r="D56" s="18">
        <v>172930.24</v>
      </c>
      <c r="E56" s="18">
        <f t="shared" si="1"/>
        <v>-10107.799999999988</v>
      </c>
      <c r="F56" s="18">
        <v>7868.4900000000016</v>
      </c>
      <c r="G56" s="18">
        <v>10719.34</v>
      </c>
      <c r="H56" s="11">
        <f t="shared" si="12"/>
        <v>7408.5755094979359</v>
      </c>
      <c r="I56" s="11">
        <f t="shared" si="13"/>
        <v>10092.792874106925</v>
      </c>
      <c r="K56" s="11">
        <f t="shared" si="14"/>
        <v>145321.07161639514</v>
      </c>
    </row>
    <row r="57" spans="1:11" x14ac:dyDescent="0.2">
      <c r="A57" s="2">
        <v>256</v>
      </c>
      <c r="B57" s="2" t="s">
        <v>53</v>
      </c>
      <c r="C57" s="18">
        <v>496896.29</v>
      </c>
      <c r="D57" s="18">
        <v>492903.26</v>
      </c>
      <c r="E57" s="18">
        <f t="shared" si="1"/>
        <v>3993.0299999999697</v>
      </c>
      <c r="F57" s="18">
        <v>21856.18</v>
      </c>
      <c r="G57" s="18">
        <v>29451.41</v>
      </c>
      <c r="H57" s="11">
        <f t="shared" si="12"/>
        <v>22033.23783164307</v>
      </c>
      <c r="I57" s="11">
        <f t="shared" si="13"/>
        <v>29689.99710870019</v>
      </c>
      <c r="K57" s="11">
        <f t="shared" si="14"/>
        <v>445173.05505965673</v>
      </c>
    </row>
    <row r="58" spans="1:11" x14ac:dyDescent="0.2">
      <c r="A58" s="2">
        <v>257</v>
      </c>
      <c r="B58" s="2" t="s">
        <v>116</v>
      </c>
      <c r="C58" s="18">
        <v>336845.56</v>
      </c>
      <c r="D58" s="18">
        <v>334939.3</v>
      </c>
      <c r="E58" s="18">
        <f t="shared" si="1"/>
        <v>1906.2600000000093</v>
      </c>
      <c r="F58" s="18">
        <v>13745.19</v>
      </c>
      <c r="G58" s="18">
        <v>19124.02</v>
      </c>
      <c r="H58" s="11">
        <f t="shared" si="12"/>
        <v>13823.418819040944</v>
      </c>
      <c r="I58" s="11">
        <f t="shared" si="13"/>
        <v>19232.861674790627</v>
      </c>
      <c r="K58" s="11">
        <f t="shared" si="14"/>
        <v>303789.27950616844</v>
      </c>
    </row>
    <row r="59" spans="1:11" x14ac:dyDescent="0.2">
      <c r="A59" s="2">
        <v>260</v>
      </c>
      <c r="B59" s="2" t="s">
        <v>35</v>
      </c>
      <c r="C59" s="18">
        <v>11593695.119999999</v>
      </c>
      <c r="D59" s="18">
        <v>11686057</v>
      </c>
      <c r="E59" s="18">
        <f t="shared" si="1"/>
        <v>-92361.88000000082</v>
      </c>
      <c r="F59" s="18">
        <v>553001.41</v>
      </c>
      <c r="G59" s="18">
        <v>733519.39000000013</v>
      </c>
      <c r="H59" s="11">
        <f t="shared" si="12"/>
        <v>548630.70995376108</v>
      </c>
      <c r="I59" s="11">
        <f t="shared" si="13"/>
        <v>727721.94866654999</v>
      </c>
      <c r="K59" s="11">
        <f t="shared" si="14"/>
        <v>10317342.461379688</v>
      </c>
    </row>
    <row r="60" spans="1:11" x14ac:dyDescent="0.2">
      <c r="A60" s="2">
        <v>264</v>
      </c>
      <c r="B60" s="2" t="s">
        <v>36</v>
      </c>
      <c r="C60" s="18">
        <v>201659.54</v>
      </c>
      <c r="D60" s="18">
        <v>204062.79</v>
      </c>
      <c r="E60" s="18">
        <f t="shared" si="1"/>
        <v>-2403.25</v>
      </c>
      <c r="F60" s="18">
        <v>9177.19</v>
      </c>
      <c r="G60" s="18">
        <v>12075.24</v>
      </c>
      <c r="H60" s="11">
        <f t="shared" si="12"/>
        <v>9069.1101199420045</v>
      </c>
      <c r="I60" s="11">
        <f t="shared" si="13"/>
        <v>11933.02974927276</v>
      </c>
      <c r="K60" s="11">
        <f t="shared" si="14"/>
        <v>180657.40013078524</v>
      </c>
    </row>
    <row r="61" spans="1:11" x14ac:dyDescent="0.2">
      <c r="A61" s="2">
        <v>330</v>
      </c>
      <c r="B61" s="2" t="s">
        <v>117</v>
      </c>
      <c r="C61" s="18">
        <v>635383.35</v>
      </c>
      <c r="D61" s="18">
        <v>669837.98</v>
      </c>
      <c r="E61" s="18">
        <f t="shared" si="1"/>
        <v>-34454.630000000005</v>
      </c>
      <c r="F61" s="18">
        <v>35531.79</v>
      </c>
      <c r="G61" s="18">
        <v>48660.600000000006</v>
      </c>
      <c r="H61" s="11">
        <f t="shared" si="12"/>
        <v>33704.132097281945</v>
      </c>
      <c r="I61" s="11">
        <f t="shared" si="13"/>
        <v>46157.632090389983</v>
      </c>
      <c r="K61" s="11">
        <f t="shared" si="14"/>
        <v>555521.58581232803</v>
      </c>
    </row>
    <row r="62" spans="1:11" x14ac:dyDescent="0.2">
      <c r="A62" s="2">
        <v>331</v>
      </c>
      <c r="B62" s="2" t="s">
        <v>55</v>
      </c>
      <c r="C62" s="18">
        <v>7671878.0899999999</v>
      </c>
      <c r="D62" s="18">
        <v>7347024.0800000001</v>
      </c>
      <c r="E62" s="18">
        <f t="shared" si="1"/>
        <v>324854.00999999978</v>
      </c>
      <c r="F62" s="18">
        <v>214259.59</v>
      </c>
      <c r="G62" s="18">
        <v>292306.5</v>
      </c>
      <c r="H62" s="11">
        <f t="shared" si="12"/>
        <v>223733.23350988433</v>
      </c>
      <c r="I62" s="11">
        <f t="shared" si="13"/>
        <v>305231.04436518805</v>
      </c>
      <c r="K62" s="11">
        <f t="shared" si="14"/>
        <v>7142913.8121249275</v>
      </c>
    </row>
    <row r="63" spans="1:11" x14ac:dyDescent="0.2">
      <c r="A63" s="2">
        <v>332</v>
      </c>
      <c r="B63" s="2" t="s">
        <v>118</v>
      </c>
      <c r="C63" s="18">
        <v>440846.34</v>
      </c>
      <c r="D63" s="18">
        <v>429158.1</v>
      </c>
      <c r="E63" s="18">
        <f t="shared" si="1"/>
        <v>11688.240000000049</v>
      </c>
      <c r="F63" s="18">
        <v>17057.190000000002</v>
      </c>
      <c r="G63" s="18">
        <v>20145.46</v>
      </c>
      <c r="H63" s="11">
        <f>((F63/$D63)*$E63)+F63</f>
        <v>17521.747305211302</v>
      </c>
      <c r="I63" s="11">
        <f>((G63/$D63)*$E63)+G63</f>
        <v>20694.127196052923</v>
      </c>
      <c r="K63" s="11">
        <f t="shared" si="14"/>
        <v>402630.46549873578</v>
      </c>
    </row>
    <row r="64" spans="1:11" x14ac:dyDescent="0.2">
      <c r="A64" s="2">
        <v>333</v>
      </c>
      <c r="B64" s="2" t="s">
        <v>54</v>
      </c>
      <c r="C64" s="18">
        <v>1320070.17</v>
      </c>
      <c r="D64" s="18">
        <v>1293761.18</v>
      </c>
      <c r="E64" s="18">
        <f t="shared" si="1"/>
        <v>26308.989999999991</v>
      </c>
      <c r="F64" s="18">
        <v>46978.87</v>
      </c>
      <c r="G64" s="18">
        <v>57111.460000000006</v>
      </c>
      <c r="H64" s="11">
        <f>((F64/$D64)*$E64)+F64</f>
        <v>47934.198263166239</v>
      </c>
      <c r="I64" s="11">
        <f>((G64/$D64)*$E64)+G64</f>
        <v>58272.8372721372</v>
      </c>
      <c r="K64" s="11">
        <f t="shared" si="14"/>
        <v>1213863.1344646965</v>
      </c>
    </row>
    <row r="65" spans="1:13" x14ac:dyDescent="0.2">
      <c r="A65" s="2">
        <v>356</v>
      </c>
      <c r="B65" s="2" t="s">
        <v>56</v>
      </c>
      <c r="C65" s="18">
        <v>1921671.33</v>
      </c>
      <c r="D65" s="18">
        <v>1907842.66</v>
      </c>
      <c r="E65" s="18">
        <f t="shared" si="1"/>
        <v>13828.670000000158</v>
      </c>
      <c r="F65" s="18">
        <v>85274.799999999988</v>
      </c>
      <c r="G65" s="18">
        <v>113563.04999999999</v>
      </c>
      <c r="H65" s="11">
        <v>0</v>
      </c>
      <c r="I65" s="11">
        <v>0</v>
      </c>
      <c r="K65" s="11">
        <f t="shared" si="14"/>
        <v>1921671.33</v>
      </c>
    </row>
    <row r="66" spans="1:13" x14ac:dyDescent="0.2">
      <c r="A66" s="2">
        <v>358</v>
      </c>
      <c r="B66" s="2" t="s">
        <v>37</v>
      </c>
      <c r="C66" s="18">
        <v>29607438.600000001</v>
      </c>
      <c r="D66" s="18">
        <v>29584690.600000001</v>
      </c>
      <c r="E66" s="18">
        <f t="shared" si="1"/>
        <v>22748</v>
      </c>
      <c r="F66" s="18">
        <v>1261734.8299999998</v>
      </c>
      <c r="G66" s="18">
        <v>1711100.7300000002</v>
      </c>
      <c r="H66" s="11">
        <f t="shared" ref="H66:I73" si="15">((F66/$D66)*$E66)+F66</f>
        <v>1262704.9920443119</v>
      </c>
      <c r="I66" s="11">
        <f t="shared" si="15"/>
        <v>1712416.4145184667</v>
      </c>
      <c r="K66" s="11">
        <f t="shared" si="14"/>
        <v>26632317.193437222</v>
      </c>
    </row>
    <row r="67" spans="1:13" x14ac:dyDescent="0.2">
      <c r="A67" s="2">
        <v>359</v>
      </c>
      <c r="B67" s="2" t="s">
        <v>38</v>
      </c>
      <c r="C67" s="18">
        <v>10001408.23</v>
      </c>
      <c r="D67" s="18">
        <v>10066667.07</v>
      </c>
      <c r="E67" s="18">
        <f t="shared" si="1"/>
        <v>-65258.839999999851</v>
      </c>
      <c r="F67" s="18">
        <v>438431.53999999992</v>
      </c>
      <c r="G67" s="18">
        <v>589977.80999999994</v>
      </c>
      <c r="H67" s="11">
        <f t="shared" si="15"/>
        <v>435589.33477747103</v>
      </c>
      <c r="I67" s="11">
        <f t="shared" si="15"/>
        <v>586153.18093075429</v>
      </c>
      <c r="K67" s="11">
        <f t="shared" si="14"/>
        <v>8979665.7142917756</v>
      </c>
    </row>
    <row r="68" spans="1:13" x14ac:dyDescent="0.2">
      <c r="A68" s="2">
        <v>360</v>
      </c>
      <c r="B68" s="2" t="s">
        <v>39</v>
      </c>
      <c r="C68" s="18">
        <v>2024610.27</v>
      </c>
      <c r="D68" s="18">
        <v>2068883.17</v>
      </c>
      <c r="E68" s="18">
        <f t="shared" si="1"/>
        <v>-44272.899999999907</v>
      </c>
      <c r="F68" s="18">
        <v>94388.260000000009</v>
      </c>
      <c r="G68" s="18">
        <v>128837.60000000002</v>
      </c>
      <c r="H68" s="11">
        <f t="shared" si="15"/>
        <v>92368.405975978923</v>
      </c>
      <c r="I68" s="11">
        <f t="shared" si="15"/>
        <v>126080.55007869394</v>
      </c>
      <c r="K68" s="11">
        <f t="shared" si="14"/>
        <v>1806161.3139453272</v>
      </c>
    </row>
    <row r="69" spans="1:13" x14ac:dyDescent="0.2">
      <c r="A69" s="2">
        <v>370</v>
      </c>
      <c r="B69" s="2" t="s">
        <v>39</v>
      </c>
      <c r="C69" s="18">
        <v>699305.2</v>
      </c>
      <c r="D69" s="18">
        <v>699305.2</v>
      </c>
      <c r="E69" s="18">
        <f t="shared" si="1"/>
        <v>0</v>
      </c>
      <c r="F69" s="18">
        <v>23921.19</v>
      </c>
      <c r="G69" s="18">
        <v>30013.920000000002</v>
      </c>
      <c r="H69" s="11">
        <f t="shared" si="15"/>
        <v>23921.19</v>
      </c>
      <c r="I69" s="11">
        <f t="shared" si="15"/>
        <v>30013.920000000002</v>
      </c>
      <c r="K69" s="11">
        <f t="shared" si="14"/>
        <v>645370.09</v>
      </c>
    </row>
    <row r="70" spans="1:13" x14ac:dyDescent="0.2">
      <c r="A70" s="2">
        <v>371</v>
      </c>
      <c r="B70" s="2" t="s">
        <v>39</v>
      </c>
      <c r="C70" s="18">
        <v>65535860.780000001</v>
      </c>
      <c r="D70" s="18">
        <v>65401899.939999998</v>
      </c>
      <c r="E70" s="18">
        <f t="shared" si="1"/>
        <v>133960.84000000358</v>
      </c>
      <c r="F70" s="18">
        <v>1975402.4899999998</v>
      </c>
      <c r="G70" s="18">
        <v>2627626.7499999995</v>
      </c>
      <c r="H70" s="11">
        <f t="shared" si="15"/>
        <v>1979448.6503889374</v>
      </c>
      <c r="I70" s="11">
        <f t="shared" si="15"/>
        <v>2633008.8426755853</v>
      </c>
      <c r="K70" s="11">
        <f t="shared" si="14"/>
        <v>60923403.286935478</v>
      </c>
    </row>
    <row r="71" spans="1:13" x14ac:dyDescent="0.2">
      <c r="A71" s="2">
        <v>372</v>
      </c>
      <c r="B71" s="2" t="s">
        <v>39</v>
      </c>
      <c r="C71" s="18">
        <v>14194573.74</v>
      </c>
      <c r="D71" s="18">
        <v>14194640.109999999</v>
      </c>
      <c r="E71" s="18">
        <f t="shared" si="1"/>
        <v>-66.369999999180436</v>
      </c>
      <c r="F71" s="18">
        <v>423071.73</v>
      </c>
      <c r="G71" s="18">
        <v>575769.02</v>
      </c>
      <c r="H71" s="11">
        <f t="shared" si="15"/>
        <v>423069.75183989853</v>
      </c>
      <c r="I71" s="11">
        <f t="shared" si="15"/>
        <v>575766.32787187549</v>
      </c>
      <c r="K71" s="11">
        <f t="shared" si="14"/>
        <v>13195737.660288226</v>
      </c>
    </row>
    <row r="72" spans="1:13" x14ac:dyDescent="0.2">
      <c r="A72" s="2">
        <v>528</v>
      </c>
      <c r="B72" s="2" t="s">
        <v>40</v>
      </c>
      <c r="C72" s="18">
        <v>1619079.92</v>
      </c>
      <c r="D72" s="18">
        <v>1620441.44</v>
      </c>
      <c r="E72" s="18">
        <f t="shared" si="1"/>
        <v>-1361.5200000000186</v>
      </c>
      <c r="F72" s="18">
        <v>85040.37000000001</v>
      </c>
      <c r="G72" s="18">
        <v>112580.74</v>
      </c>
      <c r="H72" s="11">
        <f t="shared" si="15"/>
        <v>84968.917763773323</v>
      </c>
      <c r="I72" s="11">
        <f t="shared" si="15"/>
        <v>112486.14791827393</v>
      </c>
      <c r="K72" s="11">
        <f t="shared" si="14"/>
        <v>1421624.8543179526</v>
      </c>
    </row>
    <row r="73" spans="1:13" x14ac:dyDescent="0.2">
      <c r="A73" s="19">
        <v>540</v>
      </c>
      <c r="B73" s="19" t="s">
        <v>41</v>
      </c>
      <c r="C73" s="20">
        <v>202890.26</v>
      </c>
      <c r="D73" s="20">
        <v>199159.88</v>
      </c>
      <c r="E73" s="20">
        <f t="shared" si="1"/>
        <v>3730.3800000000047</v>
      </c>
      <c r="F73" s="20">
        <v>9085.0999999999985</v>
      </c>
      <c r="G73" s="20">
        <v>12160.830000000002</v>
      </c>
      <c r="H73" s="21">
        <f t="shared" si="15"/>
        <v>9255.2691893869378</v>
      </c>
      <c r="I73" s="21">
        <f t="shared" si="15"/>
        <v>12388.609395204498</v>
      </c>
      <c r="K73" s="21">
        <f>C73-SUM(H73:I73)</f>
        <v>181246.38141540857</v>
      </c>
    </row>
    <row r="74" spans="1:13" x14ac:dyDescent="0.2">
      <c r="A74" s="7" t="s">
        <v>44</v>
      </c>
      <c r="C74" s="22">
        <f t="shared" ref="C74:I74" si="16">SUM(C6:C73)</f>
        <v>518114730.15000004</v>
      </c>
      <c r="D74" s="22">
        <f t="shared" si="16"/>
        <v>514986358.25</v>
      </c>
      <c r="E74" s="22">
        <f t="shared" si="16"/>
        <v>3128371.8999999873</v>
      </c>
      <c r="F74" s="22">
        <f t="shared" si="16"/>
        <v>21001111.720000003</v>
      </c>
      <c r="G74" s="22">
        <f t="shared" si="16"/>
        <v>28479772.789999999</v>
      </c>
      <c r="H74" s="22">
        <f t="shared" si="16"/>
        <v>21038714.814786203</v>
      </c>
      <c r="I74" s="22">
        <f t="shared" si="16"/>
        <v>28533985.480124157</v>
      </c>
      <c r="K74" s="22">
        <f>SUM(K6:K73)</f>
        <v>468542029.85508955</v>
      </c>
      <c r="L74" s="14">
        <f>SUM(K18:K73)</f>
        <v>258774131.16266569</v>
      </c>
      <c r="M74" s="2" t="s">
        <v>112</v>
      </c>
    </row>
    <row r="76" spans="1:13" ht="25.5" x14ac:dyDescent="0.2">
      <c r="A76" s="2" t="s">
        <v>63</v>
      </c>
      <c r="C76" s="23" t="s">
        <v>119</v>
      </c>
      <c r="D76" s="23" t="s">
        <v>120</v>
      </c>
      <c r="E76" s="2" t="s">
        <v>64</v>
      </c>
      <c r="F76" s="11" t="s">
        <v>140</v>
      </c>
      <c r="G76" s="11" t="s">
        <v>140</v>
      </c>
      <c r="H76" s="11" t="s">
        <v>64</v>
      </c>
      <c r="I76" s="11" t="s">
        <v>64</v>
      </c>
      <c r="K76" s="11">
        <f>C74-I74-H74</f>
        <v>468542029.85508966</v>
      </c>
      <c r="L76" s="14" t="s">
        <v>110</v>
      </c>
    </row>
    <row r="78" spans="1:13" x14ac:dyDescent="0.2">
      <c r="F78" s="11"/>
    </row>
    <row r="79" spans="1:13" x14ac:dyDescent="0.2">
      <c r="F79" s="11"/>
    </row>
    <row r="80" spans="1:13" x14ac:dyDescent="0.2">
      <c r="F80" s="11"/>
    </row>
    <row r="81" spans="6:6" x14ac:dyDescent="0.2">
      <c r="F81" s="11"/>
    </row>
    <row r="82" spans="6:6" x14ac:dyDescent="0.2">
      <c r="F82" s="11"/>
    </row>
  </sheetData>
  <pageMargins left="0.7" right="0.7" top="0.75" bottom="0.75" header="0.3" footer="0.3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0" sqref="D60"/>
    </sheetView>
  </sheetViews>
  <sheetFormatPr defaultColWidth="9.140625" defaultRowHeight="12.75" x14ac:dyDescent="0.2"/>
  <cols>
    <col min="1" max="1" width="13.85546875" style="2" customWidth="1"/>
    <col min="2" max="5" width="15" style="2" customWidth="1"/>
    <col min="6" max="6" width="15" style="2" bestFit="1" customWidth="1"/>
    <col min="7" max="8" width="15" style="2" customWidth="1"/>
    <col min="9" max="9" width="15" style="2" bestFit="1" customWidth="1"/>
    <col min="10" max="10" width="15" style="2" customWidth="1"/>
    <col min="11" max="12" width="15" style="2" bestFit="1" customWidth="1"/>
    <col min="13" max="13" width="15" style="2" customWidth="1"/>
    <col min="14" max="14" width="15" style="2" bestFit="1" customWidth="1"/>
    <col min="15" max="15" width="15.28515625" style="2" customWidth="1"/>
    <col min="16" max="16" width="9.140625" style="2"/>
    <col min="17" max="17" width="12.5703125" style="2" customWidth="1"/>
    <col min="18" max="16384" width="9.140625" style="2"/>
  </cols>
  <sheetData>
    <row r="1" spans="1:15" x14ac:dyDescent="0.2">
      <c r="A1" s="2" t="s">
        <v>81</v>
      </c>
    </row>
    <row r="3" spans="1:15" x14ac:dyDescent="0.2">
      <c r="C3" s="2">
        <v>2019</v>
      </c>
      <c r="I3" s="2">
        <v>2020</v>
      </c>
    </row>
    <row r="4" spans="1:15" s="6" customFormat="1" x14ac:dyDescent="0.2">
      <c r="A4" s="1" t="s">
        <v>65</v>
      </c>
      <c r="B4" s="6" t="s">
        <v>80</v>
      </c>
      <c r="C4" s="6" t="s">
        <v>74</v>
      </c>
      <c r="D4" s="6" t="s">
        <v>75</v>
      </c>
      <c r="E4" s="6" t="s">
        <v>76</v>
      </c>
      <c r="F4" s="6" t="s">
        <v>77</v>
      </c>
      <c r="G4" s="6" t="s">
        <v>78</v>
      </c>
      <c r="H4" s="6" t="s">
        <v>79</v>
      </c>
      <c r="I4" s="6" t="s">
        <v>66</v>
      </c>
      <c r="J4" s="6" t="s">
        <v>67</v>
      </c>
      <c r="K4" s="6" t="s">
        <v>68</v>
      </c>
      <c r="L4" s="6" t="s">
        <v>69</v>
      </c>
      <c r="M4" s="6" t="s">
        <v>70</v>
      </c>
      <c r="N4" s="6" t="s">
        <v>73</v>
      </c>
      <c r="O4" s="6" t="s">
        <v>82</v>
      </c>
    </row>
    <row r="5" spans="1:15" x14ac:dyDescent="0.2">
      <c r="A5" s="2">
        <v>11</v>
      </c>
      <c r="B5" s="2" t="s">
        <v>2</v>
      </c>
      <c r="C5" s="3">
        <v>148219</v>
      </c>
      <c r="D5" s="3">
        <v>153957</v>
      </c>
      <c r="E5" s="3">
        <v>116232</v>
      </c>
      <c r="F5" s="3">
        <v>98628</v>
      </c>
      <c r="G5" s="3">
        <v>112772</v>
      </c>
      <c r="H5" s="3">
        <v>174841</v>
      </c>
      <c r="I5" s="3">
        <f>IFERROR(VLOOKUP(A5,'[1]B&amp;A KP KWH'!A$3:C$71,3,FALSE),0)</f>
        <v>175116</v>
      </c>
      <c r="J5" s="3">
        <f>IFERROR(VLOOKUP(A5,'[1]B&amp;A KP KWH'!A$3:D$71,4,FALSE),0)</f>
        <v>148202</v>
      </c>
      <c r="K5" s="3">
        <f>IFERROR(VLOOKUP(A5,'[1]B&amp;A KP KWH'!$A$3:$E$71,5,FALSE),0)</f>
        <v>128978</v>
      </c>
      <c r="L5" s="3">
        <f>IFERROR(VLOOKUP(A5,'[1]B&amp;A KP KWH'!$A$3:$F$71,6,FALSE),0)</f>
        <v>102563</v>
      </c>
      <c r="M5" s="3">
        <f>IFERROR(VLOOKUP(A5,'[1]B&amp;A KP KWH'!$A$3:$G$71,7,FALSE),0)</f>
        <v>144335</v>
      </c>
      <c r="N5" s="3">
        <f>IFERROR(VLOOKUP(A5,'[1]B&amp;A KP KWH'!$A$3:$H$71,8,FALSE),0)</f>
        <v>129167</v>
      </c>
      <c r="O5" s="3">
        <f>SUM(C5:N5)</f>
        <v>1633010</v>
      </c>
    </row>
    <row r="6" spans="1:15" x14ac:dyDescent="0.2">
      <c r="A6" s="2">
        <v>12</v>
      </c>
      <c r="B6" s="2" t="s">
        <v>3</v>
      </c>
      <c r="C6" s="3">
        <v>23401</v>
      </c>
      <c r="D6" s="3">
        <v>20661</v>
      </c>
      <c r="E6" s="3">
        <v>18797</v>
      </c>
      <c r="F6" s="3">
        <v>12617</v>
      </c>
      <c r="G6" s="3">
        <v>16194</v>
      </c>
      <c r="H6" s="3">
        <v>21402</v>
      </c>
      <c r="I6" s="3">
        <f>IFERROR(VLOOKUP(A6,'[1]B&amp;A KP KWH'!A$3:C$71,3,FALSE),0)</f>
        <v>23265</v>
      </c>
      <c r="J6" s="3">
        <f>IFERROR(VLOOKUP(A6,'[1]B&amp;A KP KWH'!A$3:D$71,4,FALSE),0)</f>
        <v>20656</v>
      </c>
      <c r="K6" s="3">
        <f>IFERROR(VLOOKUP(A6,'[1]B&amp;A KP KWH'!$A$3:$E$71,5,FALSE),0)</f>
        <v>16829</v>
      </c>
      <c r="L6" s="3">
        <f>IFERROR(VLOOKUP(A6,'[1]B&amp;A KP KWH'!$A$3:$F$71,6,FALSE),0)</f>
        <v>14760</v>
      </c>
      <c r="M6" s="3">
        <f>IFERROR(VLOOKUP(A6,'[1]B&amp;A KP KWH'!$A$3:$G$71,7,FALSE),0)</f>
        <v>17683</v>
      </c>
      <c r="N6" s="3">
        <f>IFERROR(VLOOKUP(A6,'[1]B&amp;A KP KWH'!$A$3:$H$71,8,FALSE),0)</f>
        <v>19759</v>
      </c>
      <c r="O6" s="3">
        <f t="shared" ref="O6:O70" si="0">SUM(C6:N6)</f>
        <v>226024</v>
      </c>
    </row>
    <row r="7" spans="1:15" x14ac:dyDescent="0.2">
      <c r="A7" s="2">
        <v>13</v>
      </c>
      <c r="B7" s="2" t="s">
        <v>4</v>
      </c>
      <c r="C7" s="3">
        <v>2439</v>
      </c>
      <c r="D7" s="3">
        <v>2106</v>
      </c>
      <c r="E7" s="3">
        <v>1819</v>
      </c>
      <c r="F7" s="3">
        <v>1599</v>
      </c>
      <c r="G7" s="3">
        <v>1649</v>
      </c>
      <c r="H7" s="3">
        <v>1724</v>
      </c>
      <c r="I7" s="3">
        <f>IFERROR(VLOOKUP(A7,'[1]B&amp;A KP KWH'!A$3:C$71,3,FALSE),0)</f>
        <v>1649</v>
      </c>
      <c r="J7" s="3">
        <f>IFERROR(VLOOKUP(A7,'[1]B&amp;A KP KWH'!A$3:D$71,4,FALSE),0)</f>
        <v>1819</v>
      </c>
      <c r="K7" s="3">
        <f>IFERROR(VLOOKUP(A7,'[1]B&amp;A KP KWH'!$A$3:$E$71,5,FALSE),0)</f>
        <v>1403</v>
      </c>
      <c r="L7" s="3">
        <f>IFERROR(VLOOKUP(A7,'[1]B&amp;A KP KWH'!$A$3:$F$71,6,FALSE),0)</f>
        <v>1319</v>
      </c>
      <c r="M7" s="3">
        <f>IFERROR(VLOOKUP(A7,'[1]B&amp;A KP KWH'!$A$3:$G$71,7,FALSE),0)</f>
        <v>1708</v>
      </c>
      <c r="N7" s="3">
        <f>IFERROR(VLOOKUP(A7,'[1]B&amp;A KP KWH'!$A$3:$H$71,8,FALSE),0)</f>
        <v>1992</v>
      </c>
      <c r="O7" s="3">
        <f t="shared" si="0"/>
        <v>21226</v>
      </c>
    </row>
    <row r="8" spans="1:15" x14ac:dyDescent="0.2">
      <c r="A8" s="2">
        <v>14</v>
      </c>
      <c r="B8" s="2" t="s">
        <v>127</v>
      </c>
      <c r="C8" s="3"/>
      <c r="D8" s="3"/>
      <c r="E8" s="3"/>
      <c r="F8" s="3"/>
      <c r="G8" s="3"/>
      <c r="H8" s="3"/>
      <c r="I8" s="3">
        <f>IFERROR(VLOOKUP(A8,'[1]B&amp;A KP KWH'!A$3:C$71,3,FALSE),0)</f>
        <v>0</v>
      </c>
      <c r="J8" s="3">
        <f>IFERROR(VLOOKUP(A8,'[1]B&amp;A KP KWH'!A$3:D$71,4,FALSE),0)</f>
        <v>0</v>
      </c>
      <c r="K8" s="3">
        <f>IFERROR(VLOOKUP(A8,'[1]B&amp;A KP KWH'!$A$3:$E$71,5,FALSE),0)</f>
        <v>60</v>
      </c>
      <c r="L8" s="3">
        <f>IFERROR(VLOOKUP(A8,'[1]B&amp;A KP KWH'!$A$3:$F$71,6,FALSE),0)</f>
        <v>9667</v>
      </c>
      <c r="M8" s="3">
        <f>IFERROR(VLOOKUP(A8,'[1]B&amp;A KP KWH'!$A$3:$G$71,7,FALSE),0)</f>
        <v>11038</v>
      </c>
      <c r="N8" s="3">
        <f>IFERROR(VLOOKUP(A8,'[1]B&amp;A KP KWH'!$A$3:$H$71,8,FALSE),0)</f>
        <v>7779</v>
      </c>
      <c r="O8" s="3">
        <f t="shared" si="0"/>
        <v>28544</v>
      </c>
    </row>
    <row r="9" spans="1:15" x14ac:dyDescent="0.2">
      <c r="A9" s="2">
        <v>15</v>
      </c>
      <c r="B9" s="2" t="s">
        <v>5</v>
      </c>
      <c r="C9" s="3">
        <v>85133868</v>
      </c>
      <c r="D9" s="3">
        <v>85378382</v>
      </c>
      <c r="E9" s="3">
        <v>69893318</v>
      </c>
      <c r="F9" s="3">
        <v>58399675</v>
      </c>
      <c r="G9" s="3">
        <v>69710453</v>
      </c>
      <c r="H9" s="3">
        <v>91551550</v>
      </c>
      <c r="I9" s="3">
        <f>IFERROR(VLOOKUP(A9,'[1]B&amp;A KP KWH'!A$3:C$71,3,FALSE),0)</f>
        <v>91177174</v>
      </c>
      <c r="J9" s="3">
        <f>IFERROR(VLOOKUP(A9,'[1]B&amp;A KP KWH'!A$3:D$71,4,FALSE),0)</f>
        <v>83967345</v>
      </c>
      <c r="K9" s="3">
        <f>IFERROR(VLOOKUP(A9,'[1]B&amp;A KP KWH'!$A$3:$E$71,5,FALSE),0)</f>
        <v>67762978</v>
      </c>
      <c r="L9" s="3">
        <f>IFERROR(VLOOKUP(A9,'[1]B&amp;A KP KWH'!$A$3:$F$71,6,FALSE),0)</f>
        <v>54493028</v>
      </c>
      <c r="M9" s="3">
        <f>IFERROR(VLOOKUP(A9,'[1]B&amp;A KP KWH'!$A$3:$G$71,7,FALSE),0)</f>
        <v>68436271</v>
      </c>
      <c r="N9" s="3">
        <f>IFERROR(VLOOKUP(A9,'[1]B&amp;A KP KWH'!$A$3:$H$71,8,FALSE),0)</f>
        <v>68453080</v>
      </c>
      <c r="O9" s="3">
        <f t="shared" si="0"/>
        <v>894357122</v>
      </c>
    </row>
    <row r="10" spans="1:15" x14ac:dyDescent="0.2">
      <c r="A10" s="2">
        <v>17</v>
      </c>
      <c r="B10" s="2" t="s">
        <v>6</v>
      </c>
      <c r="C10" s="3">
        <v>696376</v>
      </c>
      <c r="D10" s="3">
        <v>657544</v>
      </c>
      <c r="E10" s="3">
        <v>539384</v>
      </c>
      <c r="F10" s="3">
        <v>442803</v>
      </c>
      <c r="G10" s="3">
        <v>575381</v>
      </c>
      <c r="H10" s="3">
        <v>782712</v>
      </c>
      <c r="I10" s="3">
        <f>IFERROR(VLOOKUP(A10,'[1]B&amp;A KP KWH'!A$3:C$71,3,FALSE),0)</f>
        <v>747211</v>
      </c>
      <c r="J10" s="3">
        <f>IFERROR(VLOOKUP(A10,'[1]B&amp;A KP KWH'!A$3:D$71,4,FALSE),0)</f>
        <v>711734</v>
      </c>
      <c r="K10" s="3">
        <f>IFERROR(VLOOKUP(A10,'[1]B&amp;A KP KWH'!$A$3:$E$71,5,FALSE),0)</f>
        <v>563468</v>
      </c>
      <c r="L10" s="3">
        <f>IFERROR(VLOOKUP(A10,'[1]B&amp;A KP KWH'!$A$3:$F$71,6,FALSE),0)</f>
        <v>416141</v>
      </c>
      <c r="M10" s="3">
        <f>IFERROR(VLOOKUP(A10,'[1]B&amp;A KP KWH'!$A$3:$G$71,7,FALSE),0)</f>
        <v>516752</v>
      </c>
      <c r="N10" s="3">
        <f>IFERROR(VLOOKUP(A10,'[1]B&amp;A KP KWH'!$A$3:$H$71,8,FALSE),0)</f>
        <v>525569</v>
      </c>
      <c r="O10" s="3">
        <f t="shared" si="0"/>
        <v>7175075</v>
      </c>
    </row>
    <row r="11" spans="1:15" x14ac:dyDescent="0.2">
      <c r="A11" s="2">
        <v>22</v>
      </c>
      <c r="B11" s="2" t="s">
        <v>7</v>
      </c>
      <c r="C11" s="3">
        <v>91254735</v>
      </c>
      <c r="D11" s="3">
        <v>89169322</v>
      </c>
      <c r="E11" s="3">
        <v>74963880</v>
      </c>
      <c r="F11" s="3">
        <v>63612164</v>
      </c>
      <c r="G11" s="3">
        <v>92790200</v>
      </c>
      <c r="H11" s="3">
        <v>127172940</v>
      </c>
      <c r="I11" s="3">
        <f>IFERROR(VLOOKUP(A11,'[1]B&amp;A KP KWH'!A$3:C$71,3,FALSE),0)</f>
        <v>120631035</v>
      </c>
      <c r="J11" s="3">
        <f>IFERROR(VLOOKUP(A11,'[1]B&amp;A KP KWH'!A$3:D$71,4,FALSE),0)</f>
        <v>113108999</v>
      </c>
      <c r="K11" s="3">
        <f>IFERROR(VLOOKUP(A11,'[1]B&amp;A KP KWH'!$A$3:$E$71,5,FALSE),0)</f>
        <v>90939979</v>
      </c>
      <c r="L11" s="3">
        <f>IFERROR(VLOOKUP(A11,'[1]B&amp;A KP KWH'!$A$3:$F$71,6,FALSE),0)</f>
        <v>65189677</v>
      </c>
      <c r="M11" s="3">
        <f>IFERROR(VLOOKUP(A11,'[1]B&amp;A KP KWH'!$A$3:$G$71,7,FALSE),0)</f>
        <v>81537913</v>
      </c>
      <c r="N11" s="3">
        <f>IFERROR(VLOOKUP(A11,'[1]B&amp;A KP KWH'!$A$3:$H$71,8,FALSE),0)</f>
        <v>71255740</v>
      </c>
      <c r="O11" s="3">
        <f t="shared" si="0"/>
        <v>1081626584</v>
      </c>
    </row>
    <row r="12" spans="1:15" x14ac:dyDescent="0.2">
      <c r="A12" s="2">
        <v>28</v>
      </c>
      <c r="B12" s="2" t="s">
        <v>8</v>
      </c>
      <c r="C12" s="3">
        <v>7275</v>
      </c>
      <c r="D12" s="3">
        <v>6775</v>
      </c>
      <c r="E12" s="3">
        <v>6221</v>
      </c>
      <c r="F12" s="3">
        <v>6276</v>
      </c>
      <c r="G12" s="3">
        <v>6286</v>
      </c>
      <c r="H12" s="3">
        <v>9743</v>
      </c>
      <c r="I12" s="3">
        <f>IFERROR(VLOOKUP(A12,'[1]B&amp;A KP KWH'!A$3:C$71,3,FALSE),0)</f>
        <v>11977</v>
      </c>
      <c r="J12" s="3">
        <f>IFERROR(VLOOKUP(A12,'[1]B&amp;A KP KWH'!A$3:D$71,4,FALSE),0)</f>
        <v>9679</v>
      </c>
      <c r="K12" s="3">
        <f>IFERROR(VLOOKUP(A12,'[1]B&amp;A KP KWH'!$A$3:$E$71,5,FALSE),0)</f>
        <v>7848</v>
      </c>
      <c r="L12" s="3">
        <f>IFERROR(VLOOKUP(A12,'[1]B&amp;A KP KWH'!$A$3:$F$71,6,FALSE),0)</f>
        <v>8003</v>
      </c>
      <c r="M12" s="3">
        <f>IFERROR(VLOOKUP(A12,'[1]B&amp;A KP KWH'!$A$3:$G$71,7,FALSE),0)</f>
        <v>8656</v>
      </c>
      <c r="N12" s="3">
        <f>IFERROR(VLOOKUP(A12,'[1]B&amp;A KP KWH'!$A$3:$H$71,8,FALSE),0)</f>
        <v>7629</v>
      </c>
      <c r="O12" s="3">
        <f t="shared" si="0"/>
        <v>96368</v>
      </c>
    </row>
    <row r="13" spans="1:15" x14ac:dyDescent="0.2">
      <c r="A13" s="2">
        <v>30</v>
      </c>
      <c r="B13" s="2" t="s">
        <v>9</v>
      </c>
      <c r="C13" s="3">
        <v>114580</v>
      </c>
      <c r="D13" s="3">
        <v>118869</v>
      </c>
      <c r="E13" s="3">
        <v>104583</v>
      </c>
      <c r="F13" s="3">
        <v>81098</v>
      </c>
      <c r="G13" s="3">
        <v>96837</v>
      </c>
      <c r="H13" s="3">
        <v>162112</v>
      </c>
      <c r="I13" s="3">
        <f>IFERROR(VLOOKUP(A13,'[1]B&amp;A KP KWH'!A$3:C$71,3,FALSE),0)</f>
        <v>159687</v>
      </c>
      <c r="J13" s="3">
        <f>IFERROR(VLOOKUP(A13,'[1]B&amp;A KP KWH'!A$3:D$71,4,FALSE),0)</f>
        <v>138230</v>
      </c>
      <c r="K13" s="3">
        <f>IFERROR(VLOOKUP(A13,'[1]B&amp;A KP KWH'!$A$3:$E$71,5,FALSE),0)</f>
        <v>107737</v>
      </c>
      <c r="L13" s="3">
        <f>IFERROR(VLOOKUP(A13,'[1]B&amp;A KP KWH'!$A$3:$F$71,6,FALSE),0)</f>
        <v>79357</v>
      </c>
      <c r="M13" s="3">
        <f>IFERROR(VLOOKUP(A13,'[1]B&amp;A KP KWH'!$A$3:$G$71,7,FALSE),0)</f>
        <v>102009</v>
      </c>
      <c r="N13" s="3">
        <f>IFERROR(VLOOKUP(A13,'[1]B&amp;A KP KWH'!$A$3:$H$71,8,FALSE),0)</f>
        <v>96908</v>
      </c>
      <c r="O13" s="3">
        <f t="shared" si="0"/>
        <v>1362007</v>
      </c>
    </row>
    <row r="14" spans="1:15" x14ac:dyDescent="0.2">
      <c r="A14" s="2">
        <v>32</v>
      </c>
      <c r="B14" s="2" t="s">
        <v>10</v>
      </c>
      <c r="C14" s="3">
        <v>146491</v>
      </c>
      <c r="D14" s="3">
        <v>135467</v>
      </c>
      <c r="E14" s="3">
        <v>115837</v>
      </c>
      <c r="F14" s="3">
        <v>99641</v>
      </c>
      <c r="G14" s="3">
        <v>124983</v>
      </c>
      <c r="H14" s="3">
        <v>183902</v>
      </c>
      <c r="I14" s="3">
        <f>IFERROR(VLOOKUP(A14,'[1]B&amp;A KP KWH'!A$3:C$71,3,FALSE),0)</f>
        <v>182595</v>
      </c>
      <c r="J14" s="3">
        <f>IFERROR(VLOOKUP(A14,'[1]B&amp;A KP KWH'!A$3:D$71,4,FALSE),0)</f>
        <v>175826</v>
      </c>
      <c r="K14" s="3">
        <f>IFERROR(VLOOKUP(A14,'[1]B&amp;A KP KWH'!$A$3:$E$71,5,FALSE),0)</f>
        <v>135539</v>
      </c>
      <c r="L14" s="3">
        <f>IFERROR(VLOOKUP(A14,'[1]B&amp;A KP KWH'!$A$3:$F$71,6,FALSE),0)</f>
        <v>93901</v>
      </c>
      <c r="M14" s="3">
        <f>IFERROR(VLOOKUP(A14,'[1]B&amp;A KP KWH'!$A$3:$G$71,7,FALSE),0)</f>
        <v>102331</v>
      </c>
      <c r="N14" s="3">
        <f>IFERROR(VLOOKUP(A14,'[1]B&amp;A KP KWH'!$A$3:$H$71,8,FALSE),0)</f>
        <v>108052</v>
      </c>
      <c r="O14" s="3">
        <f t="shared" si="0"/>
        <v>1604565</v>
      </c>
    </row>
    <row r="15" spans="1:15" x14ac:dyDescent="0.2">
      <c r="A15" s="2">
        <v>34</v>
      </c>
      <c r="B15" s="2" t="s">
        <v>11</v>
      </c>
      <c r="C15" s="2">
        <v>642</v>
      </c>
      <c r="D15" s="2">
        <v>502</v>
      </c>
      <c r="E15" s="2">
        <v>543</v>
      </c>
      <c r="F15" s="2">
        <v>744</v>
      </c>
      <c r="G15" s="3">
        <v>1724</v>
      </c>
      <c r="H15" s="3">
        <v>1268</v>
      </c>
      <c r="I15" s="3">
        <f>IFERROR(VLOOKUP(A15,'[1]B&amp;A KP KWH'!A$3:C$71,3,FALSE),0)</f>
        <v>1269</v>
      </c>
      <c r="J15" s="3">
        <f>IFERROR(VLOOKUP(A15,'[1]B&amp;A KP KWH'!A$3:D$71,4,FALSE),0)</f>
        <v>1222</v>
      </c>
      <c r="K15" s="3">
        <f>IFERROR(VLOOKUP(A15,'[1]B&amp;A KP KWH'!$A$3:$E$71,5,FALSE),0)</f>
        <v>883</v>
      </c>
      <c r="L15" s="3">
        <f>IFERROR(VLOOKUP(A15,'[1]B&amp;A KP KWH'!$A$3:$F$71,6,FALSE),0)</f>
        <v>738</v>
      </c>
      <c r="M15" s="3">
        <f>IFERROR(VLOOKUP(A15,'[1]B&amp;A KP KWH'!$A$3:$G$71,7,FALSE),0)</f>
        <v>764</v>
      </c>
      <c r="N15" s="3">
        <f>IFERROR(VLOOKUP(A15,'[1]B&amp;A KP KWH'!$A$3:$H$71,8,FALSE),0)</f>
        <v>589</v>
      </c>
      <c r="O15" s="3">
        <f t="shared" si="0"/>
        <v>10888</v>
      </c>
    </row>
    <row r="16" spans="1:15" x14ac:dyDescent="0.2">
      <c r="A16" s="2">
        <v>36</v>
      </c>
      <c r="B16" s="2" t="s">
        <v>12</v>
      </c>
      <c r="C16" s="3">
        <v>8456</v>
      </c>
      <c r="D16" s="3">
        <v>8744</v>
      </c>
      <c r="E16" s="3">
        <v>8368</v>
      </c>
      <c r="F16" s="3">
        <v>7415</v>
      </c>
      <c r="G16" s="3">
        <v>3904</v>
      </c>
      <c r="H16" s="3">
        <v>13085</v>
      </c>
      <c r="I16" s="3">
        <f>IFERROR(VLOOKUP(A16,'[1]B&amp;A KP KWH'!A$3:C$71,3,FALSE),0)</f>
        <v>9843</v>
      </c>
      <c r="J16" s="3">
        <f>IFERROR(VLOOKUP(A16,'[1]B&amp;A KP KWH'!A$3:D$71,4,FALSE),0)</f>
        <v>10518</v>
      </c>
      <c r="K16" s="3">
        <f>IFERROR(VLOOKUP(A16,'[1]B&amp;A KP KWH'!$A$3:$E$71,5,FALSE),0)</f>
        <v>7618</v>
      </c>
      <c r="L16" s="3">
        <f>IFERROR(VLOOKUP(A16,'[1]B&amp;A KP KWH'!$A$3:$F$71,6,FALSE),0)</f>
        <v>2136</v>
      </c>
      <c r="M16" s="3">
        <f>IFERROR(VLOOKUP(A16,'[1]B&amp;A KP KWH'!$A$3:$G$71,7,FALSE),0)</f>
        <v>6365</v>
      </c>
      <c r="N16" s="3">
        <f>IFERROR(VLOOKUP(A16,'[1]B&amp;A KP KWH'!$A$3:$H$71,8,FALSE),0)</f>
        <v>8726</v>
      </c>
      <c r="O16" s="3">
        <f t="shared" si="0"/>
        <v>95178</v>
      </c>
    </row>
    <row r="17" spans="1:15" x14ac:dyDescent="0.2">
      <c r="A17" s="2">
        <v>93</v>
      </c>
      <c r="B17" s="2" t="s">
        <v>13</v>
      </c>
      <c r="C17" s="3">
        <v>40402</v>
      </c>
      <c r="D17" s="3">
        <v>44840</v>
      </c>
      <c r="E17" s="3">
        <v>47183</v>
      </c>
      <c r="F17" s="3">
        <v>55754</v>
      </c>
      <c r="G17" s="3">
        <v>74871</v>
      </c>
      <c r="H17" s="3">
        <v>50706</v>
      </c>
      <c r="I17" s="3">
        <f>IFERROR(VLOOKUP(A17,'[1]B&amp;A KP KWH'!A$3:C$71,3,FALSE),0)</f>
        <v>55542</v>
      </c>
      <c r="J17" s="3">
        <f>IFERROR(VLOOKUP(A17,'[1]B&amp;A KP KWH'!A$3:D$71,4,FALSE),0)</f>
        <v>48936</v>
      </c>
      <c r="K17" s="3">
        <f>IFERROR(VLOOKUP(A17,'[1]B&amp;A KP KWH'!$A$3:$E$71,5,FALSE),0)</f>
        <v>43144</v>
      </c>
      <c r="L17" s="3">
        <f>IFERROR(VLOOKUP(A17,'[1]B&amp;A KP KWH'!$A$3:$F$71,6,FALSE),0)</f>
        <v>41549</v>
      </c>
      <c r="M17" s="3">
        <f>IFERROR(VLOOKUP(A17,'[1]B&amp;A KP KWH'!$A$3:$G$71,7,FALSE),0)</f>
        <v>45448</v>
      </c>
      <c r="N17" s="3">
        <f>IFERROR(VLOOKUP(A17,'[1]B&amp;A KP KWH'!$A$3:$H$71,8,FALSE),0)</f>
        <v>29246</v>
      </c>
      <c r="O17" s="3">
        <f t="shared" si="0"/>
        <v>577621</v>
      </c>
    </row>
    <row r="18" spans="1:15" x14ac:dyDescent="0.2">
      <c r="A18" s="2">
        <v>94</v>
      </c>
      <c r="B18" s="2" t="s">
        <v>14</v>
      </c>
      <c r="C18" s="3">
        <v>701966</v>
      </c>
      <c r="D18" s="3">
        <v>773897</v>
      </c>
      <c r="E18" s="3">
        <v>842508</v>
      </c>
      <c r="F18" s="3">
        <v>1007303</v>
      </c>
      <c r="G18" s="3">
        <v>1318051</v>
      </c>
      <c r="H18" s="3">
        <v>908929</v>
      </c>
      <c r="I18" s="3">
        <f>IFERROR(VLOOKUP(A18,'[1]B&amp;A KP KWH'!A$3:C$71,3,FALSE),0)</f>
        <v>975564</v>
      </c>
      <c r="J18" s="3">
        <f>IFERROR(VLOOKUP(A18,'[1]B&amp;A KP KWH'!A$3:D$71,4,FALSE),0)</f>
        <v>888262</v>
      </c>
      <c r="K18" s="3">
        <f>IFERROR(VLOOKUP(A18,'[1]B&amp;A KP KWH'!$A$3:$E$71,5,FALSE),0)</f>
        <v>802770</v>
      </c>
      <c r="L18" s="3">
        <f>IFERROR(VLOOKUP(A18,'[1]B&amp;A KP KWH'!$A$3:$F$71,6,FALSE),0)</f>
        <v>731986</v>
      </c>
      <c r="M18" s="3">
        <f>IFERROR(VLOOKUP(A18,'[1]B&amp;A KP KWH'!$A$3:$G$71,7,FALSE),0)</f>
        <v>802717</v>
      </c>
      <c r="N18" s="3">
        <f>IFERROR(VLOOKUP(A18,'[1]B&amp;A KP KWH'!$A$3:$H$71,8,FALSE),0)</f>
        <v>537788</v>
      </c>
      <c r="O18" s="3">
        <f t="shared" si="0"/>
        <v>10291741</v>
      </c>
    </row>
    <row r="19" spans="1:15" x14ac:dyDescent="0.2">
      <c r="A19" s="2">
        <v>95</v>
      </c>
      <c r="B19" s="2" t="s">
        <v>15</v>
      </c>
      <c r="C19" s="3">
        <v>10200</v>
      </c>
      <c r="D19" s="3">
        <v>11903</v>
      </c>
      <c r="E19" s="3">
        <v>12006</v>
      </c>
      <c r="F19" s="3">
        <v>15391</v>
      </c>
      <c r="G19" s="3">
        <v>17822</v>
      </c>
      <c r="H19" s="3">
        <v>12703</v>
      </c>
      <c r="I19" s="3">
        <f>IFERROR(VLOOKUP(A19,'[1]B&amp;A KP KWH'!A$3:C$71,3,FALSE),0)</f>
        <v>13639</v>
      </c>
      <c r="J19" s="3">
        <f>IFERROR(VLOOKUP(A19,'[1]B&amp;A KP KWH'!A$3:D$71,4,FALSE),0)</f>
        <v>11953</v>
      </c>
      <c r="K19" s="3">
        <f>IFERROR(VLOOKUP(A19,'[1]B&amp;A KP KWH'!$A$3:$E$71,5,FALSE),0)</f>
        <v>11205</v>
      </c>
      <c r="L19" s="3">
        <f>IFERROR(VLOOKUP(A19,'[1]B&amp;A KP KWH'!$A$3:$F$71,6,FALSE),0)</f>
        <v>10464</v>
      </c>
      <c r="M19" s="3">
        <f>IFERROR(VLOOKUP(A19,'[1]B&amp;A KP KWH'!$A$3:$G$71,7,FALSE),0)</f>
        <v>12762</v>
      </c>
      <c r="N19" s="3">
        <f>IFERROR(VLOOKUP(A19,'[1]B&amp;A KP KWH'!$A$3:$H$71,8,FALSE),0)</f>
        <v>7368</v>
      </c>
      <c r="O19" s="3">
        <f t="shared" si="0"/>
        <v>147416</v>
      </c>
    </row>
    <row r="20" spans="1:15" x14ac:dyDescent="0.2">
      <c r="A20" s="2">
        <v>97</v>
      </c>
      <c r="B20" s="2" t="s">
        <v>16</v>
      </c>
      <c r="C20" s="3">
        <v>119091</v>
      </c>
      <c r="D20" s="3">
        <v>131315</v>
      </c>
      <c r="E20" s="3">
        <v>140870</v>
      </c>
      <c r="F20" s="3">
        <v>172137</v>
      </c>
      <c r="G20" s="3">
        <v>218839</v>
      </c>
      <c r="H20" s="3">
        <v>148727</v>
      </c>
      <c r="I20" s="3">
        <f>IFERROR(VLOOKUP(A20,'[1]B&amp;A KP KWH'!A$3:C$71,3,FALSE),0)</f>
        <v>159375</v>
      </c>
      <c r="J20" s="3">
        <f>IFERROR(VLOOKUP(A20,'[1]B&amp;A KP KWH'!A$3:D$71,4,FALSE),0)</f>
        <v>146715</v>
      </c>
      <c r="K20" s="3">
        <f>IFERROR(VLOOKUP(A20,'[1]B&amp;A KP KWH'!$A$3:$E$71,5,FALSE),0)</f>
        <v>133050</v>
      </c>
      <c r="L20" s="3">
        <f>IFERROR(VLOOKUP(A20,'[1]B&amp;A KP KWH'!$A$3:$F$71,6,FALSE),0)</f>
        <v>124903</v>
      </c>
      <c r="M20" s="3">
        <f>IFERROR(VLOOKUP(A20,'[1]B&amp;A KP KWH'!$A$3:$G$71,7,FALSE),0)</f>
        <v>138105</v>
      </c>
      <c r="N20" s="3">
        <f>IFERROR(VLOOKUP(A20,'[1]B&amp;A KP KWH'!$A$3:$H$71,8,FALSE),0)</f>
        <v>89877</v>
      </c>
      <c r="O20" s="3">
        <f t="shared" si="0"/>
        <v>1723004</v>
      </c>
    </row>
    <row r="21" spans="1:15" x14ac:dyDescent="0.2">
      <c r="A21" s="2">
        <v>98</v>
      </c>
      <c r="B21" s="2" t="s">
        <v>17</v>
      </c>
      <c r="C21" s="3">
        <v>30166</v>
      </c>
      <c r="D21" s="3">
        <v>34707</v>
      </c>
      <c r="E21" s="3">
        <v>37752</v>
      </c>
      <c r="F21" s="3">
        <v>46644</v>
      </c>
      <c r="G21" s="3">
        <v>68290</v>
      </c>
      <c r="H21" s="3">
        <v>31744</v>
      </c>
      <c r="I21" s="3">
        <f>IFERROR(VLOOKUP(A21,'[1]B&amp;A KP KWH'!A$3:C$71,3,FALSE),0)</f>
        <v>43446</v>
      </c>
      <c r="J21" s="3">
        <f>IFERROR(VLOOKUP(A21,'[1]B&amp;A KP KWH'!A$3:D$71,4,FALSE),0)</f>
        <v>39751</v>
      </c>
      <c r="K21" s="3">
        <f>IFERROR(VLOOKUP(A21,'[1]B&amp;A KP KWH'!$A$3:$E$71,5,FALSE),0)</f>
        <v>34651</v>
      </c>
      <c r="L21" s="3">
        <f>IFERROR(VLOOKUP(A21,'[1]B&amp;A KP KWH'!$A$3:$F$71,6,FALSE),0)</f>
        <v>34015</v>
      </c>
      <c r="M21" s="3">
        <f>IFERROR(VLOOKUP(A21,'[1]B&amp;A KP KWH'!$A$3:$G$71,7,FALSE),0)</f>
        <v>36591</v>
      </c>
      <c r="N21" s="3">
        <f>IFERROR(VLOOKUP(A21,'[1]B&amp;A KP KWH'!$A$3:$H$71,8,FALSE),0)</f>
        <v>24432</v>
      </c>
      <c r="O21" s="3">
        <f t="shared" si="0"/>
        <v>462189</v>
      </c>
    </row>
    <row r="22" spans="1:15" x14ac:dyDescent="0.2">
      <c r="A22" s="2">
        <v>99</v>
      </c>
      <c r="B22" s="2" t="s">
        <v>18</v>
      </c>
      <c r="C22" s="2">
        <v>557</v>
      </c>
      <c r="D22" s="2">
        <v>576</v>
      </c>
      <c r="E22" s="2">
        <v>703</v>
      </c>
      <c r="F22" s="2">
        <v>722</v>
      </c>
      <c r="G22" s="3">
        <v>1077</v>
      </c>
      <c r="H22" s="2">
        <v>604</v>
      </c>
      <c r="I22" s="3">
        <f>IFERROR(VLOOKUP(A22,'[1]B&amp;A KP KWH'!A$3:C$71,3,FALSE),0)</f>
        <v>773</v>
      </c>
      <c r="J22" s="3">
        <f>IFERROR(VLOOKUP(A22,'[1]B&amp;A KP KWH'!A$3:D$71,4,FALSE),0)</f>
        <v>664</v>
      </c>
      <c r="K22" s="3">
        <f>IFERROR(VLOOKUP(A22,'[1]B&amp;A KP KWH'!$A$3:$E$71,5,FALSE),0)</f>
        <v>600</v>
      </c>
      <c r="L22" s="3">
        <f>IFERROR(VLOOKUP(A22,'[1]B&amp;A KP KWH'!$A$3:$F$71,6,FALSE),0)</f>
        <v>696</v>
      </c>
      <c r="M22" s="3">
        <f>IFERROR(VLOOKUP(A22,'[1]B&amp;A KP KWH'!$A$3:$G$71,7,FALSE),0)</f>
        <v>115</v>
      </c>
      <c r="N22" s="3">
        <f>IFERROR(VLOOKUP(A22,'[1]B&amp;A KP KWH'!$A$3:$H$71,8,FALSE),0)</f>
        <v>221</v>
      </c>
      <c r="O22" s="3">
        <f t="shared" si="0"/>
        <v>7308</v>
      </c>
    </row>
    <row r="23" spans="1:15" x14ac:dyDescent="0.2">
      <c r="A23" s="2">
        <v>103</v>
      </c>
      <c r="B23" s="24" t="s">
        <v>113</v>
      </c>
      <c r="C23" s="2">
        <v>179</v>
      </c>
      <c r="D23" s="2">
        <v>195</v>
      </c>
      <c r="E23" s="2">
        <v>185</v>
      </c>
      <c r="F23" s="2">
        <v>264</v>
      </c>
      <c r="G23" s="3">
        <v>331</v>
      </c>
      <c r="H23" s="2">
        <v>197</v>
      </c>
      <c r="I23" s="3">
        <f>IFERROR(VLOOKUP(A23,'[1]B&amp;A KP KWH'!A$3:C$71,3,FALSE),0)</f>
        <v>263</v>
      </c>
      <c r="J23" s="3">
        <f>IFERROR(VLOOKUP(A23,'[1]B&amp;A KP KWH'!A$3:D$71,4,FALSE),0)</f>
        <v>187</v>
      </c>
      <c r="K23" s="3">
        <f>IFERROR(VLOOKUP(A23,'[1]B&amp;A KP KWH'!$A$3:$E$71,5,FALSE),0)</f>
        <v>200</v>
      </c>
      <c r="L23" s="3">
        <f>IFERROR(VLOOKUP(A23,'[1]B&amp;A KP KWH'!$A$3:$F$71,6,FALSE),0)</f>
        <v>190</v>
      </c>
      <c r="M23" s="3">
        <f>IFERROR(VLOOKUP(A23,'[1]B&amp;A KP KWH'!$A$3:$G$71,7,FALSE),0)</f>
        <v>202</v>
      </c>
      <c r="N23" s="3">
        <f>IFERROR(VLOOKUP(A23,'[1]B&amp;A KP KWH'!$A$3:$H$71,8,FALSE),0)</f>
        <v>110</v>
      </c>
      <c r="O23" s="3">
        <f t="shared" si="0"/>
        <v>2503</v>
      </c>
    </row>
    <row r="24" spans="1:15" x14ac:dyDescent="0.2">
      <c r="A24" s="2">
        <v>107</v>
      </c>
      <c r="B24" s="2" t="s">
        <v>19</v>
      </c>
      <c r="C24" s="3">
        <v>120125</v>
      </c>
      <c r="D24" s="3">
        <v>135683</v>
      </c>
      <c r="E24" s="3">
        <v>142678</v>
      </c>
      <c r="F24" s="3">
        <v>179699</v>
      </c>
      <c r="G24" s="3">
        <v>222075</v>
      </c>
      <c r="H24" s="3">
        <v>157007</v>
      </c>
      <c r="I24" s="3">
        <f>IFERROR(VLOOKUP(A24,'[1]B&amp;A KP KWH'!A$3:C$71,3,FALSE),0)</f>
        <v>167361</v>
      </c>
      <c r="J24" s="3">
        <f>IFERROR(VLOOKUP(A24,'[1]B&amp;A KP KWH'!A$3:D$71,4,FALSE),0)</f>
        <v>153273</v>
      </c>
      <c r="K24" s="3">
        <f>IFERROR(VLOOKUP(A24,'[1]B&amp;A KP KWH'!$A$3:$E$71,5,FALSE),0)</f>
        <v>134936</v>
      </c>
      <c r="L24" s="3">
        <f>IFERROR(VLOOKUP(A24,'[1]B&amp;A KP KWH'!$A$3:$F$71,6,FALSE),0)</f>
        <v>128676</v>
      </c>
      <c r="M24" s="3">
        <f>IFERROR(VLOOKUP(A24,'[1]B&amp;A KP KWH'!$A$3:$G$71,7,FALSE),0)</f>
        <v>139725</v>
      </c>
      <c r="N24" s="3">
        <f>IFERROR(VLOOKUP(A24,'[1]B&amp;A KP KWH'!$A$3:$H$71,8,FALSE),0)</f>
        <v>92849</v>
      </c>
      <c r="O24" s="3">
        <f t="shared" si="0"/>
        <v>1774087</v>
      </c>
    </row>
    <row r="25" spans="1:15" x14ac:dyDescent="0.2">
      <c r="A25" s="2">
        <v>109</v>
      </c>
      <c r="B25" s="2" t="s">
        <v>20</v>
      </c>
      <c r="C25" s="3">
        <v>555242</v>
      </c>
      <c r="D25" s="3">
        <v>618634</v>
      </c>
      <c r="E25" s="3">
        <v>665190</v>
      </c>
      <c r="F25" s="3">
        <v>821364</v>
      </c>
      <c r="G25" s="3">
        <v>990416</v>
      </c>
      <c r="H25" s="3">
        <v>725750</v>
      </c>
      <c r="I25" s="3">
        <f>IFERROR(VLOOKUP(A25,'[1]B&amp;A KP KWH'!A$3:C$71,3,FALSE),0)</f>
        <v>788720</v>
      </c>
      <c r="J25" s="3">
        <f>IFERROR(VLOOKUP(A25,'[1]B&amp;A KP KWH'!A$3:D$71,4,FALSE),0)</f>
        <v>684980</v>
      </c>
      <c r="K25" s="3">
        <f>IFERROR(VLOOKUP(A25,'[1]B&amp;A KP KWH'!$A$3:$E$71,5,FALSE),0)</f>
        <v>616671</v>
      </c>
      <c r="L25" s="3">
        <f>IFERROR(VLOOKUP(A25,'[1]B&amp;A KP KWH'!$A$3:$F$71,6,FALSE),0)</f>
        <v>588580</v>
      </c>
      <c r="M25" s="3">
        <f>IFERROR(VLOOKUP(A25,'[1]B&amp;A KP KWH'!$A$3:$G$71,7,FALSE),0)</f>
        <v>639456</v>
      </c>
      <c r="N25" s="3">
        <f>IFERROR(VLOOKUP(A25,'[1]B&amp;A KP KWH'!$A$3:$H$71,8,FALSE),0)</f>
        <v>426697</v>
      </c>
      <c r="O25" s="3">
        <f t="shared" si="0"/>
        <v>8121700</v>
      </c>
    </row>
    <row r="26" spans="1:15" x14ac:dyDescent="0.2">
      <c r="A26" s="2">
        <v>110</v>
      </c>
      <c r="B26" s="2" t="s">
        <v>21</v>
      </c>
      <c r="C26" s="3">
        <v>11083</v>
      </c>
      <c r="D26" s="3">
        <v>13097</v>
      </c>
      <c r="E26" s="3">
        <v>12336</v>
      </c>
      <c r="F26" s="3">
        <v>16968</v>
      </c>
      <c r="G26" s="3">
        <v>21447</v>
      </c>
      <c r="H26" s="3">
        <v>14678</v>
      </c>
      <c r="I26" s="3">
        <f>IFERROR(VLOOKUP(A26,'[1]B&amp;A KP KWH'!A$3:C$71,3,FALSE),0)</f>
        <v>15917</v>
      </c>
      <c r="J26" s="3">
        <f>IFERROR(VLOOKUP(A26,'[1]B&amp;A KP KWH'!A$3:D$71,4,FALSE),0)</f>
        <v>14967</v>
      </c>
      <c r="K26" s="3">
        <f>IFERROR(VLOOKUP(A26,'[1]B&amp;A KP KWH'!$A$3:$E$71,5,FALSE),0)</f>
        <v>14714</v>
      </c>
      <c r="L26" s="3">
        <f>IFERROR(VLOOKUP(A26,'[1]B&amp;A KP KWH'!$A$3:$F$71,6,FALSE),0)</f>
        <v>13156</v>
      </c>
      <c r="M26" s="3">
        <f>IFERROR(VLOOKUP(A26,'[1]B&amp;A KP KWH'!$A$3:$G$71,7,FALSE),0)</f>
        <v>15047</v>
      </c>
      <c r="N26" s="3">
        <f>IFERROR(VLOOKUP(A26,'[1]B&amp;A KP KWH'!$A$3:$H$71,8,FALSE),0)</f>
        <v>9720</v>
      </c>
      <c r="O26" s="3">
        <f t="shared" si="0"/>
        <v>173130</v>
      </c>
    </row>
    <row r="27" spans="1:15" x14ac:dyDescent="0.2">
      <c r="A27" s="2">
        <v>111</v>
      </c>
      <c r="B27" s="2" t="s">
        <v>22</v>
      </c>
      <c r="C27" s="3">
        <v>26555</v>
      </c>
      <c r="D27" s="3">
        <v>28850</v>
      </c>
      <c r="E27" s="3">
        <v>31615</v>
      </c>
      <c r="F27" s="3">
        <v>37021</v>
      </c>
      <c r="G27" s="3">
        <v>48032</v>
      </c>
      <c r="H27" s="3">
        <v>33308</v>
      </c>
      <c r="I27" s="3">
        <f>IFERROR(VLOOKUP(A27,'[1]B&amp;A KP KWH'!A$3:C$71,3,FALSE),0)</f>
        <v>39420</v>
      </c>
      <c r="J27" s="3">
        <f>IFERROR(VLOOKUP(A27,'[1]B&amp;A KP KWH'!A$3:D$71,4,FALSE),0)</f>
        <v>33186</v>
      </c>
      <c r="K27" s="3">
        <f>IFERROR(VLOOKUP(A27,'[1]B&amp;A KP KWH'!$A$3:$E$71,5,FALSE),0)</f>
        <v>30644</v>
      </c>
      <c r="L27" s="3">
        <f>IFERROR(VLOOKUP(A27,'[1]B&amp;A KP KWH'!$A$3:$F$71,6,FALSE),0)</f>
        <v>27479</v>
      </c>
      <c r="M27" s="3">
        <f>IFERROR(VLOOKUP(A27,'[1]B&amp;A KP KWH'!$A$3:$G$71,7,FALSE),0)</f>
        <v>30031</v>
      </c>
      <c r="N27" s="3">
        <f>IFERROR(VLOOKUP(A27,'[1]B&amp;A KP KWH'!$A$3:$H$71,8,FALSE),0)</f>
        <v>20348</v>
      </c>
      <c r="O27" s="3">
        <f t="shared" si="0"/>
        <v>386489</v>
      </c>
    </row>
    <row r="28" spans="1:15" x14ac:dyDescent="0.2">
      <c r="A28" s="2">
        <v>113</v>
      </c>
      <c r="B28" s="2" t="s">
        <v>23</v>
      </c>
      <c r="C28" s="3">
        <v>1064882</v>
      </c>
      <c r="D28" s="3">
        <v>1164332</v>
      </c>
      <c r="E28" s="3">
        <v>1274235</v>
      </c>
      <c r="F28" s="3">
        <v>1541296</v>
      </c>
      <c r="G28" s="3">
        <v>1994886</v>
      </c>
      <c r="H28" s="3">
        <v>1367635</v>
      </c>
      <c r="I28" s="3">
        <f>IFERROR(VLOOKUP(A28,'[1]B&amp;A KP KWH'!A$3:C$71,3,FALSE),0)</f>
        <v>1484338</v>
      </c>
      <c r="J28" s="3">
        <f>IFERROR(VLOOKUP(A28,'[1]B&amp;A KP KWH'!A$3:D$71,4,FALSE),0)</f>
        <v>1333232</v>
      </c>
      <c r="K28" s="3">
        <f>IFERROR(VLOOKUP(A28,'[1]B&amp;A KP KWH'!$A$3:$E$71,5,FALSE),0)</f>
        <v>1223499</v>
      </c>
      <c r="L28" s="3">
        <f>IFERROR(VLOOKUP(A28,'[1]B&amp;A KP KWH'!$A$3:$F$71,6,FALSE),0)</f>
        <v>1153456</v>
      </c>
      <c r="M28" s="3">
        <f>IFERROR(VLOOKUP(A28,'[1]B&amp;A KP KWH'!$A$3:$G$71,7,FALSE),0)</f>
        <v>1237374</v>
      </c>
      <c r="N28" s="3">
        <f>IFERROR(VLOOKUP(A28,'[1]B&amp;A KP KWH'!$A$3:$H$71,8,FALSE),0)</f>
        <v>811600</v>
      </c>
      <c r="O28" s="3">
        <f t="shared" si="0"/>
        <v>15650765</v>
      </c>
    </row>
    <row r="29" spans="1:15" x14ac:dyDescent="0.2">
      <c r="A29" s="2">
        <v>116</v>
      </c>
      <c r="B29" s="2" t="s">
        <v>24</v>
      </c>
      <c r="C29" s="3">
        <v>123361</v>
      </c>
      <c r="D29" s="3">
        <v>135980</v>
      </c>
      <c r="E29" s="3">
        <v>143961</v>
      </c>
      <c r="F29" s="3">
        <v>185675</v>
      </c>
      <c r="G29" s="3">
        <v>226949</v>
      </c>
      <c r="H29" s="3">
        <v>160582</v>
      </c>
      <c r="I29" s="3">
        <f>IFERROR(VLOOKUP(A29,'[1]B&amp;A KP KWH'!A$3:C$71,3,FALSE),0)</f>
        <v>166150</v>
      </c>
      <c r="J29" s="3">
        <f>IFERROR(VLOOKUP(A29,'[1]B&amp;A KP KWH'!A$3:D$71,4,FALSE),0)</f>
        <v>135059</v>
      </c>
      <c r="K29" s="3">
        <f>IFERROR(VLOOKUP(A29,'[1]B&amp;A KP KWH'!$A$3:$E$71,5,FALSE),0)</f>
        <v>133221</v>
      </c>
      <c r="L29" s="3">
        <f>IFERROR(VLOOKUP(A29,'[1]B&amp;A KP KWH'!$A$3:$F$71,6,FALSE),0)</f>
        <v>130838</v>
      </c>
      <c r="M29" s="3">
        <f>IFERROR(VLOOKUP(A29,'[1]B&amp;A KP KWH'!$A$3:$G$71,7,FALSE),0)</f>
        <v>143037</v>
      </c>
      <c r="N29" s="3">
        <f>IFERROR(VLOOKUP(A29,'[1]B&amp;A KP KWH'!$A$3:$H$71,8,FALSE),0)</f>
        <v>92707</v>
      </c>
      <c r="O29" s="3">
        <f t="shared" si="0"/>
        <v>1777520</v>
      </c>
    </row>
    <row r="30" spans="1:15" x14ac:dyDescent="0.2">
      <c r="A30" s="2">
        <v>120</v>
      </c>
      <c r="B30" s="2" t="s">
        <v>25</v>
      </c>
      <c r="C30" s="2">
        <v>192</v>
      </c>
      <c r="D30" s="2">
        <v>170</v>
      </c>
      <c r="E30" s="2">
        <v>212</v>
      </c>
      <c r="F30" s="2">
        <v>257</v>
      </c>
      <c r="G30" s="2">
        <v>342</v>
      </c>
      <c r="H30" s="2">
        <v>224</v>
      </c>
      <c r="I30" s="3">
        <f>IFERROR(VLOOKUP(A30,'[1]B&amp;A KP KWH'!A$3:C$71,3,FALSE),0)</f>
        <v>215</v>
      </c>
      <c r="J30" s="3">
        <f>IFERROR(VLOOKUP(A30,'[1]B&amp;A KP KWH'!A$3:D$71,4,FALSE),0)</f>
        <v>218</v>
      </c>
      <c r="K30" s="3">
        <f>IFERROR(VLOOKUP(A30,'[1]B&amp;A KP KWH'!$A$3:$E$71,5,FALSE),0)</f>
        <v>177</v>
      </c>
      <c r="L30" s="3">
        <f>IFERROR(VLOOKUP(A30,'[1]B&amp;A KP KWH'!$A$3:$F$71,6,FALSE),0)</f>
        <v>179</v>
      </c>
      <c r="M30" s="3">
        <f>IFERROR(VLOOKUP(A30,'[1]B&amp;A KP KWH'!$A$3:$G$71,7,FALSE),0)</f>
        <v>204</v>
      </c>
      <c r="N30" s="3">
        <f>IFERROR(VLOOKUP(A30,'[1]B&amp;A KP KWH'!$A$3:$H$71,8,FALSE),0)</f>
        <v>130</v>
      </c>
      <c r="O30" s="3">
        <f t="shared" si="0"/>
        <v>2520</v>
      </c>
    </row>
    <row r="31" spans="1:15" x14ac:dyDescent="0.2">
      <c r="A31" s="2">
        <v>122</v>
      </c>
      <c r="B31" s="2" t="s">
        <v>26</v>
      </c>
      <c r="C31" s="3">
        <v>3423</v>
      </c>
      <c r="D31" s="3">
        <v>3669</v>
      </c>
      <c r="E31" s="3">
        <v>4112</v>
      </c>
      <c r="F31" s="3">
        <v>5159</v>
      </c>
      <c r="G31" s="3">
        <v>5326</v>
      </c>
      <c r="H31" s="3">
        <v>3970</v>
      </c>
      <c r="I31" s="3">
        <f>IFERROR(VLOOKUP(A31,'[1]B&amp;A KP KWH'!A$3:C$71,3,FALSE),0)</f>
        <v>4428</v>
      </c>
      <c r="J31" s="3">
        <f>IFERROR(VLOOKUP(A31,'[1]B&amp;A KP KWH'!A$3:D$71,4,FALSE),0)</f>
        <v>4189</v>
      </c>
      <c r="K31" s="3">
        <f>IFERROR(VLOOKUP(A31,'[1]B&amp;A KP KWH'!$A$3:$E$71,5,FALSE),0)</f>
        <v>3681</v>
      </c>
      <c r="L31" s="3">
        <f>IFERROR(VLOOKUP(A31,'[1]B&amp;A KP KWH'!$A$3:$F$71,6,FALSE),0)</f>
        <v>3369</v>
      </c>
      <c r="M31" s="3">
        <f>IFERROR(VLOOKUP(A31,'[1]B&amp;A KP KWH'!$A$3:$G$71,7,FALSE),0)</f>
        <v>3762</v>
      </c>
      <c r="N31" s="3">
        <f>IFERROR(VLOOKUP(A31,'[1]B&amp;A KP KWH'!$A$3:$H$71,8,FALSE),0)</f>
        <v>2553</v>
      </c>
      <c r="O31" s="3">
        <f t="shared" si="0"/>
        <v>47641</v>
      </c>
    </row>
    <row r="32" spans="1:15" x14ac:dyDescent="0.2">
      <c r="A32" s="2">
        <v>126</v>
      </c>
      <c r="B32" s="2" t="s">
        <v>125</v>
      </c>
      <c r="C32" s="3">
        <v>381</v>
      </c>
      <c r="D32" s="3">
        <v>486</v>
      </c>
      <c r="E32" s="3">
        <v>490</v>
      </c>
      <c r="F32" s="3">
        <v>574</v>
      </c>
      <c r="G32" s="3">
        <v>794</v>
      </c>
      <c r="H32" s="3">
        <v>558</v>
      </c>
      <c r="I32" s="3">
        <f>IFERROR(VLOOKUP(A32,'[1]B&amp;A KP KWH'!A$3:C$71,3,FALSE),0)</f>
        <v>553</v>
      </c>
      <c r="J32" s="3">
        <f>IFERROR(VLOOKUP(A32,'[1]B&amp;A KP KWH'!A$3:D$71,4,FALSE),0)</f>
        <v>534</v>
      </c>
      <c r="K32" s="3">
        <f>IFERROR(VLOOKUP(A32,'[1]B&amp;A KP KWH'!$A$3:$E$71,5,FALSE),0)</f>
        <v>429</v>
      </c>
      <c r="L32" s="3">
        <f>IFERROR(VLOOKUP(A32,'[1]B&amp;A KP KWH'!$A$3:$F$71,6,FALSE),0)</f>
        <v>463</v>
      </c>
      <c r="M32" s="3">
        <f>IFERROR(VLOOKUP(A32,'[1]B&amp;A KP KWH'!$A$3:$G$71,7,FALSE),0)</f>
        <v>495</v>
      </c>
      <c r="N32" s="3">
        <f>IFERROR(VLOOKUP(A32,'[1]B&amp;A KP KWH'!$A$3:$H$71,8,FALSE),0)</f>
        <v>273</v>
      </c>
      <c r="O32" s="3">
        <f t="shared" si="0"/>
        <v>6030</v>
      </c>
    </row>
    <row r="33" spans="1:15" x14ac:dyDescent="0.2">
      <c r="A33" s="2">
        <v>130</v>
      </c>
      <c r="B33" s="24" t="s">
        <v>114</v>
      </c>
      <c r="C33" s="3">
        <v>333</v>
      </c>
      <c r="D33" s="3">
        <v>377</v>
      </c>
      <c r="E33" s="3">
        <v>392</v>
      </c>
      <c r="F33" s="3">
        <v>464</v>
      </c>
      <c r="G33" s="3">
        <v>641</v>
      </c>
      <c r="H33" s="3">
        <v>422</v>
      </c>
      <c r="I33" s="3">
        <f>IFERROR(VLOOKUP(A33,'[1]B&amp;A KP KWH'!A$3:C$71,3,FALSE),0)</f>
        <v>481</v>
      </c>
      <c r="J33" s="3">
        <f>IFERROR(VLOOKUP(A33,'[1]B&amp;A KP KWH'!A$3:D$71,4,FALSE),0)</f>
        <v>395</v>
      </c>
      <c r="K33" s="3">
        <f>IFERROR(VLOOKUP(A33,'[1]B&amp;A KP KWH'!$A$3:$E$71,5,FALSE),0)</f>
        <v>372</v>
      </c>
      <c r="L33" s="3">
        <f>IFERROR(VLOOKUP(A33,'[1]B&amp;A KP KWH'!$A$3:$F$71,6,FALSE),0)</f>
        <v>360</v>
      </c>
      <c r="M33" s="3">
        <f>IFERROR(VLOOKUP(A33,'[1]B&amp;A KP KWH'!$A$3:$G$71,7,FALSE),0)</f>
        <v>404</v>
      </c>
      <c r="N33" s="3">
        <f>IFERROR(VLOOKUP(A33,'[1]B&amp;A KP KWH'!$A$3:$H$71,8,FALSE),0)</f>
        <v>216</v>
      </c>
      <c r="O33" s="3">
        <f t="shared" si="0"/>
        <v>4857</v>
      </c>
    </row>
    <row r="34" spans="1:15" x14ac:dyDescent="0.2">
      <c r="A34" s="2">
        <v>131</v>
      </c>
      <c r="B34" s="2" t="s">
        <v>27</v>
      </c>
      <c r="C34" s="3">
        <v>29728</v>
      </c>
      <c r="D34" s="3">
        <v>32342</v>
      </c>
      <c r="E34" s="3">
        <v>36092</v>
      </c>
      <c r="F34" s="3">
        <v>43848</v>
      </c>
      <c r="G34" s="3">
        <v>53895</v>
      </c>
      <c r="H34" s="3">
        <v>41599</v>
      </c>
      <c r="I34" s="3">
        <f>IFERROR(VLOOKUP(A34,'[1]B&amp;A KP KWH'!A$3:C$71,3,FALSE),0)</f>
        <v>40987</v>
      </c>
      <c r="J34" s="3">
        <f>IFERROR(VLOOKUP(A34,'[1]B&amp;A KP KWH'!A$3:D$71,4,FALSE),0)</f>
        <v>40831</v>
      </c>
      <c r="K34" s="3">
        <f>IFERROR(VLOOKUP(A34,'[1]B&amp;A KP KWH'!$A$3:$E$71,5,FALSE),0)</f>
        <v>34421</v>
      </c>
      <c r="L34" s="3">
        <f>IFERROR(VLOOKUP(A34,'[1]B&amp;A KP KWH'!$A$3:$F$71,6,FALSE),0)</f>
        <v>28799</v>
      </c>
      <c r="M34" s="3">
        <f>IFERROR(VLOOKUP(A34,'[1]B&amp;A KP KWH'!$A$3:$G$71,7,FALSE),0)</f>
        <v>36035</v>
      </c>
      <c r="N34" s="3">
        <f>IFERROR(VLOOKUP(A34,'[1]B&amp;A KP KWH'!$A$3:$H$71,8,FALSE),0)</f>
        <v>23879</v>
      </c>
      <c r="O34" s="3">
        <f t="shared" si="0"/>
        <v>442456</v>
      </c>
    </row>
    <row r="35" spans="1:15" x14ac:dyDescent="0.2">
      <c r="A35" s="2">
        <v>136</v>
      </c>
      <c r="B35" s="2" t="s">
        <v>115</v>
      </c>
      <c r="C35" s="3">
        <v>125</v>
      </c>
      <c r="D35" s="3">
        <v>138</v>
      </c>
      <c r="E35" s="3">
        <v>154</v>
      </c>
      <c r="F35" s="3">
        <v>190</v>
      </c>
      <c r="G35" s="3">
        <v>214</v>
      </c>
      <c r="H35" s="3">
        <v>399</v>
      </c>
      <c r="I35" s="3">
        <f>IFERROR(VLOOKUP(A35,'[1]B&amp;A KP KWH'!A$3:C$71,3,FALSE),0)</f>
        <v>367</v>
      </c>
      <c r="J35" s="3">
        <f>IFERROR(VLOOKUP(A35,'[1]B&amp;A KP KWH'!A$3:D$71,4,FALSE),0)</f>
        <v>335</v>
      </c>
      <c r="K35" s="3">
        <f>IFERROR(VLOOKUP(A35,'[1]B&amp;A KP KWH'!$A$3:$E$71,5,FALSE),0)</f>
        <v>769</v>
      </c>
      <c r="L35" s="3">
        <f>IFERROR(VLOOKUP(A35,'[1]B&amp;A KP KWH'!$A$3:$F$71,6,FALSE),0)</f>
        <v>762</v>
      </c>
      <c r="M35" s="3">
        <f>IFERROR(VLOOKUP(A35,'[1]B&amp;A KP KWH'!$A$3:$G$71,7,FALSE),0)</f>
        <v>1012</v>
      </c>
      <c r="N35" s="3">
        <f>IFERROR(VLOOKUP(A35,'[1]B&amp;A KP KWH'!$A$3:$H$71,8,FALSE),0)</f>
        <v>4154</v>
      </c>
      <c r="O35" s="3">
        <f t="shared" si="0"/>
        <v>8619</v>
      </c>
    </row>
    <row r="36" spans="1:15" x14ac:dyDescent="0.2">
      <c r="A36" s="2">
        <v>204</v>
      </c>
      <c r="B36" s="2" t="s">
        <v>128</v>
      </c>
      <c r="C36" s="3">
        <v>106074</v>
      </c>
      <c r="D36" s="3">
        <v>95121</v>
      </c>
      <c r="E36" s="3">
        <v>98762</v>
      </c>
      <c r="F36" s="3">
        <v>95786</v>
      </c>
      <c r="G36" s="3">
        <v>116685</v>
      </c>
      <c r="H36" s="3">
        <v>94446</v>
      </c>
      <c r="I36" s="3">
        <f>IFERROR(VLOOKUP(A36,'[1]B&amp;A KP KWH'!A$3:C$71,3,FALSE),0)</f>
        <v>100918</v>
      </c>
      <c r="J36" s="3">
        <f>IFERROR(VLOOKUP(A36,'[1]B&amp;A KP KWH'!A$3:D$71,4,FALSE),0)</f>
        <v>93248</v>
      </c>
      <c r="K36" s="3">
        <f>IFERROR(VLOOKUP(A36,'[1]B&amp;A KP KWH'!$A$3:$E$71,5,FALSE),0)</f>
        <v>83411</v>
      </c>
      <c r="L36" s="3">
        <f>IFERROR(VLOOKUP(A36,'[1]B&amp;A KP KWH'!$A$3:$F$71,6,FALSE),0)</f>
        <v>100888</v>
      </c>
      <c r="M36" s="3">
        <f>IFERROR(VLOOKUP(A36,'[1]B&amp;A KP KWH'!$A$3:$G$71,7,FALSE),0)</f>
        <v>112651</v>
      </c>
      <c r="N36" s="3">
        <f>IFERROR(VLOOKUP(A36,'[1]B&amp;A KP KWH'!$A$3:$H$71,8,FALSE),0)</f>
        <v>93016</v>
      </c>
      <c r="O36" s="3">
        <f t="shared" si="0"/>
        <v>1191006</v>
      </c>
    </row>
    <row r="37" spans="1:15" x14ac:dyDescent="0.2">
      <c r="A37" s="2">
        <v>211</v>
      </c>
      <c r="B37" s="2" t="s">
        <v>129</v>
      </c>
      <c r="C37" s="3">
        <v>12396676</v>
      </c>
      <c r="D37" s="3">
        <v>12020607</v>
      </c>
      <c r="E37" s="3">
        <v>11027213</v>
      </c>
      <c r="F37" s="3">
        <v>9721953</v>
      </c>
      <c r="G37" s="3">
        <v>11359969</v>
      </c>
      <c r="H37" s="3">
        <v>13151127</v>
      </c>
      <c r="I37" s="3">
        <f>IFERROR(VLOOKUP(A37,'[1]B&amp;A KP KWH'!A$3:C$71,3,FALSE),0)</f>
        <v>13776172</v>
      </c>
      <c r="J37" s="3">
        <f>IFERROR(VLOOKUP(A37,'[1]B&amp;A KP KWH'!A$3:D$71,4,FALSE),0)</f>
        <v>12954488</v>
      </c>
      <c r="K37" s="3">
        <f>IFERROR(VLOOKUP(A37,'[1]B&amp;A KP KWH'!$A$3:$E$71,5,FALSE),0)</f>
        <v>10715095</v>
      </c>
      <c r="L37" s="3">
        <f>IFERROR(VLOOKUP(A37,'[1]B&amp;A KP KWH'!$A$3:$F$71,6,FALSE),0)</f>
        <v>8529499</v>
      </c>
      <c r="M37" s="3">
        <f>IFERROR(VLOOKUP(A37,'[1]B&amp;A KP KWH'!$A$3:$G$71,7,FALSE),0)</f>
        <v>10175215</v>
      </c>
      <c r="N37" s="3">
        <f>IFERROR(VLOOKUP(A37,'[1]B&amp;A KP KWH'!$A$3:$H$71,8,FALSE),0)</f>
        <v>10172305</v>
      </c>
      <c r="O37" s="3">
        <f t="shared" si="0"/>
        <v>136000319</v>
      </c>
    </row>
    <row r="38" spans="1:15" x14ac:dyDescent="0.2">
      <c r="A38" s="2">
        <v>213</v>
      </c>
      <c r="B38" s="2" t="s">
        <v>130</v>
      </c>
      <c r="C38" s="3">
        <v>182397</v>
      </c>
      <c r="D38" s="3">
        <v>168658</v>
      </c>
      <c r="E38" s="3">
        <v>172566</v>
      </c>
      <c r="F38" s="3">
        <v>172674</v>
      </c>
      <c r="G38" s="3">
        <v>220583</v>
      </c>
      <c r="H38" s="3">
        <v>158998</v>
      </c>
      <c r="I38" s="3">
        <f>IFERROR(VLOOKUP(A38,'[1]B&amp;A KP KWH'!A$3:C$71,3,FALSE),0)</f>
        <v>394495</v>
      </c>
      <c r="J38" s="3">
        <f>IFERROR(VLOOKUP(A38,'[1]B&amp;A KP KWH'!A$3:D$71,4,FALSE),0)</f>
        <v>134591</v>
      </c>
      <c r="K38" s="3">
        <f>IFERROR(VLOOKUP(A38,'[1]B&amp;A KP KWH'!$A$3:$E$71,5,FALSE),0)</f>
        <v>155831</v>
      </c>
      <c r="L38" s="3">
        <f>IFERROR(VLOOKUP(A38,'[1]B&amp;A KP KWH'!$A$3:$F$71,6,FALSE),0)</f>
        <v>180895</v>
      </c>
      <c r="M38" s="3">
        <f>IFERROR(VLOOKUP(A38,'[1]B&amp;A KP KWH'!$A$3:$G$71,7,FALSE),0)</f>
        <v>218394</v>
      </c>
      <c r="N38" s="3">
        <f>IFERROR(VLOOKUP(A38,'[1]B&amp;A KP KWH'!$A$3:$H$71,8,FALSE),0)</f>
        <v>168272</v>
      </c>
      <c r="O38" s="3">
        <f t="shared" si="0"/>
        <v>2328354</v>
      </c>
    </row>
    <row r="39" spans="1:15" x14ac:dyDescent="0.2">
      <c r="A39" s="2">
        <v>214</v>
      </c>
      <c r="B39" s="2" t="s">
        <v>131</v>
      </c>
      <c r="C39" s="3">
        <v>64340</v>
      </c>
      <c r="D39" s="3">
        <v>72147</v>
      </c>
      <c r="E39" s="3">
        <v>102783</v>
      </c>
      <c r="F39" s="3">
        <v>113121</v>
      </c>
      <c r="G39" s="3">
        <v>139770</v>
      </c>
      <c r="H39" s="3">
        <v>97463</v>
      </c>
      <c r="I39" s="3">
        <f>IFERROR(VLOOKUP(A39,'[1]B&amp;A KP KWH'!A$3:C$71,3,FALSE),0)</f>
        <v>91551</v>
      </c>
      <c r="J39" s="3">
        <f>IFERROR(VLOOKUP(A39,'[1]B&amp;A KP KWH'!A$3:D$71,4,FALSE),0)</f>
        <v>109535</v>
      </c>
      <c r="K39" s="3">
        <f>IFERROR(VLOOKUP(A39,'[1]B&amp;A KP KWH'!$A$3:$E$71,5,FALSE),0)</f>
        <v>102511</v>
      </c>
      <c r="L39" s="3">
        <f>IFERROR(VLOOKUP(A39,'[1]B&amp;A KP KWH'!$A$3:$F$71,6,FALSE),0)</f>
        <v>69895</v>
      </c>
      <c r="M39" s="3">
        <f>IFERROR(VLOOKUP(A39,'[1]B&amp;A KP KWH'!$A$3:$G$71,7,FALSE),0)</f>
        <v>46836</v>
      </c>
      <c r="N39" s="3">
        <f>IFERROR(VLOOKUP(A39,'[1]B&amp;A KP KWH'!$A$3:$H$71,8,FALSE),0)</f>
        <v>36298</v>
      </c>
      <c r="O39" s="3">
        <f t="shared" si="0"/>
        <v>1046250</v>
      </c>
    </row>
    <row r="40" spans="1:15" x14ac:dyDescent="0.2">
      <c r="A40" s="2">
        <v>215</v>
      </c>
      <c r="B40" s="2" t="s">
        <v>129</v>
      </c>
      <c r="C40" s="3">
        <v>41064901</v>
      </c>
      <c r="D40" s="3">
        <v>39895915</v>
      </c>
      <c r="E40" s="3">
        <v>36873352</v>
      </c>
      <c r="F40" s="3">
        <v>33045078</v>
      </c>
      <c r="G40" s="3">
        <v>34624745</v>
      </c>
      <c r="H40" s="3">
        <v>33864989</v>
      </c>
      <c r="I40" s="3">
        <f>IFERROR(VLOOKUP(A40,'[1]B&amp;A KP KWH'!A$3:C$71,3,FALSE),0)</f>
        <v>37704281</v>
      </c>
      <c r="J40" s="3">
        <f>IFERROR(VLOOKUP(A40,'[1]B&amp;A KP KWH'!A$3:D$71,4,FALSE),0)</f>
        <v>36350884</v>
      </c>
      <c r="K40" s="3">
        <f>IFERROR(VLOOKUP(A40,'[1]B&amp;A KP KWH'!$A$3:$E$71,5,FALSE),0)</f>
        <v>29987294</v>
      </c>
      <c r="L40" s="3">
        <f>IFERROR(VLOOKUP(A40,'[1]B&amp;A KP KWH'!$A$3:$F$71,6,FALSE),0)</f>
        <v>25974487</v>
      </c>
      <c r="M40" s="3">
        <f>IFERROR(VLOOKUP(A40,'[1]B&amp;A KP KWH'!$A$3:$G$71,7,FALSE),0)</f>
        <v>30554558</v>
      </c>
      <c r="N40" s="3">
        <f>IFERROR(VLOOKUP(A40,'[1]B&amp;A KP KWH'!$A$3:$H$71,8,FALSE),0)</f>
        <v>32081993</v>
      </c>
      <c r="O40" s="3">
        <f t="shared" si="0"/>
        <v>412022477</v>
      </c>
    </row>
    <row r="41" spans="1:15" x14ac:dyDescent="0.2">
      <c r="A41" s="2">
        <v>217</v>
      </c>
      <c r="B41" s="2" t="s">
        <v>132</v>
      </c>
      <c r="C41" s="3">
        <v>256781</v>
      </c>
      <c r="D41" s="3">
        <v>212036</v>
      </c>
      <c r="E41" s="3">
        <v>223548</v>
      </c>
      <c r="F41" s="3">
        <v>232741</v>
      </c>
      <c r="G41" s="3">
        <v>260146</v>
      </c>
      <c r="H41" s="3">
        <v>196057</v>
      </c>
      <c r="I41" s="3">
        <f>IFERROR(VLOOKUP(A41,'[1]B&amp;A KP KWH'!A$3:C$71,3,FALSE),0)</f>
        <v>240459</v>
      </c>
      <c r="J41" s="3">
        <f>IFERROR(VLOOKUP(A41,'[1]B&amp;A KP KWH'!A$3:D$71,4,FALSE),0)</f>
        <v>238865</v>
      </c>
      <c r="K41" s="3">
        <f>IFERROR(VLOOKUP(A41,'[1]B&amp;A KP KWH'!$A$3:$E$71,5,FALSE),0)</f>
        <v>192522</v>
      </c>
      <c r="L41" s="3">
        <f>IFERROR(VLOOKUP(A41,'[1]B&amp;A KP KWH'!$A$3:$F$71,6,FALSE),0)</f>
        <v>446025</v>
      </c>
      <c r="M41" s="3">
        <f>IFERROR(VLOOKUP(A41,'[1]B&amp;A KP KWH'!$A$3:$G$71,7,FALSE),0)</f>
        <v>322923</v>
      </c>
      <c r="N41" s="3">
        <f>IFERROR(VLOOKUP(A41,'[1]B&amp;A KP KWH'!$A$3:$H$71,8,FALSE),0)</f>
        <v>115644</v>
      </c>
      <c r="O41" s="3">
        <f t="shared" si="0"/>
        <v>2937747</v>
      </c>
    </row>
    <row r="42" spans="1:15" x14ac:dyDescent="0.2">
      <c r="A42" s="2">
        <v>218</v>
      </c>
      <c r="B42" s="2" t="s">
        <v>133</v>
      </c>
      <c r="C42" s="3">
        <v>17605</v>
      </c>
      <c r="D42" s="3">
        <v>18324</v>
      </c>
      <c r="E42" s="3">
        <v>15515</v>
      </c>
      <c r="F42" s="3">
        <v>13357</v>
      </c>
      <c r="G42" s="3">
        <v>15926</v>
      </c>
      <c r="H42" s="3">
        <v>25315</v>
      </c>
      <c r="I42" s="3">
        <f>IFERROR(VLOOKUP(A42,'[1]B&amp;A KP KWH'!A$3:C$71,3,FALSE),0)</f>
        <v>22304</v>
      </c>
      <c r="J42" s="3">
        <f>IFERROR(VLOOKUP(A42,'[1]B&amp;A KP KWH'!A$3:D$71,4,FALSE),0)</f>
        <v>21432</v>
      </c>
      <c r="K42" s="3">
        <f>IFERROR(VLOOKUP(A42,'[1]B&amp;A KP KWH'!$A$3:$E$71,5,FALSE),0)</f>
        <v>18330</v>
      </c>
      <c r="L42" s="3">
        <f>IFERROR(VLOOKUP(A42,'[1]B&amp;A KP KWH'!$A$3:$F$71,6,FALSE),0)</f>
        <v>15099</v>
      </c>
      <c r="M42" s="3">
        <f>IFERROR(VLOOKUP(A42,'[1]B&amp;A KP KWH'!$A$3:$G$71,7,FALSE),0)</f>
        <v>17879</v>
      </c>
      <c r="N42" s="3">
        <f>IFERROR(VLOOKUP(A42,'[1]B&amp;A KP KWH'!$A$3:$H$71,8,FALSE),0)</f>
        <v>12883</v>
      </c>
      <c r="O42" s="3">
        <f t="shared" si="0"/>
        <v>213969</v>
      </c>
    </row>
    <row r="43" spans="1:15" x14ac:dyDescent="0.2">
      <c r="A43" s="2">
        <v>220</v>
      </c>
      <c r="B43" s="2" t="s">
        <v>134</v>
      </c>
      <c r="C43" s="3">
        <v>327636</v>
      </c>
      <c r="D43" s="3">
        <v>297999</v>
      </c>
      <c r="E43" s="3">
        <v>311036</v>
      </c>
      <c r="F43" s="3">
        <v>398834</v>
      </c>
      <c r="G43" s="3">
        <v>576047</v>
      </c>
      <c r="H43" s="3">
        <v>608966</v>
      </c>
      <c r="I43" s="3">
        <f>IFERROR(VLOOKUP(A43,'[1]B&amp;A KP KWH'!A$3:C$71,3,FALSE),0)</f>
        <v>864459</v>
      </c>
      <c r="J43" s="3">
        <f>IFERROR(VLOOKUP(A43,'[1]B&amp;A KP KWH'!A$3:D$71,4,FALSE),0)</f>
        <v>652854</v>
      </c>
      <c r="K43" s="3">
        <f>IFERROR(VLOOKUP(A43,'[1]B&amp;A KP KWH'!$A$3:$E$71,5,FALSE),0)</f>
        <v>534039</v>
      </c>
      <c r="L43" s="3">
        <f>IFERROR(VLOOKUP(A43,'[1]B&amp;A KP KWH'!$A$3:$F$71,6,FALSE),0)</f>
        <v>452440</v>
      </c>
      <c r="M43" s="3">
        <f>IFERROR(VLOOKUP(A43,'[1]B&amp;A KP KWH'!$A$3:$G$71,7,FALSE),0)</f>
        <v>532242</v>
      </c>
      <c r="N43" s="3">
        <f>IFERROR(VLOOKUP(A43,'[1]B&amp;A KP KWH'!$A$3:$H$71,8,FALSE),0)</f>
        <v>416097</v>
      </c>
      <c r="O43" s="3">
        <f t="shared" si="0"/>
        <v>5972649</v>
      </c>
    </row>
    <row r="44" spans="1:15" x14ac:dyDescent="0.2">
      <c r="A44" s="2">
        <v>223</v>
      </c>
      <c r="B44" s="2" t="s">
        <v>135</v>
      </c>
      <c r="C44" s="3">
        <v>67244</v>
      </c>
      <c r="D44" s="3">
        <v>71144</v>
      </c>
      <c r="E44" s="3">
        <v>43967</v>
      </c>
      <c r="F44" s="3">
        <v>39131</v>
      </c>
      <c r="G44" s="3">
        <v>84728</v>
      </c>
      <c r="H44" s="3">
        <v>116394</v>
      </c>
      <c r="I44" s="3">
        <f>IFERROR(VLOOKUP(A44,'[1]B&amp;A KP KWH'!A$3:C$71,3,FALSE),0)</f>
        <v>106382</v>
      </c>
      <c r="J44" s="3">
        <f>IFERROR(VLOOKUP(A44,'[1]B&amp;A KP KWH'!A$3:D$71,4,FALSE),0)</f>
        <v>99427</v>
      </c>
      <c r="K44" s="3">
        <f>IFERROR(VLOOKUP(A44,'[1]B&amp;A KP KWH'!$A$3:$E$71,5,FALSE),0)</f>
        <v>86778</v>
      </c>
      <c r="L44" s="3">
        <f>IFERROR(VLOOKUP(A44,'[1]B&amp;A KP KWH'!$A$3:$F$71,6,FALSE),0)</f>
        <v>21946</v>
      </c>
      <c r="M44" s="3">
        <f>IFERROR(VLOOKUP(A44,'[1]B&amp;A KP KWH'!$A$3:$G$71,7,FALSE),0)</f>
        <v>20257</v>
      </c>
      <c r="N44" s="3">
        <f>IFERROR(VLOOKUP(A44,'[1]B&amp;A KP KWH'!$A$3:$H$71,8,FALSE),0)</f>
        <v>28559</v>
      </c>
      <c r="O44" s="3">
        <f t="shared" si="0"/>
        <v>785957</v>
      </c>
    </row>
    <row r="45" spans="1:15" x14ac:dyDescent="0.2">
      <c r="A45" s="2">
        <v>225</v>
      </c>
      <c r="B45" s="2" t="s">
        <v>136</v>
      </c>
      <c r="C45" s="3">
        <v>21950</v>
      </c>
      <c r="D45" s="3">
        <v>19425</v>
      </c>
      <c r="E45" s="3">
        <v>21331</v>
      </c>
      <c r="F45" s="3">
        <v>19340</v>
      </c>
      <c r="G45" s="3">
        <v>24258</v>
      </c>
      <c r="H45" s="3">
        <v>21673</v>
      </c>
      <c r="I45" s="3">
        <f>IFERROR(VLOOKUP(A45,'[1]B&amp;A KP KWH'!A$3:C$71,3,FALSE),0)</f>
        <v>25387</v>
      </c>
      <c r="J45" s="3">
        <f>IFERROR(VLOOKUP(A45,'[1]B&amp;A KP KWH'!A$3:D$71,4,FALSE),0)</f>
        <v>21214</v>
      </c>
      <c r="K45" s="3">
        <f>IFERROR(VLOOKUP(A45,'[1]B&amp;A KP KWH'!$A$3:$E$71,5,FALSE),0)</f>
        <v>19726</v>
      </c>
      <c r="L45" s="3">
        <f>IFERROR(VLOOKUP(A45,'[1]B&amp;A KP KWH'!$A$3:$F$71,6,FALSE),0)</f>
        <v>21834</v>
      </c>
      <c r="M45" s="3">
        <f>IFERROR(VLOOKUP(A45,'[1]B&amp;A KP KWH'!$A$3:$G$71,7,FALSE),0)</f>
        <v>24571</v>
      </c>
      <c r="N45" s="3">
        <f>IFERROR(VLOOKUP(A45,'[1]B&amp;A KP KWH'!$A$3:$H$71,8,FALSE),0)</f>
        <v>21964</v>
      </c>
      <c r="O45" s="3">
        <f t="shared" si="0"/>
        <v>262673</v>
      </c>
    </row>
    <row r="46" spans="1:15" x14ac:dyDescent="0.2">
      <c r="A46" s="2">
        <v>227</v>
      </c>
      <c r="B46" s="2" t="s">
        <v>137</v>
      </c>
      <c r="C46" s="3">
        <v>768496</v>
      </c>
      <c r="D46" s="3">
        <v>724715</v>
      </c>
      <c r="E46" s="3">
        <v>731825</v>
      </c>
      <c r="F46" s="3">
        <v>720139</v>
      </c>
      <c r="G46" s="3">
        <v>804811</v>
      </c>
      <c r="H46" s="3">
        <v>562364</v>
      </c>
      <c r="I46" s="3">
        <f>IFERROR(VLOOKUP(A46,'[1]B&amp;A KP KWH'!A$3:C$71,3,FALSE),0)</f>
        <v>711536</v>
      </c>
      <c r="J46" s="3">
        <f>IFERROR(VLOOKUP(A46,'[1]B&amp;A KP KWH'!A$3:D$71,4,FALSE),0)</f>
        <v>664765</v>
      </c>
      <c r="K46" s="3">
        <f>IFERROR(VLOOKUP(A46,'[1]B&amp;A KP KWH'!$A$3:$E$71,5,FALSE),0)</f>
        <v>561845</v>
      </c>
      <c r="L46" s="3">
        <f>IFERROR(VLOOKUP(A46,'[1]B&amp;A KP KWH'!$A$3:$F$71,6,FALSE),0)</f>
        <v>702057</v>
      </c>
      <c r="M46" s="3">
        <f>IFERROR(VLOOKUP(A46,'[1]B&amp;A KP KWH'!$A$3:$G$71,7,FALSE),0)</f>
        <v>851318</v>
      </c>
      <c r="N46" s="3">
        <f>IFERROR(VLOOKUP(A46,'[1]B&amp;A KP KWH'!$A$3:$H$71,8,FALSE),0)</f>
        <v>739633</v>
      </c>
      <c r="O46" s="3">
        <f t="shared" si="0"/>
        <v>8543504</v>
      </c>
    </row>
    <row r="47" spans="1:15" x14ac:dyDescent="0.2">
      <c r="A47" s="2">
        <v>229</v>
      </c>
      <c r="B47" s="2" t="s">
        <v>138</v>
      </c>
      <c r="C47" s="3">
        <v>360866</v>
      </c>
      <c r="D47" s="3">
        <v>348735</v>
      </c>
      <c r="E47" s="3">
        <v>325454</v>
      </c>
      <c r="F47" s="3">
        <v>292739</v>
      </c>
      <c r="G47" s="3">
        <v>360153</v>
      </c>
      <c r="H47" s="3">
        <v>358163</v>
      </c>
      <c r="I47" s="3">
        <f>IFERROR(VLOOKUP(A47,'[1]B&amp;A KP KWH'!A$3:C$71,3,FALSE),0)</f>
        <v>392071</v>
      </c>
      <c r="J47" s="3">
        <f>IFERROR(VLOOKUP(A47,'[1]B&amp;A KP KWH'!A$3:D$71,4,FALSE),0)</f>
        <v>371038</v>
      </c>
      <c r="K47" s="3">
        <f>IFERROR(VLOOKUP(A47,'[1]B&amp;A KP KWH'!$A$3:$E$71,5,FALSE),0)</f>
        <v>301228</v>
      </c>
      <c r="L47" s="3">
        <f>IFERROR(VLOOKUP(A47,'[1]B&amp;A KP KWH'!$A$3:$F$71,6,FALSE),0)</f>
        <v>208531</v>
      </c>
      <c r="M47" s="3">
        <f>IFERROR(VLOOKUP(A47,'[1]B&amp;A KP KWH'!$A$3:$G$71,7,FALSE),0)</f>
        <v>259739</v>
      </c>
      <c r="N47" s="3">
        <f>IFERROR(VLOOKUP(A47,'[1]B&amp;A KP KWH'!$A$3:$H$71,8,FALSE),0)</f>
        <v>421416</v>
      </c>
      <c r="O47" s="3">
        <f t="shared" si="0"/>
        <v>4000133</v>
      </c>
    </row>
    <row r="48" spans="1:15" x14ac:dyDescent="0.2">
      <c r="A48" s="2">
        <v>236</v>
      </c>
      <c r="B48" s="2" t="s">
        <v>139</v>
      </c>
      <c r="C48" s="3">
        <v>64618</v>
      </c>
      <c r="D48" s="3">
        <v>48844</v>
      </c>
      <c r="E48" s="3">
        <v>56533</v>
      </c>
      <c r="F48" s="3">
        <v>59319</v>
      </c>
      <c r="G48" s="3">
        <v>73032</v>
      </c>
      <c r="H48" s="3">
        <v>67614</v>
      </c>
      <c r="I48" s="3">
        <f>IFERROR(VLOOKUP(A48,'[1]B&amp;A KP KWH'!A$3:C$71,3,FALSE),0)</f>
        <v>82652</v>
      </c>
      <c r="J48" s="3">
        <f>IFERROR(VLOOKUP(A48,'[1]B&amp;A KP KWH'!A$3:D$71,4,FALSE),0)</f>
        <v>102664</v>
      </c>
      <c r="K48" s="3">
        <f>IFERROR(VLOOKUP(A48,'[1]B&amp;A KP KWH'!$A$3:$E$71,5,FALSE),0)</f>
        <v>101326</v>
      </c>
      <c r="L48" s="3">
        <f>IFERROR(VLOOKUP(A48,'[1]B&amp;A KP KWH'!$A$3:$F$71,6,FALSE),0)</f>
        <v>75459</v>
      </c>
      <c r="M48" s="3">
        <f>IFERROR(VLOOKUP(A48,'[1]B&amp;A KP KWH'!$A$3:$G$71,7,FALSE),0)</f>
        <v>114683</v>
      </c>
      <c r="N48" s="3">
        <f>IFERROR(VLOOKUP(A48,'[1]B&amp;A KP KWH'!$A$3:$H$71,8,FALSE),0)</f>
        <v>73677</v>
      </c>
      <c r="O48" s="3">
        <f t="shared" si="0"/>
        <v>920421</v>
      </c>
    </row>
    <row r="49" spans="1:15" x14ac:dyDescent="0.2">
      <c r="A49" s="2">
        <v>240</v>
      </c>
      <c r="B49" s="2" t="s">
        <v>28</v>
      </c>
      <c r="C49" s="3">
        <v>35175044</v>
      </c>
      <c r="D49" s="3">
        <v>32997404</v>
      </c>
      <c r="E49" s="3">
        <v>32516731</v>
      </c>
      <c r="F49" s="3">
        <v>29926385</v>
      </c>
      <c r="G49" s="3">
        <v>33305814</v>
      </c>
      <c r="H49" s="3">
        <v>26910577</v>
      </c>
      <c r="I49" s="3">
        <f>IFERROR(VLOOKUP(A49,'[1]B&amp;A KP KWH'!A$3:C$71,3,FALSE),0)</f>
        <v>30290034</v>
      </c>
      <c r="J49" s="3">
        <f>IFERROR(VLOOKUP(A49,'[1]B&amp;A KP KWH'!A$3:D$71,4,FALSE),0)</f>
        <v>29328042</v>
      </c>
      <c r="K49" s="3">
        <f>IFERROR(VLOOKUP(A49,'[1]B&amp;A KP KWH'!$A$3:$E$71,5,FALSE),0)</f>
        <v>24886029</v>
      </c>
      <c r="L49" s="3">
        <f>IFERROR(VLOOKUP(A49,'[1]B&amp;A KP KWH'!$A$3:$F$71,6,FALSE),0)</f>
        <v>25283388</v>
      </c>
      <c r="M49" s="3">
        <f>IFERROR(VLOOKUP(A49,'[1]B&amp;A KP KWH'!$A$3:$G$71,7,FALSE),0)</f>
        <v>29297102</v>
      </c>
      <c r="N49" s="3">
        <f>IFERROR(VLOOKUP(A49,'[1]B&amp;A KP KWH'!$A$3:$H$71,8,FALSE),0)</f>
        <v>27642345</v>
      </c>
      <c r="O49" s="3">
        <f t="shared" si="0"/>
        <v>357558895</v>
      </c>
    </row>
    <row r="50" spans="1:15" x14ac:dyDescent="0.2">
      <c r="A50" s="2">
        <v>242</v>
      </c>
      <c r="B50" s="2" t="s">
        <v>29</v>
      </c>
      <c r="C50" s="3">
        <v>744012</v>
      </c>
      <c r="D50" s="3">
        <v>707583</v>
      </c>
      <c r="E50" s="3">
        <v>652162</v>
      </c>
      <c r="F50" s="3">
        <v>598729</v>
      </c>
      <c r="G50" s="3">
        <v>586961</v>
      </c>
      <c r="H50" s="3">
        <v>583621</v>
      </c>
      <c r="I50" s="3">
        <f>IFERROR(VLOOKUP(A50,'[1]B&amp;A KP KWH'!A$3:C$71,3,FALSE),0)</f>
        <v>641562</v>
      </c>
      <c r="J50" s="3">
        <f>IFERROR(VLOOKUP(A50,'[1]B&amp;A KP KWH'!A$3:D$71,4,FALSE),0)</f>
        <v>630150</v>
      </c>
      <c r="K50" s="3">
        <f>IFERROR(VLOOKUP(A50,'[1]B&amp;A KP KWH'!$A$3:$E$71,5,FALSE),0)</f>
        <v>515022</v>
      </c>
      <c r="L50" s="3">
        <f>IFERROR(VLOOKUP(A50,'[1]B&amp;A KP KWH'!$A$3:$F$71,6,FALSE),0)</f>
        <v>466575</v>
      </c>
      <c r="M50" s="3">
        <f>IFERROR(VLOOKUP(A50,'[1]B&amp;A KP KWH'!$A$3:$G$71,7,FALSE),0)</f>
        <v>578930</v>
      </c>
      <c r="N50" s="3">
        <f>IFERROR(VLOOKUP(A50,'[1]B&amp;A KP KWH'!$A$3:$H$71,8,FALSE),0)</f>
        <v>642943</v>
      </c>
      <c r="O50" s="3">
        <f t="shared" si="0"/>
        <v>7348250</v>
      </c>
    </row>
    <row r="51" spans="1:15" x14ac:dyDescent="0.2">
      <c r="A51" s="2">
        <v>244</v>
      </c>
      <c r="B51" s="2" t="s">
        <v>30</v>
      </c>
      <c r="C51" s="3">
        <v>6118613</v>
      </c>
      <c r="D51" s="3">
        <v>5686181</v>
      </c>
      <c r="E51" s="3">
        <v>5931272</v>
      </c>
      <c r="F51" s="3">
        <v>5394554</v>
      </c>
      <c r="G51" s="3">
        <v>7152577</v>
      </c>
      <c r="H51" s="3">
        <v>6306961</v>
      </c>
      <c r="I51" s="3">
        <f>IFERROR(VLOOKUP(A51,'[1]B&amp;A KP KWH'!A$3:C$71,3,FALSE),0)</f>
        <v>6437576</v>
      </c>
      <c r="J51" s="3">
        <f>IFERROR(VLOOKUP(A51,'[1]B&amp;A KP KWH'!A$3:D$71,4,FALSE),0)</f>
        <v>5837145</v>
      </c>
      <c r="K51" s="3">
        <f>IFERROR(VLOOKUP(A51,'[1]B&amp;A KP KWH'!$A$3:$E$71,5,FALSE),0)</f>
        <v>4960052</v>
      </c>
      <c r="L51" s="3">
        <f>IFERROR(VLOOKUP(A51,'[1]B&amp;A KP KWH'!$A$3:$F$71,6,FALSE),0)</f>
        <v>4495639</v>
      </c>
      <c r="M51" s="3">
        <f>IFERROR(VLOOKUP(A51,'[1]B&amp;A KP KWH'!$A$3:$G$71,7,FALSE),0)</f>
        <v>5597894</v>
      </c>
      <c r="N51" s="3">
        <f>IFERROR(VLOOKUP(A51,'[1]B&amp;A KP KWH'!$A$3:$H$71,8,FALSE),0)</f>
        <v>4538330</v>
      </c>
      <c r="O51" s="3">
        <f t="shared" si="0"/>
        <v>68456794</v>
      </c>
    </row>
    <row r="52" spans="1:15" x14ac:dyDescent="0.2">
      <c r="A52" s="2">
        <v>246</v>
      </c>
      <c r="B52" s="25" t="s">
        <v>31</v>
      </c>
      <c r="C52" s="26">
        <v>93411</v>
      </c>
      <c r="D52" s="26">
        <v>84703</v>
      </c>
      <c r="E52" s="26">
        <v>72053</v>
      </c>
      <c r="F52" s="26">
        <v>57028</v>
      </c>
      <c r="G52" s="26">
        <v>32321</v>
      </c>
      <c r="H52" s="26">
        <v>35455</v>
      </c>
      <c r="I52" s="3">
        <f>IFERROR(VLOOKUP(A52,'[1]B&amp;A KP KWH'!A$3:C$71,3,FALSE),0)</f>
        <v>41202</v>
      </c>
      <c r="J52" s="3">
        <f>IFERROR(VLOOKUP(A52,'[1]B&amp;A KP KWH'!A$3:D$71,4,FALSE),0)</f>
        <v>37323</v>
      </c>
      <c r="K52" s="3">
        <f>IFERROR(VLOOKUP(A52,'[1]B&amp;A KP KWH'!$A$3:$E$71,5,FALSE),0)</f>
        <v>33098</v>
      </c>
      <c r="L52" s="3">
        <f>IFERROR(VLOOKUP(A52,'[1]B&amp;A KP KWH'!$A$3:$F$71,6,FALSE),0)</f>
        <v>41550</v>
      </c>
      <c r="M52" s="3">
        <f>IFERROR(VLOOKUP(A52,'[1]B&amp;A KP KWH'!$A$3:$G$71,7,FALSE),0)</f>
        <v>47943</v>
      </c>
      <c r="N52" s="3">
        <f>IFERROR(VLOOKUP(A52,'[1]B&amp;A KP KWH'!$A$3:$H$71,8,FALSE),0)</f>
        <v>85709</v>
      </c>
      <c r="O52" s="3">
        <f t="shared" si="0"/>
        <v>661796</v>
      </c>
    </row>
    <row r="53" spans="1:15" x14ac:dyDescent="0.2">
      <c r="A53" s="2">
        <v>248</v>
      </c>
      <c r="B53" s="2" t="s">
        <v>32</v>
      </c>
      <c r="C53" s="3">
        <v>1496649</v>
      </c>
      <c r="D53" s="3">
        <v>1287947</v>
      </c>
      <c r="E53" s="3">
        <v>1152709</v>
      </c>
      <c r="F53" s="3">
        <v>1131109</v>
      </c>
      <c r="G53" s="3">
        <v>1117158</v>
      </c>
      <c r="H53" s="3">
        <v>1237173</v>
      </c>
      <c r="I53" s="3">
        <f>IFERROR(VLOOKUP(A53,'[1]B&amp;A KP KWH'!A$3:C$71,3,FALSE),0)</f>
        <v>1280875</v>
      </c>
      <c r="J53" s="3">
        <f>IFERROR(VLOOKUP(A53,'[1]B&amp;A KP KWH'!A$3:D$71,4,FALSE),0)</f>
        <v>1010434</v>
      </c>
      <c r="K53" s="3">
        <f>IFERROR(VLOOKUP(A53,'[1]B&amp;A KP KWH'!$A$3:$E$71,5,FALSE),0)</f>
        <v>1505587</v>
      </c>
      <c r="L53" s="3">
        <f>IFERROR(VLOOKUP(A53,'[1]B&amp;A KP KWH'!$A$3:$F$71,6,FALSE),0)</f>
        <v>782566</v>
      </c>
      <c r="M53" s="3">
        <f>IFERROR(VLOOKUP(A53,'[1]B&amp;A KP KWH'!$A$3:$G$71,7,FALSE),0)</f>
        <v>1073784</v>
      </c>
      <c r="N53" s="3">
        <f>IFERROR(VLOOKUP(A53,'[1]B&amp;A KP KWH'!$A$3:$H$71,8,FALSE),0)</f>
        <v>1008205</v>
      </c>
      <c r="O53" s="3">
        <f t="shared" si="0"/>
        <v>14084196</v>
      </c>
    </row>
    <row r="54" spans="1:15" x14ac:dyDescent="0.2">
      <c r="A54" s="2">
        <v>250</v>
      </c>
      <c r="B54" s="2" t="s">
        <v>33</v>
      </c>
      <c r="C54" s="3">
        <v>30678</v>
      </c>
      <c r="D54" s="3">
        <v>-14460</v>
      </c>
      <c r="E54" s="3">
        <v>0</v>
      </c>
      <c r="F54" s="3">
        <v>0</v>
      </c>
      <c r="G54" s="3"/>
      <c r="H54" s="3">
        <v>4087639</v>
      </c>
      <c r="I54" s="3">
        <f>IFERROR(VLOOKUP(A54,'[1]B&amp;A KP KWH'!A$3:C$71,3,FALSE),0)</f>
        <v>-3882639</v>
      </c>
      <c r="J54" s="3">
        <f>IFERROR(VLOOKUP(A54,'[1]B&amp;A KP KWH'!A$3:D$71,4,FALSE),0)</f>
        <v>50000</v>
      </c>
      <c r="K54" s="3">
        <f>IFERROR(VLOOKUP(A54,'[1]B&amp;A KP KWH'!$A$3:$E$71,5,FALSE),0)</f>
        <v>46000</v>
      </c>
      <c r="L54" s="3">
        <f>IFERROR(VLOOKUP(A54,'[1]B&amp;A KP KWH'!$A$3:$F$71,6,FALSE),0)</f>
        <v>41000</v>
      </c>
      <c r="M54" s="3">
        <f>IFERROR(VLOOKUP(A54,'[1]B&amp;A KP KWH'!$A$3:$G$71,7,FALSE),0)</f>
        <v>41000</v>
      </c>
      <c r="N54" s="3">
        <f>IFERROR(VLOOKUP(A54,'[1]B&amp;A KP KWH'!$A$3:$H$71,8,FALSE),0)</f>
        <v>43000</v>
      </c>
      <c r="O54" s="3">
        <f t="shared" si="0"/>
        <v>442218</v>
      </c>
    </row>
    <row r="55" spans="1:15" x14ac:dyDescent="0.2">
      <c r="A55" s="2">
        <v>251</v>
      </c>
      <c r="B55" s="2" t="s">
        <v>34</v>
      </c>
      <c r="C55" s="3">
        <v>46371</v>
      </c>
      <c r="D55" s="3">
        <v>216095</v>
      </c>
      <c r="E55" s="3">
        <v>230188</v>
      </c>
      <c r="F55" s="3">
        <v>167875</v>
      </c>
      <c r="G55" s="3">
        <v>231621</v>
      </c>
      <c r="H55" s="3">
        <v>186587</v>
      </c>
      <c r="I55" s="3">
        <f>IFERROR(VLOOKUP(A55,'[1]B&amp;A KP KWH'!A$3:C$71,3,FALSE),0)</f>
        <v>215605</v>
      </c>
      <c r="J55" s="3">
        <f>IFERROR(VLOOKUP(A55,'[1]B&amp;A KP KWH'!A$3:D$71,4,FALSE),0)</f>
        <v>-2482</v>
      </c>
      <c r="K55" s="3">
        <f>IFERROR(VLOOKUP(A55,'[1]B&amp;A KP KWH'!$A$3:$E$71,5,FALSE),0)</f>
        <v>46296</v>
      </c>
      <c r="L55" s="3">
        <f>IFERROR(VLOOKUP(A55,'[1]B&amp;A KP KWH'!$A$3:$F$71,6,FALSE),0)</f>
        <v>24014</v>
      </c>
      <c r="M55" s="3">
        <f>IFERROR(VLOOKUP(A55,'[1]B&amp;A KP KWH'!$A$3:$G$71,7,FALSE),0)</f>
        <v>27252</v>
      </c>
      <c r="N55" s="3">
        <f>IFERROR(VLOOKUP(A55,'[1]B&amp;A KP KWH'!$A$3:$H$71,8,FALSE),0)</f>
        <v>42892</v>
      </c>
      <c r="O55" s="3">
        <f t="shared" si="0"/>
        <v>1432314</v>
      </c>
    </row>
    <row r="56" spans="1:15" x14ac:dyDescent="0.2">
      <c r="A56" s="2">
        <v>256</v>
      </c>
      <c r="B56" s="2" t="s">
        <v>53</v>
      </c>
      <c r="C56" s="2">
        <v>494635</v>
      </c>
      <c r="D56" s="3">
        <v>439928</v>
      </c>
      <c r="E56" s="3">
        <v>456329</v>
      </c>
      <c r="F56" s="3">
        <v>435926</v>
      </c>
      <c r="G56" s="3">
        <v>449520</v>
      </c>
      <c r="H56" s="3">
        <v>347743</v>
      </c>
      <c r="I56" s="3">
        <f>IFERROR(VLOOKUP(A56,'[1]B&amp;A KP KWH'!A$3:C$71,3,FALSE),0)</f>
        <v>422290</v>
      </c>
      <c r="J56" s="3">
        <f>IFERROR(VLOOKUP(A56,'[1]B&amp;A KP KWH'!A$3:D$71,4,FALSE),0)</f>
        <v>391458</v>
      </c>
      <c r="K56" s="3">
        <f>IFERROR(VLOOKUP(A56,'[1]B&amp;A KP KWH'!$A$3:$E$71,5,FALSE),0)</f>
        <v>328573</v>
      </c>
      <c r="L56" s="3">
        <f>IFERROR(VLOOKUP(A56,'[1]B&amp;A KP KWH'!$A$3:$F$71,6,FALSE),0)</f>
        <v>397560</v>
      </c>
      <c r="M56" s="3">
        <f>IFERROR(VLOOKUP(A56,'[1]B&amp;A KP KWH'!$A$3:$G$71,7,FALSE),0)</f>
        <v>469302</v>
      </c>
      <c r="N56" s="3">
        <f>IFERROR(VLOOKUP(A56,'[1]B&amp;A KP KWH'!$A$3:$H$71,8,FALSE),0)</f>
        <v>441445</v>
      </c>
      <c r="O56" s="3">
        <f t="shared" si="0"/>
        <v>5074709</v>
      </c>
    </row>
    <row r="57" spans="1:15" x14ac:dyDescent="0.2">
      <c r="A57" s="2">
        <v>257</v>
      </c>
      <c r="B57" s="24" t="s">
        <v>116</v>
      </c>
      <c r="C57" s="2">
        <v>517606</v>
      </c>
      <c r="D57" s="3">
        <v>429824</v>
      </c>
      <c r="E57" s="3">
        <v>326149</v>
      </c>
      <c r="F57" s="3">
        <v>554651</v>
      </c>
      <c r="G57" s="3">
        <v>501446</v>
      </c>
      <c r="H57" s="3">
        <v>391004</v>
      </c>
      <c r="I57" s="3">
        <f>IFERROR(VLOOKUP(A57,'[1]B&amp;A KP KWH'!A$3:C$71,3,FALSE),0)</f>
        <v>552468</v>
      </c>
      <c r="J57" s="3">
        <f>IFERROR(VLOOKUP(A57,'[1]B&amp;A KP KWH'!A$3:D$71,4,FALSE),0)</f>
        <v>46309</v>
      </c>
      <c r="K57" s="3">
        <f>IFERROR(VLOOKUP(A57,'[1]B&amp;A KP KWH'!$A$3:$E$71,5,FALSE),0)</f>
        <v>149652</v>
      </c>
      <c r="L57" s="3">
        <f>IFERROR(VLOOKUP(A57,'[1]B&amp;A KP KWH'!$A$3:$F$71,6,FALSE),0)</f>
        <v>128444</v>
      </c>
      <c r="M57" s="3">
        <f>IFERROR(VLOOKUP(A57,'[1]B&amp;A KP KWH'!$A$3:$G$71,7,FALSE),0)</f>
        <v>196857</v>
      </c>
      <c r="N57" s="3">
        <f>IFERROR(VLOOKUP(A57,'[1]B&amp;A KP KWH'!$A$3:$H$71,8,FALSE),0)</f>
        <v>128815</v>
      </c>
      <c r="O57" s="3">
        <f t="shared" si="0"/>
        <v>3923225</v>
      </c>
    </row>
    <row r="58" spans="1:15" x14ac:dyDescent="0.2">
      <c r="A58" s="2">
        <v>260</v>
      </c>
      <c r="B58" s="2" t="s">
        <v>35</v>
      </c>
      <c r="C58" s="3">
        <v>6972422</v>
      </c>
      <c r="D58" s="3">
        <v>9049781</v>
      </c>
      <c r="E58" s="3">
        <v>10989411</v>
      </c>
      <c r="F58" s="3">
        <v>8832700</v>
      </c>
      <c r="G58" s="3">
        <v>9006541</v>
      </c>
      <c r="H58" s="3">
        <v>8231082</v>
      </c>
      <c r="I58" s="3">
        <f>IFERROR(VLOOKUP(A58,'[1]B&amp;A KP KWH'!A$3:C$71,3,FALSE),0)</f>
        <v>8879037</v>
      </c>
      <c r="J58" s="3">
        <f>IFERROR(VLOOKUP(A58,'[1]B&amp;A KP KWH'!A$3:D$71,4,FALSE),0)</f>
        <v>9127618</v>
      </c>
      <c r="K58" s="3">
        <f>IFERROR(VLOOKUP(A58,'[1]B&amp;A KP KWH'!$A$3:$E$71,5,FALSE),0)</f>
        <v>7415725</v>
      </c>
      <c r="L58" s="3">
        <f>IFERROR(VLOOKUP(A58,'[1]B&amp;A KP KWH'!$A$3:$F$71,6,FALSE),0)</f>
        <v>5020516</v>
      </c>
      <c r="M58" s="3">
        <f>IFERROR(VLOOKUP(A58,'[1]B&amp;A KP KWH'!$A$3:$G$71,7,FALSE),0)</f>
        <v>5721073</v>
      </c>
      <c r="N58" s="3">
        <f>IFERROR(VLOOKUP(A58,'[1]B&amp;A KP KWH'!$A$3:$H$71,8,FALSE),0)</f>
        <v>5864852</v>
      </c>
      <c r="O58" s="3">
        <f t="shared" si="0"/>
        <v>95110758</v>
      </c>
    </row>
    <row r="59" spans="1:15" x14ac:dyDescent="0.2">
      <c r="A59" s="2">
        <v>264</v>
      </c>
      <c r="B59" s="2" t="s">
        <v>36</v>
      </c>
      <c r="C59" s="3">
        <v>138402</v>
      </c>
      <c r="D59" s="3">
        <v>170821</v>
      </c>
      <c r="E59" s="3">
        <v>187938</v>
      </c>
      <c r="F59" s="3">
        <v>162944</v>
      </c>
      <c r="G59" s="3">
        <v>167850</v>
      </c>
      <c r="H59" s="3">
        <v>228708</v>
      </c>
      <c r="I59" s="3">
        <f>IFERROR(VLOOKUP(A59,'[1]B&amp;A KP KWH'!A$3:C$71,3,FALSE),0)</f>
        <v>213620</v>
      </c>
      <c r="J59" s="3">
        <f>IFERROR(VLOOKUP(A59,'[1]B&amp;A KP KWH'!A$3:D$71,4,FALSE),0)</f>
        <v>216499</v>
      </c>
      <c r="K59" s="3">
        <f>IFERROR(VLOOKUP(A59,'[1]B&amp;A KP KWH'!$A$3:$E$71,5,FALSE),0)</f>
        <v>179964</v>
      </c>
      <c r="L59" s="3">
        <f>IFERROR(VLOOKUP(A59,'[1]B&amp;A KP KWH'!$A$3:$F$71,6,FALSE),0)</f>
        <v>83112</v>
      </c>
      <c r="M59" s="3">
        <f>IFERROR(VLOOKUP(A59,'[1]B&amp;A KP KWH'!$A$3:$G$71,7,FALSE),0)</f>
        <v>119108</v>
      </c>
      <c r="N59" s="3">
        <f>IFERROR(VLOOKUP(A59,'[1]B&amp;A KP KWH'!$A$3:$H$71,8,FALSE),0)</f>
        <v>108189</v>
      </c>
      <c r="O59" s="3">
        <f t="shared" si="0"/>
        <v>1977155</v>
      </c>
    </row>
    <row r="60" spans="1:15" x14ac:dyDescent="0.2">
      <c r="A60" s="2">
        <v>330</v>
      </c>
      <c r="B60" s="24" t="s">
        <v>117</v>
      </c>
      <c r="C60" s="27">
        <v>326531</v>
      </c>
      <c r="D60" s="3">
        <v>406825</v>
      </c>
      <c r="E60" s="3">
        <v>130849</v>
      </c>
      <c r="F60" s="3">
        <v>149622</v>
      </c>
      <c r="G60" s="3">
        <v>300474</v>
      </c>
      <c r="H60" s="3">
        <v>244148</v>
      </c>
      <c r="I60" s="3">
        <f>IFERROR(VLOOKUP(A60,'[1]B&amp;A KP KWH'!A$3:C$71,3,FALSE),0)</f>
        <v>230325</v>
      </c>
      <c r="J60" s="3">
        <f>IFERROR(VLOOKUP(A60,'[1]B&amp;A KP KWH'!A$3:D$71,4,FALSE),0)</f>
        <v>251891</v>
      </c>
      <c r="K60" s="3">
        <f>IFERROR(VLOOKUP(A60,'[1]B&amp;A KP KWH'!$A$3:$E$71,5,FALSE),0)</f>
        <v>115239</v>
      </c>
      <c r="L60" s="3">
        <f>IFERROR(VLOOKUP(A60,'[1]B&amp;A KP KWH'!$A$3:$F$71,6,FALSE),0)</f>
        <v>156579</v>
      </c>
      <c r="M60" s="3">
        <f>IFERROR(VLOOKUP(A60,'[1]B&amp;A KP KWH'!$A$3:$G$71,7,FALSE),0)</f>
        <v>166992</v>
      </c>
      <c r="N60" s="3">
        <f>IFERROR(VLOOKUP(A60,'[1]B&amp;A KP KWH'!$A$3:$H$71,8,FALSE),0)</f>
        <v>182371</v>
      </c>
      <c r="O60" s="3">
        <f t="shared" si="0"/>
        <v>2661846</v>
      </c>
    </row>
    <row r="61" spans="1:15" x14ac:dyDescent="0.2">
      <c r="A61" s="2">
        <v>331</v>
      </c>
      <c r="B61" s="2" t="s">
        <v>55</v>
      </c>
      <c r="C61" s="27">
        <v>15694370</v>
      </c>
      <c r="D61" s="27">
        <v>16200156</v>
      </c>
      <c r="E61" s="27">
        <v>15073362</v>
      </c>
      <c r="F61" s="27">
        <v>16015649</v>
      </c>
      <c r="G61" s="3">
        <v>13057141</v>
      </c>
      <c r="H61" s="3">
        <v>7695521</v>
      </c>
      <c r="I61" s="3">
        <f>IFERROR(VLOOKUP(A61,'[1]B&amp;A KP KWH'!A$3:C$71,3,FALSE),0)</f>
        <v>11135396</v>
      </c>
      <c r="J61" s="3">
        <f>IFERROR(VLOOKUP(A61,'[1]B&amp;A KP KWH'!A$3:D$71,4,FALSE),0)</f>
        <v>12102000</v>
      </c>
      <c r="K61" s="3">
        <f>IFERROR(VLOOKUP(A61,'[1]B&amp;A KP KWH'!$A$3:$E$71,5,FALSE),0)</f>
        <v>10992000</v>
      </c>
      <c r="L61" s="3">
        <f>IFERROR(VLOOKUP(A61,'[1]B&amp;A KP KWH'!$A$3:$F$71,6,FALSE),0)</f>
        <v>7416000</v>
      </c>
      <c r="M61" s="3">
        <f>IFERROR(VLOOKUP(A61,'[1]B&amp;A KP KWH'!$A$3:$G$71,7,FALSE),0)</f>
        <v>7704000</v>
      </c>
      <c r="N61" s="3">
        <f>IFERROR(VLOOKUP(A61,'[1]B&amp;A KP KWH'!$A$3:$H$71,8,FALSE),0)</f>
        <v>6168000</v>
      </c>
      <c r="O61" s="3">
        <f t="shared" si="0"/>
        <v>139253595</v>
      </c>
    </row>
    <row r="62" spans="1:15" x14ac:dyDescent="0.2">
      <c r="A62" s="2">
        <v>332</v>
      </c>
      <c r="B62" s="2" t="s">
        <v>118</v>
      </c>
      <c r="C62" s="27"/>
      <c r="D62" s="27"/>
      <c r="E62" s="27"/>
      <c r="F62" s="27"/>
      <c r="G62" s="3"/>
      <c r="H62" s="3"/>
      <c r="I62" s="3">
        <f>IFERROR(VLOOKUP(A62,'[1]B&amp;A KP KWH'!A$3:C$71,3,FALSE),0)</f>
        <v>0</v>
      </c>
      <c r="J62" s="3">
        <f>IFERROR(VLOOKUP(A62,'[1]B&amp;A KP KWH'!A$3:D$71,4,FALSE),0)</f>
        <v>1660806</v>
      </c>
      <c r="K62" s="3">
        <f>IFERROR(VLOOKUP(A62,'[1]B&amp;A KP KWH'!$A$3:$E$71,5,FALSE),0)</f>
        <v>1464763</v>
      </c>
      <c r="L62" s="3">
        <f>IFERROR(VLOOKUP(A62,'[1]B&amp;A KP KWH'!$A$3:$F$71,6,FALSE),0)</f>
        <v>1183069</v>
      </c>
      <c r="M62" s="3">
        <f>IFERROR(VLOOKUP(A62,'[1]B&amp;A KP KWH'!$A$3:$G$71,7,FALSE),0)</f>
        <v>1299269</v>
      </c>
      <c r="N62" s="3">
        <f>IFERROR(VLOOKUP(A62,'[1]B&amp;A KP KWH'!$A$3:$H$71,8,FALSE),0)</f>
        <v>1125427</v>
      </c>
      <c r="O62" s="3">
        <f t="shared" si="0"/>
        <v>6733334</v>
      </c>
    </row>
    <row r="63" spans="1:15" x14ac:dyDescent="0.2">
      <c r="A63" s="2">
        <v>333</v>
      </c>
      <c r="B63" s="2" t="s">
        <v>54</v>
      </c>
      <c r="C63" s="3"/>
      <c r="D63" s="3"/>
      <c r="E63" s="3"/>
      <c r="F63" s="3"/>
      <c r="G63" s="3">
        <v>4421825</v>
      </c>
      <c r="H63" s="3">
        <v>2775498</v>
      </c>
      <c r="I63" s="3">
        <f>IFERROR(VLOOKUP(A63,'[1]B&amp;A KP KWH'!A$3:C$71,3,FALSE),0)</f>
        <v>3175576</v>
      </c>
      <c r="J63" s="3">
        <f>IFERROR(VLOOKUP(A63,'[1]B&amp;A KP KWH'!A$3:D$71,4,FALSE),0)</f>
        <v>2565219</v>
      </c>
      <c r="K63" s="3">
        <f>IFERROR(VLOOKUP(A63,'[1]B&amp;A KP KWH'!$A$3:$E$71,5,FALSE),0)</f>
        <v>3766594</v>
      </c>
      <c r="L63" s="3">
        <f>IFERROR(VLOOKUP(A63,'[1]B&amp;A KP KWH'!$A$3:$F$71,6,FALSE),0)</f>
        <v>1593828</v>
      </c>
      <c r="M63" s="3">
        <f>IFERROR(VLOOKUP(A63,'[1]B&amp;A KP KWH'!$A$3:$G$71,7,FALSE),0)</f>
        <v>1443241</v>
      </c>
      <c r="N63" s="3">
        <f>IFERROR(VLOOKUP(A63,'[1]B&amp;A KP KWH'!$A$3:$H$71,8,FALSE),0)</f>
        <v>1311056</v>
      </c>
      <c r="O63" s="3">
        <f t="shared" si="0"/>
        <v>21052837</v>
      </c>
    </row>
    <row r="64" spans="1:15" x14ac:dyDescent="0.2">
      <c r="A64" s="2">
        <v>356</v>
      </c>
      <c r="B64" s="2" t="s">
        <v>56</v>
      </c>
      <c r="C64" s="3">
        <v>1719771</v>
      </c>
      <c r="D64" s="3">
        <v>1591864</v>
      </c>
      <c r="E64" s="3">
        <v>1670038</v>
      </c>
      <c r="F64" s="3">
        <v>1480591</v>
      </c>
      <c r="G64" s="3">
        <v>1915918</v>
      </c>
      <c r="H64" s="3">
        <v>1441970</v>
      </c>
      <c r="I64" s="3">
        <f>IFERROR(VLOOKUP(A64,'[1]B&amp;A KP KWH'!A$3:C$71,3,FALSE),0)</f>
        <v>1531877</v>
      </c>
      <c r="J64" s="3">
        <f>IFERROR(VLOOKUP(A64,'[1]B&amp;A KP KWH'!A$3:D$71,4,FALSE),0)</f>
        <v>1673336</v>
      </c>
      <c r="K64" s="3">
        <f>IFERROR(VLOOKUP(A64,'[1]B&amp;A KP KWH'!$A$3:$E$71,5,FALSE),0)</f>
        <v>1494134</v>
      </c>
      <c r="L64" s="3">
        <f>IFERROR(VLOOKUP(A64,'[1]B&amp;A KP KWH'!$A$3:$F$71,6,FALSE),0)</f>
        <v>1533697</v>
      </c>
      <c r="M64" s="3">
        <f>IFERROR(VLOOKUP(A64,'[1]B&amp;A KP KWH'!$A$3:$G$71,7,FALSE),0)</f>
        <v>1824927</v>
      </c>
      <c r="N64" s="3">
        <f>IFERROR(VLOOKUP(A64,'[1]B&amp;A KP KWH'!$A$3:$H$71,8,FALSE),0)</f>
        <v>1446296</v>
      </c>
      <c r="O64" s="3">
        <f t="shared" si="0"/>
        <v>19324419</v>
      </c>
    </row>
    <row r="65" spans="1:15" x14ac:dyDescent="0.2">
      <c r="A65" s="2">
        <v>358</v>
      </c>
      <c r="B65" s="2" t="s">
        <v>37</v>
      </c>
      <c r="C65" s="3">
        <v>34528038</v>
      </c>
      <c r="D65" s="3">
        <v>30279377</v>
      </c>
      <c r="E65" s="3">
        <v>29889592</v>
      </c>
      <c r="F65" s="3">
        <v>27460298</v>
      </c>
      <c r="G65" s="3">
        <v>27388314</v>
      </c>
      <c r="H65" s="3">
        <v>28164049</v>
      </c>
      <c r="I65" s="3">
        <f>IFERROR(VLOOKUP(A65,'[1]B&amp;A KP KWH'!A$3:C$71,3,FALSE),0)</f>
        <v>26021057</v>
      </c>
      <c r="J65" s="3">
        <f>IFERROR(VLOOKUP(A65,'[1]B&amp;A KP KWH'!A$3:D$71,4,FALSE),0)</f>
        <v>26540824</v>
      </c>
      <c r="K65" s="3">
        <f>IFERROR(VLOOKUP(A65,'[1]B&amp;A KP KWH'!$A$3:$E$71,5,FALSE),0)</f>
        <v>23070266</v>
      </c>
      <c r="L65" s="3">
        <f>IFERROR(VLOOKUP(A65,'[1]B&amp;A KP KWH'!$A$3:$F$71,6,FALSE),0)</f>
        <v>25042954</v>
      </c>
      <c r="M65" s="3">
        <f>IFERROR(VLOOKUP(A65,'[1]B&amp;A KP KWH'!$A$3:$G$71,7,FALSE),0)</f>
        <v>29112500</v>
      </c>
      <c r="N65" s="3">
        <f>IFERROR(VLOOKUP(A65,'[1]B&amp;A KP KWH'!$A$3:$H$71,8,FALSE),0)</f>
        <v>24299668</v>
      </c>
      <c r="O65" s="3">
        <f t="shared" si="0"/>
        <v>331796937</v>
      </c>
    </row>
    <row r="66" spans="1:15" x14ac:dyDescent="0.2">
      <c r="A66" s="2">
        <v>359</v>
      </c>
      <c r="B66" s="2" t="s">
        <v>38</v>
      </c>
      <c r="C66" s="3">
        <v>10522064</v>
      </c>
      <c r="D66" s="3">
        <v>8208633</v>
      </c>
      <c r="E66" s="3">
        <v>9130651</v>
      </c>
      <c r="F66" s="3">
        <v>9468764</v>
      </c>
      <c r="G66" s="3">
        <v>11184184</v>
      </c>
      <c r="H66" s="3">
        <v>6353263</v>
      </c>
      <c r="I66" s="3">
        <f>IFERROR(VLOOKUP(A66,'[1]B&amp;A KP KWH'!A$3:C$71,3,FALSE),0)</f>
        <v>8519488</v>
      </c>
      <c r="J66" s="3">
        <f>IFERROR(VLOOKUP(A66,'[1]B&amp;A KP KWH'!A$3:D$71,4,FALSE),0)</f>
        <v>8003945</v>
      </c>
      <c r="K66" s="3">
        <f>IFERROR(VLOOKUP(A66,'[1]B&amp;A KP KWH'!$A$3:$E$71,5,FALSE),0)</f>
        <v>7329766</v>
      </c>
      <c r="L66" s="3">
        <f>IFERROR(VLOOKUP(A66,'[1]B&amp;A KP KWH'!$A$3:$F$71,6,FALSE),0)</f>
        <v>9193260</v>
      </c>
      <c r="M66" s="3">
        <f>IFERROR(VLOOKUP(A66,'[1]B&amp;A KP KWH'!$A$3:$G$71,7,FALSE),0)</f>
        <v>12408307</v>
      </c>
      <c r="N66" s="3">
        <f>IFERROR(VLOOKUP(A66,'[1]B&amp;A KP KWH'!$A$3:$H$71,8,FALSE),0)</f>
        <v>6625149</v>
      </c>
      <c r="O66" s="3">
        <f t="shared" si="0"/>
        <v>106947474</v>
      </c>
    </row>
    <row r="67" spans="1:15" x14ac:dyDescent="0.2">
      <c r="A67" s="2">
        <v>360</v>
      </c>
      <c r="B67" s="2" t="s">
        <v>39</v>
      </c>
      <c r="C67" s="3">
        <v>1373925</v>
      </c>
      <c r="D67" s="3">
        <v>1572181</v>
      </c>
      <c r="E67" s="3">
        <v>1353551</v>
      </c>
      <c r="F67" s="3">
        <v>1114304</v>
      </c>
      <c r="G67" s="3">
        <v>2144226</v>
      </c>
      <c r="H67" s="3">
        <v>2125308</v>
      </c>
      <c r="I67" s="3">
        <f>IFERROR(VLOOKUP(A67,'[1]B&amp;A KP KWH'!A$3:C$71,3,FALSE),0)</f>
        <v>1860051</v>
      </c>
      <c r="J67" s="3">
        <f>IFERROR(VLOOKUP(A67,'[1]B&amp;A KP KWH'!A$3:D$71,4,FALSE),0)</f>
        <v>1758672</v>
      </c>
      <c r="K67" s="3">
        <f>IFERROR(VLOOKUP(A67,'[1]B&amp;A KP KWH'!$A$3:$E$71,5,FALSE),0)</f>
        <v>1465850</v>
      </c>
      <c r="L67" s="3">
        <f>IFERROR(VLOOKUP(A67,'[1]B&amp;A KP KWH'!$A$3:$F$71,6,FALSE),0)</f>
        <v>1432939</v>
      </c>
      <c r="M67" s="3">
        <f>IFERROR(VLOOKUP(A67,'[1]B&amp;A KP KWH'!$A$3:$G$71,7,FALSE),0)</f>
        <v>1075657</v>
      </c>
      <c r="N67" s="3">
        <f>IFERROR(VLOOKUP(A67,'[1]B&amp;A KP KWH'!$A$3:$H$71,8,FALSE),0)</f>
        <v>756801</v>
      </c>
      <c r="O67" s="3">
        <f t="shared" si="0"/>
        <v>18033465</v>
      </c>
    </row>
    <row r="68" spans="1:15" x14ac:dyDescent="0.2">
      <c r="A68" s="2">
        <v>370</v>
      </c>
      <c r="B68" s="2" t="s">
        <v>39</v>
      </c>
      <c r="C68" s="3"/>
      <c r="D68" s="3">
        <v>1659946</v>
      </c>
      <c r="E68" s="3">
        <v>6841</v>
      </c>
      <c r="F68" s="3">
        <v>2413957</v>
      </c>
      <c r="G68" s="3">
        <v>1650456</v>
      </c>
      <c r="H68" s="3">
        <v>1663200</v>
      </c>
      <c r="I68" s="3">
        <f>IFERROR(VLOOKUP(A68,'[1]B&amp;A KP KWH'!A$3:C$71,3,FALSE),0)</f>
        <v>2145600</v>
      </c>
      <c r="J68" s="3">
        <f>IFERROR(VLOOKUP(A68,'[1]B&amp;A KP KWH'!A$3:D$71,4,FALSE),0)</f>
        <v>1404000</v>
      </c>
      <c r="K68" s="3">
        <f>IFERROR(VLOOKUP(A68,'[1]B&amp;A KP KWH'!$A$3:$E$71,5,FALSE),0)</f>
        <v>1184513</v>
      </c>
      <c r="L68" s="3">
        <f>IFERROR(VLOOKUP(A68,'[1]B&amp;A KP KWH'!$A$3:$F$71,6,FALSE),0)</f>
        <v>-860513</v>
      </c>
      <c r="M68" s="3">
        <f>IFERROR(VLOOKUP(A68,'[1]B&amp;A KP KWH'!$A$3:$G$71,7,FALSE),0)</f>
        <v>237600</v>
      </c>
      <c r="N68" s="3">
        <f>IFERROR(VLOOKUP(A68,'[1]B&amp;A KP KWH'!$A$3:$H$71,8,FALSE),0)</f>
        <v>0</v>
      </c>
      <c r="O68" s="3">
        <f t="shared" si="0"/>
        <v>11505600</v>
      </c>
    </row>
    <row r="69" spans="1:15" x14ac:dyDescent="0.2">
      <c r="A69" s="2">
        <v>371</v>
      </c>
      <c r="B69" s="2" t="s">
        <v>39</v>
      </c>
      <c r="C69" s="3">
        <v>113955779</v>
      </c>
      <c r="D69" s="3">
        <v>113524908</v>
      </c>
      <c r="E69" s="3">
        <v>106451963</v>
      </c>
      <c r="F69" s="3">
        <v>109529484</v>
      </c>
      <c r="G69" s="3">
        <v>104985645</v>
      </c>
      <c r="H69" s="3">
        <v>109580470</v>
      </c>
      <c r="I69" s="3">
        <f>IFERROR(VLOOKUP(A69,'[1]B&amp;A KP KWH'!A$3:C$71,3,FALSE),0)</f>
        <v>110540498</v>
      </c>
      <c r="J69" s="3">
        <f>IFERROR(VLOOKUP(A69,'[1]B&amp;A KP KWH'!A$3:D$71,4,FALSE),0)</f>
        <v>101256405</v>
      </c>
      <c r="K69" s="3">
        <f>IFERROR(VLOOKUP(A69,'[1]B&amp;A KP KWH'!$A$3:$E$71,5,FALSE),0)</f>
        <v>102195319</v>
      </c>
      <c r="L69" s="3">
        <f>IFERROR(VLOOKUP(A69,'[1]B&amp;A KP KWH'!$A$3:$F$71,6,FALSE),0)</f>
        <v>96588370</v>
      </c>
      <c r="M69" s="3">
        <f>IFERROR(VLOOKUP(A69,'[1]B&amp;A KP KWH'!$A$3:$G$71,7,FALSE),0)</f>
        <v>100770492</v>
      </c>
      <c r="N69" s="3">
        <f>IFERROR(VLOOKUP(A69,'[1]B&amp;A KP KWH'!$A$3:$H$71,8,FALSE),0)</f>
        <v>99762397</v>
      </c>
      <c r="O69" s="3">
        <f t="shared" si="0"/>
        <v>1269141730</v>
      </c>
    </row>
    <row r="70" spans="1:15" x14ac:dyDescent="0.2">
      <c r="A70" s="2">
        <v>372</v>
      </c>
      <c r="B70" s="2" t="s">
        <v>39</v>
      </c>
      <c r="C70" s="3">
        <v>29505240</v>
      </c>
      <c r="D70" s="3">
        <v>22078574</v>
      </c>
      <c r="E70" s="3">
        <v>28636223</v>
      </c>
      <c r="F70" s="3">
        <v>22880319</v>
      </c>
      <c r="G70" s="3">
        <v>36555639</v>
      </c>
      <c r="H70" s="3">
        <v>18481730</v>
      </c>
      <c r="I70" s="3">
        <f>IFERROR(VLOOKUP(A70,'[1]B&amp;A KP KWH'!A$3:C$71,3,FALSE),0)</f>
        <v>23399033</v>
      </c>
      <c r="J70" s="3">
        <f>IFERROR(VLOOKUP(A70,'[1]B&amp;A KP KWH'!A$3:D$71,4,FALSE),0)</f>
        <v>20473946</v>
      </c>
      <c r="K70" s="3">
        <f>IFERROR(VLOOKUP(A70,'[1]B&amp;A KP KWH'!$A$3:$E$71,5,FALSE),0)</f>
        <v>16983208</v>
      </c>
      <c r="L70" s="3">
        <f>IFERROR(VLOOKUP(A70,'[1]B&amp;A KP KWH'!$A$3:$F$71,6,FALSE),0)</f>
        <v>23008566</v>
      </c>
      <c r="M70" s="3">
        <f>IFERROR(VLOOKUP(A70,'[1]B&amp;A KP KWH'!$A$3:$G$71,7,FALSE),0)</f>
        <v>18113310</v>
      </c>
      <c r="N70" s="3">
        <f>IFERROR(VLOOKUP(A70,'[1]B&amp;A KP KWH'!$A$3:$H$71,8,FALSE),0)</f>
        <v>18198587</v>
      </c>
      <c r="O70" s="3">
        <f t="shared" si="0"/>
        <v>278314375</v>
      </c>
    </row>
    <row r="71" spans="1:15" x14ac:dyDescent="0.2">
      <c r="A71" s="2">
        <v>528</v>
      </c>
      <c r="B71" s="2" t="s">
        <v>40</v>
      </c>
      <c r="C71" s="3">
        <v>534517</v>
      </c>
      <c r="D71" s="3">
        <v>616902</v>
      </c>
      <c r="E71" s="3">
        <v>673494</v>
      </c>
      <c r="F71" s="3">
        <v>788866</v>
      </c>
      <c r="G71" s="3">
        <v>859166</v>
      </c>
      <c r="H71" s="3">
        <v>883684</v>
      </c>
      <c r="I71" s="3">
        <f>IFERROR(VLOOKUP(A71,'[1]B&amp;A KP KWH'!A$3:C$71,3,FALSE),0)</f>
        <v>889988</v>
      </c>
      <c r="J71" s="3">
        <f>IFERROR(VLOOKUP(A71,'[1]B&amp;A KP KWH'!A$3:D$71,4,FALSE),0)</f>
        <v>752354</v>
      </c>
      <c r="K71" s="3">
        <f>IFERROR(VLOOKUP(A71,'[1]B&amp;A KP KWH'!$A$3:$E$71,5,FALSE),0)</f>
        <v>743656</v>
      </c>
      <c r="L71" s="3">
        <f>IFERROR(VLOOKUP(A71,'[1]B&amp;A KP KWH'!$A$3:$F$71,6,FALSE),0)</f>
        <v>631709</v>
      </c>
      <c r="M71" s="3">
        <f>IFERROR(VLOOKUP(A71,'[1]B&amp;A KP KWH'!$A$3:$G$71,7,FALSE),0)</f>
        <v>573540</v>
      </c>
      <c r="N71" s="3">
        <f>IFERROR(VLOOKUP(A71,'[1]B&amp;A KP KWH'!$A$3:$H$71,8,FALSE),0)</f>
        <v>500367</v>
      </c>
      <c r="O71" s="3">
        <f>SUM(C71:N71)</f>
        <v>8448243</v>
      </c>
    </row>
    <row r="72" spans="1:15" x14ac:dyDescent="0.2">
      <c r="A72" s="2">
        <v>540</v>
      </c>
      <c r="B72" s="2" t="s">
        <v>41</v>
      </c>
      <c r="C72" s="3">
        <v>167331</v>
      </c>
      <c r="D72" s="3">
        <v>139551</v>
      </c>
      <c r="E72" s="3">
        <v>153295</v>
      </c>
      <c r="F72" s="3">
        <v>141144</v>
      </c>
      <c r="G72" s="3">
        <v>183842</v>
      </c>
      <c r="H72" s="3">
        <v>145066</v>
      </c>
      <c r="I72" s="3">
        <f>IFERROR(VLOOKUP(A72,'[1]B&amp;A KP KWH'!A$3:C$71,3,FALSE),0)</f>
        <v>180727</v>
      </c>
      <c r="J72" s="3">
        <f>IFERROR(VLOOKUP(A72,'[1]B&amp;A KP KWH'!A$3:D$71,4,FALSE),0)</f>
        <v>155336</v>
      </c>
      <c r="K72" s="3">
        <f>IFERROR(VLOOKUP(A72,'[1]B&amp;A KP KWH'!$A$3:$E$71,5,FALSE),0)</f>
        <v>139477</v>
      </c>
      <c r="L72" s="3">
        <f>IFERROR(VLOOKUP(A72,'[1]B&amp;A KP KWH'!$A$3:$F$71,6,FALSE),0)</f>
        <v>150650</v>
      </c>
      <c r="M72" s="3">
        <f>IFERROR(VLOOKUP(A72,'[1]B&amp;A KP KWH'!$A$3:$G$71,7,FALSE),0)</f>
        <v>201784</v>
      </c>
      <c r="N72" s="3">
        <f>IFERROR(VLOOKUP(A72,'[1]B&amp;A KP KWH'!$A$3:$H$71,8,FALSE),0)</f>
        <v>165257</v>
      </c>
      <c r="O72" s="3">
        <f>SUM(C72:N72)</f>
        <v>1923460</v>
      </c>
    </row>
    <row r="73" spans="1:15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B74" s="2" t="s">
        <v>122</v>
      </c>
      <c r="C74" s="3">
        <v>496229466</v>
      </c>
      <c r="D74" s="3">
        <v>480111914</v>
      </c>
      <c r="E74" s="3">
        <v>444850342</v>
      </c>
      <c r="F74" s="3">
        <v>410522501</v>
      </c>
      <c r="G74" s="3">
        <v>474564173</v>
      </c>
      <c r="H74" s="3">
        <v>501159047</v>
      </c>
      <c r="I74" s="3">
        <v>506312273</v>
      </c>
      <c r="J74" s="3">
        <v>478918132</v>
      </c>
      <c r="K74" s="3">
        <v>416763193</v>
      </c>
      <c r="L74" s="3">
        <v>364065737</v>
      </c>
      <c r="M74" s="3">
        <v>415521477</v>
      </c>
      <c r="N74" s="3">
        <v>388259016</v>
      </c>
      <c r="O74" s="3">
        <f>SUM(C74:N74)</f>
        <v>5377277271</v>
      </c>
    </row>
    <row r="75" spans="1:15" x14ac:dyDescent="0.2">
      <c r="B75" s="2" t="s">
        <v>123</v>
      </c>
      <c r="C75" s="2">
        <f>C74-SUM(C5:C72)</f>
        <v>0</v>
      </c>
      <c r="D75" s="2">
        <f t="shared" ref="D75:O75" si="1">D74-SUM(D5:D72)</f>
        <v>0</v>
      </c>
      <c r="E75" s="2">
        <f t="shared" si="1"/>
        <v>0</v>
      </c>
      <c r="F75" s="2">
        <f t="shared" si="1"/>
        <v>0</v>
      </c>
      <c r="G75" s="2">
        <f t="shared" si="1"/>
        <v>0</v>
      </c>
      <c r="H75" s="2">
        <f t="shared" si="1"/>
        <v>0</v>
      </c>
      <c r="I75" s="2">
        <f t="shared" si="1"/>
        <v>0</v>
      </c>
      <c r="J75" s="2">
        <f t="shared" si="1"/>
        <v>0</v>
      </c>
      <c r="K75" s="2">
        <f t="shared" si="1"/>
        <v>0</v>
      </c>
      <c r="L75" s="2">
        <f t="shared" si="1"/>
        <v>0</v>
      </c>
      <c r="M75" s="2">
        <f t="shared" si="1"/>
        <v>0</v>
      </c>
      <c r="N75" s="2">
        <f t="shared" si="1"/>
        <v>0</v>
      </c>
      <c r="O75" s="2">
        <f t="shared" si="1"/>
        <v>0</v>
      </c>
    </row>
    <row r="76" spans="1:15" x14ac:dyDescent="0.2">
      <c r="I76" s="14"/>
      <c r="J76" s="14"/>
      <c r="K76" s="14"/>
      <c r="L76" s="14"/>
      <c r="M76" s="14"/>
      <c r="N76" s="14"/>
    </row>
    <row r="77" spans="1:15" x14ac:dyDescent="0.2">
      <c r="C77" s="3">
        <f>SUM(C17:C72)</f>
        <v>318692984</v>
      </c>
      <c r="D77" s="3">
        <f t="shared" ref="D77:N77" si="2">SUM(D17:D72)</f>
        <v>304459585</v>
      </c>
      <c r="E77" s="3">
        <f t="shared" si="2"/>
        <v>299081360</v>
      </c>
      <c r="F77" s="3">
        <f t="shared" si="2"/>
        <v>287759841</v>
      </c>
      <c r="G77" s="3">
        <f t="shared" si="2"/>
        <v>311123790</v>
      </c>
      <c r="H77" s="3">
        <f t="shared" si="2"/>
        <v>281083768</v>
      </c>
      <c r="I77" s="3">
        <f t="shared" si="2"/>
        <v>293191452</v>
      </c>
      <c r="J77" s="3">
        <f t="shared" si="2"/>
        <v>280623902</v>
      </c>
      <c r="K77" s="3">
        <f t="shared" si="2"/>
        <v>257089873</v>
      </c>
      <c r="L77" s="3">
        <f t="shared" si="2"/>
        <v>243654447</v>
      </c>
      <c r="M77" s="3">
        <f t="shared" si="2"/>
        <v>264635652</v>
      </c>
      <c r="N77" s="3">
        <f t="shared" si="2"/>
        <v>247644026</v>
      </c>
    </row>
    <row r="78" spans="1:15" x14ac:dyDescent="0.2">
      <c r="B78" s="2" t="s">
        <v>121</v>
      </c>
      <c r="C78" s="27">
        <f>C77-B138</f>
        <v>0</v>
      </c>
      <c r="D78" s="27">
        <f>D77-C138</f>
        <v>0</v>
      </c>
      <c r="E78" s="27">
        <f>E77-D138</f>
        <v>0</v>
      </c>
      <c r="F78" s="27">
        <f t="shared" ref="F78:N78" si="3">F77-E138</f>
        <v>0</v>
      </c>
      <c r="G78" s="27">
        <f t="shared" si="3"/>
        <v>0</v>
      </c>
      <c r="H78" s="27">
        <f t="shared" si="3"/>
        <v>0</v>
      </c>
      <c r="I78" s="27">
        <f t="shared" si="3"/>
        <v>0</v>
      </c>
      <c r="J78" s="27">
        <f t="shared" si="3"/>
        <v>0</v>
      </c>
      <c r="K78" s="27">
        <f t="shared" si="3"/>
        <v>0</v>
      </c>
      <c r="L78" s="27">
        <f t="shared" si="3"/>
        <v>0</v>
      </c>
      <c r="M78" s="27">
        <f t="shared" si="3"/>
        <v>0</v>
      </c>
      <c r="N78" s="27">
        <f t="shared" si="3"/>
        <v>0</v>
      </c>
    </row>
    <row r="79" spans="1:15" x14ac:dyDescent="0.2">
      <c r="K79" s="3"/>
      <c r="L79" s="3"/>
    </row>
    <row r="81" spans="1:13" x14ac:dyDescent="0.2">
      <c r="A81" s="2" t="s">
        <v>50</v>
      </c>
      <c r="B81" s="2" t="s">
        <v>93</v>
      </c>
      <c r="C81" s="2" t="s">
        <v>94</v>
      </c>
      <c r="D81" s="2" t="s">
        <v>83</v>
      </c>
      <c r="E81" s="2" t="s">
        <v>84</v>
      </c>
      <c r="F81" s="2" t="s">
        <v>85</v>
      </c>
      <c r="G81" s="2" t="s">
        <v>86</v>
      </c>
      <c r="H81" s="2" t="s">
        <v>87</v>
      </c>
      <c r="I81" s="2" t="s">
        <v>88</v>
      </c>
      <c r="J81" s="2" t="s">
        <v>89</v>
      </c>
      <c r="K81" s="2" t="s">
        <v>90</v>
      </c>
      <c r="L81" s="2" t="s">
        <v>91</v>
      </c>
      <c r="M81" s="2" t="s">
        <v>92</v>
      </c>
    </row>
    <row r="82" spans="1:13" x14ac:dyDescent="0.2">
      <c r="A82" s="5">
        <v>93</v>
      </c>
      <c r="B82" s="4">
        <v>40402</v>
      </c>
      <c r="C82" s="4">
        <v>44840</v>
      </c>
      <c r="D82" s="4">
        <v>47183</v>
      </c>
      <c r="E82" s="4">
        <v>55754</v>
      </c>
      <c r="F82" s="4">
        <v>74871</v>
      </c>
      <c r="G82" s="4">
        <v>50706</v>
      </c>
      <c r="H82" s="4">
        <v>55542</v>
      </c>
      <c r="I82" s="4">
        <v>48936</v>
      </c>
      <c r="J82" s="4">
        <v>43144</v>
      </c>
      <c r="K82" s="4">
        <v>41549</v>
      </c>
      <c r="L82" s="4">
        <v>45448</v>
      </c>
      <c r="M82" s="4">
        <v>29246</v>
      </c>
    </row>
    <row r="83" spans="1:13" x14ac:dyDescent="0.2">
      <c r="A83" s="5">
        <v>94</v>
      </c>
      <c r="B83" s="4">
        <v>701966</v>
      </c>
      <c r="C83" s="4">
        <v>773897</v>
      </c>
      <c r="D83" s="4">
        <v>842508</v>
      </c>
      <c r="E83" s="4">
        <v>1007303</v>
      </c>
      <c r="F83" s="4">
        <v>1318051</v>
      </c>
      <c r="G83" s="4">
        <v>908929</v>
      </c>
      <c r="H83" s="4">
        <v>975564</v>
      </c>
      <c r="I83" s="4">
        <v>888262</v>
      </c>
      <c r="J83" s="4">
        <v>802770</v>
      </c>
      <c r="K83" s="4">
        <v>731986</v>
      </c>
      <c r="L83" s="4">
        <v>802717</v>
      </c>
      <c r="M83" s="4">
        <v>537788</v>
      </c>
    </row>
    <row r="84" spans="1:13" x14ac:dyDescent="0.2">
      <c r="A84" s="5">
        <v>95</v>
      </c>
      <c r="B84" s="4">
        <v>10200</v>
      </c>
      <c r="C84" s="4">
        <v>11903</v>
      </c>
      <c r="D84" s="4">
        <v>12006</v>
      </c>
      <c r="E84" s="4">
        <v>15391</v>
      </c>
      <c r="F84" s="4">
        <v>17822</v>
      </c>
      <c r="G84" s="4">
        <v>12703</v>
      </c>
      <c r="H84" s="4">
        <v>13639</v>
      </c>
      <c r="I84" s="4">
        <v>11953</v>
      </c>
      <c r="J84" s="4">
        <v>11205</v>
      </c>
      <c r="K84" s="4">
        <v>10464</v>
      </c>
      <c r="L84" s="4">
        <v>12762</v>
      </c>
      <c r="M84" s="4">
        <v>7368</v>
      </c>
    </row>
    <row r="85" spans="1:13" x14ac:dyDescent="0.2">
      <c r="A85" s="5">
        <v>97</v>
      </c>
      <c r="B85" s="4">
        <v>119091</v>
      </c>
      <c r="C85" s="4">
        <v>131315</v>
      </c>
      <c r="D85" s="4">
        <v>140870</v>
      </c>
      <c r="E85" s="4">
        <v>172137</v>
      </c>
      <c r="F85" s="4">
        <v>218839</v>
      </c>
      <c r="G85" s="4">
        <v>148727</v>
      </c>
      <c r="H85" s="4">
        <v>159375</v>
      </c>
      <c r="I85" s="4">
        <v>146715</v>
      </c>
      <c r="J85" s="4">
        <v>133050</v>
      </c>
      <c r="K85" s="4">
        <v>124903</v>
      </c>
      <c r="L85" s="4">
        <v>138105</v>
      </c>
      <c r="M85" s="4">
        <v>89877</v>
      </c>
    </row>
    <row r="86" spans="1:13" x14ac:dyDescent="0.2">
      <c r="A86" s="5">
        <v>98</v>
      </c>
      <c r="B86" s="4">
        <v>30166</v>
      </c>
      <c r="C86" s="4">
        <v>34707</v>
      </c>
      <c r="D86" s="4">
        <v>37752</v>
      </c>
      <c r="E86" s="4">
        <v>46644</v>
      </c>
      <c r="F86" s="4">
        <v>68290</v>
      </c>
      <c r="G86" s="4">
        <v>31744</v>
      </c>
      <c r="H86" s="4">
        <v>43446</v>
      </c>
      <c r="I86" s="4">
        <v>39751</v>
      </c>
      <c r="J86" s="4">
        <v>34651</v>
      </c>
      <c r="K86" s="4">
        <v>34015</v>
      </c>
      <c r="L86" s="4">
        <v>36591</v>
      </c>
      <c r="M86" s="4">
        <v>24432</v>
      </c>
    </row>
    <row r="87" spans="1:13" x14ac:dyDescent="0.2">
      <c r="A87" s="5">
        <v>99</v>
      </c>
      <c r="B87" s="4">
        <v>557</v>
      </c>
      <c r="C87" s="4">
        <v>576</v>
      </c>
      <c r="D87" s="4">
        <v>703</v>
      </c>
      <c r="E87" s="4">
        <v>722</v>
      </c>
      <c r="F87" s="4">
        <v>1077</v>
      </c>
      <c r="G87" s="4">
        <v>604</v>
      </c>
      <c r="H87" s="4">
        <v>773</v>
      </c>
      <c r="I87" s="4">
        <v>664</v>
      </c>
      <c r="J87" s="4">
        <v>600</v>
      </c>
      <c r="K87" s="4">
        <v>696</v>
      </c>
      <c r="L87" s="4">
        <v>115</v>
      </c>
      <c r="M87" s="4">
        <v>221</v>
      </c>
    </row>
    <row r="88" spans="1:13" x14ac:dyDescent="0.2">
      <c r="A88" s="5">
        <v>103</v>
      </c>
      <c r="B88" s="4">
        <v>179</v>
      </c>
      <c r="C88" s="4">
        <v>195</v>
      </c>
      <c r="D88" s="4">
        <v>185</v>
      </c>
      <c r="E88" s="4">
        <v>264</v>
      </c>
      <c r="F88" s="4">
        <v>331</v>
      </c>
      <c r="G88" s="4">
        <v>197</v>
      </c>
      <c r="H88" s="4">
        <v>263</v>
      </c>
      <c r="I88" s="4">
        <v>187</v>
      </c>
      <c r="J88" s="4">
        <v>200</v>
      </c>
      <c r="K88" s="4">
        <v>190</v>
      </c>
      <c r="L88" s="4">
        <v>202</v>
      </c>
      <c r="M88" s="4">
        <v>110</v>
      </c>
    </row>
    <row r="89" spans="1:13" x14ac:dyDescent="0.2">
      <c r="A89" s="5">
        <v>107</v>
      </c>
      <c r="B89" s="4">
        <v>120125</v>
      </c>
      <c r="C89" s="4">
        <v>135683</v>
      </c>
      <c r="D89" s="4">
        <v>142678</v>
      </c>
      <c r="E89" s="4">
        <v>179699</v>
      </c>
      <c r="F89" s="4">
        <v>222075</v>
      </c>
      <c r="G89" s="4">
        <v>157007</v>
      </c>
      <c r="H89" s="4">
        <v>167361</v>
      </c>
      <c r="I89" s="4">
        <v>153273</v>
      </c>
      <c r="J89" s="4">
        <v>134936</v>
      </c>
      <c r="K89" s="4">
        <v>128676</v>
      </c>
      <c r="L89" s="4">
        <v>139725</v>
      </c>
      <c r="M89" s="4">
        <v>92849</v>
      </c>
    </row>
    <row r="90" spans="1:13" x14ac:dyDescent="0.2">
      <c r="A90" s="5">
        <v>109</v>
      </c>
      <c r="B90" s="4">
        <v>555242</v>
      </c>
      <c r="C90" s="4">
        <v>618634</v>
      </c>
      <c r="D90" s="4">
        <v>665190</v>
      </c>
      <c r="E90" s="4">
        <v>821364</v>
      </c>
      <c r="F90" s="4">
        <v>990416</v>
      </c>
      <c r="G90" s="4">
        <v>725750</v>
      </c>
      <c r="H90" s="4">
        <v>788720</v>
      </c>
      <c r="I90" s="4">
        <v>684980</v>
      </c>
      <c r="J90" s="4">
        <v>616671</v>
      </c>
      <c r="K90" s="4">
        <v>588580</v>
      </c>
      <c r="L90" s="4">
        <v>639456</v>
      </c>
      <c r="M90" s="4">
        <v>426697</v>
      </c>
    </row>
    <row r="91" spans="1:13" x14ac:dyDescent="0.2">
      <c r="A91" s="5">
        <v>110</v>
      </c>
      <c r="B91" s="4">
        <v>11083</v>
      </c>
      <c r="C91" s="4">
        <v>13097</v>
      </c>
      <c r="D91" s="4">
        <v>12336</v>
      </c>
      <c r="E91" s="4">
        <v>16968</v>
      </c>
      <c r="F91" s="4">
        <v>21447</v>
      </c>
      <c r="G91" s="4">
        <v>14678</v>
      </c>
      <c r="H91" s="4">
        <v>15917</v>
      </c>
      <c r="I91" s="4">
        <v>14967</v>
      </c>
      <c r="J91" s="4">
        <v>14714</v>
      </c>
      <c r="K91" s="4">
        <v>13156</v>
      </c>
      <c r="L91" s="4">
        <v>15047</v>
      </c>
      <c r="M91" s="4">
        <v>9720</v>
      </c>
    </row>
    <row r="92" spans="1:13" x14ac:dyDescent="0.2">
      <c r="A92" s="5">
        <v>111</v>
      </c>
      <c r="B92" s="4">
        <v>26555</v>
      </c>
      <c r="C92" s="4">
        <v>28850</v>
      </c>
      <c r="D92" s="4">
        <v>31615</v>
      </c>
      <c r="E92" s="4">
        <v>37021</v>
      </c>
      <c r="F92" s="4">
        <v>48032</v>
      </c>
      <c r="G92" s="4">
        <v>33308</v>
      </c>
      <c r="H92" s="4">
        <v>39420</v>
      </c>
      <c r="I92" s="4">
        <v>33186</v>
      </c>
      <c r="J92" s="4">
        <v>30644</v>
      </c>
      <c r="K92" s="4">
        <v>27479</v>
      </c>
      <c r="L92" s="4">
        <v>30031</v>
      </c>
      <c r="M92" s="4">
        <v>20348</v>
      </c>
    </row>
    <row r="93" spans="1:13" x14ac:dyDescent="0.2">
      <c r="A93" s="5">
        <v>113</v>
      </c>
      <c r="B93" s="4">
        <v>1064882</v>
      </c>
      <c r="C93" s="4">
        <v>1164332</v>
      </c>
      <c r="D93" s="4">
        <v>1274235</v>
      </c>
      <c r="E93" s="4">
        <v>1541296</v>
      </c>
      <c r="F93" s="4">
        <v>1994886</v>
      </c>
      <c r="G93" s="4">
        <v>1367635</v>
      </c>
      <c r="H93" s="4">
        <v>1484338</v>
      </c>
      <c r="I93" s="4">
        <v>1333232</v>
      </c>
      <c r="J93" s="4">
        <v>1223499</v>
      </c>
      <c r="K93" s="4">
        <v>1153456</v>
      </c>
      <c r="L93" s="4">
        <v>1237374</v>
      </c>
      <c r="M93" s="4">
        <v>811600</v>
      </c>
    </row>
    <row r="94" spans="1:13" x14ac:dyDescent="0.2">
      <c r="A94" s="5">
        <v>116</v>
      </c>
      <c r="B94" s="4">
        <v>123361</v>
      </c>
      <c r="C94" s="4">
        <v>135980</v>
      </c>
      <c r="D94" s="4">
        <v>143961</v>
      </c>
      <c r="E94" s="4">
        <v>185675</v>
      </c>
      <c r="F94" s="4">
        <v>226949</v>
      </c>
      <c r="G94" s="4">
        <v>160582</v>
      </c>
      <c r="H94" s="4">
        <v>166150</v>
      </c>
      <c r="I94" s="4">
        <v>135059</v>
      </c>
      <c r="J94" s="4">
        <v>133221</v>
      </c>
      <c r="K94" s="4">
        <v>130838</v>
      </c>
      <c r="L94" s="4">
        <v>143037</v>
      </c>
      <c r="M94" s="4">
        <v>92707</v>
      </c>
    </row>
    <row r="95" spans="1:13" x14ac:dyDescent="0.2">
      <c r="A95" s="5">
        <v>120</v>
      </c>
      <c r="B95" s="4">
        <v>192</v>
      </c>
      <c r="C95" s="4">
        <v>170</v>
      </c>
      <c r="D95" s="4">
        <v>212</v>
      </c>
      <c r="E95" s="4">
        <v>257</v>
      </c>
      <c r="F95" s="4">
        <v>342</v>
      </c>
      <c r="G95" s="4">
        <v>224</v>
      </c>
      <c r="H95" s="4">
        <v>215</v>
      </c>
      <c r="I95" s="4">
        <v>218</v>
      </c>
      <c r="J95" s="4">
        <v>177</v>
      </c>
      <c r="K95" s="4">
        <v>179</v>
      </c>
      <c r="L95" s="4">
        <v>204</v>
      </c>
      <c r="M95" s="4">
        <v>130</v>
      </c>
    </row>
    <row r="96" spans="1:13" x14ac:dyDescent="0.2">
      <c r="A96" s="5">
        <v>122</v>
      </c>
      <c r="B96" s="4">
        <v>3423</v>
      </c>
      <c r="C96" s="4">
        <v>3669</v>
      </c>
      <c r="D96" s="4">
        <v>4112</v>
      </c>
      <c r="E96" s="4">
        <v>5159</v>
      </c>
      <c r="F96" s="4">
        <v>5326</v>
      </c>
      <c r="G96" s="4">
        <v>3970</v>
      </c>
      <c r="H96" s="4">
        <v>4428</v>
      </c>
      <c r="I96" s="4">
        <v>4189</v>
      </c>
      <c r="J96" s="4">
        <v>3681</v>
      </c>
      <c r="K96" s="4">
        <v>3369</v>
      </c>
      <c r="L96" s="4">
        <v>3762</v>
      </c>
      <c r="M96" s="4">
        <v>2553</v>
      </c>
    </row>
    <row r="97" spans="1:13" x14ac:dyDescent="0.2">
      <c r="A97" s="5">
        <v>126</v>
      </c>
      <c r="B97" s="4">
        <v>381</v>
      </c>
      <c r="C97" s="4">
        <v>486</v>
      </c>
      <c r="D97" s="4">
        <v>490</v>
      </c>
      <c r="E97" s="4">
        <v>574</v>
      </c>
      <c r="F97" s="4">
        <v>794</v>
      </c>
      <c r="G97" s="4">
        <v>558</v>
      </c>
      <c r="H97" s="4">
        <v>553</v>
      </c>
      <c r="I97" s="4">
        <v>534</v>
      </c>
      <c r="J97" s="4">
        <v>429</v>
      </c>
      <c r="K97" s="4">
        <v>463</v>
      </c>
      <c r="L97" s="4">
        <v>495</v>
      </c>
      <c r="M97" s="4">
        <v>273</v>
      </c>
    </row>
    <row r="98" spans="1:13" x14ac:dyDescent="0.2">
      <c r="A98" s="5">
        <v>130</v>
      </c>
      <c r="B98" s="4">
        <v>333</v>
      </c>
      <c r="C98" s="4">
        <v>377</v>
      </c>
      <c r="D98" s="4">
        <v>392</v>
      </c>
      <c r="E98" s="4">
        <v>464</v>
      </c>
      <c r="F98" s="4">
        <v>641</v>
      </c>
      <c r="G98" s="4">
        <v>422</v>
      </c>
      <c r="H98" s="4">
        <v>481</v>
      </c>
      <c r="I98" s="4">
        <v>395</v>
      </c>
      <c r="J98" s="4">
        <v>372</v>
      </c>
      <c r="K98" s="4">
        <v>360</v>
      </c>
      <c r="L98" s="4">
        <v>404</v>
      </c>
      <c r="M98" s="4">
        <v>216</v>
      </c>
    </row>
    <row r="99" spans="1:13" x14ac:dyDescent="0.2">
      <c r="A99" s="5">
        <v>131</v>
      </c>
      <c r="B99" s="4">
        <v>29728</v>
      </c>
      <c r="C99" s="4">
        <v>32342</v>
      </c>
      <c r="D99" s="4">
        <v>36092</v>
      </c>
      <c r="E99" s="4">
        <v>43848</v>
      </c>
      <c r="F99" s="4">
        <v>53895</v>
      </c>
      <c r="G99" s="4">
        <v>41599</v>
      </c>
      <c r="H99" s="4">
        <v>40987</v>
      </c>
      <c r="I99" s="4">
        <v>40831</v>
      </c>
      <c r="J99" s="4">
        <v>34421</v>
      </c>
      <c r="K99" s="4">
        <v>28799</v>
      </c>
      <c r="L99" s="4">
        <v>36035</v>
      </c>
      <c r="M99" s="4">
        <v>23879</v>
      </c>
    </row>
    <row r="100" spans="1:13" x14ac:dyDescent="0.2">
      <c r="A100" s="5">
        <v>136</v>
      </c>
      <c r="B100" s="4">
        <v>125</v>
      </c>
      <c r="C100" s="4">
        <v>138</v>
      </c>
      <c r="D100" s="4">
        <v>154</v>
      </c>
      <c r="E100" s="4">
        <v>190</v>
      </c>
      <c r="F100" s="4">
        <v>214</v>
      </c>
      <c r="G100" s="4">
        <v>399</v>
      </c>
      <c r="H100" s="4">
        <v>367</v>
      </c>
      <c r="I100" s="4">
        <v>335</v>
      </c>
      <c r="J100" s="4">
        <v>769</v>
      </c>
      <c r="K100" s="4">
        <v>762</v>
      </c>
      <c r="L100" s="4">
        <v>1012</v>
      </c>
      <c r="M100" s="4">
        <v>4154</v>
      </c>
    </row>
    <row r="101" spans="1:13" x14ac:dyDescent="0.2">
      <c r="A101" s="5">
        <v>204</v>
      </c>
      <c r="B101" s="4">
        <v>106074</v>
      </c>
      <c r="C101" s="4">
        <v>95121</v>
      </c>
      <c r="D101" s="4">
        <v>98762</v>
      </c>
      <c r="E101" s="4">
        <v>95786</v>
      </c>
      <c r="F101" s="4">
        <v>116685</v>
      </c>
      <c r="G101" s="4">
        <v>94446</v>
      </c>
      <c r="H101" s="4">
        <v>100918</v>
      </c>
      <c r="I101" s="4">
        <v>93248</v>
      </c>
      <c r="J101" s="4">
        <v>83411</v>
      </c>
      <c r="K101" s="4">
        <v>100888</v>
      </c>
      <c r="L101" s="4">
        <v>112651</v>
      </c>
      <c r="M101" s="4">
        <v>93016</v>
      </c>
    </row>
    <row r="102" spans="1:13" x14ac:dyDescent="0.2">
      <c r="A102" s="5">
        <v>211</v>
      </c>
      <c r="B102" s="4">
        <v>12396676</v>
      </c>
      <c r="C102" s="4">
        <v>12020607</v>
      </c>
      <c r="D102" s="4">
        <v>11027213</v>
      </c>
      <c r="E102" s="4">
        <v>9721953</v>
      </c>
      <c r="F102" s="4">
        <v>11359969</v>
      </c>
      <c r="G102" s="4">
        <v>13151127</v>
      </c>
      <c r="H102" s="4">
        <v>13776172</v>
      </c>
      <c r="I102" s="4">
        <v>12954488</v>
      </c>
      <c r="J102" s="4">
        <v>10715095</v>
      </c>
      <c r="K102" s="4">
        <v>8529499</v>
      </c>
      <c r="L102" s="4">
        <v>10175215</v>
      </c>
      <c r="M102" s="4">
        <v>10172305</v>
      </c>
    </row>
    <row r="103" spans="1:13" x14ac:dyDescent="0.2">
      <c r="A103" s="5">
        <v>213</v>
      </c>
      <c r="B103" s="4">
        <v>182397</v>
      </c>
      <c r="C103" s="4">
        <v>168658</v>
      </c>
      <c r="D103" s="4">
        <v>172566</v>
      </c>
      <c r="E103" s="4">
        <v>172674</v>
      </c>
      <c r="F103" s="4">
        <v>220583</v>
      </c>
      <c r="G103" s="4">
        <v>158998</v>
      </c>
      <c r="H103" s="4">
        <v>394495</v>
      </c>
      <c r="I103" s="4">
        <v>134591</v>
      </c>
      <c r="J103" s="4">
        <v>155831</v>
      </c>
      <c r="K103" s="4">
        <v>180895</v>
      </c>
      <c r="L103" s="4">
        <v>218394</v>
      </c>
      <c r="M103" s="4">
        <v>168272</v>
      </c>
    </row>
    <row r="104" spans="1:13" x14ac:dyDescent="0.2">
      <c r="A104" s="5">
        <v>214</v>
      </c>
      <c r="B104" s="4">
        <v>64340</v>
      </c>
      <c r="C104" s="4">
        <v>72147</v>
      </c>
      <c r="D104" s="4">
        <v>102783</v>
      </c>
      <c r="E104" s="4">
        <v>113121</v>
      </c>
      <c r="F104" s="4">
        <v>139770</v>
      </c>
      <c r="G104" s="4">
        <v>97463</v>
      </c>
      <c r="H104" s="4">
        <v>91551</v>
      </c>
      <c r="I104" s="4">
        <v>109535</v>
      </c>
      <c r="J104" s="4">
        <v>102511</v>
      </c>
      <c r="K104" s="4">
        <v>69895</v>
      </c>
      <c r="L104" s="4">
        <v>46836</v>
      </c>
      <c r="M104" s="4">
        <v>36298</v>
      </c>
    </row>
    <row r="105" spans="1:13" x14ac:dyDescent="0.2">
      <c r="A105" s="5">
        <v>215</v>
      </c>
      <c r="B105" s="4">
        <v>41064901</v>
      </c>
      <c r="C105" s="4">
        <v>39895915</v>
      </c>
      <c r="D105" s="4">
        <v>36873352</v>
      </c>
      <c r="E105" s="4">
        <v>33045078</v>
      </c>
      <c r="F105" s="4">
        <v>34624745</v>
      </c>
      <c r="G105" s="4">
        <v>33864989</v>
      </c>
      <c r="H105" s="4">
        <v>37704281</v>
      </c>
      <c r="I105" s="4">
        <v>36350884</v>
      </c>
      <c r="J105" s="4">
        <v>29987294</v>
      </c>
      <c r="K105" s="4">
        <v>25974487</v>
      </c>
      <c r="L105" s="4">
        <v>30554558</v>
      </c>
      <c r="M105" s="4">
        <v>32081993</v>
      </c>
    </row>
    <row r="106" spans="1:13" x14ac:dyDescent="0.2">
      <c r="A106" s="5">
        <v>217</v>
      </c>
      <c r="B106" s="4">
        <v>256781</v>
      </c>
      <c r="C106" s="4">
        <v>212036</v>
      </c>
      <c r="D106" s="4">
        <v>223548</v>
      </c>
      <c r="E106" s="4">
        <v>232741</v>
      </c>
      <c r="F106" s="4">
        <v>260146</v>
      </c>
      <c r="G106" s="4">
        <v>196057</v>
      </c>
      <c r="H106" s="4">
        <v>240459</v>
      </c>
      <c r="I106" s="4">
        <v>238865</v>
      </c>
      <c r="J106" s="4">
        <v>192522</v>
      </c>
      <c r="K106" s="4">
        <v>446025</v>
      </c>
      <c r="L106" s="4">
        <v>322923</v>
      </c>
      <c r="M106" s="4">
        <v>115644</v>
      </c>
    </row>
    <row r="107" spans="1:13" x14ac:dyDescent="0.2">
      <c r="A107" s="5">
        <v>218</v>
      </c>
      <c r="B107" s="4">
        <v>17605</v>
      </c>
      <c r="C107" s="4">
        <v>18324</v>
      </c>
      <c r="D107" s="4">
        <v>15515</v>
      </c>
      <c r="E107" s="4">
        <v>13357</v>
      </c>
      <c r="F107" s="4">
        <v>15926</v>
      </c>
      <c r="G107" s="4">
        <v>25315</v>
      </c>
      <c r="H107" s="4">
        <v>22304</v>
      </c>
      <c r="I107" s="4">
        <v>21432</v>
      </c>
      <c r="J107" s="4">
        <v>18330</v>
      </c>
      <c r="K107" s="4">
        <v>15099</v>
      </c>
      <c r="L107" s="4">
        <v>17879</v>
      </c>
      <c r="M107" s="4">
        <v>12883</v>
      </c>
    </row>
    <row r="108" spans="1:13" x14ac:dyDescent="0.2">
      <c r="A108" s="5">
        <v>220</v>
      </c>
      <c r="B108" s="4">
        <v>327636</v>
      </c>
      <c r="C108" s="4">
        <v>297999</v>
      </c>
      <c r="D108" s="4">
        <v>311036</v>
      </c>
      <c r="E108" s="4">
        <v>398834</v>
      </c>
      <c r="F108" s="4">
        <v>576047</v>
      </c>
      <c r="G108" s="4">
        <v>608966</v>
      </c>
      <c r="H108" s="4">
        <v>864459</v>
      </c>
      <c r="I108" s="4">
        <v>652854</v>
      </c>
      <c r="J108" s="4">
        <v>534039</v>
      </c>
      <c r="K108" s="4">
        <v>452440</v>
      </c>
      <c r="L108" s="4">
        <v>532242</v>
      </c>
      <c r="M108" s="4">
        <v>416097</v>
      </c>
    </row>
    <row r="109" spans="1:13" x14ac:dyDescent="0.2">
      <c r="A109" s="5">
        <v>223</v>
      </c>
      <c r="B109" s="4">
        <v>67244</v>
      </c>
      <c r="C109" s="4">
        <v>71144</v>
      </c>
      <c r="D109" s="4">
        <v>43967</v>
      </c>
      <c r="E109" s="4">
        <v>39131</v>
      </c>
      <c r="F109" s="4">
        <v>84728</v>
      </c>
      <c r="G109" s="4">
        <v>116394</v>
      </c>
      <c r="H109" s="4">
        <v>106382</v>
      </c>
      <c r="I109" s="4">
        <v>99427</v>
      </c>
      <c r="J109" s="4">
        <v>86778</v>
      </c>
      <c r="K109" s="4">
        <v>21946</v>
      </c>
      <c r="L109" s="4">
        <v>20257</v>
      </c>
      <c r="M109" s="4">
        <v>28559</v>
      </c>
    </row>
    <row r="110" spans="1:13" x14ac:dyDescent="0.2">
      <c r="A110" s="5">
        <v>225</v>
      </c>
      <c r="B110" s="4">
        <v>21950</v>
      </c>
      <c r="C110" s="4">
        <v>19425</v>
      </c>
      <c r="D110" s="4">
        <v>21331</v>
      </c>
      <c r="E110" s="4">
        <v>19340</v>
      </c>
      <c r="F110" s="4">
        <v>24258</v>
      </c>
      <c r="G110" s="4">
        <v>21673</v>
      </c>
      <c r="H110" s="4">
        <v>25387</v>
      </c>
      <c r="I110" s="4">
        <v>21214</v>
      </c>
      <c r="J110" s="4">
        <v>19726</v>
      </c>
      <c r="K110" s="4">
        <v>21834</v>
      </c>
      <c r="L110" s="4">
        <v>24571</v>
      </c>
      <c r="M110" s="4">
        <v>21964</v>
      </c>
    </row>
    <row r="111" spans="1:13" x14ac:dyDescent="0.2">
      <c r="A111" s="5">
        <v>227</v>
      </c>
      <c r="B111" s="4">
        <v>768496</v>
      </c>
      <c r="C111" s="4">
        <v>724715</v>
      </c>
      <c r="D111" s="4">
        <v>731825</v>
      </c>
      <c r="E111" s="4">
        <v>720139</v>
      </c>
      <c r="F111" s="4">
        <v>804811</v>
      </c>
      <c r="G111" s="4">
        <v>562364</v>
      </c>
      <c r="H111" s="4">
        <v>711536</v>
      </c>
      <c r="I111" s="4">
        <v>664765</v>
      </c>
      <c r="J111" s="4">
        <v>561845</v>
      </c>
      <c r="K111" s="4">
        <v>702057</v>
      </c>
      <c r="L111" s="4">
        <v>851318</v>
      </c>
      <c r="M111" s="4">
        <v>739633</v>
      </c>
    </row>
    <row r="112" spans="1:13" x14ac:dyDescent="0.2">
      <c r="A112" s="5">
        <v>229</v>
      </c>
      <c r="B112" s="4">
        <v>360866</v>
      </c>
      <c r="C112" s="4">
        <v>348735</v>
      </c>
      <c r="D112" s="4">
        <v>325454</v>
      </c>
      <c r="E112" s="4">
        <v>292739</v>
      </c>
      <c r="F112" s="4">
        <v>360153</v>
      </c>
      <c r="G112" s="4">
        <v>358163</v>
      </c>
      <c r="H112" s="4">
        <v>392071</v>
      </c>
      <c r="I112" s="4">
        <v>371038</v>
      </c>
      <c r="J112" s="4">
        <v>301228</v>
      </c>
      <c r="K112" s="4">
        <v>208531</v>
      </c>
      <c r="L112" s="4">
        <v>259739</v>
      </c>
      <c r="M112" s="4">
        <v>421416</v>
      </c>
    </row>
    <row r="113" spans="1:13" x14ac:dyDescent="0.2">
      <c r="A113" s="5">
        <v>236</v>
      </c>
      <c r="B113" s="4">
        <v>64618</v>
      </c>
      <c r="C113" s="4">
        <v>48844</v>
      </c>
      <c r="D113" s="4">
        <v>56533</v>
      </c>
      <c r="E113" s="4">
        <v>59319</v>
      </c>
      <c r="F113" s="4">
        <v>73032</v>
      </c>
      <c r="G113" s="4">
        <v>67614</v>
      </c>
      <c r="H113" s="4">
        <v>82652</v>
      </c>
      <c r="I113" s="4">
        <v>102664</v>
      </c>
      <c r="J113" s="4">
        <v>101326</v>
      </c>
      <c r="K113" s="4">
        <v>75459</v>
      </c>
      <c r="L113" s="4">
        <v>114683</v>
      </c>
      <c r="M113" s="4">
        <v>73677</v>
      </c>
    </row>
    <row r="114" spans="1:13" x14ac:dyDescent="0.2">
      <c r="A114" s="5">
        <v>240</v>
      </c>
      <c r="B114" s="4">
        <v>35175044</v>
      </c>
      <c r="C114" s="4">
        <v>32997404</v>
      </c>
      <c r="D114" s="4">
        <v>32516731</v>
      </c>
      <c r="E114" s="4">
        <v>29926385</v>
      </c>
      <c r="F114" s="4">
        <v>33305814</v>
      </c>
      <c r="G114" s="4">
        <v>26910577</v>
      </c>
      <c r="H114" s="4">
        <v>30290034</v>
      </c>
      <c r="I114" s="4">
        <v>29328042</v>
      </c>
      <c r="J114" s="4">
        <v>24886029</v>
      </c>
      <c r="K114" s="4">
        <v>25283388</v>
      </c>
      <c r="L114" s="4">
        <v>29297102</v>
      </c>
      <c r="M114" s="4">
        <v>27642345</v>
      </c>
    </row>
    <row r="115" spans="1:13" x14ac:dyDescent="0.2">
      <c r="A115" s="5">
        <v>242</v>
      </c>
      <c r="B115" s="4">
        <v>744012</v>
      </c>
      <c r="C115" s="4">
        <v>707583</v>
      </c>
      <c r="D115" s="4">
        <v>652162</v>
      </c>
      <c r="E115" s="4">
        <v>598729</v>
      </c>
      <c r="F115" s="4">
        <v>586961</v>
      </c>
      <c r="G115" s="4">
        <v>583621</v>
      </c>
      <c r="H115" s="4">
        <v>641562</v>
      </c>
      <c r="I115" s="4">
        <v>630150</v>
      </c>
      <c r="J115" s="4">
        <v>515022</v>
      </c>
      <c r="K115" s="4">
        <v>466575</v>
      </c>
      <c r="L115" s="4">
        <v>578930</v>
      </c>
      <c r="M115" s="4">
        <v>642943</v>
      </c>
    </row>
    <row r="116" spans="1:13" x14ac:dyDescent="0.2">
      <c r="A116" s="5">
        <v>244</v>
      </c>
      <c r="B116" s="4">
        <v>6118613</v>
      </c>
      <c r="C116" s="4">
        <v>5686181</v>
      </c>
      <c r="D116" s="4">
        <v>5931272</v>
      </c>
      <c r="E116" s="4">
        <v>5394554</v>
      </c>
      <c r="F116" s="4">
        <v>7152577</v>
      </c>
      <c r="G116" s="4">
        <v>6306961</v>
      </c>
      <c r="H116" s="4">
        <v>6437576</v>
      </c>
      <c r="I116" s="4">
        <v>5837145</v>
      </c>
      <c r="J116" s="4">
        <v>4960052</v>
      </c>
      <c r="K116" s="4">
        <v>4495639</v>
      </c>
      <c r="L116" s="4">
        <v>5597894</v>
      </c>
      <c r="M116" s="4">
        <v>4538330</v>
      </c>
    </row>
    <row r="117" spans="1:13" x14ac:dyDescent="0.2">
      <c r="A117" s="5">
        <v>246</v>
      </c>
      <c r="B117" s="4">
        <v>93411</v>
      </c>
      <c r="C117" s="4">
        <v>84703</v>
      </c>
      <c r="D117" s="4">
        <v>72053</v>
      </c>
      <c r="E117" s="4">
        <v>57028</v>
      </c>
      <c r="F117" s="4">
        <v>32321</v>
      </c>
      <c r="G117" s="4">
        <v>35455</v>
      </c>
      <c r="H117" s="4">
        <v>41202</v>
      </c>
      <c r="I117" s="4">
        <v>37323</v>
      </c>
      <c r="J117" s="4">
        <v>33098</v>
      </c>
      <c r="K117" s="4">
        <v>41550</v>
      </c>
      <c r="L117" s="4">
        <v>47943</v>
      </c>
      <c r="M117" s="4">
        <v>85709</v>
      </c>
    </row>
    <row r="118" spans="1:13" x14ac:dyDescent="0.2">
      <c r="A118" s="5">
        <v>248</v>
      </c>
      <c r="B118" s="4">
        <v>1496649</v>
      </c>
      <c r="C118" s="4">
        <v>1287947</v>
      </c>
      <c r="D118" s="4">
        <v>1152709</v>
      </c>
      <c r="E118" s="4">
        <v>1131109</v>
      </c>
      <c r="F118" s="4">
        <v>1117158</v>
      </c>
      <c r="G118" s="4">
        <v>1237173</v>
      </c>
      <c r="H118" s="4">
        <v>1280875</v>
      </c>
      <c r="I118" s="4">
        <v>1010434</v>
      </c>
      <c r="J118" s="4">
        <v>1505587</v>
      </c>
      <c r="K118" s="4">
        <v>782566</v>
      </c>
      <c r="L118" s="4">
        <v>1073784</v>
      </c>
      <c r="M118" s="4">
        <v>1008205</v>
      </c>
    </row>
    <row r="119" spans="1:13" x14ac:dyDescent="0.2">
      <c r="A119" s="5">
        <v>250</v>
      </c>
      <c r="B119" s="4">
        <v>30678</v>
      </c>
      <c r="C119" s="4">
        <v>-14460</v>
      </c>
      <c r="D119" s="4">
        <v>0</v>
      </c>
      <c r="E119" s="4">
        <v>0</v>
      </c>
      <c r="F119" s="4"/>
      <c r="G119" s="4">
        <v>4087639</v>
      </c>
      <c r="H119" s="4">
        <v>-3882639</v>
      </c>
      <c r="I119" s="4">
        <v>50000</v>
      </c>
      <c r="J119" s="4">
        <v>46000</v>
      </c>
      <c r="K119" s="4">
        <v>41000</v>
      </c>
      <c r="L119" s="4">
        <v>41000</v>
      </c>
      <c r="M119" s="4">
        <v>43000</v>
      </c>
    </row>
    <row r="120" spans="1:13" x14ac:dyDescent="0.2">
      <c r="A120" s="5">
        <v>251</v>
      </c>
      <c r="B120" s="4">
        <v>46371</v>
      </c>
      <c r="C120" s="4">
        <v>216095</v>
      </c>
      <c r="D120" s="4">
        <v>230188</v>
      </c>
      <c r="E120" s="4">
        <v>167875</v>
      </c>
      <c r="F120" s="4">
        <v>231621</v>
      </c>
      <c r="G120" s="4">
        <v>186587</v>
      </c>
      <c r="H120" s="4">
        <v>215605</v>
      </c>
      <c r="I120" s="4">
        <v>-2482</v>
      </c>
      <c r="J120" s="4">
        <v>46296</v>
      </c>
      <c r="K120" s="4">
        <v>24014</v>
      </c>
      <c r="L120" s="4">
        <v>27252</v>
      </c>
      <c r="M120" s="4">
        <v>42892</v>
      </c>
    </row>
    <row r="121" spans="1:13" x14ac:dyDescent="0.2">
      <c r="A121" s="5">
        <v>256</v>
      </c>
      <c r="B121" s="4">
        <v>494635</v>
      </c>
      <c r="C121" s="4">
        <v>439928</v>
      </c>
      <c r="D121" s="4">
        <v>456329</v>
      </c>
      <c r="E121" s="4">
        <v>435926</v>
      </c>
      <c r="F121" s="4">
        <v>449520</v>
      </c>
      <c r="G121" s="4">
        <v>347743</v>
      </c>
      <c r="H121" s="4">
        <v>422290</v>
      </c>
      <c r="I121" s="4">
        <v>391458</v>
      </c>
      <c r="J121" s="4">
        <v>328573</v>
      </c>
      <c r="K121" s="4">
        <v>397560</v>
      </c>
      <c r="L121" s="4">
        <v>469302</v>
      </c>
      <c r="M121" s="4">
        <v>441445</v>
      </c>
    </row>
    <row r="122" spans="1:13" x14ac:dyDescent="0.2">
      <c r="A122" s="5">
        <v>257</v>
      </c>
      <c r="B122" s="4">
        <v>517606</v>
      </c>
      <c r="C122" s="4">
        <v>429824</v>
      </c>
      <c r="D122" s="4">
        <v>326149</v>
      </c>
      <c r="E122" s="4">
        <v>554651</v>
      </c>
      <c r="F122" s="4">
        <v>501446</v>
      </c>
      <c r="G122" s="4">
        <v>391004</v>
      </c>
      <c r="H122" s="4">
        <v>552468</v>
      </c>
      <c r="I122" s="4">
        <v>46309</v>
      </c>
      <c r="J122" s="4">
        <v>149652</v>
      </c>
      <c r="K122" s="4">
        <v>128444</v>
      </c>
      <c r="L122" s="4">
        <v>196857</v>
      </c>
      <c r="M122" s="4">
        <v>128815</v>
      </c>
    </row>
    <row r="123" spans="1:13" x14ac:dyDescent="0.2">
      <c r="A123" s="5">
        <v>260</v>
      </c>
      <c r="B123" s="4">
        <v>6972422</v>
      </c>
      <c r="C123" s="4">
        <v>9049781</v>
      </c>
      <c r="D123" s="4">
        <v>10989411</v>
      </c>
      <c r="E123" s="4">
        <v>8832700</v>
      </c>
      <c r="F123" s="4">
        <v>9006541</v>
      </c>
      <c r="G123" s="4">
        <v>8231082</v>
      </c>
      <c r="H123" s="4">
        <v>8879037</v>
      </c>
      <c r="I123" s="4">
        <v>9127618</v>
      </c>
      <c r="J123" s="4">
        <v>7415725</v>
      </c>
      <c r="K123" s="4">
        <v>5020516</v>
      </c>
      <c r="L123" s="4">
        <v>5721073</v>
      </c>
      <c r="M123" s="4">
        <v>5864852</v>
      </c>
    </row>
    <row r="124" spans="1:13" x14ac:dyDescent="0.2">
      <c r="A124" s="5">
        <v>264</v>
      </c>
      <c r="B124" s="4">
        <v>138402</v>
      </c>
      <c r="C124" s="4">
        <v>170821</v>
      </c>
      <c r="D124" s="4">
        <v>187938</v>
      </c>
      <c r="E124" s="4">
        <v>162944</v>
      </c>
      <c r="F124" s="4">
        <v>167850</v>
      </c>
      <c r="G124" s="4">
        <v>228708</v>
      </c>
      <c r="H124" s="4">
        <v>213620</v>
      </c>
      <c r="I124" s="4">
        <v>216499</v>
      </c>
      <c r="J124" s="4">
        <v>179964</v>
      </c>
      <c r="K124" s="4">
        <v>83112</v>
      </c>
      <c r="L124" s="4">
        <v>119108</v>
      </c>
      <c r="M124" s="4">
        <v>108189</v>
      </c>
    </row>
    <row r="125" spans="1:13" x14ac:dyDescent="0.2">
      <c r="A125" s="5">
        <v>330</v>
      </c>
      <c r="B125" s="4">
        <v>326531</v>
      </c>
      <c r="C125" s="4">
        <v>406825</v>
      </c>
      <c r="D125" s="4">
        <v>130849</v>
      </c>
      <c r="E125" s="4">
        <v>149622</v>
      </c>
      <c r="F125" s="4">
        <v>300474</v>
      </c>
      <c r="G125" s="4">
        <v>244148</v>
      </c>
      <c r="H125" s="4">
        <v>230325</v>
      </c>
      <c r="I125" s="4">
        <v>251891</v>
      </c>
      <c r="J125" s="4">
        <v>115239</v>
      </c>
      <c r="K125" s="4">
        <v>156579</v>
      </c>
      <c r="L125" s="4">
        <v>166992</v>
      </c>
      <c r="M125" s="4">
        <v>182371</v>
      </c>
    </row>
    <row r="126" spans="1:13" x14ac:dyDescent="0.2">
      <c r="A126" s="5">
        <v>331</v>
      </c>
      <c r="B126" s="4">
        <v>15694370</v>
      </c>
      <c r="C126" s="4">
        <v>16200156</v>
      </c>
      <c r="D126" s="4">
        <v>15073362</v>
      </c>
      <c r="E126" s="4">
        <v>16015649</v>
      </c>
      <c r="F126" s="4">
        <v>13057141</v>
      </c>
      <c r="G126" s="4">
        <v>7695521</v>
      </c>
      <c r="H126" s="4">
        <v>11135396</v>
      </c>
      <c r="I126" s="4">
        <v>12102000</v>
      </c>
      <c r="J126" s="4">
        <v>10992000</v>
      </c>
      <c r="K126" s="4">
        <v>7416000</v>
      </c>
      <c r="L126" s="4">
        <v>7704000</v>
      </c>
      <c r="M126" s="4">
        <v>6168000</v>
      </c>
    </row>
    <row r="127" spans="1:13" x14ac:dyDescent="0.2">
      <c r="A127" s="5">
        <v>332</v>
      </c>
      <c r="B127" s="4"/>
      <c r="C127" s="4"/>
      <c r="D127" s="4"/>
      <c r="E127" s="4"/>
      <c r="F127" s="4"/>
      <c r="G127" s="4"/>
      <c r="H127" s="4">
        <v>0</v>
      </c>
      <c r="I127" s="4">
        <v>1660806</v>
      </c>
      <c r="J127" s="4">
        <v>1464763</v>
      </c>
      <c r="K127" s="4">
        <v>1183069</v>
      </c>
      <c r="L127" s="4">
        <v>1299269</v>
      </c>
      <c r="M127" s="4">
        <v>1125427</v>
      </c>
    </row>
    <row r="128" spans="1:13" x14ac:dyDescent="0.2">
      <c r="A128" s="5">
        <v>333</v>
      </c>
      <c r="B128" s="4"/>
      <c r="C128" s="4"/>
      <c r="D128" s="4"/>
      <c r="E128" s="4"/>
      <c r="F128" s="4">
        <v>4421825</v>
      </c>
      <c r="G128" s="4">
        <v>2775498</v>
      </c>
      <c r="H128" s="4">
        <v>3175576</v>
      </c>
      <c r="I128" s="4">
        <v>2565219</v>
      </c>
      <c r="J128" s="4">
        <v>3766594</v>
      </c>
      <c r="K128" s="4">
        <v>1593828</v>
      </c>
      <c r="L128" s="4">
        <v>1443241</v>
      </c>
      <c r="M128" s="4">
        <v>1311056</v>
      </c>
    </row>
    <row r="129" spans="1:13" x14ac:dyDescent="0.2">
      <c r="A129" s="5">
        <v>356</v>
      </c>
      <c r="B129" s="4">
        <v>1719771</v>
      </c>
      <c r="C129" s="4">
        <v>1591864</v>
      </c>
      <c r="D129" s="4">
        <v>1670038</v>
      </c>
      <c r="E129" s="4">
        <v>1480591</v>
      </c>
      <c r="F129" s="4">
        <v>1915918</v>
      </c>
      <c r="G129" s="4">
        <v>1441970</v>
      </c>
      <c r="H129" s="4">
        <v>1531877</v>
      </c>
      <c r="I129" s="4">
        <v>1673336</v>
      </c>
      <c r="J129" s="4">
        <v>1494134</v>
      </c>
      <c r="K129" s="4">
        <v>1533697</v>
      </c>
      <c r="L129" s="4">
        <v>1824927</v>
      </c>
      <c r="M129" s="4">
        <v>1446296</v>
      </c>
    </row>
    <row r="130" spans="1:13" x14ac:dyDescent="0.2">
      <c r="A130" s="5">
        <v>358</v>
      </c>
      <c r="B130" s="4">
        <v>34528038</v>
      </c>
      <c r="C130" s="4">
        <v>30279377</v>
      </c>
      <c r="D130" s="4">
        <v>29889592</v>
      </c>
      <c r="E130" s="4">
        <v>27460298</v>
      </c>
      <c r="F130" s="4">
        <v>27388314</v>
      </c>
      <c r="G130" s="4">
        <v>28164049</v>
      </c>
      <c r="H130" s="4">
        <v>26021057</v>
      </c>
      <c r="I130" s="4">
        <v>26540824</v>
      </c>
      <c r="J130" s="4">
        <v>23070266</v>
      </c>
      <c r="K130" s="4">
        <v>25042954</v>
      </c>
      <c r="L130" s="4">
        <v>29112500</v>
      </c>
      <c r="M130" s="4">
        <v>24299668</v>
      </c>
    </row>
    <row r="131" spans="1:13" x14ac:dyDescent="0.2">
      <c r="A131" s="5">
        <v>359</v>
      </c>
      <c r="B131" s="4">
        <v>10522064</v>
      </c>
      <c r="C131" s="4">
        <v>8208633</v>
      </c>
      <c r="D131" s="4">
        <v>9130651</v>
      </c>
      <c r="E131" s="4">
        <v>9468764</v>
      </c>
      <c r="F131" s="4">
        <v>11184184</v>
      </c>
      <c r="G131" s="4">
        <v>6353263</v>
      </c>
      <c r="H131" s="4">
        <v>8519488</v>
      </c>
      <c r="I131" s="4">
        <v>8003945</v>
      </c>
      <c r="J131" s="4">
        <v>7329766</v>
      </c>
      <c r="K131" s="4">
        <v>9193260</v>
      </c>
      <c r="L131" s="4">
        <v>12408307</v>
      </c>
      <c r="M131" s="4">
        <v>6625149</v>
      </c>
    </row>
    <row r="132" spans="1:13" x14ac:dyDescent="0.2">
      <c r="A132" s="5">
        <v>360</v>
      </c>
      <c r="B132" s="4">
        <v>1373925</v>
      </c>
      <c r="C132" s="4">
        <v>1572181</v>
      </c>
      <c r="D132" s="4">
        <v>1353551</v>
      </c>
      <c r="E132" s="4">
        <v>1114304</v>
      </c>
      <c r="F132" s="4">
        <v>2144226</v>
      </c>
      <c r="G132" s="4">
        <v>2125308</v>
      </c>
      <c r="H132" s="4">
        <v>1860051</v>
      </c>
      <c r="I132" s="4">
        <v>1758672</v>
      </c>
      <c r="J132" s="4">
        <v>1465850</v>
      </c>
      <c r="K132" s="4">
        <v>1432939</v>
      </c>
      <c r="L132" s="4">
        <v>1075657</v>
      </c>
      <c r="M132" s="4">
        <v>756801</v>
      </c>
    </row>
    <row r="133" spans="1:13" x14ac:dyDescent="0.2">
      <c r="A133" s="5">
        <v>370</v>
      </c>
      <c r="B133" s="4"/>
      <c r="C133" s="4">
        <v>1659946</v>
      </c>
      <c r="D133" s="4">
        <v>6841</v>
      </c>
      <c r="E133" s="4">
        <v>2413957</v>
      </c>
      <c r="F133" s="4">
        <v>1650456</v>
      </c>
      <c r="G133" s="4">
        <v>1663200</v>
      </c>
      <c r="H133" s="4">
        <v>2145600</v>
      </c>
      <c r="I133" s="4">
        <v>1404000</v>
      </c>
      <c r="J133" s="4">
        <v>1184513</v>
      </c>
      <c r="K133" s="4">
        <v>-860513</v>
      </c>
      <c r="L133" s="4">
        <v>237600</v>
      </c>
      <c r="M133" s="4">
        <v>0</v>
      </c>
    </row>
    <row r="134" spans="1:13" x14ac:dyDescent="0.2">
      <c r="A134" s="5">
        <v>371</v>
      </c>
      <c r="B134" s="4">
        <v>113955779</v>
      </c>
      <c r="C134" s="4">
        <v>113524908</v>
      </c>
      <c r="D134" s="4">
        <v>106451963</v>
      </c>
      <c r="E134" s="4">
        <v>109529484</v>
      </c>
      <c r="F134" s="4">
        <v>104985645</v>
      </c>
      <c r="G134" s="4">
        <v>109580470</v>
      </c>
      <c r="H134" s="4">
        <v>110540498</v>
      </c>
      <c r="I134" s="4">
        <v>101256405</v>
      </c>
      <c r="J134" s="4">
        <v>102195319</v>
      </c>
      <c r="K134" s="4">
        <v>96588370</v>
      </c>
      <c r="L134" s="4">
        <v>100770492</v>
      </c>
      <c r="M134" s="4">
        <v>99762397</v>
      </c>
    </row>
    <row r="135" spans="1:13" x14ac:dyDescent="0.2">
      <c r="A135" s="5">
        <v>372</v>
      </c>
      <c r="B135" s="4">
        <v>29505240</v>
      </c>
      <c r="C135" s="4">
        <v>22078574</v>
      </c>
      <c r="D135" s="4">
        <v>28636223</v>
      </c>
      <c r="E135" s="4">
        <v>22880319</v>
      </c>
      <c r="F135" s="4">
        <v>36555639</v>
      </c>
      <c r="G135" s="4">
        <v>18481730</v>
      </c>
      <c r="H135" s="4">
        <v>23399033</v>
      </c>
      <c r="I135" s="4">
        <v>20473946</v>
      </c>
      <c r="J135" s="4">
        <v>16983208</v>
      </c>
      <c r="K135" s="4">
        <v>23008566</v>
      </c>
      <c r="L135" s="4">
        <v>18113310</v>
      </c>
      <c r="M135" s="4">
        <v>18198587</v>
      </c>
    </row>
    <row r="136" spans="1:13" x14ac:dyDescent="0.2">
      <c r="A136" s="5">
        <v>528</v>
      </c>
      <c r="B136" s="4">
        <v>534517</v>
      </c>
      <c r="C136" s="4">
        <v>616902</v>
      </c>
      <c r="D136" s="4">
        <v>673494</v>
      </c>
      <c r="E136" s="4">
        <v>788866</v>
      </c>
      <c r="F136" s="4">
        <v>859166</v>
      </c>
      <c r="G136" s="4">
        <v>883684</v>
      </c>
      <c r="H136" s="4">
        <v>889988</v>
      </c>
      <c r="I136" s="4">
        <v>752354</v>
      </c>
      <c r="J136" s="4">
        <v>743656</v>
      </c>
      <c r="K136" s="4">
        <v>631709</v>
      </c>
      <c r="L136" s="4">
        <v>573540</v>
      </c>
      <c r="M136" s="4">
        <v>500367</v>
      </c>
    </row>
    <row r="137" spans="1:13" x14ac:dyDescent="0.2">
      <c r="A137" s="5">
        <v>540</v>
      </c>
      <c r="B137" s="4">
        <v>167331</v>
      </c>
      <c r="C137" s="4">
        <v>139551</v>
      </c>
      <c r="D137" s="4">
        <v>153295</v>
      </c>
      <c r="E137" s="4">
        <v>141144</v>
      </c>
      <c r="F137" s="4">
        <v>183842</v>
      </c>
      <c r="G137" s="4">
        <v>145066</v>
      </c>
      <c r="H137" s="4">
        <v>180727</v>
      </c>
      <c r="I137" s="4">
        <v>155336</v>
      </c>
      <c r="J137" s="4">
        <v>139477</v>
      </c>
      <c r="K137" s="4">
        <v>150650</v>
      </c>
      <c r="L137" s="4">
        <v>201784</v>
      </c>
      <c r="M137" s="4">
        <v>165257</v>
      </c>
    </row>
    <row r="138" spans="1:13" x14ac:dyDescent="0.2">
      <c r="A138" s="5" t="s">
        <v>51</v>
      </c>
      <c r="B138" s="4">
        <v>318692984</v>
      </c>
      <c r="C138" s="4">
        <v>304459585</v>
      </c>
      <c r="D138" s="4">
        <v>299081360</v>
      </c>
      <c r="E138" s="4">
        <v>287759841</v>
      </c>
      <c r="F138" s="4">
        <v>311123790</v>
      </c>
      <c r="G138" s="4">
        <v>281083768</v>
      </c>
      <c r="H138" s="4">
        <v>293191452</v>
      </c>
      <c r="I138" s="4">
        <v>280623902</v>
      </c>
      <c r="J138" s="4">
        <v>257089873</v>
      </c>
      <c r="K138" s="4">
        <v>243654447</v>
      </c>
      <c r="L138" s="4">
        <v>264635652</v>
      </c>
      <c r="M138" s="4">
        <v>247644026</v>
      </c>
    </row>
  </sheetData>
  <pageMargins left="0.7" right="0.7" top="0.75" bottom="0.75" header="0.3" footer="0.3"/>
  <pageSetup scale="4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"/>
  <sheetViews>
    <sheetView workbookViewId="0">
      <selection activeCell="E27" sqref="E27"/>
    </sheetView>
  </sheetViews>
  <sheetFormatPr defaultColWidth="8.7109375" defaultRowHeight="12.75" x14ac:dyDescent="0.2"/>
  <cols>
    <col min="1" max="1" width="15" style="2" customWidth="1"/>
    <col min="2" max="2" width="17.28515625" style="2" customWidth="1"/>
    <col min="3" max="3" width="14" style="2" bestFit="1" customWidth="1"/>
    <col min="4" max="4" width="15.42578125" style="2" bestFit="1" customWidth="1"/>
    <col min="5" max="5" width="16.85546875" style="2" bestFit="1" customWidth="1"/>
    <col min="6" max="13" width="10" style="2" bestFit="1" customWidth="1"/>
    <col min="14" max="16384" width="8.7109375" style="2"/>
  </cols>
  <sheetData>
    <row r="2" spans="1:5" ht="15.75" x14ac:dyDescent="0.25">
      <c r="A2" s="15" t="s">
        <v>104</v>
      </c>
    </row>
    <row r="5" spans="1:5" x14ac:dyDescent="0.2">
      <c r="C5" s="33"/>
      <c r="D5" s="33"/>
    </row>
    <row r="6" spans="1:5" x14ac:dyDescent="0.2">
      <c r="B6" s="6" t="s">
        <v>124</v>
      </c>
    </row>
    <row r="7" spans="1:5" x14ac:dyDescent="0.2">
      <c r="B7" s="6" t="s">
        <v>103</v>
      </c>
      <c r="C7" s="2" t="s">
        <v>52</v>
      </c>
      <c r="D7" s="2" t="s">
        <v>105</v>
      </c>
      <c r="E7" s="2" t="s">
        <v>106</v>
      </c>
    </row>
    <row r="8" spans="1:5" x14ac:dyDescent="0.2">
      <c r="A8" s="2" t="s">
        <v>142</v>
      </c>
      <c r="B8" s="28">
        <f>'KWh by Tariff'!B$138</f>
        <v>318692984</v>
      </c>
      <c r="C8" s="2">
        <v>2.725E-2</v>
      </c>
      <c r="D8" s="2">
        <v>-7.1000000000000002E-4</v>
      </c>
      <c r="E8" s="13">
        <f>B8*(C8+D8)</f>
        <v>8458111.7953600008</v>
      </c>
    </row>
    <row r="9" spans="1:5" x14ac:dyDescent="0.2">
      <c r="A9" s="2" t="s">
        <v>71</v>
      </c>
      <c r="B9" s="28">
        <f>'KWh by Tariff'!C138</f>
        <v>304459585</v>
      </c>
      <c r="C9" s="2">
        <v>2.725E-2</v>
      </c>
      <c r="D9" s="2">
        <v>-2.1000000000000001E-4</v>
      </c>
      <c r="E9" s="13">
        <f>B9*(C9+D9)</f>
        <v>8232587.1784000006</v>
      </c>
    </row>
    <row r="10" spans="1:5" x14ac:dyDescent="0.2">
      <c r="A10" s="2" t="s">
        <v>72</v>
      </c>
      <c r="B10" s="28">
        <f>'KWh by Tariff'!D138</f>
        <v>299081360</v>
      </c>
      <c r="C10" s="2">
        <v>2.725E-2</v>
      </c>
      <c r="D10" s="2">
        <v>2E-3</v>
      </c>
      <c r="E10" s="13">
        <f t="shared" ref="E10:E19" si="0">B10*(C10+D10)</f>
        <v>8748129.7799999993</v>
      </c>
    </row>
    <row r="11" spans="1:5" x14ac:dyDescent="0.2">
      <c r="A11" s="2" t="s">
        <v>95</v>
      </c>
      <c r="B11" s="28">
        <f>'KWh by Tariff'!E138</f>
        <v>287759841</v>
      </c>
      <c r="C11" s="2">
        <v>2.725E-2</v>
      </c>
      <c r="D11" s="2">
        <v>-4.15E-3</v>
      </c>
      <c r="E11" s="13">
        <f t="shared" si="0"/>
        <v>6647252.3270999994</v>
      </c>
    </row>
    <row r="12" spans="1:5" x14ac:dyDescent="0.2">
      <c r="A12" s="2" t="s">
        <v>96</v>
      </c>
      <c r="B12" s="28">
        <f>'KWh by Tariff'!F138</f>
        <v>311123790</v>
      </c>
      <c r="C12" s="2">
        <v>2.725E-2</v>
      </c>
      <c r="D12" s="2">
        <v>5.2999999999999998E-4</v>
      </c>
      <c r="E12" s="13">
        <f t="shared" si="0"/>
        <v>8643018.8861999996</v>
      </c>
    </row>
    <row r="13" spans="1:5" x14ac:dyDescent="0.2">
      <c r="A13" s="2" t="s">
        <v>97</v>
      </c>
      <c r="B13" s="28">
        <f>'KWh by Tariff'!G138</f>
        <v>281083768</v>
      </c>
      <c r="C13" s="2">
        <v>2.725E-2</v>
      </c>
      <c r="D13" s="2">
        <v>-6.3000000000000003E-4</v>
      </c>
      <c r="E13" s="13">
        <f t="shared" si="0"/>
        <v>7482449.9041600004</v>
      </c>
    </row>
    <row r="14" spans="1:5" x14ac:dyDescent="0.2">
      <c r="A14" s="2" t="s">
        <v>98</v>
      </c>
      <c r="B14" s="28">
        <f>'KWh by Tariff'!H138</f>
        <v>293191452</v>
      </c>
      <c r="C14" s="2">
        <v>2.725E-2</v>
      </c>
      <c r="D14" s="2">
        <v>3.0599999999999998E-3</v>
      </c>
      <c r="E14" s="13">
        <f t="shared" si="0"/>
        <v>8886632.9101199992</v>
      </c>
    </row>
    <row r="15" spans="1:5" x14ac:dyDescent="0.2">
      <c r="A15" s="2" t="s">
        <v>99</v>
      </c>
      <c r="B15" s="28">
        <f>'KWh by Tariff'!I138</f>
        <v>280623902</v>
      </c>
      <c r="C15" s="2">
        <v>2.8510000000000001E-2</v>
      </c>
      <c r="D15" s="2">
        <v>-1.83E-3</v>
      </c>
      <c r="E15" s="13">
        <f>B15*(C15+D15)</f>
        <v>7487045.705360001</v>
      </c>
    </row>
    <row r="16" spans="1:5" x14ac:dyDescent="0.2">
      <c r="A16" s="2" t="s">
        <v>100</v>
      </c>
      <c r="B16" s="28">
        <f>'KWh by Tariff'!J138</f>
        <v>257089873</v>
      </c>
      <c r="C16" s="2">
        <v>2.8510000000000001E-2</v>
      </c>
      <c r="D16" s="29">
        <v>-3.64E-3</v>
      </c>
      <c r="E16" s="13">
        <f>B16*(C16+D16)</f>
        <v>6393825.1415099995</v>
      </c>
    </row>
    <row r="17" spans="1:6" x14ac:dyDescent="0.2">
      <c r="A17" s="2" t="s">
        <v>101</v>
      </c>
      <c r="B17" s="28">
        <f>'KWh by Tariff'!K138</f>
        <v>243654447</v>
      </c>
      <c r="C17" s="2">
        <v>2.8510000000000001E-2</v>
      </c>
      <c r="D17" s="29">
        <v>-1.9185255214126807E-3</v>
      </c>
      <c r="E17" s="13">
        <f t="shared" si="0"/>
        <v>6479131.0089948066</v>
      </c>
    </row>
    <row r="18" spans="1:6" x14ac:dyDescent="0.2">
      <c r="A18" s="2" t="s">
        <v>102</v>
      </c>
      <c r="B18" s="28">
        <f>'KWh by Tariff'!L138</f>
        <v>264635652</v>
      </c>
      <c r="C18" s="2">
        <v>2.8510000000000001E-2</v>
      </c>
      <c r="D18" s="2">
        <v>-6.0600000000000003E-3</v>
      </c>
      <c r="E18" s="13">
        <f t="shared" si="0"/>
        <v>5941070.3874000004</v>
      </c>
    </row>
    <row r="19" spans="1:6" x14ac:dyDescent="0.2">
      <c r="A19" s="2" t="s">
        <v>141</v>
      </c>
      <c r="B19" s="28">
        <f>'KWh by Tariff'!M138</f>
        <v>247644026</v>
      </c>
      <c r="C19" s="2">
        <v>2.8510000000000001E-2</v>
      </c>
      <c r="D19" s="2">
        <v>-9.1900000000000003E-3</v>
      </c>
      <c r="E19" s="30">
        <f t="shared" si="0"/>
        <v>4784482.58232</v>
      </c>
    </row>
    <row r="20" spans="1:6" x14ac:dyDescent="0.2">
      <c r="E20" s="31">
        <f>SUM(E8:E19)</f>
        <v>88183737.606924817</v>
      </c>
      <c r="F20" s="2" t="s">
        <v>107</v>
      </c>
    </row>
    <row r="21" spans="1:6" x14ac:dyDescent="0.2">
      <c r="B21" s="32"/>
    </row>
    <row r="23" spans="1:6" x14ac:dyDescent="0.2">
      <c r="E23" s="31"/>
    </row>
    <row r="24" spans="1:6" x14ac:dyDescent="0.2">
      <c r="E24" s="31"/>
    </row>
  </sheetData>
  <mergeCells count="1">
    <mergeCell ref="C5:D5"/>
  </mergeCells>
  <pageMargins left="0.7" right="0.7" top="0.75" bottom="0.7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E727B181-ED4B-4CED-953D-E20498B377A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Tariff Revenues</vt:lpstr>
      <vt:lpstr>KWh by Tariff</vt:lpstr>
      <vt:lpstr>Fuel</vt:lpstr>
      <vt:lpstr>Summary!Print_Area</vt:lpstr>
      <vt:lpstr>'Tariff Revenues'!Print_Area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C. Poland</dc:creator>
  <cp:keywords/>
  <cp:lastModifiedBy>s207409</cp:lastModifiedBy>
  <cp:lastPrinted>2019-08-12T15:42:05Z</cp:lastPrinted>
  <dcterms:created xsi:type="dcterms:W3CDTF">2016-07-29T15:36:43Z</dcterms:created>
  <dcterms:modified xsi:type="dcterms:W3CDTF">2020-09-24T19:46:57Z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33250c62-d806-4bf2-bb84-2569192a93f9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