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Internal\01_Regulatory Services\02_Cases\2020 Cases\01 2020-00174 Base Rate Case\07_Discovery\KIUC-AG\Set 01 Q97 Supplemental\"/>
    </mc:Choice>
  </mc:AlternateContent>
  <bookViews>
    <workbookView xWindow="0" yWindow="0" windowWidth="24000" windowHeight="8400" activeTab="1"/>
  </bookViews>
  <sheets>
    <sheet name="APCO-WV-VA" sheetId="1" r:id="rId1"/>
    <sheet name="avoided truck rolls 2019" sheetId="2" r:id="rId2"/>
  </sheets>
  <definedNames>
    <definedName name="_xlnm.Print_Area" localSheetId="0">'APCO-WV-VA'!$A$1:$J$54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4" i="2" l="1"/>
  <c r="L54" i="2"/>
  <c r="K54" i="2"/>
  <c r="J54" i="2"/>
  <c r="I54" i="2"/>
  <c r="H54" i="2"/>
  <c r="G54" i="2"/>
  <c r="F54" i="2"/>
  <c r="E54" i="2"/>
  <c r="D54" i="2"/>
  <c r="C54" i="2"/>
  <c r="B54" i="2"/>
  <c r="B55" i="2" s="1"/>
  <c r="M50" i="2"/>
  <c r="L50" i="2"/>
  <c r="K50" i="2"/>
  <c r="J50" i="2"/>
  <c r="I50" i="2"/>
  <c r="H50" i="2"/>
  <c r="G50" i="2"/>
  <c r="F50" i="2"/>
  <c r="E50" i="2"/>
  <c r="D50" i="2"/>
  <c r="B51" i="2" s="1"/>
  <c r="C50" i="2"/>
  <c r="B50" i="2"/>
  <c r="M39" i="2"/>
  <c r="L39" i="2"/>
  <c r="K39" i="2"/>
  <c r="J39" i="2"/>
  <c r="I39" i="2"/>
  <c r="H39" i="2"/>
  <c r="G39" i="2"/>
  <c r="F39" i="2"/>
  <c r="E39" i="2"/>
  <c r="D39" i="2"/>
  <c r="C39" i="2"/>
  <c r="B39" i="2"/>
  <c r="B40" i="2" s="1"/>
  <c r="C18" i="2"/>
  <c r="F17" i="2"/>
  <c r="E17" i="2"/>
  <c r="D17" i="2"/>
  <c r="C17" i="2"/>
  <c r="B17" i="2"/>
  <c r="D45" i="1"/>
  <c r="G45" i="1" s="1"/>
  <c r="J45" i="1" s="1"/>
  <c r="D44" i="1"/>
  <c r="G44" i="1" s="1"/>
  <c r="J44" i="1" s="1"/>
  <c r="D43" i="1"/>
  <c r="G43" i="1" s="1"/>
  <c r="D42" i="1"/>
  <c r="D37" i="1"/>
  <c r="D36" i="1"/>
  <c r="D35" i="1"/>
  <c r="D34" i="1"/>
  <c r="D33" i="1"/>
  <c r="G33" i="1" s="1"/>
  <c r="D32" i="1"/>
  <c r="D31" i="1"/>
  <c r="D29" i="1"/>
  <c r="I29" i="1" s="1"/>
  <c r="D28" i="1"/>
  <c r="D27" i="1"/>
  <c r="D26" i="1"/>
  <c r="D25" i="1"/>
  <c r="D24" i="1"/>
  <c r="D23" i="1"/>
  <c r="D22" i="1"/>
  <c r="I22" i="1" s="1"/>
  <c r="D20" i="1"/>
  <c r="H20" i="1" s="1"/>
  <c r="D19" i="1"/>
  <c r="E19" i="1" s="1"/>
  <c r="D18" i="1"/>
  <c r="G18" i="1" s="1"/>
  <c r="D16" i="1"/>
  <c r="H16" i="1" s="1"/>
  <c r="D15" i="1"/>
  <c r="E15" i="1" s="1"/>
  <c r="D14" i="1"/>
  <c r="G14" i="1" s="1"/>
  <c r="D13" i="1"/>
  <c r="G13" i="1" s="1"/>
  <c r="H23" i="1" l="1"/>
  <c r="G23" i="1"/>
  <c r="H13" i="1"/>
  <c r="H14" i="1"/>
  <c r="H19" i="1"/>
  <c r="H31" i="1"/>
  <c r="G31" i="1"/>
  <c r="E31" i="1"/>
  <c r="G25" i="1"/>
  <c r="I25" i="1"/>
  <c r="H25" i="1"/>
  <c r="G15" i="1"/>
  <c r="G42" i="1"/>
  <c r="J42" i="1" s="1"/>
  <c r="E13" i="1"/>
  <c r="H15" i="1"/>
  <c r="H18" i="1"/>
  <c r="I33" i="1"/>
  <c r="H33" i="1"/>
  <c r="I15" i="1"/>
  <c r="I18" i="1"/>
  <c r="G19" i="1"/>
  <c r="E23" i="1"/>
  <c r="I14" i="1"/>
  <c r="I19" i="1"/>
  <c r="I24" i="1"/>
  <c r="H24" i="1"/>
  <c r="G24" i="1"/>
  <c r="E24" i="1"/>
  <c r="G35" i="1"/>
  <c r="E35" i="1"/>
  <c r="I35" i="1"/>
  <c r="H35" i="1"/>
  <c r="E34" i="1"/>
  <c r="H34" i="1"/>
  <c r="G34" i="1"/>
  <c r="I34" i="1"/>
  <c r="H26" i="1"/>
  <c r="E26" i="1"/>
  <c r="I26" i="1"/>
  <c r="G26" i="1"/>
  <c r="H36" i="1"/>
  <c r="G36" i="1"/>
  <c r="E36" i="1"/>
  <c r="I36" i="1"/>
  <c r="E27" i="1"/>
  <c r="I27" i="1"/>
  <c r="G27" i="1"/>
  <c r="H27" i="1"/>
  <c r="I32" i="1"/>
  <c r="E32" i="1"/>
  <c r="H32" i="1"/>
  <c r="G32" i="1"/>
  <c r="H37" i="1"/>
  <c r="G37" i="1"/>
  <c r="E37" i="1"/>
  <c r="I37" i="1"/>
  <c r="G28" i="1"/>
  <c r="E28" i="1"/>
  <c r="I28" i="1"/>
  <c r="H28" i="1"/>
  <c r="I16" i="1"/>
  <c r="E14" i="1"/>
  <c r="E18" i="1"/>
  <c r="E25" i="1"/>
  <c r="E33" i="1"/>
  <c r="E29" i="1"/>
  <c r="I20" i="1"/>
  <c r="E22" i="1"/>
  <c r="G29" i="1"/>
  <c r="D47" i="1"/>
  <c r="I13" i="1"/>
  <c r="G16" i="1"/>
  <c r="G20" i="1"/>
  <c r="H22" i="1"/>
  <c r="I23" i="1"/>
  <c r="H29" i="1"/>
  <c r="I31" i="1"/>
  <c r="J43" i="1"/>
  <c r="E16" i="1"/>
  <c r="E20" i="1"/>
  <c r="G22" i="1"/>
  <c r="J15" i="1" l="1"/>
  <c r="J37" i="1"/>
  <c r="J19" i="1"/>
  <c r="J23" i="1"/>
  <c r="J28" i="1"/>
  <c r="J36" i="1"/>
  <c r="J32" i="1"/>
  <c r="J31" i="1"/>
  <c r="J18" i="1"/>
  <c r="J14" i="1"/>
  <c r="J22" i="1"/>
  <c r="J35" i="1"/>
  <c r="J27" i="1"/>
  <c r="G47" i="1"/>
  <c r="J20" i="1"/>
  <c r="J29" i="1"/>
  <c r="J16" i="1"/>
  <c r="J33" i="1"/>
  <c r="J26" i="1"/>
  <c r="J47" i="1"/>
  <c r="J25" i="1"/>
  <c r="J34" i="1"/>
  <c r="J24" i="1"/>
  <c r="J13" i="1"/>
</calcChain>
</file>

<file path=xl/comments1.xml><?xml version="1.0" encoding="utf-8"?>
<comments xmlns="http://schemas.openxmlformats.org/spreadsheetml/2006/main">
  <authors>
    <author>a565493</author>
  </authors>
  <commentList>
    <comment ref="F11" authorId="0" shapeId="0">
      <text>
        <r>
          <rPr>
            <b/>
            <sz val="9"/>
            <color indexed="81"/>
            <rFont val="Tahoma"/>
            <charset val="1"/>
          </rPr>
          <t>a565493:</t>
        </r>
        <r>
          <rPr>
            <sz val="9"/>
            <color indexed="81"/>
            <rFont val="Tahoma"/>
            <charset val="1"/>
          </rPr>
          <t xml:space="preserve">
Labor overheads minus Non productive labor rate</t>
        </r>
      </text>
    </comment>
  </commentList>
</comments>
</file>

<file path=xl/sharedStrings.xml><?xml version="1.0" encoding="utf-8"?>
<sst xmlns="http://schemas.openxmlformats.org/spreadsheetml/2006/main" count="146" uniqueCount="114">
  <si>
    <t>APCO - WV and VA … Hourly calculations for</t>
  </si>
  <si>
    <t>Unauthorized Use Of Energy (UUE) Billings &amp; Service Work For Others Billings</t>
  </si>
  <si>
    <t>Customer Name</t>
  </si>
  <si>
    <t xml:space="preserve">STS # </t>
  </si>
  <si>
    <t>OPS #</t>
  </si>
  <si>
    <t xml:space="preserve">Billing Address </t>
  </si>
  <si>
    <t>Service Address</t>
  </si>
  <si>
    <t>Work Description</t>
  </si>
  <si>
    <t>Labor</t>
  </si>
  <si>
    <t>Date Work Completed:</t>
  </si>
  <si>
    <t>Labor OH 58.0% OT 38%</t>
  </si>
  <si>
    <t>Classification/Rate</t>
  </si>
  <si>
    <t xml:space="preserve"> Hours</t>
  </si>
  <si>
    <t>Labor Rate</t>
  </si>
  <si>
    <t>Hrs. X Rate</t>
  </si>
  <si>
    <t>Labor                OH      OT</t>
  </si>
  <si>
    <t>Incentive</t>
  </si>
  <si>
    <t>Gen &amp; Adm</t>
  </si>
  <si>
    <t xml:space="preserve">Transp </t>
  </si>
  <si>
    <t>Total</t>
  </si>
  <si>
    <t>REG</t>
  </si>
  <si>
    <t>Line Serv</t>
  </si>
  <si>
    <t>LMA</t>
  </si>
  <si>
    <t>Meter Elec A</t>
  </si>
  <si>
    <t>Meter Elec B</t>
  </si>
  <si>
    <t>MRO Servicer II</t>
  </si>
  <si>
    <t>Cust Svcs Acct Repr</t>
  </si>
  <si>
    <t>Cust Svcs Acct Rep Sr</t>
  </si>
  <si>
    <t>Rev Pro Coordinator</t>
  </si>
  <si>
    <t>OT</t>
  </si>
  <si>
    <t>OTD</t>
  </si>
  <si>
    <t>Total Labor &amp; Overheads</t>
  </si>
  <si>
    <t>hrs</t>
  </si>
  <si>
    <t>Material Descr.</t>
  </si>
  <si>
    <t>Qty.</t>
  </si>
  <si>
    <t>Cost Each</t>
  </si>
  <si>
    <t>Total Cost</t>
  </si>
  <si>
    <t xml:space="preserve">Stores </t>
  </si>
  <si>
    <t>Padlock</t>
  </si>
  <si>
    <t>Rhino Locking Ring</t>
  </si>
  <si>
    <t>Jiffy Lock</t>
  </si>
  <si>
    <t>Ft Kx Locking Device</t>
  </si>
  <si>
    <t>Total Material &amp; Overheads</t>
  </si>
  <si>
    <t>Contract/Other Outside Services</t>
  </si>
  <si>
    <t>Other Miscellaneous Charges</t>
  </si>
  <si>
    <t>Total Labor &amp; Material</t>
  </si>
  <si>
    <t>REVISED 04/30/2019</t>
  </si>
  <si>
    <t>AMI ORDERS COMPLETED</t>
  </si>
  <si>
    <t>MONTH</t>
  </si>
  <si>
    <t>CLOSE</t>
  </si>
  <si>
    <t>CREDIT</t>
  </si>
  <si>
    <t>DN-UUE/AEP</t>
  </si>
  <si>
    <t>OPEN</t>
  </si>
  <si>
    <t>RECONNECT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</si>
  <si>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</si>
  <si>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</si>
  <si>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</si>
  <si>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</si>
  <si>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</si>
  <si>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</si>
  <si>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</si>
  <si>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</si>
  <si>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</si>
  <si>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</si>
  <si>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 xml:space="preserve"> </t>
  </si>
  <si>
    <t>November</t>
  </si>
  <si>
    <t>December</t>
  </si>
  <si>
    <t>TOTAL</t>
  </si>
  <si>
    <t>TOTAL ORDERS YTD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</si>
  <si>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</si>
  <si>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</si>
  <si>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</si>
  <si>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</si>
  <si>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</si>
  <si>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</si>
  <si>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</si>
  <si>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</si>
  <si>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</si>
  <si>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</si>
  <si>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</si>
  <si>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</si>
  <si>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DIVISION/AREA</t>
  </si>
  <si>
    <t>TOTAL AMI ORDERS</t>
  </si>
  <si>
    <t>VA</t>
  </si>
  <si>
    <t>13 431</t>
  </si>
  <si>
    <t>13 432</t>
  </si>
  <si>
    <t>13 441</t>
  </si>
  <si>
    <t>14 511</t>
  </si>
  <si>
    <t>14 512</t>
  </si>
  <si>
    <t>14 515</t>
  </si>
  <si>
    <t>14 611</t>
  </si>
  <si>
    <t>14 612</t>
  </si>
  <si>
    <t>14 615</t>
  </si>
  <si>
    <t>14 613</t>
  </si>
  <si>
    <t>15 711</t>
  </si>
  <si>
    <t>15 712</t>
  </si>
  <si>
    <t>15 721</t>
  </si>
  <si>
    <t>15 722</t>
  </si>
  <si>
    <t>15 811</t>
  </si>
  <si>
    <t>STATE TOTAL</t>
  </si>
  <si>
    <t>VA TOTAL AMI ORDERS COMPLETED</t>
  </si>
  <si>
    <t>WV</t>
  </si>
  <si>
    <t>09 080</t>
  </si>
  <si>
    <t>12 311</t>
  </si>
  <si>
    <t>12 111</t>
  </si>
  <si>
    <t>12 112</t>
  </si>
  <si>
    <t>12 211</t>
  </si>
  <si>
    <t>13 011</t>
  </si>
  <si>
    <t>13 012</t>
  </si>
  <si>
    <t>13 412</t>
  </si>
  <si>
    <t>WV TOTAL AMI ORDERS COMPLETED</t>
  </si>
  <si>
    <t>TN</t>
  </si>
  <si>
    <t>14 011</t>
  </si>
  <si>
    <t>TN TOTAL AMI ORDERS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</si>
</sst>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;@"/>
    <numFmt numFmtId="165" formatCode="&quot;$&quot;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 val="doubleAccounting"/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CC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1" fillId="0" borderId="0"/>
  </cellStyleXfs>
  <cellXfs count="170">
    <xf numFmtId="0" fontId="0" fillId="0" borderId="0" xfId="0"/>
    <xf numFmtId="0" fontId="0" fillId="2" borderId="4" xfId="0" applyFill="1" applyBorder="1"/>
    <xf numFmtId="0" fontId="5" fillId="0" borderId="0" xfId="0" applyFont="1" applyAlignment="1">
      <alignment vertical="center"/>
    </xf>
    <xf numFmtId="0" fontId="0" fillId="2" borderId="8" xfId="0" applyFill="1" applyBorder="1"/>
    <xf numFmtId="0" fontId="6" fillId="0" borderId="0" xfId="0" applyFont="1" applyAlignment="1">
      <alignment vertical="center"/>
    </xf>
    <xf numFmtId="0" fontId="6" fillId="2" borderId="9" xfId="0" applyFont="1" applyFill="1" applyBorder="1" applyAlignment="1">
      <alignment horizontal="left" vertical="center" indent="1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0" fillId="2" borderId="14" xfId="0" applyFill="1" applyBorder="1" applyAlignment="1">
      <alignment horizontal="left" vertical="center" indent="1"/>
    </xf>
    <xf numFmtId="0" fontId="0" fillId="2" borderId="12" xfId="0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0" xfId="0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4" fontId="0" fillId="2" borderId="19" xfId="0" applyNumberFormat="1" applyFill="1" applyBorder="1" applyAlignment="1">
      <alignment vertical="center"/>
    </xf>
    <xf numFmtId="4" fontId="8" fillId="2" borderId="2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" fontId="0" fillId="2" borderId="21" xfId="0" applyNumberFormat="1" applyFill="1" applyBorder="1" applyAlignment="1">
      <alignment vertical="center"/>
    </xf>
    <xf numFmtId="4" fontId="8" fillId="2" borderId="26" xfId="0" applyNumberFormat="1" applyFont="1" applyFill="1" applyBorder="1" applyAlignment="1">
      <alignment horizontal="center" vertical="center" wrapText="1"/>
    </xf>
    <xf numFmtId="9" fontId="8" fillId="2" borderId="26" xfId="1" applyFont="1" applyFill="1" applyBorder="1" applyAlignment="1">
      <alignment horizontal="center" vertical="center" wrapText="1"/>
    </xf>
    <xf numFmtId="9" fontId="8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0" fillId="2" borderId="15" xfId="0" applyFill="1" applyBorder="1"/>
    <xf numFmtId="0" fontId="0" fillId="2" borderId="15" xfId="0" applyFill="1" applyBorder="1" applyAlignment="1">
      <alignment horizontal="center" vertical="center"/>
    </xf>
    <xf numFmtId="4" fontId="0" fillId="2" borderId="15" xfId="0" applyNumberFormat="1" applyFill="1" applyBorder="1" applyAlignment="1">
      <alignment vertical="center"/>
    </xf>
    <xf numFmtId="0" fontId="8" fillId="3" borderId="3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4" fontId="9" fillId="3" borderId="0" xfId="0" applyNumberFormat="1" applyFont="1" applyFill="1" applyBorder="1" applyAlignment="1">
      <alignment vertical="center"/>
    </xf>
    <xf numFmtId="4" fontId="9" fillId="3" borderId="32" xfId="0" applyNumberFormat="1" applyFont="1" applyFill="1" applyBorder="1" applyAlignment="1">
      <alignment vertical="center"/>
    </xf>
    <xf numFmtId="4" fontId="0" fillId="2" borderId="8" xfId="0" applyNumberFormat="1" applyFill="1" applyBorder="1"/>
    <xf numFmtId="0" fontId="8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4" fontId="9" fillId="3" borderId="34" xfId="0" applyNumberFormat="1" applyFont="1" applyFill="1" applyBorder="1" applyAlignment="1">
      <alignment vertical="center"/>
    </xf>
    <xf numFmtId="4" fontId="9" fillId="3" borderId="35" xfId="0" applyNumberFormat="1" applyFont="1" applyFill="1" applyBorder="1" applyAlignment="1">
      <alignment vertical="center"/>
    </xf>
    <xf numFmtId="4" fontId="0" fillId="2" borderId="36" xfId="0" applyNumberFormat="1" applyFill="1" applyBorder="1"/>
    <xf numFmtId="0" fontId="4" fillId="2" borderId="37" xfId="0" applyFont="1" applyFill="1" applyBorder="1" applyAlignment="1">
      <alignment horizontal="left" vertical="center" indent="1"/>
    </xf>
    <xf numFmtId="4" fontId="0" fillId="2" borderId="38" xfId="0" applyNumberFormat="1" applyFill="1" applyBorder="1" applyAlignment="1">
      <alignment horizontal="center" vertical="center"/>
    </xf>
    <xf numFmtId="4" fontId="4" fillId="2" borderId="26" xfId="0" applyNumberFormat="1" applyFont="1" applyFill="1" applyBorder="1" applyAlignment="1">
      <alignment vertical="center"/>
    </xf>
    <xf numFmtId="4" fontId="4" fillId="2" borderId="39" xfId="0" applyNumberFormat="1" applyFont="1" applyFill="1" applyBorder="1" applyAlignment="1">
      <alignment vertical="center"/>
    </xf>
    <xf numFmtId="4" fontId="10" fillId="2" borderId="8" xfId="0" applyNumberFormat="1" applyFont="1" applyFill="1" applyBorder="1"/>
    <xf numFmtId="4" fontId="8" fillId="2" borderId="26" xfId="0" applyNumberFormat="1" applyFont="1" applyFill="1" applyBorder="1" applyAlignment="1">
      <alignment horizontal="center" vertical="center"/>
    </xf>
    <xf numFmtId="0" fontId="0" fillId="2" borderId="44" xfId="0" applyFill="1" applyBorder="1" applyAlignment="1">
      <alignment vertical="center"/>
    </xf>
    <xf numFmtId="0" fontId="0" fillId="2" borderId="26" xfId="0" applyFill="1" applyBorder="1" applyAlignment="1">
      <alignment horizontal="center" vertical="center"/>
    </xf>
    <xf numFmtId="4" fontId="0" fillId="2" borderId="26" xfId="0" applyNumberFormat="1" applyFill="1" applyBorder="1" applyAlignment="1">
      <alignment vertical="center"/>
    </xf>
    <xf numFmtId="4" fontId="0" fillId="2" borderId="39" xfId="0" applyNumberFormat="1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45" xfId="0" applyNumberFormat="1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4" fontId="4" fillId="2" borderId="38" xfId="0" applyNumberFormat="1" applyFont="1" applyFill="1" applyBorder="1" applyAlignment="1">
      <alignment vertical="center"/>
    </xf>
    <xf numFmtId="0" fontId="0" fillId="4" borderId="37" xfId="0" applyFill="1" applyBorder="1" applyAlignment="1">
      <alignment vertical="center"/>
    </xf>
    <xf numFmtId="0" fontId="0" fillId="4" borderId="38" xfId="0" applyFill="1" applyBorder="1" applyAlignment="1">
      <alignment vertical="center"/>
    </xf>
    <xf numFmtId="4" fontId="0" fillId="4" borderId="38" xfId="0" applyNumberFormat="1" applyFill="1" applyBorder="1" applyAlignment="1">
      <alignment vertical="center"/>
    </xf>
    <xf numFmtId="4" fontId="0" fillId="4" borderId="45" xfId="0" applyNumberFormat="1" applyFill="1" applyBorder="1" applyAlignment="1">
      <alignment vertical="center"/>
    </xf>
    <xf numFmtId="4" fontId="0" fillId="2" borderId="38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" fontId="0" fillId="4" borderId="30" xfId="0" applyNumberFormat="1" applyFill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2" borderId="29" xfId="0" applyFont="1" applyFill="1" applyBorder="1" applyAlignment="1">
      <alignment horizontal="left" vertical="center"/>
    </xf>
    <xf numFmtId="4" fontId="0" fillId="2" borderId="41" xfId="0" applyNumberFormat="1" applyFill="1" applyBorder="1" applyAlignment="1">
      <alignment vertical="center"/>
    </xf>
    <xf numFmtId="4" fontId="0" fillId="2" borderId="40" xfId="0" applyNumberFormat="1" applyFill="1" applyBorder="1" applyAlignment="1">
      <alignment vertical="center"/>
    </xf>
    <xf numFmtId="4" fontId="0" fillId="2" borderId="29" xfId="0" applyNumberFormat="1" applyFill="1" applyBorder="1" applyAlignment="1">
      <alignment vertical="center"/>
    </xf>
    <xf numFmtId="0" fontId="7" fillId="2" borderId="47" xfId="2" applyFont="1" applyFill="1" applyBorder="1" applyAlignment="1">
      <alignment horizontal="left" vertical="center" indent="3"/>
    </xf>
    <xf numFmtId="0" fontId="4" fillId="2" borderId="48" xfId="0" applyFont="1" applyFill="1" applyBorder="1" applyAlignment="1">
      <alignment horizontal="left" vertical="center"/>
    </xf>
    <xf numFmtId="4" fontId="0" fillId="2" borderId="48" xfId="0" applyNumberFormat="1" applyFill="1" applyBorder="1" applyAlignment="1">
      <alignment vertical="center"/>
    </xf>
    <xf numFmtId="165" fontId="4" fillId="2" borderId="49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4" fontId="0" fillId="0" borderId="0" xfId="0" applyNumberFormat="1" applyAlignment="1">
      <alignment vertical="center"/>
    </xf>
    <xf numFmtId="0" fontId="13" fillId="0" borderId="0" xfId="3" applyFont="1" applyAlignment="1">
      <alignment horizontal="center"/>
    </xf>
    <xf numFmtId="0" fontId="13" fillId="0" borderId="0" xfId="3" applyFont="1"/>
    <xf numFmtId="0" fontId="14" fillId="5" borderId="15" xfId="3" applyFont="1" applyFill="1" applyBorder="1" applyAlignment="1">
      <alignment horizontal="center" wrapText="1"/>
    </xf>
    <xf numFmtId="0" fontId="14" fillId="0" borderId="0" xfId="3" applyFont="1" applyAlignment="1">
      <alignment horizontal="center" wrapText="1"/>
    </xf>
    <xf numFmtId="0" fontId="14" fillId="0" borderId="0" xfId="3" applyFont="1" applyAlignment="1">
      <alignment wrapText="1"/>
    </xf>
    <xf numFmtId="0" fontId="2" fillId="0" borderId="15" xfId="3" applyFont="1" applyBorder="1" applyAlignment="1">
      <alignment horizontal="left"/>
    </xf>
    <xf numFmtId="0" fontId="1" fillId="0" borderId="15" xfId="3" applyBorder="1" applyAlignment="1">
      <alignment horizontal="center"/>
    </xf>
    <xf numFmtId="0" fontId="1" fillId="0" borderId="0" xfId="3" applyAlignment="1">
      <alignment horizontal="center"/>
    </xf>
    <xf numFmtId="0" fontId="1" fillId="0" borderId="0" xfId="3"/>
    <xf numFmtId="0" fontId="14" fillId="6" borderId="15" xfId="3" applyFont="1" applyFill="1" applyBorder="1" applyAlignment="1">
      <alignment horizontal="left"/>
    </xf>
    <xf numFmtId="0" fontId="14" fillId="6" borderId="15" xfId="3" applyFont="1" applyFill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/>
    <xf numFmtId="3" fontId="15" fillId="7" borderId="13" xfId="3" applyNumberFormat="1" applyFont="1" applyFill="1" applyBorder="1" applyAlignment="1">
      <alignment horizontal="center"/>
    </xf>
    <xf numFmtId="0" fontId="17" fillId="8" borderId="15" xfId="3" applyFont="1" applyFill="1" applyBorder="1" applyAlignment="1">
      <alignment horizontal="center" wrapText="1"/>
    </xf>
    <xf numFmtId="0" fontId="17" fillId="0" borderId="0" xfId="3" applyFont="1" applyAlignment="1">
      <alignment horizontal="center" wrapText="1"/>
    </xf>
    <xf numFmtId="0" fontId="14" fillId="9" borderId="15" xfId="3" applyFont="1" applyFill="1" applyBorder="1" applyAlignment="1">
      <alignment horizontal="center" wrapText="1"/>
    </xf>
    <xf numFmtId="0" fontId="17" fillId="0" borderId="15" xfId="3" applyFont="1" applyFill="1" applyBorder="1" applyAlignment="1">
      <alignment horizontal="center" wrapText="1"/>
    </xf>
    <xf numFmtId="0" fontId="17" fillId="0" borderId="0" xfId="3" applyFont="1" applyFill="1" applyAlignment="1">
      <alignment horizontal="center" wrapText="1"/>
    </xf>
    <xf numFmtId="0" fontId="18" fillId="0" borderId="15" xfId="3" applyFont="1" applyFill="1" applyBorder="1" applyAlignment="1">
      <alignment horizontal="center" wrapText="1"/>
    </xf>
    <xf numFmtId="0" fontId="18" fillId="0" borderId="0" xfId="3" applyFont="1" applyFill="1" applyAlignment="1">
      <alignment horizontal="center" wrapText="1"/>
    </xf>
    <xf numFmtId="0" fontId="17" fillId="0" borderId="15" xfId="3" applyFont="1" applyBorder="1" applyAlignment="1">
      <alignment horizontal="center"/>
    </xf>
    <xf numFmtId="0" fontId="18" fillId="0" borderId="15" xfId="3" applyFont="1" applyBorder="1" applyAlignment="1">
      <alignment horizontal="center"/>
    </xf>
    <xf numFmtId="0" fontId="18" fillId="0" borderId="0" xfId="3" applyFont="1"/>
    <xf numFmtId="0" fontId="17" fillId="5" borderId="15" xfId="3" applyFont="1" applyFill="1" applyBorder="1" applyAlignment="1">
      <alignment horizontal="center"/>
    </xf>
    <xf numFmtId="0" fontId="18" fillId="5" borderId="15" xfId="3" applyFont="1" applyFill="1" applyBorder="1" applyAlignment="1">
      <alignment horizontal="center"/>
    </xf>
    <xf numFmtId="0" fontId="17" fillId="10" borderId="15" xfId="3" applyFont="1" applyFill="1" applyBorder="1" applyAlignment="1">
      <alignment horizontal="center" wrapText="1"/>
    </xf>
    <xf numFmtId="0" fontId="18" fillId="10" borderId="15" xfId="3" applyFont="1" applyFill="1" applyBorder="1" applyAlignment="1">
      <alignment horizontal="center"/>
    </xf>
    <xf numFmtId="0" fontId="14" fillId="9" borderId="15" xfId="3" applyFont="1" applyFill="1" applyBorder="1" applyAlignment="1">
      <alignment horizontal="center"/>
    </xf>
    <xf numFmtId="0" fontId="19" fillId="0" borderId="15" xfId="3" applyFont="1" applyBorder="1" applyAlignment="1">
      <alignment horizontal="center"/>
    </xf>
    <xf numFmtId="0" fontId="19" fillId="0" borderId="0" xfId="3" applyFont="1"/>
    <xf numFmtId="0" fontId="18" fillId="0" borderId="15" xfId="3" applyFont="1" applyFill="1" applyBorder="1" applyAlignment="1">
      <alignment horizontal="center"/>
    </xf>
    <xf numFmtId="0" fontId="18" fillId="0" borderId="0" xfId="3" applyFont="1" applyFill="1"/>
    <xf numFmtId="0" fontId="0" fillId="0" borderId="15" xfId="0" applyFill="1" applyBorder="1"/>
    <xf numFmtId="165" fontId="4" fillId="0" borderId="46" xfId="0" applyNumberFormat="1" applyFont="1" applyFill="1" applyBorder="1" applyAlignment="1">
      <alignment vertical="center"/>
    </xf>
    <xf numFmtId="4" fontId="0" fillId="11" borderId="15" xfId="0" applyNumberFormat="1" applyFill="1" applyBorder="1" applyAlignment="1">
      <alignment vertical="center"/>
    </xf>
    <xf numFmtId="0" fontId="9" fillId="11" borderId="0" xfId="0" applyFont="1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2" fontId="4" fillId="11" borderId="26" xfId="0" applyNumberFormat="1" applyFont="1" applyFill="1" applyBorder="1" applyAlignment="1">
      <alignment horizontal="center" vertical="center"/>
    </xf>
    <xf numFmtId="4" fontId="4" fillId="11" borderId="26" xfId="0" applyNumberFormat="1" applyFont="1" applyFill="1" applyBorder="1" applyAlignment="1">
      <alignment vertical="center"/>
    </xf>
    <xf numFmtId="4" fontId="4" fillId="11" borderId="39" xfId="0" applyNumberFormat="1" applyFont="1" applyFill="1" applyBorder="1" applyAlignment="1">
      <alignment vertical="center"/>
    </xf>
    <xf numFmtId="4" fontId="4" fillId="2" borderId="24" xfId="0" applyNumberFormat="1" applyFont="1" applyFill="1" applyBorder="1" applyAlignment="1">
      <alignment vertical="center"/>
    </xf>
    <xf numFmtId="4" fontId="4" fillId="2" borderId="25" xfId="0" applyNumberFormat="1" applyFont="1" applyFill="1" applyBorder="1" applyAlignment="1">
      <alignment vertical="center"/>
    </xf>
    <xf numFmtId="4" fontId="4" fillId="2" borderId="23" xfId="0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4" fontId="4" fillId="2" borderId="27" xfId="0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4" fontId="0" fillId="2" borderId="24" xfId="0" applyNumberFormat="1" applyFill="1" applyBorder="1" applyAlignment="1">
      <alignment vertical="center"/>
    </xf>
    <xf numFmtId="4" fontId="0" fillId="2" borderId="25" xfId="0" applyNumberFormat="1" applyFill="1" applyBorder="1" applyAlignment="1">
      <alignment vertical="center"/>
    </xf>
    <xf numFmtId="0" fontId="8" fillId="2" borderId="22" xfId="0" applyFont="1" applyFill="1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8" fillId="2" borderId="23" xfId="0" applyFont="1" applyFill="1" applyBorder="1" applyAlignment="1">
      <alignment horizontal="center" vertical="center" wrapText="1"/>
    </xf>
    <xf numFmtId="4" fontId="8" fillId="2" borderId="23" xfId="0" applyNumberFormat="1" applyFont="1" applyFill="1" applyBorder="1" applyAlignment="1">
      <alignment horizontal="center" vertical="center" wrapText="1"/>
    </xf>
    <xf numFmtId="4" fontId="4" fillId="2" borderId="40" xfId="0" applyNumberFormat="1" applyFont="1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4" fontId="4" fillId="11" borderId="24" xfId="0" applyNumberFormat="1" applyFont="1" applyFill="1" applyBorder="1" applyAlignment="1">
      <alignment vertical="center"/>
    </xf>
    <xf numFmtId="0" fontId="0" fillId="11" borderId="25" xfId="0" applyFill="1" applyBorder="1" applyAlignment="1">
      <alignment vertical="center"/>
    </xf>
    <xf numFmtId="4" fontId="0" fillId="2" borderId="15" xfId="0" applyNumberFormat="1" applyFill="1" applyBorder="1" applyAlignment="1">
      <alignment vertical="center"/>
    </xf>
    <xf numFmtId="0" fontId="0" fillId="0" borderId="15" xfId="0" applyBorder="1" applyAlignment="1">
      <alignment vertical="center"/>
    </xf>
    <xf numFmtId="4" fontId="8" fillId="2" borderId="27" xfId="0" applyNumberFormat="1" applyFont="1" applyFill="1" applyBorder="1" applyAlignment="1">
      <alignment horizontal="center" vertical="center" wrapText="1"/>
    </xf>
    <xf numFmtId="4" fontId="0" fillId="11" borderId="15" xfId="0" applyNumberFormat="1" applyFill="1" applyBorder="1" applyAlignment="1">
      <alignment vertical="center"/>
    </xf>
    <xf numFmtId="0" fontId="0" fillId="11" borderId="15" xfId="0" applyFill="1" applyBorder="1" applyAlignment="1">
      <alignment vertical="center"/>
    </xf>
    <xf numFmtId="0" fontId="8" fillId="2" borderId="22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8" fillId="2" borderId="23" xfId="0" applyFont="1" applyFill="1" applyBorder="1" applyAlignment="1">
      <alignment horizontal="center" vertical="center"/>
    </xf>
    <xf numFmtId="4" fontId="8" fillId="2" borderId="24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13" fillId="0" borderId="0" xfId="3" applyFont="1" applyAlignment="1">
      <alignment horizontal="center"/>
    </xf>
    <xf numFmtId="0" fontId="15" fillId="7" borderId="14" xfId="3" applyFont="1" applyFill="1" applyBorder="1" applyAlignment="1">
      <alignment horizontal="left"/>
    </xf>
    <xf numFmtId="0" fontId="16" fillId="7" borderId="12" xfId="3" applyFont="1" applyFill="1" applyBorder="1" applyAlignment="1">
      <alignment horizontal="left"/>
    </xf>
    <xf numFmtId="0" fontId="2" fillId="12" borderId="15" xfId="3" applyFont="1" applyFill="1" applyBorder="1" applyAlignment="1">
      <alignment horizont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6"/>
  <sheetViews>
    <sheetView zoomScale="110" zoomScaleNormal="110" workbookViewId="0">
      <selection activeCell="E22" sqref="E22:F22"/>
    </sheetView>
  </sheetViews>
  <sheetFormatPr defaultColWidth="9.140625" defaultRowHeight="12.75" x14ac:dyDescent="0.2"/>
  <cols>
    <col min="1" max="1" width="32.28515625" style="15" bestFit="1" customWidth="1"/>
    <col min="2" max="2" width="7.42578125" style="15" customWidth="1"/>
    <col min="3" max="3" width="5.5703125" style="86" bestFit="1" customWidth="1"/>
    <col min="4" max="4" width="9.42578125" style="86" bestFit="1" customWidth="1"/>
    <col min="5" max="5" width="4" style="86" customWidth="1"/>
    <col min="6" max="6" width="6.7109375" style="86" bestFit="1" customWidth="1"/>
    <col min="7" max="9" width="8.140625" style="86" customWidth="1"/>
    <col min="10" max="10" width="9.5703125" style="86" customWidth="1"/>
    <col min="11" max="16384" width="9.140625" style="15"/>
  </cols>
  <sheetData>
    <row r="1" spans="1:24" s="2" customFormat="1" ht="15.75" x14ac:dyDescent="0.2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60"/>
      <c r="K1" s="1"/>
      <c r="L1"/>
    </row>
    <row r="2" spans="1:24" s="4" customFormat="1" ht="13.5" thickBot="1" x14ac:dyDescent="0.25">
      <c r="A2" s="161" t="s">
        <v>1</v>
      </c>
      <c r="B2" s="162"/>
      <c r="C2" s="162"/>
      <c r="D2" s="162"/>
      <c r="E2" s="162"/>
      <c r="F2" s="162"/>
      <c r="G2" s="162"/>
      <c r="H2" s="162"/>
      <c r="I2" s="162"/>
      <c r="J2" s="163"/>
      <c r="K2" s="3"/>
      <c r="L2"/>
    </row>
    <row r="3" spans="1:24" s="4" customFormat="1" x14ac:dyDescent="0.2">
      <c r="A3" s="5" t="s">
        <v>2</v>
      </c>
      <c r="B3" s="6"/>
      <c r="C3" s="6"/>
      <c r="D3" s="6"/>
      <c r="E3" s="6"/>
      <c r="F3" s="7" t="s">
        <v>3</v>
      </c>
      <c r="G3" s="7"/>
      <c r="H3" s="6" t="s">
        <v>4</v>
      </c>
      <c r="I3" s="156"/>
      <c r="J3" s="157"/>
      <c r="K3" s="3"/>
      <c r="L3"/>
    </row>
    <row r="4" spans="1:24" s="4" customFormat="1" x14ac:dyDescent="0.2">
      <c r="A4" s="8" t="s">
        <v>5</v>
      </c>
      <c r="B4" s="9"/>
      <c r="C4" s="9"/>
      <c r="D4" s="9"/>
      <c r="E4" s="9"/>
      <c r="F4" s="7" t="s">
        <v>3</v>
      </c>
      <c r="G4" s="7"/>
      <c r="H4" s="6" t="s">
        <v>4</v>
      </c>
      <c r="I4" s="156"/>
      <c r="J4" s="157"/>
      <c r="K4" s="3"/>
      <c r="L4"/>
    </row>
    <row r="5" spans="1:24" s="4" customFormat="1" x14ac:dyDescent="0.2">
      <c r="A5" s="8"/>
      <c r="B5" s="9"/>
      <c r="C5" s="9"/>
      <c r="D5" s="9"/>
      <c r="E5" s="9"/>
      <c r="F5" s="9"/>
      <c r="G5" s="9"/>
      <c r="H5" s="9"/>
      <c r="I5" s="10"/>
      <c r="J5" s="11"/>
      <c r="K5" s="3"/>
      <c r="L5"/>
    </row>
    <row r="6" spans="1:24" x14ac:dyDescent="0.2">
      <c r="A6" s="12" t="s">
        <v>6</v>
      </c>
      <c r="B6" s="13"/>
      <c r="C6" s="13"/>
      <c r="D6" s="14"/>
      <c r="E6" s="14"/>
      <c r="F6" s="13"/>
      <c r="G6" s="13"/>
      <c r="H6" s="13"/>
      <c r="I6" s="13"/>
      <c r="J6" s="11"/>
      <c r="K6" s="3"/>
      <c r="L6"/>
    </row>
    <row r="7" spans="1:24" x14ac:dyDescent="0.2">
      <c r="A7" s="12" t="s">
        <v>7</v>
      </c>
      <c r="B7" s="16"/>
      <c r="C7" s="16"/>
      <c r="D7" s="16"/>
      <c r="E7" s="16"/>
      <c r="F7" s="16"/>
      <c r="G7" s="16"/>
      <c r="H7" s="16"/>
      <c r="I7" s="16"/>
      <c r="J7" s="17"/>
      <c r="K7" s="3"/>
      <c r="L7"/>
    </row>
    <row r="8" spans="1:24" s="22" customFormat="1" x14ac:dyDescent="0.2">
      <c r="A8" s="18" t="s">
        <v>8</v>
      </c>
      <c r="B8" s="19"/>
      <c r="C8" s="20"/>
      <c r="D8" s="20"/>
      <c r="E8" s="20"/>
      <c r="F8" s="20"/>
      <c r="G8" s="20"/>
      <c r="H8" s="21" t="s">
        <v>9</v>
      </c>
      <c r="I8" s="164"/>
      <c r="J8" s="165"/>
      <c r="K8" s="3"/>
      <c r="L8"/>
    </row>
    <row r="9" spans="1:24" ht="0.75" customHeight="1" x14ac:dyDescent="0.2">
      <c r="A9" s="23"/>
      <c r="B9" s="24"/>
      <c r="C9" s="25"/>
      <c r="D9" s="25"/>
      <c r="E9" s="25"/>
      <c r="F9" s="26" t="s">
        <v>10</v>
      </c>
      <c r="G9" s="25"/>
      <c r="H9" s="27"/>
      <c r="I9" s="25"/>
      <c r="J9" s="28"/>
      <c r="K9" s="3"/>
      <c r="L9"/>
    </row>
    <row r="10" spans="1:24" ht="21.75" customHeight="1" x14ac:dyDescent="0.2">
      <c r="A10" s="151" t="s">
        <v>11</v>
      </c>
      <c r="B10" s="153" t="s">
        <v>12</v>
      </c>
      <c r="C10" s="139" t="s">
        <v>13</v>
      </c>
      <c r="D10" s="139" t="s">
        <v>14</v>
      </c>
      <c r="E10" s="154" t="s">
        <v>15</v>
      </c>
      <c r="F10" s="155"/>
      <c r="G10" s="29" t="s">
        <v>16</v>
      </c>
      <c r="H10" s="29" t="s">
        <v>17</v>
      </c>
      <c r="I10" s="29" t="s">
        <v>18</v>
      </c>
      <c r="J10" s="148" t="s">
        <v>19</v>
      </c>
      <c r="K10" s="3"/>
      <c r="L10"/>
    </row>
    <row r="11" spans="1:24" s="33" customFormat="1" x14ac:dyDescent="0.2">
      <c r="A11" s="152"/>
      <c r="B11" s="131"/>
      <c r="C11" s="131"/>
      <c r="D11" s="131"/>
      <c r="E11" s="30">
        <v>0.49</v>
      </c>
      <c r="F11" s="30">
        <v>0.34</v>
      </c>
      <c r="G11" s="30">
        <v>0.1</v>
      </c>
      <c r="H11" s="31">
        <v>0.32</v>
      </c>
      <c r="I11" s="30">
        <v>0.23</v>
      </c>
      <c r="J11" s="133"/>
      <c r="K11" s="3"/>
      <c r="L11"/>
      <c r="M11" s="32"/>
      <c r="N11" s="32"/>
      <c r="O11" s="32"/>
      <c r="P11" s="32"/>
    </row>
    <row r="12" spans="1:24" s="22" customFormat="1" x14ac:dyDescent="0.2">
      <c r="A12" s="34" t="s">
        <v>20</v>
      </c>
      <c r="B12" s="35"/>
      <c r="C12" s="35"/>
      <c r="D12" s="35"/>
      <c r="E12" s="35"/>
      <c r="F12" s="35"/>
      <c r="G12" s="35"/>
      <c r="H12" s="35"/>
      <c r="I12" s="35"/>
      <c r="J12" s="36"/>
      <c r="K12" s="3"/>
      <c r="L12"/>
      <c r="W12" s="15"/>
      <c r="X12" s="15"/>
    </row>
    <row r="13" spans="1:24" x14ac:dyDescent="0.2">
      <c r="A13" s="37" t="s">
        <v>21</v>
      </c>
      <c r="B13" s="38"/>
      <c r="C13" s="122"/>
      <c r="D13" s="39">
        <f t="shared" ref="D13:D20" si="0">+B13*C13</f>
        <v>0</v>
      </c>
      <c r="E13" s="146">
        <f>(D13*$E$11)</f>
        <v>0</v>
      </c>
      <c r="F13" s="147"/>
      <c r="G13" s="39">
        <f>+D13*$G$11</f>
        <v>0</v>
      </c>
      <c r="H13" s="39">
        <f>+D13*$H$11</f>
        <v>0</v>
      </c>
      <c r="I13" s="39">
        <f>+D13*$I$11</f>
        <v>0</v>
      </c>
      <c r="J13" s="39">
        <f t="shared" ref="J13:J20" si="1">SUM(D13:I13)</f>
        <v>0</v>
      </c>
      <c r="K13" s="3"/>
      <c r="L13"/>
      <c r="M13"/>
      <c r="N13"/>
      <c r="O13"/>
      <c r="T13"/>
      <c r="V13"/>
    </row>
    <row r="14" spans="1:24" x14ac:dyDescent="0.2">
      <c r="A14" s="37" t="s">
        <v>22</v>
      </c>
      <c r="B14" s="38"/>
      <c r="C14" s="122"/>
      <c r="D14" s="39">
        <f t="shared" si="0"/>
        <v>0</v>
      </c>
      <c r="E14" s="146">
        <f t="shared" ref="E14:E19" si="2">(D14*$E$11)</f>
        <v>0</v>
      </c>
      <c r="F14" s="147"/>
      <c r="G14" s="39">
        <f t="shared" ref="G14:G20" si="3">+D14*$G$11</f>
        <v>0</v>
      </c>
      <c r="H14" s="39">
        <f t="shared" ref="H14:H20" si="4">+D14*$H$11</f>
        <v>0</v>
      </c>
      <c r="I14" s="39">
        <f t="shared" ref="I14:I20" si="5">+D14*$I$11</f>
        <v>0</v>
      </c>
      <c r="J14" s="39">
        <f t="shared" si="1"/>
        <v>0</v>
      </c>
      <c r="K14" s="3"/>
      <c r="L14"/>
      <c r="M14"/>
      <c r="N14"/>
      <c r="O14"/>
      <c r="T14"/>
      <c r="V14"/>
    </row>
    <row r="15" spans="1:24" x14ac:dyDescent="0.2">
      <c r="A15" s="37" t="s">
        <v>23</v>
      </c>
      <c r="B15" s="38"/>
      <c r="C15" s="122"/>
      <c r="D15" s="39">
        <f t="shared" si="0"/>
        <v>0</v>
      </c>
      <c r="E15" s="146">
        <f t="shared" si="2"/>
        <v>0</v>
      </c>
      <c r="F15" s="147"/>
      <c r="G15" s="39">
        <f t="shared" si="3"/>
        <v>0</v>
      </c>
      <c r="H15" s="39">
        <f t="shared" si="4"/>
        <v>0</v>
      </c>
      <c r="I15" s="39">
        <f t="shared" si="5"/>
        <v>0</v>
      </c>
      <c r="J15" s="39">
        <f t="shared" si="1"/>
        <v>0</v>
      </c>
      <c r="K15" s="3"/>
      <c r="L15"/>
      <c r="M15"/>
      <c r="N15"/>
      <c r="O15"/>
    </row>
    <row r="16" spans="1:24" x14ac:dyDescent="0.2">
      <c r="A16" s="37" t="s">
        <v>24</v>
      </c>
      <c r="B16" s="38"/>
      <c r="C16" s="122"/>
      <c r="D16" s="39">
        <f t="shared" si="0"/>
        <v>0</v>
      </c>
      <c r="E16" s="146">
        <f t="shared" si="2"/>
        <v>0</v>
      </c>
      <c r="F16" s="147"/>
      <c r="G16" s="39">
        <f t="shared" si="3"/>
        <v>0</v>
      </c>
      <c r="H16" s="39">
        <f t="shared" si="4"/>
        <v>0</v>
      </c>
      <c r="I16" s="39">
        <f t="shared" si="5"/>
        <v>0</v>
      </c>
      <c r="J16" s="39">
        <f t="shared" si="1"/>
        <v>0</v>
      </c>
      <c r="K16" s="3"/>
      <c r="L16"/>
      <c r="M16"/>
      <c r="N16"/>
      <c r="O16"/>
    </row>
    <row r="17" spans="1:18" x14ac:dyDescent="0.2">
      <c r="A17" s="120" t="s">
        <v>25</v>
      </c>
      <c r="B17" s="124"/>
      <c r="C17" s="122"/>
      <c r="D17" s="122"/>
      <c r="E17" s="149"/>
      <c r="F17" s="150"/>
      <c r="G17" s="122"/>
      <c r="H17" s="122"/>
      <c r="I17" s="122"/>
      <c r="J17" s="122"/>
      <c r="K17" s="3"/>
      <c r="L17"/>
    </row>
    <row r="18" spans="1:18" x14ac:dyDescent="0.2">
      <c r="A18" s="37" t="s">
        <v>26</v>
      </c>
      <c r="B18" s="38"/>
      <c r="C18" s="122"/>
      <c r="D18" s="39">
        <f t="shared" si="0"/>
        <v>0</v>
      </c>
      <c r="E18" s="146">
        <f t="shared" si="2"/>
        <v>0</v>
      </c>
      <c r="F18" s="146"/>
      <c r="G18" s="39">
        <f t="shared" si="3"/>
        <v>0</v>
      </c>
      <c r="H18" s="39">
        <f t="shared" si="4"/>
        <v>0</v>
      </c>
      <c r="I18" s="39">
        <f t="shared" si="5"/>
        <v>0</v>
      </c>
      <c r="J18" s="39">
        <f t="shared" si="1"/>
        <v>0</v>
      </c>
      <c r="K18" s="3"/>
      <c r="L18"/>
      <c r="M18"/>
      <c r="N18"/>
      <c r="O18"/>
      <c r="P18"/>
      <c r="R18"/>
    </row>
    <row r="19" spans="1:18" x14ac:dyDescent="0.2">
      <c r="A19" s="37" t="s">
        <v>27</v>
      </c>
      <c r="B19" s="38"/>
      <c r="C19" s="122"/>
      <c r="D19" s="39">
        <f t="shared" si="0"/>
        <v>0</v>
      </c>
      <c r="E19" s="146">
        <f t="shared" si="2"/>
        <v>0</v>
      </c>
      <c r="F19" s="147"/>
      <c r="G19" s="39">
        <f t="shared" si="3"/>
        <v>0</v>
      </c>
      <c r="H19" s="39">
        <f t="shared" si="4"/>
        <v>0</v>
      </c>
      <c r="I19" s="39">
        <f t="shared" si="5"/>
        <v>0</v>
      </c>
      <c r="J19" s="39">
        <f t="shared" si="1"/>
        <v>0</v>
      </c>
      <c r="K19" s="3"/>
      <c r="L19"/>
      <c r="P19"/>
      <c r="R19"/>
    </row>
    <row r="20" spans="1:18" x14ac:dyDescent="0.2">
      <c r="A20" s="37" t="s">
        <v>28</v>
      </c>
      <c r="B20" s="38">
        <v>0</v>
      </c>
      <c r="C20" s="122"/>
      <c r="D20" s="39">
        <f t="shared" si="0"/>
        <v>0</v>
      </c>
      <c r="E20" s="146">
        <f>(D20*$E$11)</f>
        <v>0</v>
      </c>
      <c r="F20" s="147"/>
      <c r="G20" s="39">
        <f t="shared" si="3"/>
        <v>0</v>
      </c>
      <c r="H20" s="39">
        <f t="shared" si="4"/>
        <v>0</v>
      </c>
      <c r="I20" s="39">
        <f t="shared" si="5"/>
        <v>0</v>
      </c>
      <c r="J20" s="39">
        <f t="shared" si="1"/>
        <v>0</v>
      </c>
      <c r="K20" s="3"/>
      <c r="L20"/>
      <c r="P20"/>
      <c r="R20"/>
    </row>
    <row r="21" spans="1:18" s="22" customFormat="1" ht="11.25" customHeight="1" x14ac:dyDescent="0.2">
      <c r="A21" s="40" t="s">
        <v>29</v>
      </c>
      <c r="B21" s="41"/>
      <c r="C21" s="123"/>
      <c r="D21" s="42"/>
      <c r="E21" s="42"/>
      <c r="F21" s="42"/>
      <c r="G21" s="42"/>
      <c r="H21" s="42"/>
      <c r="I21" s="42"/>
      <c r="J21" s="43"/>
      <c r="K21" s="3"/>
      <c r="L21"/>
      <c r="P21"/>
      <c r="R21"/>
    </row>
    <row r="22" spans="1:18" x14ac:dyDescent="0.2">
      <c r="A22" s="37" t="s">
        <v>21</v>
      </c>
      <c r="B22" s="38"/>
      <c r="C22" s="122"/>
      <c r="D22" s="39">
        <f t="shared" ref="D22:D29" si="6">+B22*C22</f>
        <v>0</v>
      </c>
      <c r="E22" s="146">
        <f>(D22*$F$11)</f>
        <v>0</v>
      </c>
      <c r="F22" s="147"/>
      <c r="G22" s="39">
        <f>+D22*$G$11</f>
        <v>0</v>
      </c>
      <c r="H22" s="39">
        <f>+D22*$H$11</f>
        <v>0</v>
      </c>
      <c r="I22" s="39">
        <f>+D22*$I$11</f>
        <v>0</v>
      </c>
      <c r="J22" s="39">
        <f t="shared" ref="J22:J29" si="7">SUM(D22:I22)</f>
        <v>0</v>
      </c>
      <c r="K22" s="3"/>
      <c r="L22"/>
      <c r="M22"/>
      <c r="N22"/>
      <c r="O22"/>
      <c r="P22"/>
      <c r="R22"/>
    </row>
    <row r="23" spans="1:18" x14ac:dyDescent="0.2">
      <c r="A23" s="37" t="s">
        <v>22</v>
      </c>
      <c r="B23" s="38"/>
      <c r="C23" s="122"/>
      <c r="D23" s="39">
        <f t="shared" si="6"/>
        <v>0</v>
      </c>
      <c r="E23" s="146">
        <f t="shared" ref="E23:E28" si="8">(D23*$F$11)</f>
        <v>0</v>
      </c>
      <c r="F23" s="147"/>
      <c r="G23" s="39">
        <f t="shared" ref="G23:G29" si="9">+D23*$G$11</f>
        <v>0</v>
      </c>
      <c r="H23" s="39">
        <f t="shared" ref="H23:H29" si="10">+D23*$H$11</f>
        <v>0</v>
      </c>
      <c r="I23" s="39">
        <f t="shared" ref="I23:I29" si="11">+D23*$I$11</f>
        <v>0</v>
      </c>
      <c r="J23" s="39">
        <f t="shared" si="7"/>
        <v>0</v>
      </c>
      <c r="K23" s="3"/>
      <c r="L23"/>
    </row>
    <row r="24" spans="1:18" x14ac:dyDescent="0.2">
      <c r="A24" s="37" t="s">
        <v>23</v>
      </c>
      <c r="B24" s="38"/>
      <c r="C24" s="122"/>
      <c r="D24" s="39">
        <f t="shared" si="6"/>
        <v>0</v>
      </c>
      <c r="E24" s="146">
        <f t="shared" si="8"/>
        <v>0</v>
      </c>
      <c r="F24" s="147"/>
      <c r="G24" s="39">
        <f t="shared" si="9"/>
        <v>0</v>
      </c>
      <c r="H24" s="39">
        <f t="shared" si="10"/>
        <v>0</v>
      </c>
      <c r="I24" s="39">
        <f t="shared" si="11"/>
        <v>0</v>
      </c>
      <c r="J24" s="39">
        <f t="shared" si="7"/>
        <v>0</v>
      </c>
      <c r="K24" s="3"/>
      <c r="L24"/>
    </row>
    <row r="25" spans="1:18" x14ac:dyDescent="0.2">
      <c r="A25" s="37" t="s">
        <v>24</v>
      </c>
      <c r="B25" s="38"/>
      <c r="C25" s="122"/>
      <c r="D25" s="39">
        <f t="shared" si="6"/>
        <v>0</v>
      </c>
      <c r="E25" s="146">
        <f t="shared" si="8"/>
        <v>0</v>
      </c>
      <c r="F25" s="147"/>
      <c r="G25" s="39">
        <f t="shared" si="9"/>
        <v>0</v>
      </c>
      <c r="H25" s="39">
        <f t="shared" si="10"/>
        <v>0</v>
      </c>
      <c r="I25" s="39">
        <f t="shared" si="11"/>
        <v>0</v>
      </c>
      <c r="J25" s="39">
        <f t="shared" si="7"/>
        <v>0</v>
      </c>
      <c r="K25" s="3"/>
      <c r="L25"/>
    </row>
    <row r="26" spans="1:18" x14ac:dyDescent="0.2">
      <c r="A26" s="37" t="s">
        <v>25</v>
      </c>
      <c r="B26" s="38"/>
      <c r="C26" s="122"/>
      <c r="D26" s="39">
        <f t="shared" si="6"/>
        <v>0</v>
      </c>
      <c r="E26" s="146">
        <f t="shared" si="8"/>
        <v>0</v>
      </c>
      <c r="F26" s="147"/>
      <c r="G26" s="39">
        <f t="shared" si="9"/>
        <v>0</v>
      </c>
      <c r="H26" s="39">
        <f t="shared" si="10"/>
        <v>0</v>
      </c>
      <c r="I26" s="39">
        <f t="shared" si="11"/>
        <v>0</v>
      </c>
      <c r="J26" s="39">
        <f t="shared" si="7"/>
        <v>0</v>
      </c>
      <c r="K26" s="3"/>
      <c r="L26"/>
    </row>
    <row r="27" spans="1:18" x14ac:dyDescent="0.2">
      <c r="A27" s="37" t="s">
        <v>26</v>
      </c>
      <c r="B27" s="38"/>
      <c r="C27" s="122"/>
      <c r="D27" s="39">
        <f t="shared" si="6"/>
        <v>0</v>
      </c>
      <c r="E27" s="146">
        <f t="shared" si="8"/>
        <v>0</v>
      </c>
      <c r="F27" s="147"/>
      <c r="G27" s="39">
        <f t="shared" si="9"/>
        <v>0</v>
      </c>
      <c r="H27" s="39">
        <f t="shared" si="10"/>
        <v>0</v>
      </c>
      <c r="I27" s="39">
        <f t="shared" si="11"/>
        <v>0</v>
      </c>
      <c r="J27" s="39">
        <f t="shared" si="7"/>
        <v>0</v>
      </c>
      <c r="K27" s="3"/>
      <c r="L27"/>
    </row>
    <row r="28" spans="1:18" x14ac:dyDescent="0.2">
      <c r="A28" s="37" t="s">
        <v>27</v>
      </c>
      <c r="B28" s="38"/>
      <c r="C28" s="122"/>
      <c r="D28" s="39">
        <f t="shared" si="6"/>
        <v>0</v>
      </c>
      <c r="E28" s="146">
        <f t="shared" si="8"/>
        <v>0</v>
      </c>
      <c r="F28" s="147"/>
      <c r="G28" s="39">
        <f t="shared" si="9"/>
        <v>0</v>
      </c>
      <c r="H28" s="39">
        <f t="shared" si="10"/>
        <v>0</v>
      </c>
      <c r="I28" s="39">
        <f t="shared" si="11"/>
        <v>0</v>
      </c>
      <c r="J28" s="39">
        <f t="shared" si="7"/>
        <v>0</v>
      </c>
      <c r="K28" s="3"/>
      <c r="L28"/>
    </row>
    <row r="29" spans="1:18" x14ac:dyDescent="0.2">
      <c r="A29" s="37" t="s">
        <v>28</v>
      </c>
      <c r="B29" s="38"/>
      <c r="C29" s="122"/>
      <c r="D29" s="39">
        <f t="shared" si="6"/>
        <v>0</v>
      </c>
      <c r="E29" s="146">
        <f>(D29*$F$11)</f>
        <v>0</v>
      </c>
      <c r="F29" s="147"/>
      <c r="G29" s="39">
        <f t="shared" si="9"/>
        <v>0</v>
      </c>
      <c r="H29" s="39">
        <f t="shared" si="10"/>
        <v>0</v>
      </c>
      <c r="I29" s="39">
        <f t="shared" si="11"/>
        <v>0</v>
      </c>
      <c r="J29" s="39">
        <f t="shared" si="7"/>
        <v>0</v>
      </c>
      <c r="K29" s="3"/>
      <c r="L29"/>
    </row>
    <row r="30" spans="1:18" s="22" customFormat="1" x14ac:dyDescent="0.2">
      <c r="A30" s="40" t="s">
        <v>30</v>
      </c>
      <c r="B30" s="41"/>
      <c r="C30" s="123"/>
      <c r="D30" s="42"/>
      <c r="E30" s="42"/>
      <c r="F30" s="42"/>
      <c r="G30" s="42"/>
      <c r="H30" s="42"/>
      <c r="I30" s="42"/>
      <c r="J30" s="43"/>
      <c r="K30" s="3"/>
      <c r="L30"/>
    </row>
    <row r="31" spans="1:18" x14ac:dyDescent="0.2">
      <c r="A31" s="37" t="s">
        <v>21</v>
      </c>
      <c r="B31" s="38"/>
      <c r="C31" s="122"/>
      <c r="D31" s="39">
        <f t="shared" ref="D31:D37" si="12">+B31*C31</f>
        <v>0</v>
      </c>
      <c r="E31" s="146">
        <f>(D31*$F$11)</f>
        <v>0</v>
      </c>
      <c r="F31" s="147"/>
      <c r="G31" s="39">
        <f>+D31*$G$11</f>
        <v>0</v>
      </c>
      <c r="H31" s="39">
        <f>+D31*$H$11</f>
        <v>0</v>
      </c>
      <c r="I31" s="39">
        <f>+D31*$I$11</f>
        <v>0</v>
      </c>
      <c r="J31" s="39">
        <f t="shared" ref="J31:J37" si="13">SUM(D31:I31)</f>
        <v>0</v>
      </c>
      <c r="K31" s="3"/>
      <c r="L31"/>
    </row>
    <row r="32" spans="1:18" x14ac:dyDescent="0.2">
      <c r="A32" s="37" t="s">
        <v>22</v>
      </c>
      <c r="B32" s="38"/>
      <c r="C32" s="122"/>
      <c r="D32" s="39">
        <f t="shared" si="12"/>
        <v>0</v>
      </c>
      <c r="E32" s="146">
        <f t="shared" ref="E32:E37" si="14">(D32*$F$11)</f>
        <v>0</v>
      </c>
      <c r="F32" s="147"/>
      <c r="G32" s="39">
        <f t="shared" ref="G32:G37" si="15">+D32*$G$11</f>
        <v>0</v>
      </c>
      <c r="H32" s="39">
        <f t="shared" ref="H32:H37" si="16">+D32*$H$11</f>
        <v>0</v>
      </c>
      <c r="I32" s="39">
        <f t="shared" ref="I32:I37" si="17">+D32*$I$11</f>
        <v>0</v>
      </c>
      <c r="J32" s="39">
        <f t="shared" si="13"/>
        <v>0</v>
      </c>
      <c r="K32" s="3"/>
      <c r="L32"/>
    </row>
    <row r="33" spans="1:12" x14ac:dyDescent="0.2">
      <c r="A33" s="37" t="s">
        <v>23</v>
      </c>
      <c r="B33" s="38"/>
      <c r="C33" s="122"/>
      <c r="D33" s="39">
        <f t="shared" si="12"/>
        <v>0</v>
      </c>
      <c r="E33" s="146">
        <f t="shared" si="14"/>
        <v>0</v>
      </c>
      <c r="F33" s="147"/>
      <c r="G33" s="39">
        <f t="shared" si="15"/>
        <v>0</v>
      </c>
      <c r="H33" s="39">
        <f t="shared" si="16"/>
        <v>0</v>
      </c>
      <c r="I33" s="39">
        <f t="shared" si="17"/>
        <v>0</v>
      </c>
      <c r="J33" s="39">
        <f t="shared" si="13"/>
        <v>0</v>
      </c>
      <c r="K33" s="3"/>
      <c r="L33"/>
    </row>
    <row r="34" spans="1:12" x14ac:dyDescent="0.2">
      <c r="A34" s="37" t="s">
        <v>24</v>
      </c>
      <c r="B34" s="38"/>
      <c r="C34" s="122"/>
      <c r="D34" s="39">
        <f t="shared" si="12"/>
        <v>0</v>
      </c>
      <c r="E34" s="146">
        <f t="shared" si="14"/>
        <v>0</v>
      </c>
      <c r="F34" s="147"/>
      <c r="G34" s="39">
        <f t="shared" si="15"/>
        <v>0</v>
      </c>
      <c r="H34" s="39">
        <f t="shared" si="16"/>
        <v>0</v>
      </c>
      <c r="I34" s="39">
        <f t="shared" si="17"/>
        <v>0</v>
      </c>
      <c r="J34" s="39">
        <f t="shared" si="13"/>
        <v>0</v>
      </c>
      <c r="K34" s="3"/>
      <c r="L34"/>
    </row>
    <row r="35" spans="1:12" x14ac:dyDescent="0.2">
      <c r="A35" s="37" t="s">
        <v>25</v>
      </c>
      <c r="B35" s="38"/>
      <c r="C35" s="122"/>
      <c r="D35" s="39">
        <f t="shared" si="12"/>
        <v>0</v>
      </c>
      <c r="E35" s="146">
        <f t="shared" si="14"/>
        <v>0</v>
      </c>
      <c r="F35" s="147"/>
      <c r="G35" s="39">
        <f t="shared" si="15"/>
        <v>0</v>
      </c>
      <c r="H35" s="39">
        <f t="shared" si="16"/>
        <v>0</v>
      </c>
      <c r="I35" s="39">
        <f t="shared" si="17"/>
        <v>0</v>
      </c>
      <c r="J35" s="39">
        <f t="shared" si="13"/>
        <v>0</v>
      </c>
      <c r="K35" s="3"/>
      <c r="L35"/>
    </row>
    <row r="36" spans="1:12" x14ac:dyDescent="0.2">
      <c r="A36" s="37" t="s">
        <v>26</v>
      </c>
      <c r="B36" s="38"/>
      <c r="C36" s="122"/>
      <c r="D36" s="39">
        <f t="shared" si="12"/>
        <v>0</v>
      </c>
      <c r="E36" s="146">
        <f t="shared" si="14"/>
        <v>0</v>
      </c>
      <c r="F36" s="147"/>
      <c r="G36" s="39">
        <f t="shared" si="15"/>
        <v>0</v>
      </c>
      <c r="H36" s="39">
        <f t="shared" si="16"/>
        <v>0</v>
      </c>
      <c r="I36" s="39">
        <f t="shared" si="17"/>
        <v>0</v>
      </c>
      <c r="J36" s="39">
        <f t="shared" si="13"/>
        <v>0</v>
      </c>
      <c r="K36" s="3"/>
      <c r="L36"/>
    </row>
    <row r="37" spans="1:12" x14ac:dyDescent="0.2">
      <c r="A37" s="37" t="s">
        <v>27</v>
      </c>
      <c r="B37" s="38"/>
      <c r="C37" s="122"/>
      <c r="D37" s="39">
        <f t="shared" si="12"/>
        <v>0</v>
      </c>
      <c r="E37" s="146">
        <f t="shared" si="14"/>
        <v>0</v>
      </c>
      <c r="F37" s="147"/>
      <c r="G37" s="39">
        <f t="shared" si="15"/>
        <v>0</v>
      </c>
      <c r="H37" s="39">
        <f t="shared" si="16"/>
        <v>0</v>
      </c>
      <c r="I37" s="39">
        <f t="shared" si="17"/>
        <v>0</v>
      </c>
      <c r="J37" s="39">
        <f t="shared" si="13"/>
        <v>0</v>
      </c>
      <c r="K37" s="44"/>
      <c r="L37"/>
    </row>
    <row r="38" spans="1:12" ht="11.25" customHeight="1" x14ac:dyDescent="0.2">
      <c r="A38" s="45"/>
      <c r="B38" s="46"/>
      <c r="C38" s="47"/>
      <c r="D38" s="47"/>
      <c r="E38" s="47"/>
      <c r="F38" s="47"/>
      <c r="G38" s="47"/>
      <c r="H38" s="47"/>
      <c r="I38" s="47"/>
      <c r="J38" s="48"/>
      <c r="K38" s="49"/>
      <c r="L38"/>
    </row>
    <row r="39" spans="1:12" ht="15" x14ac:dyDescent="0.35">
      <c r="A39" s="50" t="s">
        <v>31</v>
      </c>
      <c r="B39" s="125"/>
      <c r="C39" s="51" t="s">
        <v>32</v>
      </c>
      <c r="D39" s="126"/>
      <c r="E39" s="144"/>
      <c r="F39" s="145"/>
      <c r="G39" s="126"/>
      <c r="H39" s="126"/>
      <c r="I39" s="126"/>
      <c r="J39" s="127"/>
      <c r="K39" s="54"/>
      <c r="L39"/>
    </row>
    <row r="40" spans="1:12" ht="14.25" customHeight="1" x14ac:dyDescent="0.2">
      <c r="A40" s="136" t="s">
        <v>33</v>
      </c>
      <c r="B40" s="138" t="s">
        <v>34</v>
      </c>
      <c r="C40" s="139" t="s">
        <v>35</v>
      </c>
      <c r="D40" s="139" t="s">
        <v>36</v>
      </c>
      <c r="E40" s="140"/>
      <c r="F40" s="141"/>
      <c r="G40" s="55" t="s">
        <v>37</v>
      </c>
      <c r="H40" s="130"/>
      <c r="I40" s="130"/>
      <c r="J40" s="132"/>
      <c r="K40" s="3"/>
      <c r="L40"/>
    </row>
    <row r="41" spans="1:12" s="22" customFormat="1" ht="14.25" customHeight="1" x14ac:dyDescent="0.2">
      <c r="A41" s="137"/>
      <c r="B41" s="131"/>
      <c r="C41" s="131"/>
      <c r="D41" s="131"/>
      <c r="E41" s="142"/>
      <c r="F41" s="143"/>
      <c r="G41" s="30">
        <v>0.11</v>
      </c>
      <c r="H41" s="131"/>
      <c r="I41" s="131"/>
      <c r="J41" s="133"/>
      <c r="K41" s="3"/>
      <c r="L41"/>
    </row>
    <row r="42" spans="1:12" x14ac:dyDescent="0.2">
      <c r="A42" s="56" t="s">
        <v>38</v>
      </c>
      <c r="B42" s="57"/>
      <c r="C42" s="58"/>
      <c r="D42" s="58">
        <f>+B42*C42</f>
        <v>0</v>
      </c>
      <c r="E42" s="134"/>
      <c r="F42" s="135"/>
      <c r="G42" s="58">
        <f>+D42*$G$41</f>
        <v>0</v>
      </c>
      <c r="H42" s="58"/>
      <c r="I42" s="58"/>
      <c r="J42" s="59">
        <f>+D42+G42</f>
        <v>0</v>
      </c>
      <c r="K42" s="3"/>
      <c r="L42"/>
    </row>
    <row r="43" spans="1:12" x14ac:dyDescent="0.2">
      <c r="A43" s="56" t="s">
        <v>39</v>
      </c>
      <c r="B43" s="57"/>
      <c r="C43" s="58"/>
      <c r="D43" s="58">
        <f>+B43*C43</f>
        <v>0</v>
      </c>
      <c r="E43" s="134"/>
      <c r="F43" s="135"/>
      <c r="G43" s="58">
        <f>+D43*$G$41</f>
        <v>0</v>
      </c>
      <c r="H43" s="58"/>
      <c r="I43" s="58"/>
      <c r="J43" s="59">
        <f>+D43+G43</f>
        <v>0</v>
      </c>
      <c r="K43" s="3"/>
      <c r="L43"/>
    </row>
    <row r="44" spans="1:12" x14ac:dyDescent="0.2">
      <c r="A44" s="56" t="s">
        <v>40</v>
      </c>
      <c r="B44" s="57"/>
      <c r="C44" s="58"/>
      <c r="D44" s="58">
        <f>+B44*C44</f>
        <v>0</v>
      </c>
      <c r="E44" s="134"/>
      <c r="F44" s="135"/>
      <c r="G44" s="58">
        <f>+D44*$G$41</f>
        <v>0</v>
      </c>
      <c r="H44" s="58"/>
      <c r="I44" s="58"/>
      <c r="J44" s="59">
        <f>+D44+G44</f>
        <v>0</v>
      </c>
      <c r="K44" s="3"/>
      <c r="L44"/>
    </row>
    <row r="45" spans="1:12" x14ac:dyDescent="0.2">
      <c r="A45" s="56" t="s">
        <v>41</v>
      </c>
      <c r="B45" s="57"/>
      <c r="C45" s="58"/>
      <c r="D45" s="58">
        <f>+B45*C45</f>
        <v>0</v>
      </c>
      <c r="E45" s="134"/>
      <c r="F45" s="135"/>
      <c r="G45" s="58">
        <f>+D45*$G$41</f>
        <v>0</v>
      </c>
      <c r="H45" s="58"/>
      <c r="I45" s="58"/>
      <c r="J45" s="59">
        <f>+D45+G45</f>
        <v>0</v>
      </c>
      <c r="K45" s="3"/>
      <c r="L45"/>
    </row>
    <row r="46" spans="1:12" ht="11.25" customHeight="1" x14ac:dyDescent="0.2">
      <c r="A46" s="60"/>
      <c r="B46" s="61"/>
      <c r="C46" s="62"/>
      <c r="D46" s="62"/>
      <c r="E46" s="62"/>
      <c r="F46" s="62"/>
      <c r="G46" s="62"/>
      <c r="H46" s="62"/>
      <c r="I46" s="62"/>
      <c r="J46" s="63"/>
      <c r="K46" s="3"/>
      <c r="L46"/>
    </row>
    <row r="47" spans="1:12" x14ac:dyDescent="0.2">
      <c r="A47" s="50" t="s">
        <v>42</v>
      </c>
      <c r="B47" s="64"/>
      <c r="C47" s="65"/>
      <c r="D47" s="52">
        <f>SUM(D42:D46)</f>
        <v>0</v>
      </c>
      <c r="E47" s="128"/>
      <c r="F47" s="129"/>
      <c r="G47" s="52">
        <f>SUM(G42:G46)</f>
        <v>0</v>
      </c>
      <c r="H47" s="58"/>
      <c r="I47" s="58"/>
      <c r="J47" s="53">
        <f>SUM(J42:J46)</f>
        <v>0</v>
      </c>
      <c r="K47" s="3"/>
      <c r="L47"/>
    </row>
    <row r="48" spans="1:12" ht="11.25" customHeight="1" x14ac:dyDescent="0.2">
      <c r="A48" s="66"/>
      <c r="B48" s="67"/>
      <c r="C48" s="68"/>
      <c r="D48" s="68"/>
      <c r="E48" s="68"/>
      <c r="F48" s="68"/>
      <c r="G48" s="68"/>
      <c r="H48" s="68"/>
      <c r="I48" s="68"/>
      <c r="J48" s="69"/>
      <c r="K48" s="3"/>
      <c r="L48"/>
    </row>
    <row r="49" spans="1:12" x14ac:dyDescent="0.2">
      <c r="A49" s="50" t="s">
        <v>43</v>
      </c>
      <c r="B49" s="64"/>
      <c r="C49" s="70"/>
      <c r="D49" s="70"/>
      <c r="E49" s="70"/>
      <c r="F49" s="70"/>
      <c r="G49" s="70"/>
      <c r="H49" s="70"/>
      <c r="I49" s="70"/>
      <c r="J49" s="53">
        <v>0</v>
      </c>
      <c r="K49" s="3"/>
      <c r="L49"/>
    </row>
    <row r="50" spans="1:12" ht="11.25" customHeight="1" x14ac:dyDescent="0.2">
      <c r="A50" s="66"/>
      <c r="B50" s="67"/>
      <c r="C50" s="68"/>
      <c r="D50" s="68"/>
      <c r="E50" s="68"/>
      <c r="F50" s="68"/>
      <c r="G50" s="68"/>
      <c r="H50" s="68"/>
      <c r="I50" s="68"/>
      <c r="J50" s="69"/>
      <c r="K50" s="3"/>
      <c r="L50"/>
    </row>
    <row r="51" spans="1:12" s="71" customFormat="1" ht="11.25" customHeight="1" x14ac:dyDescent="0.2">
      <c r="A51" s="50" t="s">
        <v>44</v>
      </c>
      <c r="B51" s="64"/>
      <c r="C51" s="70"/>
      <c r="D51" s="70"/>
      <c r="E51" s="70"/>
      <c r="F51" s="70"/>
      <c r="G51" s="70"/>
      <c r="H51" s="70"/>
      <c r="I51" s="70"/>
      <c r="J51" s="53">
        <v>0</v>
      </c>
      <c r="K51" s="3"/>
      <c r="L51"/>
    </row>
    <row r="52" spans="1:12" ht="11.25" customHeight="1" x14ac:dyDescent="0.2">
      <c r="A52" s="66"/>
      <c r="B52" s="67"/>
      <c r="C52" s="68"/>
      <c r="D52" s="68"/>
      <c r="E52" s="68"/>
      <c r="F52" s="68"/>
      <c r="G52" s="68"/>
      <c r="H52" s="68"/>
      <c r="I52" s="68"/>
      <c r="J52" s="72"/>
      <c r="K52" s="3"/>
      <c r="L52"/>
    </row>
    <row r="53" spans="1:12" ht="13.5" thickBot="1" x14ac:dyDescent="0.25">
      <c r="A53" s="73"/>
      <c r="B53" s="74" t="s">
        <v>45</v>
      </c>
      <c r="C53" s="75"/>
      <c r="D53" s="76"/>
      <c r="E53" s="77"/>
      <c r="F53" s="77"/>
      <c r="G53" s="77"/>
      <c r="H53" s="77"/>
      <c r="I53" s="75"/>
      <c r="J53" s="121">
        <v>20.420000000000002</v>
      </c>
      <c r="K53" s="3"/>
      <c r="L53"/>
    </row>
    <row r="54" spans="1:12" ht="13.5" thickTop="1" x14ac:dyDescent="0.2">
      <c r="A54" s="78" t="s">
        <v>46</v>
      </c>
      <c r="B54" s="79"/>
      <c r="C54" s="80"/>
      <c r="D54" s="80"/>
      <c r="E54" s="80"/>
      <c r="F54" s="80"/>
      <c r="G54" s="80"/>
      <c r="H54" s="80"/>
      <c r="I54" s="80"/>
      <c r="J54" s="81"/>
      <c r="K54" s="3"/>
      <c r="L54"/>
    </row>
    <row r="55" spans="1:12" x14ac:dyDescent="0.2">
      <c r="A55" s="82"/>
      <c r="B55" s="83"/>
      <c r="C55" s="84"/>
      <c r="D55" s="84"/>
      <c r="E55" s="84"/>
      <c r="F55" s="84"/>
      <c r="G55" s="84"/>
      <c r="H55" s="84"/>
      <c r="I55" s="84"/>
      <c r="J55" s="84"/>
      <c r="K55" s="83"/>
    </row>
    <row r="56" spans="1:12" x14ac:dyDescent="0.2">
      <c r="A56" s="71"/>
      <c r="B56" s="71"/>
      <c r="C56" s="85"/>
      <c r="D56" s="85"/>
      <c r="E56" s="85"/>
      <c r="F56" s="85"/>
      <c r="G56" s="85"/>
      <c r="H56" s="85"/>
      <c r="I56" s="85"/>
      <c r="J56" s="85"/>
      <c r="K56" s="71"/>
    </row>
  </sheetData>
  <mergeCells count="48">
    <mergeCell ref="I4:J4"/>
    <mergeCell ref="A1:J1"/>
    <mergeCell ref="A2:J2"/>
    <mergeCell ref="I3:J3"/>
    <mergeCell ref="I8:J8"/>
    <mergeCell ref="A10:A11"/>
    <mergeCell ref="B10:B11"/>
    <mergeCell ref="C10:C11"/>
    <mergeCell ref="D10:D11"/>
    <mergeCell ref="E10:F10"/>
    <mergeCell ref="J10:J11"/>
    <mergeCell ref="E25:F25"/>
    <mergeCell ref="E13:F13"/>
    <mergeCell ref="E14:F14"/>
    <mergeCell ref="E15:F15"/>
    <mergeCell ref="E16:F16"/>
    <mergeCell ref="E17:F17"/>
    <mergeCell ref="E18:F18"/>
    <mergeCell ref="E19:F19"/>
    <mergeCell ref="E20:F20"/>
    <mergeCell ref="E22:F22"/>
    <mergeCell ref="E23:F23"/>
    <mergeCell ref="E24:F24"/>
    <mergeCell ref="E39:F39"/>
    <mergeCell ref="E26:F26"/>
    <mergeCell ref="E27:F27"/>
    <mergeCell ref="E28:F28"/>
    <mergeCell ref="E29:F29"/>
    <mergeCell ref="E31:F31"/>
    <mergeCell ref="E32:F32"/>
    <mergeCell ref="E33:F33"/>
    <mergeCell ref="E34:F34"/>
    <mergeCell ref="E35:F35"/>
    <mergeCell ref="E36:F36"/>
    <mergeCell ref="E37:F37"/>
    <mergeCell ref="A40:A41"/>
    <mergeCell ref="B40:B41"/>
    <mergeCell ref="C40:C41"/>
    <mergeCell ref="D40:D41"/>
    <mergeCell ref="E40:F41"/>
    <mergeCell ref="E47:F47"/>
    <mergeCell ref="I40:I41"/>
    <mergeCell ref="J40:J41"/>
    <mergeCell ref="E42:F42"/>
    <mergeCell ref="E43:F43"/>
    <mergeCell ref="E44:F44"/>
    <mergeCell ref="E45:F45"/>
    <mergeCell ref="H40:H41"/>
  </mergeCells>
  <printOptions horizontalCentered="1" verticalCentered="1" gridLines="1"/>
  <pageMargins left="0" right="0" top="0.5" bottom="0.5" header="0.5" footer="0.5"/>
  <pageSetup orientation="portrait" r:id="rId1"/>
  <headerFooter alignWithMargins="0">
    <oddHeader>&amp;RPUR  -2020-00015
Staff 19-452 Confidential Attachment 1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workbookViewId="0">
      <selection activeCell="F8" sqref="F8"/>
    </sheetView>
  </sheetViews>
  <sheetFormatPr defaultColWidth="8.7109375" defaultRowHeight="15" x14ac:dyDescent="0.25"/>
  <cols>
    <col min="1" max="1" width="15.42578125" style="94" customWidth="1"/>
    <col min="2" max="2" width="11.42578125" style="94" bestFit="1" customWidth="1"/>
    <col min="3" max="3" width="13.85546875" style="94" bestFit="1" customWidth="1"/>
    <col min="4" max="4" width="15" style="94" bestFit="1" customWidth="1"/>
    <col min="5" max="5" width="11.42578125" style="94" bestFit="1" customWidth="1"/>
    <col min="6" max="6" width="14" style="94" bestFit="1" customWidth="1"/>
    <col min="7" max="13" width="11.42578125" style="94" bestFit="1" customWidth="1"/>
    <col min="14" max="16384" width="8.7109375" style="95"/>
  </cols>
  <sheetData>
    <row r="1" spans="1:13" s="88" customFormat="1" ht="23.25" x14ac:dyDescent="0.35">
      <c r="A1" s="166" t="s">
        <v>47</v>
      </c>
      <c r="B1" s="166"/>
      <c r="C1" s="166"/>
      <c r="D1" s="166"/>
      <c r="E1" s="166"/>
      <c r="F1" s="166"/>
      <c r="G1" s="87"/>
      <c r="H1" s="87"/>
      <c r="I1" s="87"/>
      <c r="J1" s="87"/>
      <c r="K1" s="87"/>
      <c r="L1" s="87"/>
      <c r="M1" s="87"/>
    </row>
    <row r="2" spans="1:13" s="88" customFormat="1" ht="23.25" x14ac:dyDescent="0.35">
      <c r="A2" s="166">
        <v>2019</v>
      </c>
      <c r="B2" s="166"/>
      <c r="C2" s="166"/>
      <c r="D2" s="166"/>
      <c r="E2" s="166"/>
      <c r="F2" s="166"/>
      <c r="G2" s="87"/>
      <c r="H2" s="87"/>
      <c r="I2" s="87"/>
      <c r="J2" s="87"/>
      <c r="K2" s="87"/>
      <c r="L2" s="87"/>
      <c r="M2" s="87"/>
    </row>
    <row r="3" spans="1:13" s="91" customFormat="1" ht="33.75" customHeight="1" x14ac:dyDescent="0.3">
      <c r="A3" s="89" t="s">
        <v>48</v>
      </c>
      <c r="B3" s="89" t="s">
        <v>49</v>
      </c>
      <c r="C3" s="89" t="s">
        <v>50</v>
      </c>
      <c r="D3" s="89" t="s">
        <v>51</v>
      </c>
      <c r="E3" s="89" t="s">
        <v>52</v>
      </c>
      <c r="F3" s="89" t="s">
        <v>53</v>
      </c>
      <c r="G3" s="90"/>
      <c r="H3" s="90"/>
      <c r="I3" s="90"/>
      <c r="J3" s="90"/>
      <c r="K3" s="90"/>
      <c r="L3" s="90"/>
      <c r="M3" s="90"/>
    </row>
    <row r="4" spans="1:13" x14ac:dyDescent="0.25">
      <c r="A4" s="92" t="s">
        <v>54</v>
      </c>
      <c r="B4" s="93">
        <v>1529</v>
      </c>
      <c r="C4" s="93">
        <v>1712</v>
      </c>
      <c r="D4" s="93">
        <v>118</v>
      </c>
      <c r="E4" s="93">
        <v>1062</v>
      </c>
      <c r="F4" s="93">
        <v>1591</v>
      </c>
    </row>
    <row r="5" spans="1:13" x14ac:dyDescent="0.25">
      <c r="A5" s="92" t="s">
        <v>55</v>
      </c>
      <c r="B5" s="93">
        <v>1507</v>
      </c>
      <c r="C5" s="93">
        <v>2744</v>
      </c>
      <c r="D5" s="93">
        <v>124</v>
      </c>
      <c r="E5" s="93">
        <v>1268</v>
      </c>
      <c r="F5" s="93">
        <v>2547</v>
      </c>
    </row>
    <row r="6" spans="1:13" x14ac:dyDescent="0.25">
      <c r="A6" s="92" t="s">
        <v>56</v>
      </c>
      <c r="B6" s="93">
        <v>1908</v>
      </c>
      <c r="C6" s="93">
        <v>3006</v>
      </c>
      <c r="D6" s="93">
        <v>123</v>
      </c>
      <c r="E6" s="93">
        <v>1538</v>
      </c>
      <c r="F6" s="93">
        <v>2786</v>
      </c>
    </row>
    <row r="7" spans="1:13" x14ac:dyDescent="0.25">
      <c r="A7" s="92" t="s">
        <v>57</v>
      </c>
      <c r="B7" s="93">
        <v>2352</v>
      </c>
      <c r="C7" s="93">
        <v>5716</v>
      </c>
      <c r="D7" s="93">
        <v>159</v>
      </c>
      <c r="E7" s="93">
        <v>1978</v>
      </c>
      <c r="F7" s="93">
        <v>5391</v>
      </c>
    </row>
    <row r="8" spans="1:13" x14ac:dyDescent="0.25">
      <c r="A8" s="92" t="s">
        <v>58</v>
      </c>
      <c r="B8" s="93">
        <v>2858</v>
      </c>
      <c r="C8" s="93">
        <v>5442</v>
      </c>
      <c r="D8" s="93">
        <v>170</v>
      </c>
      <c r="E8" s="93">
        <v>2368</v>
      </c>
      <c r="F8" s="93">
        <v>5455</v>
      </c>
    </row>
    <row r="9" spans="1:13" x14ac:dyDescent="0.25">
      <c r="A9" s="92" t="s">
        <v>59</v>
      </c>
      <c r="B9" s="93">
        <v>3241</v>
      </c>
      <c r="C9" s="93">
        <v>4679</v>
      </c>
      <c r="D9" s="93">
        <v>114</v>
      </c>
      <c r="E9" s="93">
        <v>2462</v>
      </c>
      <c r="F9" s="93">
        <v>4605</v>
      </c>
    </row>
    <row r="10" spans="1:13" x14ac:dyDescent="0.25">
      <c r="A10" s="92" t="s">
        <v>60</v>
      </c>
      <c r="B10" s="93">
        <v>4003</v>
      </c>
      <c r="C10" s="93">
        <v>4787</v>
      </c>
      <c r="D10" s="93">
        <v>194</v>
      </c>
      <c r="E10" s="93">
        <v>2869</v>
      </c>
      <c r="F10" s="93">
        <v>4720</v>
      </c>
    </row>
    <row r="11" spans="1:13" x14ac:dyDescent="0.25">
      <c r="A11" s="92" t="s">
        <v>61</v>
      </c>
      <c r="B11" s="93">
        <v>4381</v>
      </c>
      <c r="C11" s="93">
        <v>5727</v>
      </c>
      <c r="D11" s="93">
        <v>409</v>
      </c>
      <c r="E11" s="93">
        <v>3476</v>
      </c>
      <c r="F11" s="93">
        <v>5796</v>
      </c>
    </row>
    <row r="12" spans="1:13" x14ac:dyDescent="0.25">
      <c r="A12" s="92" t="s">
        <v>62</v>
      </c>
      <c r="B12" s="93">
        <v>3622</v>
      </c>
      <c r="C12" s="93">
        <v>5468</v>
      </c>
      <c r="D12" s="93">
        <v>219</v>
      </c>
      <c r="E12" s="93">
        <v>2865</v>
      </c>
      <c r="F12" s="93">
        <v>5431</v>
      </c>
    </row>
    <row r="13" spans="1:13" x14ac:dyDescent="0.25">
      <c r="A13" s="92" t="s">
        <v>63</v>
      </c>
      <c r="B13" s="93">
        <v>3454</v>
      </c>
      <c r="C13" s="93">
        <v>6934</v>
      </c>
      <c r="D13" s="93">
        <v>195</v>
      </c>
      <c r="E13" s="93">
        <v>3058</v>
      </c>
      <c r="F13" s="93">
        <v>6743</v>
      </c>
      <c r="G13" s="94" t="s">
        <v>64</v>
      </c>
    </row>
    <row r="14" spans="1:13" x14ac:dyDescent="0.25">
      <c r="A14" s="92" t="s">
        <v>65</v>
      </c>
      <c r="B14" s="93">
        <v>3370</v>
      </c>
      <c r="C14" s="93">
        <v>4141</v>
      </c>
      <c r="D14" s="93">
        <v>207</v>
      </c>
      <c r="E14" s="93">
        <v>3068</v>
      </c>
      <c r="F14" s="93">
        <v>4188</v>
      </c>
    </row>
    <row r="15" spans="1:13" x14ac:dyDescent="0.25">
      <c r="A15" s="92" t="s">
        <v>66</v>
      </c>
      <c r="B15" s="93">
        <v>3363</v>
      </c>
      <c r="C15" s="93">
        <v>1540</v>
      </c>
      <c r="D15" s="93">
        <v>152</v>
      </c>
      <c r="E15" s="93">
        <v>2439</v>
      </c>
      <c r="F15" s="93">
        <v>1642</v>
      </c>
    </row>
    <row r="16" spans="1:13" x14ac:dyDescent="0.25">
      <c r="A16" s="93"/>
      <c r="B16" s="93"/>
      <c r="C16" s="93"/>
      <c r="D16" s="93"/>
      <c r="E16" s="93"/>
      <c r="F16" s="93"/>
    </row>
    <row r="17" spans="1:13" s="99" customFormat="1" ht="18.75" x14ac:dyDescent="0.3">
      <c r="A17" s="96" t="s">
        <v>67</v>
      </c>
      <c r="B17" s="97">
        <f>SUM(B4:B16)</f>
        <v>35588</v>
      </c>
      <c r="C17" s="97">
        <f>SUM(C4:C16)</f>
        <v>51896</v>
      </c>
      <c r="D17" s="97">
        <f>SUM(D4:D16)</f>
        <v>2184</v>
      </c>
      <c r="E17" s="97">
        <f>SUM(E4:E16)</f>
        <v>28451</v>
      </c>
      <c r="F17" s="97">
        <f>SUM(F4:F16)</f>
        <v>50895</v>
      </c>
      <c r="G17" s="98"/>
      <c r="H17" s="98"/>
      <c r="I17" s="98"/>
      <c r="J17" s="98"/>
      <c r="K17" s="98"/>
      <c r="L17" s="98"/>
      <c r="M17" s="98"/>
    </row>
    <row r="18" spans="1:13" ht="26.25" x14ac:dyDescent="0.4">
      <c r="A18" s="167" t="s">
        <v>68</v>
      </c>
      <c r="B18" s="168"/>
      <c r="C18" s="100">
        <f>SUM(B17,C17,D17,E17,F17)</f>
        <v>169014</v>
      </c>
    </row>
    <row r="20" spans="1:13" x14ac:dyDescent="0.25">
      <c r="A20" s="93"/>
      <c r="B20" s="169" t="s">
        <v>69</v>
      </c>
      <c r="C20" s="169" t="s">
        <v>70</v>
      </c>
      <c r="D20" s="169" t="s">
        <v>71</v>
      </c>
      <c r="E20" s="169" t="s">
        <v>72</v>
      </c>
      <c r="F20" s="169" t="s">
        <v>73</v>
      </c>
      <c r="G20" s="169" t="s">
        <v>74</v>
      </c>
      <c r="H20" s="169" t="s">
        <v>75</v>
      </c>
      <c r="I20" s="169" t="s">
        <v>76</v>
      </c>
      <c r="J20" s="169" t="s">
        <v>77</v>
      </c>
      <c r="K20" s="169" t="s">
        <v>78</v>
      </c>
      <c r="L20" s="169" t="s">
        <v>79</v>
      </c>
      <c r="M20" s="169" t="s">
        <v>80</v>
      </c>
    </row>
    <row r="21" spans="1:13" s="102" customFormat="1" ht="47.25" x14ac:dyDescent="0.25">
      <c r="A21" s="101" t="s">
        <v>81</v>
      </c>
      <c r="B21" s="101" t="s">
        <v>82</v>
      </c>
      <c r="C21" s="101" t="s">
        <v>82</v>
      </c>
      <c r="D21" s="101" t="s">
        <v>82</v>
      </c>
      <c r="E21" s="101" t="s">
        <v>82</v>
      </c>
      <c r="F21" s="101" t="s">
        <v>82</v>
      </c>
      <c r="G21" s="101" t="s">
        <v>82</v>
      </c>
      <c r="H21" s="101" t="s">
        <v>82</v>
      </c>
      <c r="I21" s="101" t="s">
        <v>82</v>
      </c>
      <c r="J21" s="101" t="s">
        <v>82</v>
      </c>
      <c r="K21" s="101" t="s">
        <v>82</v>
      </c>
      <c r="L21" s="101" t="s">
        <v>82</v>
      </c>
      <c r="M21" s="101" t="s">
        <v>82</v>
      </c>
    </row>
    <row r="22" spans="1:13" s="105" customFormat="1" ht="18.75" x14ac:dyDescent="0.3">
      <c r="A22" s="103" t="s">
        <v>83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</row>
    <row r="23" spans="1:13" s="107" customFormat="1" ht="15.75" x14ac:dyDescent="0.25">
      <c r="A23" s="104" t="s">
        <v>84</v>
      </c>
      <c r="B23" s="106"/>
      <c r="C23" s="106"/>
      <c r="D23" s="106"/>
      <c r="E23" s="106"/>
      <c r="F23" s="106"/>
      <c r="G23" s="106"/>
      <c r="H23" s="106"/>
      <c r="I23" s="106"/>
      <c r="J23" s="106">
        <v>21</v>
      </c>
      <c r="K23" s="106">
        <v>225</v>
      </c>
      <c r="L23" s="106">
        <v>196</v>
      </c>
      <c r="M23" s="106">
        <v>108</v>
      </c>
    </row>
    <row r="24" spans="1:13" s="107" customFormat="1" ht="15.75" x14ac:dyDescent="0.25">
      <c r="A24" s="104" t="s">
        <v>85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>
        <v>309</v>
      </c>
      <c r="L24" s="106">
        <v>657</v>
      </c>
      <c r="M24" s="106">
        <v>394</v>
      </c>
    </row>
    <row r="25" spans="1:13" s="107" customFormat="1" ht="15.75" x14ac:dyDescent="0.25">
      <c r="A25" s="104" t="s">
        <v>86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>
        <v>20</v>
      </c>
      <c r="L25" s="106">
        <v>99</v>
      </c>
      <c r="M25" s="106">
        <v>55</v>
      </c>
    </row>
    <row r="26" spans="1:13" s="105" customFormat="1" ht="15.75" x14ac:dyDescent="0.25">
      <c r="A26" s="104" t="s">
        <v>87</v>
      </c>
      <c r="B26" s="106"/>
      <c r="C26" s="106"/>
      <c r="D26" s="106"/>
      <c r="E26" s="106">
        <v>649</v>
      </c>
      <c r="F26" s="106">
        <v>1190</v>
      </c>
      <c r="G26" s="106">
        <v>1160</v>
      </c>
      <c r="H26" s="106">
        <v>1265</v>
      </c>
      <c r="I26" s="106">
        <v>1397</v>
      </c>
      <c r="J26" s="106">
        <v>1227</v>
      </c>
      <c r="K26" s="106">
        <v>1172</v>
      </c>
      <c r="L26" s="106">
        <v>972</v>
      </c>
      <c r="M26" s="106">
        <v>579</v>
      </c>
    </row>
    <row r="27" spans="1:13" s="105" customFormat="1" ht="15.75" x14ac:dyDescent="0.25">
      <c r="A27" s="104" t="s">
        <v>88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>
        <v>360</v>
      </c>
      <c r="M27" s="106">
        <v>96</v>
      </c>
    </row>
    <row r="28" spans="1:13" s="105" customFormat="1" ht="15.75" x14ac:dyDescent="0.25">
      <c r="A28" s="104" t="s">
        <v>89</v>
      </c>
      <c r="B28" s="106"/>
      <c r="C28" s="106"/>
      <c r="D28" s="106"/>
      <c r="E28" s="106">
        <v>15</v>
      </c>
      <c r="F28" s="106">
        <v>853</v>
      </c>
      <c r="G28" s="106">
        <v>918</v>
      </c>
      <c r="H28" s="106">
        <v>711</v>
      </c>
      <c r="I28" s="106">
        <v>780</v>
      </c>
      <c r="J28" s="106">
        <v>681</v>
      </c>
      <c r="K28" s="106">
        <v>752</v>
      </c>
      <c r="L28" s="106">
        <v>541</v>
      </c>
      <c r="M28" s="106">
        <v>406</v>
      </c>
    </row>
    <row r="29" spans="1:13" s="105" customFormat="1" ht="15.75" x14ac:dyDescent="0.25">
      <c r="A29" s="104" t="s">
        <v>90</v>
      </c>
      <c r="B29" s="106">
        <v>11</v>
      </c>
      <c r="C29" s="106">
        <v>312</v>
      </c>
      <c r="D29" s="106">
        <v>220</v>
      </c>
      <c r="E29" s="106">
        <v>472</v>
      </c>
      <c r="F29" s="106">
        <v>466</v>
      </c>
      <c r="G29" s="106">
        <v>377</v>
      </c>
      <c r="H29" s="106">
        <v>336</v>
      </c>
      <c r="I29" s="106">
        <v>415</v>
      </c>
      <c r="J29" s="106">
        <v>589</v>
      </c>
      <c r="K29" s="106">
        <v>925</v>
      </c>
      <c r="L29" s="106">
        <v>453</v>
      </c>
      <c r="M29" s="106">
        <v>444</v>
      </c>
    </row>
    <row r="30" spans="1:13" s="110" customFormat="1" ht="15.75" x14ac:dyDescent="0.25">
      <c r="A30" s="108" t="s">
        <v>91</v>
      </c>
      <c r="B30" s="109">
        <v>686</v>
      </c>
      <c r="C30" s="109">
        <v>800</v>
      </c>
      <c r="D30" s="109">
        <v>882</v>
      </c>
      <c r="E30" s="109">
        <v>1289</v>
      </c>
      <c r="F30" s="109">
        <v>1338</v>
      </c>
      <c r="G30" s="109">
        <v>1485</v>
      </c>
      <c r="H30" s="109">
        <v>2078</v>
      </c>
      <c r="I30" s="109">
        <v>2728</v>
      </c>
      <c r="J30" s="109">
        <v>1114</v>
      </c>
      <c r="K30" s="109">
        <v>1048</v>
      </c>
      <c r="L30" s="109">
        <v>789</v>
      </c>
      <c r="M30" s="109">
        <v>337</v>
      </c>
    </row>
    <row r="31" spans="1:13" s="110" customFormat="1" ht="15.75" x14ac:dyDescent="0.25">
      <c r="A31" s="108" t="s">
        <v>92</v>
      </c>
      <c r="B31" s="109"/>
      <c r="C31" s="109">
        <v>1</v>
      </c>
      <c r="D31" s="109"/>
      <c r="E31" s="109">
        <v>1</v>
      </c>
      <c r="F31" s="109"/>
      <c r="G31" s="109">
        <v>1</v>
      </c>
      <c r="H31" s="109">
        <v>1</v>
      </c>
      <c r="I31" s="109"/>
      <c r="J31" s="109"/>
      <c r="K31" s="109">
        <v>167</v>
      </c>
      <c r="L31" s="109">
        <v>313</v>
      </c>
      <c r="M31" s="109">
        <v>118</v>
      </c>
    </row>
    <row r="32" spans="1:13" s="110" customFormat="1" ht="15.75" x14ac:dyDescent="0.25">
      <c r="A32" s="108" t="s">
        <v>93</v>
      </c>
      <c r="B32" s="109"/>
      <c r="C32" s="109"/>
      <c r="D32" s="109"/>
      <c r="E32" s="109"/>
      <c r="F32" s="109"/>
      <c r="G32" s="109"/>
      <c r="H32" s="109"/>
      <c r="I32" s="109">
        <v>346</v>
      </c>
      <c r="J32" s="109">
        <v>969</v>
      </c>
      <c r="K32" s="109">
        <v>913</v>
      </c>
      <c r="L32" s="109">
        <v>637</v>
      </c>
      <c r="M32" s="109">
        <v>426</v>
      </c>
    </row>
    <row r="33" spans="1:13" s="110" customFormat="1" ht="15.75" x14ac:dyDescent="0.25">
      <c r="A33" s="108">
        <v>14616</v>
      </c>
      <c r="B33" s="109"/>
      <c r="C33" s="109">
        <v>1</v>
      </c>
      <c r="D33" s="109"/>
      <c r="E33" s="109"/>
      <c r="F33" s="109">
        <v>1</v>
      </c>
      <c r="G33" s="109"/>
      <c r="H33" s="109"/>
      <c r="I33" s="109"/>
      <c r="J33" s="109">
        <v>261</v>
      </c>
      <c r="K33" s="109">
        <v>480</v>
      </c>
      <c r="L33" s="109">
        <v>378</v>
      </c>
      <c r="M33" s="109">
        <v>211</v>
      </c>
    </row>
    <row r="34" spans="1:13" s="110" customFormat="1" ht="15.75" x14ac:dyDescent="0.25">
      <c r="A34" s="108" t="s">
        <v>94</v>
      </c>
      <c r="B34" s="109">
        <v>2741</v>
      </c>
      <c r="C34" s="109">
        <v>3897</v>
      </c>
      <c r="D34" s="109">
        <v>4179</v>
      </c>
      <c r="E34" s="109">
        <v>5623</v>
      </c>
      <c r="F34" s="109">
        <v>5127</v>
      </c>
      <c r="G34" s="109">
        <v>4687</v>
      </c>
      <c r="H34" s="109">
        <v>5048</v>
      </c>
      <c r="I34" s="109">
        <v>5583</v>
      </c>
      <c r="J34" s="109">
        <v>4788</v>
      </c>
      <c r="K34" s="109">
        <v>5509</v>
      </c>
      <c r="L34" s="109">
        <v>3568</v>
      </c>
      <c r="M34" s="109">
        <v>2521</v>
      </c>
    </row>
    <row r="35" spans="1:13" s="110" customFormat="1" ht="15.75" x14ac:dyDescent="0.25">
      <c r="A35" s="108" t="s">
        <v>95</v>
      </c>
      <c r="B35" s="109">
        <v>1</v>
      </c>
      <c r="C35" s="109">
        <v>7</v>
      </c>
      <c r="D35" s="109">
        <v>1</v>
      </c>
      <c r="E35" s="109">
        <v>2</v>
      </c>
      <c r="F35" s="109">
        <v>11</v>
      </c>
      <c r="G35" s="109">
        <v>554</v>
      </c>
      <c r="H35" s="109">
        <v>874</v>
      </c>
      <c r="I35" s="109">
        <v>809</v>
      </c>
      <c r="J35" s="109">
        <v>729</v>
      </c>
      <c r="K35" s="109">
        <v>797</v>
      </c>
      <c r="L35" s="109">
        <v>488</v>
      </c>
      <c r="M35" s="109">
        <v>287</v>
      </c>
    </row>
    <row r="36" spans="1:13" s="110" customFormat="1" ht="15.75" x14ac:dyDescent="0.25">
      <c r="A36" s="108" t="s">
        <v>96</v>
      </c>
      <c r="B36" s="109">
        <v>2</v>
      </c>
      <c r="C36" s="109">
        <v>7</v>
      </c>
      <c r="D36" s="109">
        <v>8</v>
      </c>
      <c r="E36" s="109">
        <v>23</v>
      </c>
      <c r="F36" s="109">
        <v>13</v>
      </c>
      <c r="G36" s="109">
        <v>17</v>
      </c>
      <c r="H36" s="109">
        <v>228</v>
      </c>
      <c r="I36" s="109">
        <v>1264</v>
      </c>
      <c r="J36" s="109">
        <v>1400</v>
      </c>
      <c r="K36" s="109">
        <v>1483</v>
      </c>
      <c r="L36" s="109">
        <v>770</v>
      </c>
      <c r="M36" s="109">
        <v>449</v>
      </c>
    </row>
    <row r="37" spans="1:13" s="110" customFormat="1" ht="15.75" x14ac:dyDescent="0.25">
      <c r="A37" s="108" t="s">
        <v>97</v>
      </c>
      <c r="B37" s="109">
        <v>2</v>
      </c>
      <c r="C37" s="109">
        <v>3</v>
      </c>
      <c r="D37" s="109">
        <v>7</v>
      </c>
      <c r="E37" s="109">
        <v>7</v>
      </c>
      <c r="F37" s="109">
        <v>4</v>
      </c>
      <c r="G37" s="109">
        <v>6</v>
      </c>
      <c r="H37" s="109">
        <v>4</v>
      </c>
      <c r="I37" s="109">
        <v>66</v>
      </c>
      <c r="J37" s="109">
        <v>163</v>
      </c>
      <c r="K37" s="109">
        <v>186</v>
      </c>
      <c r="L37" s="109">
        <v>166</v>
      </c>
      <c r="M37" s="109">
        <v>75</v>
      </c>
    </row>
    <row r="38" spans="1:13" s="110" customFormat="1" ht="15.75" x14ac:dyDescent="0.25">
      <c r="A38" s="108" t="s">
        <v>98</v>
      </c>
      <c r="B38" s="109">
        <v>2300</v>
      </c>
      <c r="C38" s="109">
        <v>2433</v>
      </c>
      <c r="D38" s="109">
        <v>2641</v>
      </c>
      <c r="E38" s="109">
        <v>3775</v>
      </c>
      <c r="F38" s="109">
        <v>3778</v>
      </c>
      <c r="G38" s="109">
        <v>3200</v>
      </c>
      <c r="H38" s="109">
        <v>3173</v>
      </c>
      <c r="I38" s="109">
        <v>3479</v>
      </c>
      <c r="J38" s="109">
        <v>3044</v>
      </c>
      <c r="K38" s="109">
        <v>3425</v>
      </c>
      <c r="L38" s="109">
        <v>2069</v>
      </c>
      <c r="M38" s="109">
        <v>1213</v>
      </c>
    </row>
    <row r="39" spans="1:13" s="110" customFormat="1" ht="15.75" x14ac:dyDescent="0.25">
      <c r="A39" s="111" t="s">
        <v>99</v>
      </c>
      <c r="B39" s="112">
        <f t="shared" ref="B39:M39" si="0">SUM(B23:B38)</f>
        <v>5743</v>
      </c>
      <c r="C39" s="112">
        <f t="shared" si="0"/>
        <v>7461</v>
      </c>
      <c r="D39" s="112">
        <f t="shared" si="0"/>
        <v>7938</v>
      </c>
      <c r="E39" s="112">
        <f t="shared" si="0"/>
        <v>11856</v>
      </c>
      <c r="F39" s="112">
        <f t="shared" si="0"/>
        <v>12781</v>
      </c>
      <c r="G39" s="112">
        <f t="shared" si="0"/>
        <v>12405</v>
      </c>
      <c r="H39" s="112">
        <f t="shared" si="0"/>
        <v>13718</v>
      </c>
      <c r="I39" s="112">
        <f t="shared" si="0"/>
        <v>16867</v>
      </c>
      <c r="J39" s="112">
        <f t="shared" si="0"/>
        <v>14986</v>
      </c>
      <c r="K39" s="112">
        <f t="shared" si="0"/>
        <v>17411</v>
      </c>
      <c r="L39" s="112">
        <f t="shared" si="0"/>
        <v>12456</v>
      </c>
      <c r="M39" s="112">
        <f t="shared" si="0"/>
        <v>7719</v>
      </c>
    </row>
    <row r="40" spans="1:13" s="110" customFormat="1" ht="47.25" x14ac:dyDescent="0.25">
      <c r="A40" s="113" t="s">
        <v>100</v>
      </c>
      <c r="B40" s="114">
        <f>SUM(B39:M39)</f>
        <v>141341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3" s="117" customFormat="1" ht="21" x14ac:dyDescent="0.35">
      <c r="A41" s="115" t="s">
        <v>101</v>
      </c>
      <c r="B41" s="116"/>
      <c r="C41" s="116"/>
      <c r="D41" s="116"/>
      <c r="E41" s="116" t="s">
        <v>64</v>
      </c>
      <c r="F41" s="116"/>
      <c r="G41" s="116"/>
      <c r="H41" s="116"/>
      <c r="I41" s="116"/>
      <c r="J41" s="116"/>
      <c r="K41" s="116"/>
      <c r="L41" s="116"/>
      <c r="M41" s="116"/>
    </row>
    <row r="42" spans="1:13" s="110" customFormat="1" ht="15.75" x14ac:dyDescent="0.25">
      <c r="A42" s="108" t="s">
        <v>102</v>
      </c>
      <c r="B42" s="109">
        <v>1</v>
      </c>
      <c r="C42" s="109">
        <v>3</v>
      </c>
      <c r="D42" s="109">
        <v>14</v>
      </c>
      <c r="E42" s="109">
        <v>21</v>
      </c>
      <c r="F42" s="109">
        <v>27</v>
      </c>
      <c r="G42" s="109">
        <v>19</v>
      </c>
      <c r="H42" s="109">
        <v>4</v>
      </c>
      <c r="I42" s="109">
        <v>21</v>
      </c>
      <c r="J42" s="109">
        <v>23</v>
      </c>
      <c r="K42" s="109">
        <v>36</v>
      </c>
      <c r="L42" s="109">
        <v>10</v>
      </c>
      <c r="M42" s="109">
        <v>16</v>
      </c>
    </row>
    <row r="43" spans="1:13" s="110" customFormat="1" ht="15.75" x14ac:dyDescent="0.25">
      <c r="A43" s="108" t="s">
        <v>103</v>
      </c>
      <c r="B43" s="109">
        <v>94</v>
      </c>
      <c r="C43" s="109">
        <v>306</v>
      </c>
      <c r="D43" s="109">
        <v>327</v>
      </c>
      <c r="E43" s="109">
        <v>377</v>
      </c>
      <c r="F43" s="109">
        <v>390</v>
      </c>
      <c r="G43" s="109">
        <v>167</v>
      </c>
      <c r="H43" s="109">
        <v>348</v>
      </c>
      <c r="I43" s="109">
        <v>336</v>
      </c>
      <c r="J43" s="109">
        <v>200</v>
      </c>
      <c r="K43" s="109">
        <v>385</v>
      </c>
      <c r="L43" s="109">
        <v>229</v>
      </c>
      <c r="M43" s="109">
        <v>113</v>
      </c>
    </row>
    <row r="44" spans="1:13" s="110" customFormat="1" ht="15.75" x14ac:dyDescent="0.25">
      <c r="A44" s="108" t="s">
        <v>104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3" s="110" customFormat="1" ht="15.75" x14ac:dyDescent="0.25">
      <c r="A45" s="108" t="s">
        <v>105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</row>
    <row r="46" spans="1:13" s="110" customFormat="1" ht="15.75" x14ac:dyDescent="0.25">
      <c r="A46" s="108" t="s">
        <v>106</v>
      </c>
      <c r="B46" s="109">
        <v>128</v>
      </c>
      <c r="C46" s="109">
        <v>232</v>
      </c>
      <c r="D46" s="109">
        <v>159</v>
      </c>
      <c r="E46" s="109">
        <v>359</v>
      </c>
      <c r="F46" s="109">
        <v>305</v>
      </c>
      <c r="G46" s="109">
        <v>186</v>
      </c>
      <c r="H46" s="109">
        <v>342</v>
      </c>
      <c r="I46" s="109">
        <v>170</v>
      </c>
      <c r="J46" s="109">
        <v>205</v>
      </c>
      <c r="K46" s="109">
        <v>237</v>
      </c>
      <c r="L46" s="109">
        <v>310</v>
      </c>
      <c r="M46" s="109">
        <v>152</v>
      </c>
    </row>
    <row r="47" spans="1:13" s="110" customFormat="1" ht="15.75" x14ac:dyDescent="0.25">
      <c r="A47" s="108" t="s">
        <v>107</v>
      </c>
      <c r="B47" s="109"/>
      <c r="C47" s="109"/>
      <c r="D47" s="109"/>
      <c r="E47" s="109">
        <v>2</v>
      </c>
      <c r="F47" s="109"/>
      <c r="G47" s="109"/>
      <c r="H47" s="109"/>
      <c r="I47" s="109">
        <v>1</v>
      </c>
      <c r="J47" s="109">
        <v>2</v>
      </c>
      <c r="K47" s="109">
        <v>42</v>
      </c>
      <c r="L47" s="109">
        <v>172</v>
      </c>
      <c r="M47" s="109">
        <v>65</v>
      </c>
    </row>
    <row r="48" spans="1:13" s="110" customFormat="1" ht="15.75" x14ac:dyDescent="0.25">
      <c r="A48" s="108" t="s">
        <v>108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</row>
    <row r="49" spans="1:13" s="110" customFormat="1" ht="15.75" x14ac:dyDescent="0.25">
      <c r="A49" s="108" t="s">
        <v>109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</row>
    <row r="50" spans="1:13" s="110" customFormat="1" ht="15.75" x14ac:dyDescent="0.25">
      <c r="A50" s="111" t="s">
        <v>99</v>
      </c>
      <c r="B50" s="112">
        <f t="shared" ref="B50:M50" si="1">SUM(B42:B49)</f>
        <v>223</v>
      </c>
      <c r="C50" s="112">
        <f t="shared" si="1"/>
        <v>541</v>
      </c>
      <c r="D50" s="112">
        <f t="shared" si="1"/>
        <v>500</v>
      </c>
      <c r="E50" s="112">
        <f t="shared" si="1"/>
        <v>759</v>
      </c>
      <c r="F50" s="112">
        <f t="shared" si="1"/>
        <v>722</v>
      </c>
      <c r="G50" s="112">
        <f t="shared" si="1"/>
        <v>372</v>
      </c>
      <c r="H50" s="112">
        <f t="shared" si="1"/>
        <v>694</v>
      </c>
      <c r="I50" s="112">
        <f t="shared" si="1"/>
        <v>528</v>
      </c>
      <c r="J50" s="112">
        <f t="shared" si="1"/>
        <v>430</v>
      </c>
      <c r="K50" s="112">
        <f t="shared" si="1"/>
        <v>700</v>
      </c>
      <c r="L50" s="112">
        <f t="shared" si="1"/>
        <v>721</v>
      </c>
      <c r="M50" s="112">
        <f t="shared" si="1"/>
        <v>346</v>
      </c>
    </row>
    <row r="51" spans="1:13" s="119" customFormat="1" ht="47.25" x14ac:dyDescent="0.25">
      <c r="A51" s="113" t="s">
        <v>110</v>
      </c>
      <c r="B51" s="114">
        <f>SUM(B50:M50)</f>
        <v>6536</v>
      </c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</row>
    <row r="52" spans="1:13" s="117" customFormat="1" ht="21" x14ac:dyDescent="0.35">
      <c r="A52" s="115" t="s">
        <v>111</v>
      </c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</row>
    <row r="53" spans="1:13" s="110" customFormat="1" ht="15.75" x14ac:dyDescent="0.25">
      <c r="A53" s="108" t="s">
        <v>112</v>
      </c>
      <c r="B53" s="109"/>
      <c r="C53" s="109">
        <v>185</v>
      </c>
      <c r="D53" s="109">
        <v>923</v>
      </c>
      <c r="E53" s="109">
        <v>2981</v>
      </c>
      <c r="F53" s="109">
        <v>2790</v>
      </c>
      <c r="G53" s="109">
        <v>2324</v>
      </c>
      <c r="H53" s="109">
        <v>2161</v>
      </c>
      <c r="I53" s="109">
        <v>2394</v>
      </c>
      <c r="J53" s="109">
        <v>2189</v>
      </c>
      <c r="K53" s="109">
        <v>2273</v>
      </c>
      <c r="L53" s="109">
        <v>1797</v>
      </c>
      <c r="M53" s="109">
        <v>1072</v>
      </c>
    </row>
    <row r="54" spans="1:13" s="110" customFormat="1" ht="15.75" x14ac:dyDescent="0.25">
      <c r="A54" s="111" t="s">
        <v>99</v>
      </c>
      <c r="B54" s="112">
        <f t="shared" ref="B54:M54" si="2">SUM(B53)</f>
        <v>0</v>
      </c>
      <c r="C54" s="112">
        <f t="shared" si="2"/>
        <v>185</v>
      </c>
      <c r="D54" s="112">
        <f t="shared" si="2"/>
        <v>923</v>
      </c>
      <c r="E54" s="112">
        <f t="shared" si="2"/>
        <v>2981</v>
      </c>
      <c r="F54" s="112">
        <f t="shared" si="2"/>
        <v>2790</v>
      </c>
      <c r="G54" s="112">
        <f t="shared" si="2"/>
        <v>2324</v>
      </c>
      <c r="H54" s="112">
        <f t="shared" si="2"/>
        <v>2161</v>
      </c>
      <c r="I54" s="112">
        <f t="shared" si="2"/>
        <v>2394</v>
      </c>
      <c r="J54" s="112">
        <f t="shared" si="2"/>
        <v>2189</v>
      </c>
      <c r="K54" s="112">
        <f t="shared" si="2"/>
        <v>2273</v>
      </c>
      <c r="L54" s="112">
        <f t="shared" si="2"/>
        <v>1797</v>
      </c>
      <c r="M54" s="112">
        <f t="shared" si="2"/>
        <v>1072</v>
      </c>
    </row>
    <row r="55" spans="1:13" s="119" customFormat="1" ht="47.25" x14ac:dyDescent="0.25">
      <c r="A55" s="113" t="s">
        <v>113</v>
      </c>
      <c r="B55" s="114">
        <f>SUM(B54:M54)</f>
        <v>21089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</row>
    <row r="56" spans="1:13" x14ac:dyDescent="0.25">
      <c r="K56" s="94" t="s">
        <v>64</v>
      </c>
    </row>
  </sheetData>
  <mergeCells count="3">
    <mergeCell ref="A1:F1"/>
    <mergeCell ref="A2:F2"/>
    <mergeCell ref="A18:B1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Props1.xml><?xml version="1.0" encoding="utf-8"?>
<ds:datastoreItem xmlns:ds="http://schemas.openxmlformats.org/officeDocument/2006/customXml" ds:itemID="{EBD39ED9-D4E7-438C-A53B-F121DEBEB1D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APCO-WV-VA</vt:lpstr>
      <vt:lpstr>avoided truck rolls 2019</vt:lpstr>
      <vt:lpstr>'APCO-WV-VA'!Print_Area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s184381</dc:creator>
  <cp:keywords/>
  <cp:lastModifiedBy>s290792</cp:lastModifiedBy>
  <dcterms:created xsi:type="dcterms:W3CDTF">2020-07-17T19:07:11Z</dcterms:created>
  <dcterms:modified xsi:type="dcterms:W3CDTF">2020-09-08T18:08:00Z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b5bb857b-41db-4979-9c28-a3a012948e84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bjSaver">
    <vt:lpwstr>xOaaTxXHdAPi/UsEEbu/Tg4zBBTKH4B9</vt:lpwstr>
  </property>
</Properties>
</file>