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Internal\01_Regulatory Services\02_Cases\2020 Cases\01 2020-00174 Base Rate Case\07_Discovery\KIUC-AG\Set 01\Public Version\02_Public Excel Attachments\"/>
    </mc:Choice>
  </mc:AlternateContent>
  <bookViews>
    <workbookView xWindow="-15" yWindow="-15" windowWidth="23070" windowHeight="5850"/>
  </bookViews>
  <sheets>
    <sheet name="Schedule II" sheetId="1" r:id="rId1"/>
  </sheets>
  <definedNames>
    <definedName name="_xlnm.Print_Titles" localSheetId="0">'Schedule II'!$1:$9</definedName>
  </definedNames>
  <calcPr calcId="162913"/>
</workbook>
</file>

<file path=xl/calcChain.xml><?xml version="1.0" encoding="utf-8"?>
<calcChain xmlns="http://schemas.openxmlformats.org/spreadsheetml/2006/main">
  <c r="G26" i="1" l="1"/>
  <c r="E26" i="1"/>
  <c r="E67" i="1"/>
  <c r="G67" i="1"/>
  <c r="H67" i="1" s="1"/>
  <c r="C78" i="1"/>
  <c r="G76" i="1"/>
  <c r="G75" i="1"/>
  <c r="G74" i="1"/>
  <c r="G73" i="1"/>
  <c r="G72" i="1"/>
  <c r="G71" i="1"/>
  <c r="G70" i="1"/>
  <c r="G69" i="1"/>
  <c r="G68" i="1"/>
  <c r="G61" i="1"/>
  <c r="G60" i="1"/>
  <c r="G59" i="1"/>
  <c r="G58" i="1"/>
  <c r="H58" i="1" s="1"/>
  <c r="G57" i="1"/>
  <c r="G56" i="1"/>
  <c r="H56" i="1" s="1"/>
  <c r="G55" i="1"/>
  <c r="G54" i="1"/>
  <c r="G53" i="1"/>
  <c r="G52" i="1"/>
  <c r="H52" i="1" s="1"/>
  <c r="G51" i="1"/>
  <c r="G50" i="1"/>
  <c r="G44" i="1"/>
  <c r="G43" i="1"/>
  <c r="G42" i="1"/>
  <c r="G41" i="1"/>
  <c r="H41" i="1" s="1"/>
  <c r="G40" i="1"/>
  <c r="G39" i="1"/>
  <c r="G38" i="1"/>
  <c r="G37" i="1"/>
  <c r="G29" i="1"/>
  <c r="G28" i="1"/>
  <c r="G27" i="1"/>
  <c r="G25" i="1"/>
  <c r="G24" i="1"/>
  <c r="G18" i="1"/>
  <c r="G17" i="1"/>
  <c r="G16" i="1"/>
  <c r="G15" i="1"/>
  <c r="G14" i="1"/>
  <c r="C20" i="1"/>
  <c r="C31" i="1"/>
  <c r="C33" i="1" s="1"/>
  <c r="C46" i="1"/>
  <c r="C63" i="1"/>
  <c r="E14" i="1"/>
  <c r="E15" i="1"/>
  <c r="H15" i="1" s="1"/>
  <c r="E16" i="1"/>
  <c r="E17" i="1"/>
  <c r="E18" i="1"/>
  <c r="E24" i="1"/>
  <c r="E25" i="1"/>
  <c r="E27" i="1"/>
  <c r="E28" i="1"/>
  <c r="E29" i="1"/>
  <c r="E50" i="1"/>
  <c r="E51" i="1"/>
  <c r="H51" i="1" s="1"/>
  <c r="E52" i="1"/>
  <c r="E53" i="1"/>
  <c r="E54" i="1"/>
  <c r="E56" i="1"/>
  <c r="E57" i="1"/>
  <c r="E58" i="1"/>
  <c r="E59" i="1"/>
  <c r="E60" i="1"/>
  <c r="E61" i="1"/>
  <c r="E55" i="1"/>
  <c r="H55" i="1" s="1"/>
  <c r="E37" i="1"/>
  <c r="E38" i="1"/>
  <c r="E39" i="1"/>
  <c r="E40" i="1"/>
  <c r="H40" i="1" s="1"/>
  <c r="E41" i="1"/>
  <c r="E42" i="1"/>
  <c r="E43" i="1"/>
  <c r="E44" i="1"/>
  <c r="E68" i="1"/>
  <c r="E69" i="1"/>
  <c r="E70" i="1"/>
  <c r="E71" i="1"/>
  <c r="E72" i="1"/>
  <c r="E73" i="1"/>
  <c r="E74" i="1"/>
  <c r="E75" i="1"/>
  <c r="E76" i="1"/>
  <c r="H59" i="1"/>
  <c r="H71" i="1" l="1"/>
  <c r="H54" i="1"/>
  <c r="H61" i="1"/>
  <c r="H73" i="1"/>
  <c r="H69" i="1"/>
  <c r="H76" i="1"/>
  <c r="H72" i="1"/>
  <c r="H68" i="1"/>
  <c r="H60" i="1"/>
  <c r="H39" i="1"/>
  <c r="H43" i="1"/>
  <c r="H28" i="1"/>
  <c r="H16" i="1"/>
  <c r="G63" i="1"/>
  <c r="F63" i="1" s="1"/>
  <c r="H25" i="1"/>
  <c r="H26" i="1"/>
  <c r="E31" i="1"/>
  <c r="D31" i="1" s="1"/>
  <c r="G78" i="1"/>
  <c r="F78" i="1" s="1"/>
  <c r="H18" i="1"/>
  <c r="H29" i="1"/>
  <c r="H70" i="1"/>
  <c r="H74" i="1"/>
  <c r="H27" i="1"/>
  <c r="H37" i="1"/>
  <c r="H44" i="1"/>
  <c r="H53" i="1"/>
  <c r="H57" i="1"/>
  <c r="H75" i="1"/>
  <c r="E78" i="1"/>
  <c r="D78" i="1" s="1"/>
  <c r="G20" i="1"/>
  <c r="F20" i="1" s="1"/>
  <c r="H38" i="1"/>
  <c r="H42" i="1"/>
  <c r="E46" i="1"/>
  <c r="D46" i="1" s="1"/>
  <c r="E63" i="1"/>
  <c r="D63" i="1" s="1"/>
  <c r="C80" i="1"/>
  <c r="H24" i="1"/>
  <c r="H17" i="1"/>
  <c r="E20" i="1"/>
  <c r="D20" i="1" s="1"/>
  <c r="G31" i="1"/>
  <c r="F31" i="1" s="1"/>
  <c r="H14" i="1"/>
  <c r="H50" i="1"/>
  <c r="G46" i="1"/>
  <c r="F46" i="1" s="1"/>
  <c r="H78" i="1" l="1"/>
  <c r="H63" i="1"/>
  <c r="H46" i="1"/>
  <c r="H31" i="1"/>
  <c r="H20" i="1"/>
  <c r="E33" i="1"/>
  <c r="E80" i="1" s="1"/>
  <c r="D80" i="1" s="1"/>
  <c r="G33" i="1"/>
  <c r="H33" i="1" l="1"/>
  <c r="H80" i="1" s="1"/>
  <c r="D33" i="1"/>
  <c r="G80" i="1"/>
  <c r="F80" i="1" s="1"/>
  <c r="F33" i="1"/>
</calcChain>
</file>

<file path=xl/sharedStrings.xml><?xml version="1.0" encoding="utf-8"?>
<sst xmlns="http://schemas.openxmlformats.org/spreadsheetml/2006/main" count="83" uniqueCount="68">
  <si>
    <t>ANNUAL DEPRECIATION RATES AND ACCRUALS BY THE REMAINNG LIFE METHOD</t>
  </si>
  <si>
    <t>SCHEDULE II - COMPARE DEPRECIATION EXPENSE USING CURRENT AND STUDY RATES</t>
  </si>
  <si>
    <t>(1)</t>
  </si>
  <si>
    <t>(2)</t>
  </si>
  <si>
    <t>(3)</t>
  </si>
  <si>
    <t xml:space="preserve"> (4)</t>
  </si>
  <si>
    <t>(5)</t>
  </si>
  <si>
    <t>(6)</t>
  </si>
  <si>
    <t>(7)</t>
  </si>
  <si>
    <t>(8)</t>
  </si>
  <si>
    <t xml:space="preserve">Structures &amp; Improvements </t>
  </si>
  <si>
    <t xml:space="preserve">Boiler Plant Equipment    </t>
  </si>
  <si>
    <t xml:space="preserve">Turbogenerator Units      </t>
  </si>
  <si>
    <t>Accessory Electrical Equipment</t>
  </si>
  <si>
    <t xml:space="preserve">Misc. Power Plant Equip.  </t>
  </si>
  <si>
    <t xml:space="preserve"> </t>
  </si>
  <si>
    <t xml:space="preserve">Total </t>
  </si>
  <si>
    <t>Total</t>
  </si>
  <si>
    <t>Total Steam Production Plant</t>
  </si>
  <si>
    <t>Land Rights</t>
  </si>
  <si>
    <t>Structures &amp; Improvements</t>
  </si>
  <si>
    <t>Station Equipment</t>
  </si>
  <si>
    <t xml:space="preserve">Towers &amp; Fixtures  </t>
  </si>
  <si>
    <t>Poles &amp; Fixtures</t>
  </si>
  <si>
    <t>OH Conductor &amp; Devices</t>
  </si>
  <si>
    <t>Underground Conductor</t>
  </si>
  <si>
    <t>Total Transmission Plant</t>
  </si>
  <si>
    <t>Poles, Towers, &amp; Fixtures</t>
  </si>
  <si>
    <t>Overhead Conductor &amp; Devices</t>
  </si>
  <si>
    <t>Underground Conduit</t>
  </si>
  <si>
    <t>Line Transformers</t>
  </si>
  <si>
    <t>Services</t>
  </si>
  <si>
    <t>Meters</t>
  </si>
  <si>
    <t>Installations on Custs. Prem.</t>
  </si>
  <si>
    <t>Street Lighting &amp; Signal Sys.</t>
  </si>
  <si>
    <t>Total Distribution Plant</t>
  </si>
  <si>
    <t>Office Furniture &amp; Equipment</t>
  </si>
  <si>
    <t>Transportation Equipment</t>
  </si>
  <si>
    <t>Stores Equipment</t>
  </si>
  <si>
    <t>Tools Shop &amp; Garage Equipment</t>
  </si>
  <si>
    <t>Laboratory Equipment</t>
  </si>
  <si>
    <t>Communication Equipment</t>
  </si>
  <si>
    <t>Miscellaneous Equipment</t>
  </si>
  <si>
    <t>Total General Plant</t>
  </si>
  <si>
    <t xml:space="preserve">Total Depreciable Plant </t>
  </si>
  <si>
    <t>STEAM PRODUCTION PLANT</t>
  </si>
  <si>
    <t>Underground Conductor &amp; Devices</t>
  </si>
  <si>
    <t>KENTUCKY POWER COMPANY</t>
  </si>
  <si>
    <t>TRANSMISSION PLANT</t>
  </si>
  <si>
    <t xml:space="preserve">DISTRIBUTION PLANT </t>
  </si>
  <si>
    <t xml:space="preserve">GENERAL PLANT      </t>
  </si>
  <si>
    <t>Notes:</t>
  </si>
  <si>
    <t>ORIGINAL COST</t>
  </si>
  <si>
    <t>CURRENT APPROVED RATE</t>
  </si>
  <si>
    <t>ANNUAL ACCRUAL</t>
  </si>
  <si>
    <t>STUDY RATE</t>
  </si>
  <si>
    <t>STUDY ACCRUAL</t>
  </si>
  <si>
    <t>DIFFERENCE (DECREASE)</t>
  </si>
  <si>
    <t>ACCT. NO.</t>
  </si>
  <si>
    <t>ACCOUNT TITLE</t>
  </si>
  <si>
    <t xml:space="preserve">BIG SANDY PLANT </t>
  </si>
  <si>
    <t>BASED ON PLANT IN SERVICE AT DECEMBER 31, 2019</t>
  </si>
  <si>
    <t>MITCHELL PLANT</t>
  </si>
  <si>
    <t>(a)  The depreciation rate was revised for the SCR catalyst at Mitchell Generating Station using AEP Generation's estimated average life for the catalyst of 8 years.</t>
  </si>
  <si>
    <t>(b)  No analysis was performed General Plant Account 396 (Power Operated Equipment).  The recommendation is to keep the depreciation rate that is currently approved.</t>
  </si>
  <si>
    <t>Power Operated Equipment (b)</t>
  </si>
  <si>
    <r>
      <t xml:space="preserve">Boiler Plant Equip SCR Catalyst </t>
    </r>
    <r>
      <rPr>
        <b/>
        <sz val="12"/>
        <rFont val="Arial"/>
        <family val="2"/>
      </rPr>
      <t>(a)</t>
    </r>
  </si>
  <si>
    <t>**Preliminary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</si>
</sst>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&quot;$&quot;#,##0.00"/>
  </numFmts>
  <fonts count="1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Arial"/>
      <family val="2"/>
    </font>
    <font>
      <b/>
      <i/>
      <u/>
      <sz val="12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sz val="10"/>
      <color indexed="64"/>
      <name val="Arial"/>
      <family val="2"/>
    </font>
    <font>
      <sz val="12"/>
      <name val="Arial"/>
      <family val="2"/>
    </font>
    <font>
      <b/>
      <u val="double"/>
      <sz val="12"/>
      <name val="Arial"/>
      <family val="2"/>
    </font>
    <font>
      <b/>
      <u val="doubleAccounting"/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13" fillId="0" borderId="0"/>
    <xf numFmtId="0" fontId="9" fillId="0" borderId="0"/>
    <xf numFmtId="0" fontId="10" fillId="0" borderId="0"/>
  </cellStyleXfs>
  <cellXfs count="5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3" fontId="2" fillId="0" borderId="0" xfId="0" applyNumberFormat="1" applyFont="1"/>
    <xf numFmtId="10" fontId="2" fillId="0" borderId="0" xfId="0" applyNumberFormat="1" applyFont="1"/>
    <xf numFmtId="3" fontId="5" fillId="0" borderId="0" xfId="0" applyNumberFormat="1" applyFont="1"/>
    <xf numFmtId="3" fontId="4" fillId="0" borderId="0" xfId="0" applyNumberFormat="1" applyFont="1"/>
    <xf numFmtId="0" fontId="6" fillId="0" borderId="0" xfId="0" applyFont="1" applyAlignment="1"/>
    <xf numFmtId="164" fontId="2" fillId="0" borderId="0" xfId="0" applyNumberFormat="1" applyFont="1" applyAlignment="1">
      <alignment horizontal="left"/>
    </xf>
    <xf numFmtId="10" fontId="2" fillId="0" borderId="0" xfId="0" applyNumberFormat="1" applyFont="1" applyAlignment="1">
      <alignment horizontal="right"/>
    </xf>
    <xf numFmtId="0" fontId="8" fillId="0" borderId="0" xfId="0" applyFont="1" applyAlignment="1"/>
    <xf numFmtId="165" fontId="2" fillId="0" borderId="0" xfId="0" applyNumberFormat="1" applyFont="1" applyAlignment="1">
      <alignment horizontal="right"/>
    </xf>
    <xf numFmtId="165" fontId="5" fillId="0" borderId="0" xfId="0" applyNumberFormat="1" applyFont="1"/>
    <xf numFmtId="3" fontId="4" fillId="0" borderId="0" xfId="1" applyNumberFormat="1" applyFont="1"/>
    <xf numFmtId="3" fontId="3" fillId="0" borderId="0" xfId="1" applyNumberFormat="1" applyFont="1"/>
    <xf numFmtId="3" fontId="2" fillId="0" borderId="0" xfId="1" applyNumberFormat="1"/>
    <xf numFmtId="10" fontId="2" fillId="0" borderId="0" xfId="0" applyNumberFormat="1" applyFont="1" applyAlignment="1">
      <alignment horizontal="center"/>
    </xf>
    <xf numFmtId="0" fontId="2" fillId="0" borderId="0" xfId="1" applyFont="1" applyAlignment="1"/>
    <xf numFmtId="0" fontId="2" fillId="0" borderId="0" xfId="0" applyFont="1" applyAlignment="1">
      <alignment horizontal="center" wrapText="1"/>
    </xf>
    <xf numFmtId="37" fontId="2" fillId="0" borderId="0" xfId="0" applyNumberFormat="1" applyFont="1"/>
    <xf numFmtId="37" fontId="5" fillId="0" borderId="0" xfId="0" applyNumberFormat="1" applyFont="1"/>
    <xf numFmtId="37" fontId="0" fillId="0" borderId="0" xfId="0" applyNumberFormat="1"/>
    <xf numFmtId="37" fontId="4" fillId="0" borderId="0" xfId="1" applyNumberFormat="1" applyFont="1"/>
    <xf numFmtId="37" fontId="4" fillId="0" borderId="0" xfId="0" applyNumberFormat="1" applyFont="1"/>
    <xf numFmtId="3" fontId="12" fillId="0" borderId="0" xfId="0" applyNumberFormat="1" applyFont="1"/>
    <xf numFmtId="10" fontId="1" fillId="0" borderId="0" xfId="0" applyNumberFormat="1" applyFont="1" applyAlignment="1">
      <alignment horizontal="center"/>
    </xf>
    <xf numFmtId="3" fontId="11" fillId="0" borderId="0" xfId="0" applyNumberFormat="1" applyFont="1"/>
    <xf numFmtId="37" fontId="12" fillId="0" borderId="0" xfId="0" applyNumberFormat="1" applyFont="1"/>
    <xf numFmtId="3" fontId="8" fillId="0" borderId="0" xfId="0" applyNumberFormat="1" applyFont="1"/>
    <xf numFmtId="37" fontId="8" fillId="0" borderId="0" xfId="0" applyNumberFormat="1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3" fontId="3" fillId="0" borderId="0" xfId="1" applyNumberFormat="1" applyFont="1" applyFill="1"/>
    <xf numFmtId="10" fontId="2" fillId="0" borderId="0" xfId="0" applyNumberFormat="1" applyFont="1" applyFill="1" applyAlignment="1">
      <alignment horizontal="center"/>
    </xf>
    <xf numFmtId="3" fontId="2" fillId="0" borderId="0" xfId="0" applyNumberFormat="1" applyFont="1" applyFill="1"/>
    <xf numFmtId="37" fontId="2" fillId="0" borderId="0" xfId="0" applyNumberFormat="1" applyFont="1" applyFill="1"/>
    <xf numFmtId="3" fontId="4" fillId="0" borderId="0" xfId="1" applyNumberFormat="1" applyFont="1" applyFill="1"/>
    <xf numFmtId="3" fontId="5" fillId="0" borderId="0" xfId="0" applyNumberFormat="1" applyFont="1" applyFill="1"/>
    <xf numFmtId="37" fontId="5" fillId="0" borderId="0" xfId="0" applyNumberFormat="1" applyFont="1" applyFill="1"/>
    <xf numFmtId="165" fontId="2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/>
    <xf numFmtId="37" fontId="0" fillId="0" borderId="0" xfId="0" applyNumberFormat="1" applyFill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abSelected="1" zoomScale="75" zoomScaleNormal="75" workbookViewId="0">
      <pane ySplit="8" topLeftCell="A9" activePane="bottomLeft" state="frozen"/>
      <selection pane="bottomLeft" activeCell="A6" sqref="A6:B6"/>
    </sheetView>
  </sheetViews>
  <sheetFormatPr defaultColWidth="12.42578125" defaultRowHeight="12.75" x14ac:dyDescent="0.2"/>
  <cols>
    <col min="1" max="1" width="8.140625" style="1" customWidth="1"/>
    <col min="2" max="2" width="40.7109375" style="1" customWidth="1"/>
    <col min="3" max="3" width="16.7109375" style="1" customWidth="1"/>
    <col min="4" max="4" width="14.28515625" style="1" customWidth="1"/>
    <col min="5" max="5" width="16.28515625" style="2" customWidth="1"/>
    <col min="6" max="6" width="12.42578125" style="1" customWidth="1"/>
    <col min="7" max="7" width="16.7109375" style="1" customWidth="1"/>
    <col min="8" max="8" width="18.85546875" style="1" customWidth="1"/>
    <col min="9" max="16384" width="12.42578125" style="1"/>
  </cols>
  <sheetData>
    <row r="1" spans="1:8" ht="15.75" x14ac:dyDescent="0.25">
      <c r="A1" s="49" t="s">
        <v>47</v>
      </c>
      <c r="B1" s="49"/>
      <c r="C1" s="49"/>
      <c r="D1" s="49"/>
      <c r="E1" s="49"/>
      <c r="F1" s="49"/>
      <c r="G1" s="49"/>
      <c r="H1" s="49"/>
    </row>
    <row r="2" spans="1:8" ht="15.75" x14ac:dyDescent="0.25">
      <c r="A2" s="49" t="s">
        <v>1</v>
      </c>
      <c r="B2" s="49"/>
      <c r="C2" s="49"/>
      <c r="D2" s="49"/>
      <c r="E2" s="49"/>
      <c r="F2" s="49"/>
      <c r="G2" s="49"/>
      <c r="H2" s="49"/>
    </row>
    <row r="3" spans="1:8" ht="15.75" x14ac:dyDescent="0.25">
      <c r="A3" s="49" t="s">
        <v>0</v>
      </c>
      <c r="B3" s="49"/>
      <c r="C3" s="49"/>
      <c r="D3" s="49"/>
      <c r="E3" s="49"/>
      <c r="F3" s="49"/>
      <c r="G3" s="49"/>
      <c r="H3" s="49"/>
    </row>
    <row r="4" spans="1:8" ht="15.75" x14ac:dyDescent="0.25">
      <c r="A4" s="49" t="s">
        <v>61</v>
      </c>
      <c r="B4" s="49"/>
      <c r="C4" s="49"/>
      <c r="D4" s="49"/>
      <c r="E4" s="49"/>
      <c r="F4" s="49"/>
      <c r="G4" s="49"/>
      <c r="H4" s="49"/>
    </row>
    <row r="5" spans="1:8" ht="15.75" x14ac:dyDescent="0.25">
      <c r="A5" s="4"/>
      <c r="B5" s="4"/>
      <c r="C5" s="4"/>
      <c r="D5" s="4"/>
      <c r="E5" s="4"/>
      <c r="F5" s="4"/>
      <c r="G5" s="4"/>
      <c r="H5" s="4"/>
    </row>
    <row r="6" spans="1:8" ht="15.75" x14ac:dyDescent="0.25">
      <c r="A6" s="50" t="s">
        <v>67</v>
      </c>
      <c r="B6" s="51"/>
      <c r="E6" s="1"/>
      <c r="F6" s="5"/>
    </row>
    <row r="7" spans="1:8" ht="45" x14ac:dyDescent="0.2">
      <c r="A7" s="23" t="s">
        <v>58</v>
      </c>
      <c r="B7" s="6" t="s">
        <v>59</v>
      </c>
      <c r="C7" s="23" t="s">
        <v>52</v>
      </c>
      <c r="D7" s="23" t="s">
        <v>53</v>
      </c>
      <c r="E7" s="23" t="s">
        <v>54</v>
      </c>
      <c r="F7" s="23" t="s">
        <v>55</v>
      </c>
      <c r="G7" s="23" t="s">
        <v>56</v>
      </c>
      <c r="H7" s="23" t="s">
        <v>57</v>
      </c>
    </row>
    <row r="8" spans="1:8" ht="15" x14ac:dyDescent="0.2">
      <c r="A8" s="7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</row>
    <row r="9" spans="1:8" ht="15" x14ac:dyDescent="0.2">
      <c r="A9" s="7"/>
      <c r="B9" s="7"/>
      <c r="C9" s="7"/>
      <c r="D9" s="7"/>
      <c r="E9" s="7"/>
      <c r="F9" s="7"/>
      <c r="G9" s="7"/>
      <c r="H9" s="7"/>
    </row>
    <row r="10" spans="1:8" ht="15.75" x14ac:dyDescent="0.25">
      <c r="A10" s="15" t="s">
        <v>45</v>
      </c>
      <c r="B10" s="5"/>
      <c r="C10" s="5"/>
      <c r="D10" s="9"/>
      <c r="E10" s="8"/>
      <c r="F10" s="9"/>
      <c r="G10"/>
      <c r="H10"/>
    </row>
    <row r="11" spans="1:8" ht="15" x14ac:dyDescent="0.2">
      <c r="A11" s="12"/>
      <c r="B11" s="5"/>
      <c r="C11" s="5"/>
      <c r="D11" s="9"/>
      <c r="E11" s="8"/>
      <c r="F11" s="9"/>
      <c r="G11"/>
      <c r="H11"/>
    </row>
    <row r="12" spans="1:8" ht="15.75" x14ac:dyDescent="0.25">
      <c r="A12" s="3" t="s">
        <v>60</v>
      </c>
      <c r="C12" s="5"/>
      <c r="D12"/>
      <c r="E12"/>
      <c r="F12"/>
      <c r="G12"/>
      <c r="H12"/>
    </row>
    <row r="13" spans="1:8" ht="15" x14ac:dyDescent="0.2">
      <c r="A13" s="5"/>
      <c r="B13" s="5"/>
      <c r="C13" s="5"/>
      <c r="D13"/>
      <c r="E13"/>
      <c r="F13"/>
      <c r="G13"/>
      <c r="H13"/>
    </row>
    <row r="14" spans="1:8" ht="15" x14ac:dyDescent="0.2">
      <c r="A14" s="35">
        <v>311</v>
      </c>
      <c r="B14" s="36" t="s">
        <v>10</v>
      </c>
      <c r="C14" s="37">
        <v>15089607</v>
      </c>
      <c r="D14" s="38">
        <v>3.0599999999999999E-2</v>
      </c>
      <c r="E14" s="39">
        <f t="shared" ref="E14:E18" si="0">ROUND(C14*D14,0)</f>
        <v>461742</v>
      </c>
      <c r="F14" s="38">
        <v>6.1986571287111721E-2</v>
      </c>
      <c r="G14" s="39">
        <f t="shared" ref="G14:G18" si="1">ROUND(C14*F14,0)</f>
        <v>935353</v>
      </c>
      <c r="H14" s="40">
        <f t="shared" ref="H14:H18" si="2">G14-E14</f>
        <v>473611</v>
      </c>
    </row>
    <row r="15" spans="1:8" ht="15" x14ac:dyDescent="0.2">
      <c r="A15" s="35">
        <v>312</v>
      </c>
      <c r="B15" s="36" t="s">
        <v>11</v>
      </c>
      <c r="C15" s="37">
        <v>77648676</v>
      </c>
      <c r="D15" s="38">
        <v>4.4499999999999998E-2</v>
      </c>
      <c r="E15" s="39">
        <f t="shared" si="0"/>
        <v>3455366</v>
      </c>
      <c r="F15" s="38">
        <v>7.5298849912135007E-2</v>
      </c>
      <c r="G15" s="39">
        <f t="shared" si="1"/>
        <v>5846856</v>
      </c>
      <c r="H15" s="40">
        <f t="shared" si="2"/>
        <v>2391490</v>
      </c>
    </row>
    <row r="16" spans="1:8" ht="15" x14ac:dyDescent="0.2">
      <c r="A16" s="35">
        <v>314</v>
      </c>
      <c r="B16" s="36" t="s">
        <v>12</v>
      </c>
      <c r="C16" s="37">
        <v>62446206</v>
      </c>
      <c r="D16" s="38">
        <v>2.7799999999999998E-2</v>
      </c>
      <c r="E16" s="39">
        <f t="shared" si="0"/>
        <v>1736005</v>
      </c>
      <c r="F16" s="38">
        <v>5.2425971243152868E-2</v>
      </c>
      <c r="G16" s="39">
        <f t="shared" si="1"/>
        <v>3273803</v>
      </c>
      <c r="H16" s="40">
        <f t="shared" si="2"/>
        <v>1537798</v>
      </c>
    </row>
    <row r="17" spans="1:8" ht="15" x14ac:dyDescent="0.2">
      <c r="A17" s="35">
        <v>315</v>
      </c>
      <c r="B17" s="36" t="s">
        <v>13</v>
      </c>
      <c r="C17" s="37">
        <v>5220628</v>
      </c>
      <c r="D17" s="38">
        <v>1.77E-2</v>
      </c>
      <c r="E17" s="39">
        <f t="shared" si="0"/>
        <v>92405</v>
      </c>
      <c r="F17" s="38">
        <v>4.9217258919808118E-2</v>
      </c>
      <c r="G17" s="39">
        <f t="shared" si="1"/>
        <v>256945</v>
      </c>
      <c r="H17" s="40">
        <f t="shared" si="2"/>
        <v>164540</v>
      </c>
    </row>
    <row r="18" spans="1:8" ht="15" x14ac:dyDescent="0.2">
      <c r="A18" s="35">
        <v>316</v>
      </c>
      <c r="B18" s="36" t="s">
        <v>14</v>
      </c>
      <c r="C18" s="41">
        <v>4220415</v>
      </c>
      <c r="D18" s="38">
        <v>2.8199999999999999E-2</v>
      </c>
      <c r="E18" s="42">
        <f t="shared" si="0"/>
        <v>119016</v>
      </c>
      <c r="F18" s="38">
        <v>6.0461352734269024E-2</v>
      </c>
      <c r="G18" s="42">
        <f t="shared" si="1"/>
        <v>255172</v>
      </c>
      <c r="H18" s="43">
        <f t="shared" si="2"/>
        <v>136156</v>
      </c>
    </row>
    <row r="19" spans="1:8" ht="15" x14ac:dyDescent="0.2">
      <c r="A19" s="36"/>
      <c r="B19" s="36"/>
      <c r="C19" s="44"/>
      <c r="D19" s="45"/>
      <c r="E19" s="46"/>
      <c r="F19" s="45"/>
      <c r="G19" s="46"/>
      <c r="H19" s="47"/>
    </row>
    <row r="20" spans="1:8" ht="15" x14ac:dyDescent="0.2">
      <c r="A20" s="36" t="s">
        <v>15</v>
      </c>
      <c r="B20" s="36" t="s">
        <v>16</v>
      </c>
      <c r="C20" s="42">
        <f>SUM(C14:C19)</f>
        <v>164625532</v>
      </c>
      <c r="D20" s="38">
        <f>ROUND(E20/C20,4)</f>
        <v>3.56E-2</v>
      </c>
      <c r="E20" s="42">
        <f>SUM(E14:E19)</f>
        <v>5864534</v>
      </c>
      <c r="F20" s="38">
        <f>ROUND(G20/C20,4)</f>
        <v>6.4199999999999993E-2</v>
      </c>
      <c r="G20" s="42">
        <f>SUM(G14:G19)</f>
        <v>10568129</v>
      </c>
      <c r="H20" s="43">
        <f>SUM(H14:H19)</f>
        <v>4703595</v>
      </c>
    </row>
    <row r="21" spans="1:8" ht="15" x14ac:dyDescent="0.2">
      <c r="A21" s="5"/>
      <c r="B21" s="5"/>
      <c r="C21" s="17"/>
      <c r="D21" s="2"/>
      <c r="E21"/>
      <c r="F21" s="2"/>
      <c r="G21"/>
      <c r="H21" s="26"/>
    </row>
    <row r="22" spans="1:8" ht="15.75" x14ac:dyDescent="0.25">
      <c r="A22" s="3" t="s">
        <v>62</v>
      </c>
      <c r="C22" s="5"/>
      <c r="D22" s="2"/>
      <c r="E22"/>
      <c r="F22" s="2"/>
      <c r="G22"/>
      <c r="H22" s="26"/>
    </row>
    <row r="23" spans="1:8" ht="15" x14ac:dyDescent="0.2">
      <c r="A23" s="5"/>
      <c r="B23" s="5"/>
      <c r="C23" s="5"/>
      <c r="D23" s="2"/>
      <c r="E23"/>
      <c r="F23" s="2"/>
      <c r="G23"/>
      <c r="H23" s="26"/>
    </row>
    <row r="24" spans="1:8" ht="15" x14ac:dyDescent="0.2">
      <c r="A24" s="6">
        <v>311</v>
      </c>
      <c r="B24" s="5" t="s">
        <v>10</v>
      </c>
      <c r="C24" s="19">
        <v>56949572</v>
      </c>
      <c r="D24" s="21">
        <v>2.58E-2</v>
      </c>
      <c r="E24" s="8">
        <f t="shared" ref="E24:E29" si="3">ROUND(C24*D24,0)</f>
        <v>1469299</v>
      </c>
      <c r="F24" s="21">
        <v>3.0989346857959895E-2</v>
      </c>
      <c r="G24" s="8">
        <f t="shared" ref="G24:G29" si="4">ROUND(C24*F24,0)</f>
        <v>1764830</v>
      </c>
      <c r="H24" s="24">
        <f t="shared" ref="H24:H29" si="5">G24-E24</f>
        <v>295531</v>
      </c>
    </row>
    <row r="25" spans="1:8" ht="15" x14ac:dyDescent="0.2">
      <c r="A25" s="6">
        <v>312</v>
      </c>
      <c r="B25" s="5" t="s">
        <v>11</v>
      </c>
      <c r="C25" s="19">
        <v>879688012</v>
      </c>
      <c r="D25" s="21">
        <v>2.9600000000000001E-2</v>
      </c>
      <c r="E25" s="8">
        <f t="shared" si="3"/>
        <v>26038765</v>
      </c>
      <c r="F25" s="21">
        <v>3.2817286658436147E-2</v>
      </c>
      <c r="G25" s="8">
        <f t="shared" si="4"/>
        <v>28868974</v>
      </c>
      <c r="H25" s="24">
        <f t="shared" si="5"/>
        <v>2830209</v>
      </c>
    </row>
    <row r="26" spans="1:8" ht="15.75" x14ac:dyDescent="0.25">
      <c r="A26" s="6">
        <v>312</v>
      </c>
      <c r="B26" s="22" t="s">
        <v>66</v>
      </c>
      <c r="C26" s="19">
        <v>8255456</v>
      </c>
      <c r="D26" s="21">
        <v>0.125</v>
      </c>
      <c r="E26" s="8">
        <f t="shared" si="3"/>
        <v>1031932</v>
      </c>
      <c r="F26" s="21">
        <v>7.9999941856633963E-2</v>
      </c>
      <c r="G26" s="8">
        <f t="shared" si="4"/>
        <v>660436</v>
      </c>
      <c r="H26" s="24">
        <f t="shared" si="5"/>
        <v>-371496</v>
      </c>
    </row>
    <row r="27" spans="1:8" ht="15" x14ac:dyDescent="0.2">
      <c r="A27" s="6">
        <v>314</v>
      </c>
      <c r="B27" s="5" t="s">
        <v>12</v>
      </c>
      <c r="C27" s="19">
        <v>55528229</v>
      </c>
      <c r="D27" s="21">
        <v>1.67E-2</v>
      </c>
      <c r="E27" s="8">
        <f t="shared" si="3"/>
        <v>927321</v>
      </c>
      <c r="F27" s="21">
        <v>2.0111748757121645E-2</v>
      </c>
      <c r="G27" s="8">
        <f t="shared" si="4"/>
        <v>1116770</v>
      </c>
      <c r="H27" s="24">
        <f t="shared" si="5"/>
        <v>189449</v>
      </c>
    </row>
    <row r="28" spans="1:8" ht="15" x14ac:dyDescent="0.2">
      <c r="A28" s="6">
        <v>315</v>
      </c>
      <c r="B28" s="5" t="s">
        <v>13</v>
      </c>
      <c r="C28" s="19">
        <v>25884568</v>
      </c>
      <c r="D28" s="21">
        <v>1.49E-2</v>
      </c>
      <c r="E28" s="8">
        <f t="shared" si="3"/>
        <v>385680</v>
      </c>
      <c r="F28" s="21">
        <v>2.6482157873750928E-2</v>
      </c>
      <c r="G28" s="8">
        <f t="shared" si="4"/>
        <v>685479</v>
      </c>
      <c r="H28" s="24">
        <f t="shared" si="5"/>
        <v>299799</v>
      </c>
    </row>
    <row r="29" spans="1:8" ht="15" x14ac:dyDescent="0.2">
      <c r="A29" s="6">
        <v>316</v>
      </c>
      <c r="B29" s="5" t="s">
        <v>14</v>
      </c>
      <c r="C29" s="18">
        <v>9035576</v>
      </c>
      <c r="D29" s="21">
        <v>2.63E-2</v>
      </c>
      <c r="E29" s="10">
        <f t="shared" si="3"/>
        <v>237636</v>
      </c>
      <c r="F29" s="21">
        <v>2.8043610501648938E-2</v>
      </c>
      <c r="G29" s="10">
        <f t="shared" si="4"/>
        <v>253390</v>
      </c>
      <c r="H29" s="25">
        <f t="shared" si="5"/>
        <v>15754</v>
      </c>
    </row>
    <row r="30" spans="1:8" ht="15" x14ac:dyDescent="0.2">
      <c r="A30" s="5"/>
      <c r="B30" s="5"/>
      <c r="C30" s="16"/>
      <c r="D30" s="2"/>
      <c r="E30"/>
      <c r="F30" s="2"/>
      <c r="G30" s="8"/>
      <c r="H30" s="26"/>
    </row>
    <row r="31" spans="1:8" ht="15" x14ac:dyDescent="0.2">
      <c r="A31" s="5" t="s">
        <v>15</v>
      </c>
      <c r="B31" s="5" t="s">
        <v>17</v>
      </c>
      <c r="C31" s="10">
        <f>SUM(C24:C30)</f>
        <v>1035341413</v>
      </c>
      <c r="D31" s="21">
        <f>ROUND(E31/C31,4)</f>
        <v>2.9100000000000001E-2</v>
      </c>
      <c r="E31" s="10">
        <f>SUM(E24:E30)</f>
        <v>30090633</v>
      </c>
      <c r="F31" s="21">
        <f>ROUND(G31/C31,4)</f>
        <v>3.2199999999999999E-2</v>
      </c>
      <c r="G31" s="10">
        <f>SUM(G24:G30)</f>
        <v>33349879</v>
      </c>
      <c r="H31" s="25">
        <f>SUM(H24:H30)</f>
        <v>3259246</v>
      </c>
    </row>
    <row r="32" spans="1:8" ht="15" x14ac:dyDescent="0.2">
      <c r="A32" s="5"/>
      <c r="B32" s="5"/>
      <c r="C32" s="10"/>
      <c r="D32" s="2"/>
      <c r="E32"/>
      <c r="F32" s="2"/>
      <c r="G32" s="8"/>
      <c r="H32" s="26"/>
    </row>
    <row r="33" spans="1:8" ht="15.75" x14ac:dyDescent="0.25">
      <c r="A33" s="13"/>
      <c r="B33" s="3" t="s">
        <v>18</v>
      </c>
      <c r="C33" s="33">
        <f>C20+C31</f>
        <v>1199966945</v>
      </c>
      <c r="D33" s="30">
        <f>ROUND(E33/C33,4)</f>
        <v>0.03</v>
      </c>
      <c r="E33" s="33">
        <f>E20+E31</f>
        <v>35955167</v>
      </c>
      <c r="F33" s="30">
        <f>ROUND(G33/C33,4)</f>
        <v>3.6600000000000001E-2</v>
      </c>
      <c r="G33" s="33">
        <f>G20+G31</f>
        <v>43918008</v>
      </c>
      <c r="H33" s="34">
        <f>H20+H31</f>
        <v>7962841</v>
      </c>
    </row>
    <row r="34" spans="1:8" ht="15" x14ac:dyDescent="0.2">
      <c r="A34" s="5"/>
      <c r="B34" s="5"/>
      <c r="C34" s="5"/>
      <c r="D34" s="2"/>
      <c r="E34"/>
      <c r="F34" s="2"/>
      <c r="G34" s="8"/>
      <c r="H34" s="26"/>
    </row>
    <row r="35" spans="1:8" ht="15.75" x14ac:dyDescent="0.25">
      <c r="A35" s="3" t="s">
        <v>48</v>
      </c>
      <c r="D35" s="2"/>
      <c r="E35"/>
      <c r="F35" s="2"/>
      <c r="G35" s="8"/>
      <c r="H35" s="26"/>
    </row>
    <row r="36" spans="1:8" ht="15" x14ac:dyDescent="0.2">
      <c r="A36" s="5" t="s">
        <v>15</v>
      </c>
      <c r="B36" s="5" t="s">
        <v>15</v>
      </c>
      <c r="D36" s="2"/>
      <c r="E36"/>
      <c r="F36" s="2"/>
      <c r="G36"/>
      <c r="H36" s="26"/>
    </row>
    <row r="37" spans="1:8" ht="15" x14ac:dyDescent="0.2">
      <c r="A37" s="6">
        <v>350.1</v>
      </c>
      <c r="B37" s="5" t="s">
        <v>19</v>
      </c>
      <c r="C37" s="20">
        <v>32331893</v>
      </c>
      <c r="D37" s="21">
        <v>1.44E-2</v>
      </c>
      <c r="E37" s="8">
        <f t="shared" ref="E37:E44" si="6">ROUND(C37*D37,0)</f>
        <v>465579</v>
      </c>
      <c r="F37" s="21">
        <v>1.4422588016936052E-2</v>
      </c>
      <c r="G37" s="8">
        <f t="shared" ref="G37:G44" si="7">ROUND(C37*F37,0)</f>
        <v>466310</v>
      </c>
      <c r="H37" s="24">
        <f>G37-E37</f>
        <v>731</v>
      </c>
    </row>
    <row r="38" spans="1:8" ht="15" x14ac:dyDescent="0.2">
      <c r="A38" s="6">
        <v>352</v>
      </c>
      <c r="B38" s="5" t="s">
        <v>20</v>
      </c>
      <c r="C38" s="20">
        <v>8653351</v>
      </c>
      <c r="D38" s="21">
        <v>2.0799999999999999E-2</v>
      </c>
      <c r="E38" s="8">
        <f t="shared" si="6"/>
        <v>179990</v>
      </c>
      <c r="F38" s="21">
        <v>1.7771017097545343E-2</v>
      </c>
      <c r="G38" s="8">
        <f t="shared" si="7"/>
        <v>153779</v>
      </c>
      <c r="H38" s="24">
        <f t="shared" ref="H38:H44" si="8">G38-E38</f>
        <v>-26211</v>
      </c>
    </row>
    <row r="39" spans="1:8" ht="15" x14ac:dyDescent="0.2">
      <c r="A39" s="6">
        <v>353</v>
      </c>
      <c r="B39" s="5" t="s">
        <v>21</v>
      </c>
      <c r="C39" s="20">
        <v>221988035</v>
      </c>
      <c r="D39" s="21">
        <v>2.1499999999999998E-2</v>
      </c>
      <c r="E39" s="8">
        <f t="shared" si="6"/>
        <v>4772743</v>
      </c>
      <c r="F39" s="21">
        <v>2.1352359119069991E-2</v>
      </c>
      <c r="G39" s="8">
        <f t="shared" si="7"/>
        <v>4739968</v>
      </c>
      <c r="H39" s="24">
        <f t="shared" si="8"/>
        <v>-32775</v>
      </c>
    </row>
    <row r="40" spans="1:8" ht="15" x14ac:dyDescent="0.2">
      <c r="A40" s="6">
        <v>354</v>
      </c>
      <c r="B40" s="5" t="s">
        <v>22</v>
      </c>
      <c r="C40" s="20">
        <v>100055640</v>
      </c>
      <c r="D40" s="21">
        <v>2.6100000000000002E-2</v>
      </c>
      <c r="E40" s="8">
        <f t="shared" si="6"/>
        <v>2611452</v>
      </c>
      <c r="F40" s="21">
        <v>2.5076767319436918E-2</v>
      </c>
      <c r="G40" s="8">
        <f t="shared" si="7"/>
        <v>2509072</v>
      </c>
      <c r="H40" s="24">
        <f t="shared" si="8"/>
        <v>-102380</v>
      </c>
    </row>
    <row r="41" spans="1:8" ht="15" x14ac:dyDescent="0.2">
      <c r="A41" s="6">
        <v>355</v>
      </c>
      <c r="B41" s="5" t="s">
        <v>23</v>
      </c>
      <c r="C41" s="20">
        <v>134478642</v>
      </c>
      <c r="D41" s="21">
        <v>3.95E-2</v>
      </c>
      <c r="E41" s="8">
        <f t="shared" si="6"/>
        <v>5311906</v>
      </c>
      <c r="F41" s="21">
        <v>3.5066533098978808E-2</v>
      </c>
      <c r="G41" s="8">
        <f t="shared" si="7"/>
        <v>4715700</v>
      </c>
      <c r="H41" s="24">
        <f t="shared" si="8"/>
        <v>-596206</v>
      </c>
    </row>
    <row r="42" spans="1:8" ht="15" x14ac:dyDescent="0.2">
      <c r="A42" s="6">
        <v>356</v>
      </c>
      <c r="B42" s="5" t="s">
        <v>24</v>
      </c>
      <c r="C42" s="20">
        <v>148300279</v>
      </c>
      <c r="D42" s="21">
        <v>2.9100000000000001E-2</v>
      </c>
      <c r="E42" s="8">
        <f t="shared" si="6"/>
        <v>4315538</v>
      </c>
      <c r="F42" s="21">
        <v>2.4896489571878056E-2</v>
      </c>
      <c r="G42" s="8">
        <f t="shared" si="7"/>
        <v>3692156</v>
      </c>
      <c r="H42" s="24">
        <f t="shared" si="8"/>
        <v>-623382</v>
      </c>
    </row>
    <row r="43" spans="1:8" ht="15" x14ac:dyDescent="0.2">
      <c r="A43" s="6">
        <v>357</v>
      </c>
      <c r="B43" s="5" t="s">
        <v>29</v>
      </c>
      <c r="C43" s="20">
        <v>326991</v>
      </c>
      <c r="D43" s="21">
        <v>2.9899999999999999E-2</v>
      </c>
      <c r="E43" s="8">
        <f t="shared" si="6"/>
        <v>9777</v>
      </c>
      <c r="F43" s="21">
        <v>2.7299692950417932E-2</v>
      </c>
      <c r="G43" s="8">
        <f t="shared" si="7"/>
        <v>8927</v>
      </c>
      <c r="H43" s="24">
        <f t="shared" si="8"/>
        <v>-850</v>
      </c>
    </row>
    <row r="44" spans="1:8" ht="15" x14ac:dyDescent="0.2">
      <c r="A44" s="6">
        <v>358</v>
      </c>
      <c r="B44" s="5" t="s">
        <v>46</v>
      </c>
      <c r="C44" s="18">
        <v>379936</v>
      </c>
      <c r="D44" s="21">
        <v>2.6200000000000001E-2</v>
      </c>
      <c r="E44" s="18">
        <f t="shared" si="6"/>
        <v>9954</v>
      </c>
      <c r="F44" s="21">
        <v>2.3248203312268664E-2</v>
      </c>
      <c r="G44" s="18">
        <f t="shared" si="7"/>
        <v>8833</v>
      </c>
      <c r="H44" s="27">
        <f t="shared" si="8"/>
        <v>-1121</v>
      </c>
    </row>
    <row r="45" spans="1:8" ht="15" x14ac:dyDescent="0.2">
      <c r="C45" s="14"/>
      <c r="D45" s="2"/>
      <c r="E45"/>
      <c r="F45" s="2"/>
      <c r="G45"/>
      <c r="H45" s="26"/>
    </row>
    <row r="46" spans="1:8" ht="15.75" x14ac:dyDescent="0.25">
      <c r="B46" s="3" t="s">
        <v>26</v>
      </c>
      <c r="C46" s="33">
        <f>SUM(C37:C45)</f>
        <v>646514767</v>
      </c>
      <c r="D46" s="30">
        <f>ROUND(E46/C46,4)</f>
        <v>2.7300000000000001E-2</v>
      </c>
      <c r="E46" s="33">
        <f>SUM(E37:E45)</f>
        <v>17676939</v>
      </c>
      <c r="F46" s="30">
        <f>ROUND(G46/C46,4)</f>
        <v>2.52E-2</v>
      </c>
      <c r="G46" s="33">
        <f>SUM(G37:G45)</f>
        <v>16294745</v>
      </c>
      <c r="H46" s="34">
        <f>SUM(H37:H45)</f>
        <v>-1382194</v>
      </c>
    </row>
    <row r="47" spans="1:8" ht="15" x14ac:dyDescent="0.2">
      <c r="C47" s="14"/>
      <c r="D47" s="2"/>
      <c r="E47"/>
      <c r="F47" s="2"/>
      <c r="G47"/>
      <c r="H47" s="26"/>
    </row>
    <row r="48" spans="1:8" ht="15.75" x14ac:dyDescent="0.25">
      <c r="A48" s="3" t="s">
        <v>49</v>
      </c>
      <c r="D48" s="2"/>
      <c r="E48"/>
      <c r="F48" s="2"/>
      <c r="G48"/>
      <c r="H48" s="26"/>
    </row>
    <row r="49" spans="1:8" ht="15" x14ac:dyDescent="0.2">
      <c r="A49" s="5" t="s">
        <v>15</v>
      </c>
      <c r="D49" s="2"/>
      <c r="E49"/>
      <c r="F49" s="2"/>
      <c r="G49"/>
      <c r="H49" s="26"/>
    </row>
    <row r="50" spans="1:8" ht="15" x14ac:dyDescent="0.2">
      <c r="A50" s="6">
        <v>360.1</v>
      </c>
      <c r="B50" s="5" t="s">
        <v>19</v>
      </c>
      <c r="C50" s="20">
        <v>5694850</v>
      </c>
      <c r="D50" s="21">
        <v>3.5200000000000002E-2</v>
      </c>
      <c r="E50" s="8">
        <f t="shared" ref="E50:E61" si="9">ROUND(C50*D50,0)</f>
        <v>200459</v>
      </c>
      <c r="F50" s="21">
        <v>1.1380282184780986E-2</v>
      </c>
      <c r="G50" s="8">
        <f t="shared" ref="G50:G61" si="10">ROUND(C50*F50,0)</f>
        <v>64809</v>
      </c>
      <c r="H50" s="24">
        <f t="shared" ref="H50:H61" si="11">G50-E50</f>
        <v>-135650</v>
      </c>
    </row>
    <row r="51" spans="1:8" ht="15" x14ac:dyDescent="0.2">
      <c r="A51" s="6">
        <v>361</v>
      </c>
      <c r="B51" s="5" t="s">
        <v>20</v>
      </c>
      <c r="C51" s="20">
        <v>6696371</v>
      </c>
      <c r="D51" s="21">
        <v>3.5200000000000002E-2</v>
      </c>
      <c r="E51" s="8">
        <f t="shared" si="9"/>
        <v>235712</v>
      </c>
      <c r="F51" s="21">
        <v>1.4858047739589099E-2</v>
      </c>
      <c r="G51" s="8">
        <f t="shared" si="10"/>
        <v>99495</v>
      </c>
      <c r="H51" s="24">
        <f t="shared" si="11"/>
        <v>-136217</v>
      </c>
    </row>
    <row r="52" spans="1:8" ht="15" x14ac:dyDescent="0.2">
      <c r="A52" s="6">
        <v>362</v>
      </c>
      <c r="B52" s="5" t="s">
        <v>21</v>
      </c>
      <c r="C52" s="20">
        <v>125845521</v>
      </c>
      <c r="D52" s="21">
        <v>3.5200000000000002E-2</v>
      </c>
      <c r="E52" s="8">
        <f t="shared" si="9"/>
        <v>4429762</v>
      </c>
      <c r="F52" s="21">
        <v>2.8121930537360961E-2</v>
      </c>
      <c r="G52" s="8">
        <f t="shared" si="10"/>
        <v>3539019</v>
      </c>
      <c r="H52" s="24">
        <f t="shared" si="11"/>
        <v>-890743</v>
      </c>
    </row>
    <row r="53" spans="1:8" ht="15" x14ac:dyDescent="0.2">
      <c r="A53" s="6">
        <v>364</v>
      </c>
      <c r="B53" s="5" t="s">
        <v>27</v>
      </c>
      <c r="C53" s="20">
        <v>222420530</v>
      </c>
      <c r="D53" s="21">
        <v>3.5200000000000002E-2</v>
      </c>
      <c r="E53" s="8">
        <f t="shared" si="9"/>
        <v>7829203</v>
      </c>
      <c r="F53" s="21">
        <v>4.0126080088020655E-2</v>
      </c>
      <c r="G53" s="8">
        <f t="shared" si="10"/>
        <v>8924864</v>
      </c>
      <c r="H53" s="24">
        <f t="shared" si="11"/>
        <v>1095661</v>
      </c>
    </row>
    <row r="54" spans="1:8" ht="15" x14ac:dyDescent="0.2">
      <c r="A54" s="6">
        <v>365</v>
      </c>
      <c r="B54" s="5" t="s">
        <v>28</v>
      </c>
      <c r="C54" s="20">
        <v>259189660</v>
      </c>
      <c r="D54" s="21">
        <v>3.5200000000000002E-2</v>
      </c>
      <c r="E54" s="8">
        <f t="shared" si="9"/>
        <v>9123476</v>
      </c>
      <c r="F54" s="21">
        <v>3.5728157519864023E-2</v>
      </c>
      <c r="G54" s="8">
        <f t="shared" si="10"/>
        <v>9260369</v>
      </c>
      <c r="H54" s="24">
        <f t="shared" si="11"/>
        <v>136893</v>
      </c>
    </row>
    <row r="55" spans="1:8" ht="15" x14ac:dyDescent="0.2">
      <c r="A55" s="6">
        <v>366</v>
      </c>
      <c r="B55" s="5" t="s">
        <v>29</v>
      </c>
      <c r="C55" s="20">
        <v>7518064</v>
      </c>
      <c r="D55" s="21">
        <v>3.5200000000000002E-2</v>
      </c>
      <c r="E55" s="8">
        <f t="shared" si="9"/>
        <v>264636</v>
      </c>
      <c r="F55" s="21">
        <v>2.1319850429578679E-2</v>
      </c>
      <c r="G55" s="8">
        <f t="shared" si="10"/>
        <v>160284</v>
      </c>
      <c r="H55" s="24">
        <f t="shared" si="11"/>
        <v>-104352</v>
      </c>
    </row>
    <row r="56" spans="1:8" ht="15" x14ac:dyDescent="0.2">
      <c r="A56" s="6">
        <v>367</v>
      </c>
      <c r="B56" s="5" t="s">
        <v>25</v>
      </c>
      <c r="C56" s="20">
        <v>11738351</v>
      </c>
      <c r="D56" s="21">
        <v>3.5200000000000002E-2</v>
      </c>
      <c r="E56" s="8">
        <f t="shared" si="9"/>
        <v>413190</v>
      </c>
      <c r="F56" s="21">
        <v>1.9291892021289874E-2</v>
      </c>
      <c r="G56" s="8">
        <f t="shared" si="10"/>
        <v>226455</v>
      </c>
      <c r="H56" s="24">
        <f t="shared" si="11"/>
        <v>-186735</v>
      </c>
    </row>
    <row r="57" spans="1:8" ht="15" x14ac:dyDescent="0.2">
      <c r="A57" s="6">
        <v>368</v>
      </c>
      <c r="B57" s="5" t="s">
        <v>30</v>
      </c>
      <c r="C57" s="20">
        <v>141477051</v>
      </c>
      <c r="D57" s="21">
        <v>3.5200000000000002E-2</v>
      </c>
      <c r="E57" s="8">
        <f t="shared" si="9"/>
        <v>4979992</v>
      </c>
      <c r="F57" s="21">
        <v>3.6308545899786958E-2</v>
      </c>
      <c r="G57" s="8">
        <f t="shared" si="10"/>
        <v>5136826</v>
      </c>
      <c r="H57" s="24">
        <f t="shared" si="11"/>
        <v>156834</v>
      </c>
    </row>
    <row r="58" spans="1:8" ht="15" x14ac:dyDescent="0.2">
      <c r="A58" s="6">
        <v>369</v>
      </c>
      <c r="B58" s="5" t="s">
        <v>31</v>
      </c>
      <c r="C58" s="20">
        <v>65619563</v>
      </c>
      <c r="D58" s="21">
        <v>3.5200000000000002E-2</v>
      </c>
      <c r="E58" s="8">
        <f t="shared" si="9"/>
        <v>2309809</v>
      </c>
      <c r="F58" s="21">
        <v>4.6674358376937071E-2</v>
      </c>
      <c r="G58" s="8">
        <f t="shared" si="10"/>
        <v>3062751</v>
      </c>
      <c r="H58" s="24">
        <f t="shared" si="11"/>
        <v>752942</v>
      </c>
    </row>
    <row r="59" spans="1:8" ht="15" x14ac:dyDescent="0.2">
      <c r="A59" s="6">
        <v>370</v>
      </c>
      <c r="B59" s="5" t="s">
        <v>32</v>
      </c>
      <c r="C59" s="20">
        <v>25290319</v>
      </c>
      <c r="D59" s="21">
        <v>3.5200000000000002E-2</v>
      </c>
      <c r="E59" s="8">
        <f t="shared" si="9"/>
        <v>890219</v>
      </c>
      <c r="F59" s="21">
        <v>5.8093375571893736E-2</v>
      </c>
      <c r="G59" s="8">
        <f t="shared" si="10"/>
        <v>1469200</v>
      </c>
      <c r="H59" s="24">
        <f t="shared" si="11"/>
        <v>578981</v>
      </c>
    </row>
    <row r="60" spans="1:8" ht="15" x14ac:dyDescent="0.2">
      <c r="A60" s="6">
        <v>371</v>
      </c>
      <c r="B60" s="5" t="s">
        <v>33</v>
      </c>
      <c r="C60" s="20">
        <v>18717545</v>
      </c>
      <c r="D60" s="21">
        <v>3.5200000000000002E-2</v>
      </c>
      <c r="E60" s="8">
        <f t="shared" si="9"/>
        <v>658858</v>
      </c>
      <c r="F60" s="21">
        <v>0.14944160679191634</v>
      </c>
      <c r="G60" s="8">
        <f t="shared" si="10"/>
        <v>2797180</v>
      </c>
      <c r="H60" s="24">
        <f t="shared" si="11"/>
        <v>2138322</v>
      </c>
    </row>
    <row r="61" spans="1:8" ht="15" x14ac:dyDescent="0.2">
      <c r="A61" s="6">
        <v>373</v>
      </c>
      <c r="B61" s="5" t="s">
        <v>34</v>
      </c>
      <c r="C61" s="18">
        <v>4315550</v>
      </c>
      <c r="D61" s="21">
        <v>3.5200000000000002E-2</v>
      </c>
      <c r="E61" s="10">
        <f t="shared" si="9"/>
        <v>151907</v>
      </c>
      <c r="F61" s="21">
        <v>5.212336782101934E-2</v>
      </c>
      <c r="G61" s="10">
        <f t="shared" si="10"/>
        <v>224941</v>
      </c>
      <c r="H61" s="25">
        <f t="shared" si="11"/>
        <v>73034</v>
      </c>
    </row>
    <row r="62" spans="1:8" ht="15" x14ac:dyDescent="0.2">
      <c r="C62" s="14"/>
      <c r="D62" s="2"/>
      <c r="E62"/>
      <c r="F62" s="2"/>
      <c r="G62"/>
      <c r="H62" s="26"/>
    </row>
    <row r="63" spans="1:8" ht="15.75" x14ac:dyDescent="0.25">
      <c r="B63" s="3" t="s">
        <v>35</v>
      </c>
      <c r="C63" s="33">
        <f>SUM(C50:C62)</f>
        <v>894523375</v>
      </c>
      <c r="D63" s="30">
        <f>ROUND(E63/C63,4)</f>
        <v>3.5200000000000002E-2</v>
      </c>
      <c r="E63" s="33">
        <f>SUM(E50:E62)</f>
        <v>31487223</v>
      </c>
      <c r="F63" s="30">
        <f>ROUND(G63/C63,4)</f>
        <v>3.9100000000000003E-2</v>
      </c>
      <c r="G63" s="33">
        <f>SUM(G50:G62)</f>
        <v>34966193</v>
      </c>
      <c r="H63" s="34">
        <f>SUM(H50:H62)</f>
        <v>3478970</v>
      </c>
    </row>
    <row r="64" spans="1:8" ht="15" x14ac:dyDescent="0.2">
      <c r="C64" s="14"/>
      <c r="D64" s="2"/>
      <c r="E64"/>
      <c r="F64" s="2"/>
      <c r="G64"/>
      <c r="H64" s="26"/>
    </row>
    <row r="65" spans="1:8" ht="15.75" x14ac:dyDescent="0.25">
      <c r="A65" s="3" t="s">
        <v>50</v>
      </c>
      <c r="D65" s="2"/>
      <c r="E65"/>
      <c r="F65" s="2"/>
      <c r="G65"/>
      <c r="H65" s="26"/>
    </row>
    <row r="66" spans="1:8" x14ac:dyDescent="0.2">
      <c r="D66" s="2"/>
      <c r="E66"/>
      <c r="F66" s="2"/>
      <c r="G66"/>
      <c r="H66" s="26"/>
    </row>
    <row r="67" spans="1:8" ht="15" x14ac:dyDescent="0.2">
      <c r="A67" s="6">
        <v>389.1</v>
      </c>
      <c r="B67" s="5" t="s">
        <v>19</v>
      </c>
      <c r="C67" s="20">
        <v>35746</v>
      </c>
      <c r="D67" s="21">
        <v>1.5900000000000001E-2</v>
      </c>
      <c r="E67" s="8">
        <f t="shared" ref="E67:E76" si="12">ROUND(C67*D67,0)</f>
        <v>568</v>
      </c>
      <c r="F67" s="21">
        <v>1.6337492306831534E-2</v>
      </c>
      <c r="G67" s="8">
        <f>ROUND(C67*F67,0)</f>
        <v>584</v>
      </c>
      <c r="H67" s="24">
        <f>G67-E67</f>
        <v>16</v>
      </c>
    </row>
    <row r="68" spans="1:8" ht="15" x14ac:dyDescent="0.2">
      <c r="A68" s="6">
        <v>390</v>
      </c>
      <c r="B68" s="5" t="s">
        <v>20</v>
      </c>
      <c r="C68" s="20">
        <v>25046790</v>
      </c>
      <c r="D68" s="21">
        <v>3.9699999999999999E-2</v>
      </c>
      <c r="E68" s="8">
        <f t="shared" si="12"/>
        <v>994358</v>
      </c>
      <c r="F68" s="21">
        <v>2.814081165690294E-2</v>
      </c>
      <c r="G68" s="8">
        <f t="shared" ref="G68:G76" si="13">ROUND(C68*F68,0)</f>
        <v>704837</v>
      </c>
      <c r="H68" s="24">
        <f t="shared" ref="H68:H76" si="14">G68-E68</f>
        <v>-289521</v>
      </c>
    </row>
    <row r="69" spans="1:8" ht="15" x14ac:dyDescent="0.2">
      <c r="A69" s="6">
        <v>391</v>
      </c>
      <c r="B69" s="5" t="s">
        <v>36</v>
      </c>
      <c r="C69" s="20">
        <v>2425086</v>
      </c>
      <c r="D69" s="21">
        <v>3.2000000000000001E-2</v>
      </c>
      <c r="E69" s="8">
        <f t="shared" si="12"/>
        <v>77603</v>
      </c>
      <c r="F69" s="21">
        <v>2.9597713235736796E-2</v>
      </c>
      <c r="G69" s="8">
        <f t="shared" si="13"/>
        <v>71777</v>
      </c>
      <c r="H69" s="24">
        <f t="shared" si="14"/>
        <v>-5826</v>
      </c>
    </row>
    <row r="70" spans="1:8" ht="15" x14ac:dyDescent="0.2">
      <c r="A70" s="6">
        <v>392</v>
      </c>
      <c r="B70" s="5" t="s">
        <v>37</v>
      </c>
      <c r="C70" s="20">
        <v>14768</v>
      </c>
      <c r="D70" s="21">
        <v>3.5200000000000002E-2</v>
      </c>
      <c r="E70" s="8">
        <f t="shared" si="12"/>
        <v>520</v>
      </c>
      <c r="F70" s="21">
        <v>3.8258396533044421E-2</v>
      </c>
      <c r="G70" s="8">
        <f t="shared" si="13"/>
        <v>565</v>
      </c>
      <c r="H70" s="24">
        <f t="shared" si="14"/>
        <v>45</v>
      </c>
    </row>
    <row r="71" spans="1:8" ht="15" x14ac:dyDescent="0.2">
      <c r="A71" s="6">
        <v>393</v>
      </c>
      <c r="B71" s="5" t="s">
        <v>38</v>
      </c>
      <c r="C71" s="20">
        <v>281760</v>
      </c>
      <c r="D71" s="21">
        <v>4.1500000000000002E-2</v>
      </c>
      <c r="E71" s="8">
        <f t="shared" si="12"/>
        <v>11693</v>
      </c>
      <c r="F71" s="21">
        <v>3.7219619534355479E-2</v>
      </c>
      <c r="G71" s="8">
        <f t="shared" si="13"/>
        <v>10487</v>
      </c>
      <c r="H71" s="24">
        <f t="shared" si="14"/>
        <v>-1206</v>
      </c>
    </row>
    <row r="72" spans="1:8" ht="15" x14ac:dyDescent="0.2">
      <c r="A72" s="6">
        <v>394</v>
      </c>
      <c r="B72" s="5" t="s">
        <v>39</v>
      </c>
      <c r="C72" s="20">
        <v>5633629</v>
      </c>
      <c r="D72" s="21">
        <v>4.2000000000000003E-2</v>
      </c>
      <c r="E72" s="8">
        <f t="shared" si="12"/>
        <v>236612</v>
      </c>
      <c r="F72" s="21">
        <v>3.4237433810426633E-2</v>
      </c>
      <c r="G72" s="8">
        <f t="shared" si="13"/>
        <v>192881</v>
      </c>
      <c r="H72" s="24">
        <f t="shared" si="14"/>
        <v>-43731</v>
      </c>
    </row>
    <row r="73" spans="1:8" ht="15" x14ac:dyDescent="0.2">
      <c r="A73" s="6">
        <v>395</v>
      </c>
      <c r="B73" s="5" t="s">
        <v>40</v>
      </c>
      <c r="C73" s="20">
        <v>261453</v>
      </c>
      <c r="D73" s="21">
        <v>5.7599999999999998E-2</v>
      </c>
      <c r="E73" s="8">
        <f t="shared" si="12"/>
        <v>15060</v>
      </c>
      <c r="F73" s="21">
        <v>3.6974140667729957E-2</v>
      </c>
      <c r="G73" s="8">
        <f t="shared" si="13"/>
        <v>9667</v>
      </c>
      <c r="H73" s="24">
        <f t="shared" si="14"/>
        <v>-5393</v>
      </c>
    </row>
    <row r="74" spans="1:8" ht="15" x14ac:dyDescent="0.2">
      <c r="A74" s="6">
        <v>396</v>
      </c>
      <c r="B74" s="5" t="s">
        <v>65</v>
      </c>
      <c r="C74" s="20">
        <v>5931</v>
      </c>
      <c r="D74" s="21">
        <v>5.4300000000000001E-2</v>
      </c>
      <c r="E74" s="8">
        <f t="shared" si="12"/>
        <v>322</v>
      </c>
      <c r="F74" s="21">
        <v>5.4300000000000001E-2</v>
      </c>
      <c r="G74" s="8">
        <f t="shared" si="13"/>
        <v>322</v>
      </c>
      <c r="H74" s="24">
        <f t="shared" si="14"/>
        <v>0</v>
      </c>
    </row>
    <row r="75" spans="1:8" ht="15" x14ac:dyDescent="0.2">
      <c r="A75" s="6">
        <v>397</v>
      </c>
      <c r="B75" s="5" t="s">
        <v>41</v>
      </c>
      <c r="C75" s="20">
        <v>16248828</v>
      </c>
      <c r="D75" s="21">
        <v>5.6599999999999998E-2</v>
      </c>
      <c r="E75" s="8">
        <f t="shared" si="12"/>
        <v>919684</v>
      </c>
      <c r="F75" s="21">
        <v>5.1321916879174298E-2</v>
      </c>
      <c r="G75" s="8">
        <f t="shared" si="13"/>
        <v>833921</v>
      </c>
      <c r="H75" s="24">
        <f t="shared" si="14"/>
        <v>-85763</v>
      </c>
    </row>
    <row r="76" spans="1:8" ht="15" x14ac:dyDescent="0.2">
      <c r="A76" s="6">
        <v>398</v>
      </c>
      <c r="B76" s="5" t="s">
        <v>42</v>
      </c>
      <c r="C76" s="18">
        <v>1804864</v>
      </c>
      <c r="D76" s="21">
        <v>6.7299999999999999E-2</v>
      </c>
      <c r="E76" s="11">
        <f t="shared" si="12"/>
        <v>121467</v>
      </c>
      <c r="F76" s="21">
        <v>6.2676744618985147E-2</v>
      </c>
      <c r="G76" s="11">
        <f t="shared" si="13"/>
        <v>113123</v>
      </c>
      <c r="H76" s="28">
        <f t="shared" si="14"/>
        <v>-8344</v>
      </c>
    </row>
    <row r="77" spans="1:8" ht="15" x14ac:dyDescent="0.2">
      <c r="C77" s="14"/>
      <c r="D77" s="2"/>
      <c r="E77"/>
      <c r="F77" s="2"/>
      <c r="G77"/>
      <c r="H77" s="26"/>
    </row>
    <row r="78" spans="1:8" ht="15.75" x14ac:dyDescent="0.25">
      <c r="B78" s="3" t="s">
        <v>43</v>
      </c>
      <c r="C78" s="33">
        <f>SUM(C67:C77)</f>
        <v>51758855</v>
      </c>
      <c r="D78" s="30">
        <f>ROUND(E78/C78,4)</f>
        <v>4.5900000000000003E-2</v>
      </c>
      <c r="E78" s="33">
        <f>SUM(E67:E77)</f>
        <v>2377887</v>
      </c>
      <c r="F78" s="30">
        <f>ROUND(G78/C78,4)</f>
        <v>3.7400000000000003E-2</v>
      </c>
      <c r="G78" s="33">
        <f>SUM(G67:G77)</f>
        <v>1938164</v>
      </c>
      <c r="H78" s="34">
        <f>SUM(H67:H77)</f>
        <v>-439723</v>
      </c>
    </row>
    <row r="79" spans="1:8" ht="15" x14ac:dyDescent="0.2">
      <c r="B79" s="5"/>
      <c r="C79" s="11"/>
      <c r="D79" s="2"/>
      <c r="E79"/>
      <c r="F79" s="2"/>
      <c r="G79"/>
      <c r="H79" s="26"/>
    </row>
    <row r="80" spans="1:8" ht="18" x14ac:dyDescent="0.4">
      <c r="B80" s="3" t="s">
        <v>44</v>
      </c>
      <c r="C80" s="31">
        <f>C33+C46+C63+C78</f>
        <v>2792763942</v>
      </c>
      <c r="D80" s="30">
        <f>ROUND(E80/C80,4)</f>
        <v>3.1300000000000001E-2</v>
      </c>
      <c r="E80" s="29">
        <f>E33+E46+E63+E78</f>
        <v>87497216</v>
      </c>
      <c r="F80" s="30">
        <f>ROUND(G80/C80,4)</f>
        <v>3.4799999999999998E-2</v>
      </c>
      <c r="G80" s="29">
        <f>G33+G46+G63+G78</f>
        <v>97117110</v>
      </c>
      <c r="H80" s="32">
        <f>H33+H46+H63+H78</f>
        <v>9619894</v>
      </c>
    </row>
    <row r="81" spans="1:8" x14ac:dyDescent="0.2">
      <c r="D81" s="2"/>
      <c r="E81"/>
      <c r="F81" s="2"/>
      <c r="G81"/>
      <c r="H81"/>
    </row>
    <row r="82" spans="1:8" x14ac:dyDescent="0.2">
      <c r="D82"/>
      <c r="E82"/>
      <c r="F82"/>
      <c r="G82"/>
      <c r="H82"/>
    </row>
    <row r="83" spans="1:8" ht="15.75" x14ac:dyDescent="0.25">
      <c r="A83" s="15" t="s">
        <v>51</v>
      </c>
      <c r="D83"/>
      <c r="E83"/>
      <c r="F83"/>
      <c r="G83"/>
      <c r="H83"/>
    </row>
    <row r="84" spans="1:8" ht="37.9" customHeight="1" x14ac:dyDescent="0.2">
      <c r="B84" s="48" t="s">
        <v>63</v>
      </c>
      <c r="C84" s="48"/>
      <c r="D84" s="48"/>
      <c r="E84" s="48"/>
      <c r="F84" s="48"/>
      <c r="G84" s="48"/>
      <c r="H84" s="48"/>
    </row>
    <row r="85" spans="1:8" ht="38.1" customHeight="1" x14ac:dyDescent="0.2">
      <c r="B85" s="48" t="s">
        <v>64</v>
      </c>
      <c r="C85" s="48"/>
      <c r="D85" s="48"/>
      <c r="E85" s="48"/>
      <c r="F85" s="48"/>
      <c r="G85" s="48"/>
      <c r="H85" s="48"/>
    </row>
    <row r="86" spans="1:8" x14ac:dyDescent="0.2">
      <c r="D86"/>
      <c r="E86"/>
      <c r="F86"/>
      <c r="G86"/>
      <c r="H86"/>
    </row>
    <row r="87" spans="1:8" x14ac:dyDescent="0.2">
      <c r="D87"/>
      <c r="E87"/>
      <c r="F87"/>
      <c r="G87"/>
      <c r="H87"/>
    </row>
    <row r="88" spans="1:8" x14ac:dyDescent="0.2">
      <c r="D88"/>
      <c r="E88"/>
      <c r="F88"/>
      <c r="G88"/>
      <c r="H88"/>
    </row>
    <row r="89" spans="1:8" x14ac:dyDescent="0.2">
      <c r="D89"/>
      <c r="E89"/>
      <c r="F89"/>
      <c r="G89"/>
      <c r="H89"/>
    </row>
    <row r="90" spans="1:8" x14ac:dyDescent="0.2">
      <c r="D90"/>
      <c r="E90"/>
      <c r="F90"/>
      <c r="G90"/>
      <c r="H90"/>
    </row>
    <row r="91" spans="1:8" x14ac:dyDescent="0.2">
      <c r="D91"/>
      <c r="E91"/>
      <c r="F91"/>
      <c r="G91"/>
      <c r="H91"/>
    </row>
    <row r="92" spans="1:8" x14ac:dyDescent="0.2">
      <c r="D92"/>
      <c r="E92"/>
      <c r="F92"/>
      <c r="G92"/>
      <c r="H92"/>
    </row>
    <row r="93" spans="1:8" x14ac:dyDescent="0.2">
      <c r="D93"/>
      <c r="E93"/>
      <c r="F93"/>
      <c r="G93"/>
      <c r="H93"/>
    </row>
  </sheetData>
  <mergeCells count="6">
    <mergeCell ref="B85:H85"/>
    <mergeCell ref="B84:H84"/>
    <mergeCell ref="A1:H1"/>
    <mergeCell ref="A3:H3"/>
    <mergeCell ref="A2:H2"/>
    <mergeCell ref="A4:H4"/>
  </mergeCells>
  <phoneticPr fontId="7" type="noConversion"/>
  <printOptions horizontalCentered="1"/>
  <pageMargins left="0.75" right="0.75" top="1" bottom="1" header="0.5" footer="0.5"/>
  <pageSetup scale="60" firstPageNumber="17" orientation="portrait" useFirstPageNumber="1" r:id="rId1"/>
  <headerFooter alignWithMargins="0">
    <oddHeader>&amp;R KPSC Case No. 2020-000174
KIUC and Attorney General's First Set of Data Requests Dated August 12, 2020 
Item No. 61
Attachment Number 2
Page &amp;P of &amp;N</oddHeader>
  </headerFooter>
  <rowBreaks count="1" manualBreakCount="1">
    <brk id="6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A87DF2BB-FC25-47C1-B00A-79DF71CC7F3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II</vt:lpstr>
      <vt:lpstr>'Schedule II'!Print_Titles</vt:lpstr>
    </vt:vector>
  </TitlesOfParts>
  <Company>AEP-IT-CPS 4/30/3-(8-835-3050)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s007506</cp:lastModifiedBy>
  <cp:lastPrinted>2014-11-19T20:34:30Z</cp:lastPrinted>
  <dcterms:created xsi:type="dcterms:W3CDTF">2008-05-14T14:07:07Z</dcterms:created>
  <dcterms:modified xsi:type="dcterms:W3CDTF">2020-08-26T19:40:22Z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39f78876-94c9-4a74-a55e-36c03ceac739</vt:lpwstr>
  </property>
  <property fmtid="{D5CDD505-2E9C-101B-9397-08002B2CF9AE}" pid="3" name="bjSaver">
    <vt:lpwstr>MSLcv1Deu+j/oxKLp9zJIfjP3BgDQ2g+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/&gt;&lt;/sisl&gt;</vt:lpwstr>
  </property>
  <property fmtid="{D5CDD505-2E9C-101B-9397-08002B2CF9AE}" pid="6" name="bjDocumentSecurityLabel">
    <vt:lpwstr>AEP Internal</vt:lpwstr>
  </property>
</Properties>
</file>