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0 KY Rate Case - March 31 Test Year\Data Requests\AG.KIUC Set 1\1_10\"/>
    </mc:Choice>
  </mc:AlternateContent>
  <bookViews>
    <workbookView xWindow="0" yWindow="0" windowWidth="28800" windowHeight="12900"/>
  </bookViews>
  <sheets>
    <sheet name="Rockport Deferral - Forecast" sheetId="1" r:id="rId1"/>
  </sheets>
  <externalReferences>
    <externalReference r:id="rId2"/>
  </externalReferences>
  <definedNames>
    <definedName name="Katy">#REF!</definedName>
    <definedName name="Marshall_Rate">'[1]Property Tax'!$B$2</definedName>
    <definedName name="PC_Percent">'[1]Property Tax'!$B$6</definedName>
    <definedName name="_xlnm.Print_Area" localSheetId="0">'Rockport Deferral - Forecast'!$A$1:$W$47</definedName>
    <definedName name="_xlnm.Print_Titles" localSheetId="0">'Rockport Deferral - Forecast'!$7:$14</definedName>
    <definedName name="tim" localSheetId="0">#REF!</definedName>
    <definedName name="tim">#REF!</definedName>
    <definedName name="WV_List">'[1]Property Tax'!$B$4</definedName>
    <definedName name="Z_0BD4BC22_E7A2_4140_8384_5A5B3339DEED_.wvu.PrintArea" localSheetId="0" hidden="1">'Rockport Deferral - Forecast'!$A$7:$T$46</definedName>
    <definedName name="Z_0BD4BC22_E7A2_4140_8384_5A5B3339DEED_.wvu.PrintTitles" localSheetId="0" hidden="1">'Rockport Deferral - Forecast'!$7:$14</definedName>
    <definedName name="Z_4EF176FC_448F_4BD8_8859_C810312E84E7_.wvu.PrintArea" localSheetId="0" hidden="1">'Rockport Deferral - Forecast'!$A$7:$T$46</definedName>
    <definedName name="Z_4EF176FC_448F_4BD8_8859_C810312E84E7_.wvu.PrintTitles" localSheetId="0" hidden="1">'Rockport Deferral - Forecast'!$7:$14</definedName>
    <definedName name="Z_4EF176FC_448F_4BD8_8859_C810312E84E7_.wvu.Rows" localSheetId="0" hidden="1">'Rockport Deferral - Forecast'!#REF!</definedName>
    <definedName name="Z_567BA860_460A_4CE0_A629_0EA7372574F1_.wvu.PrintArea" localSheetId="0" hidden="1">'Rockport Deferral - Forecast'!$A$7:$T$46</definedName>
    <definedName name="Z_567BA860_460A_4CE0_A629_0EA7372574F1_.wvu.PrintTitles" localSheetId="0" hidden="1">'Rockport Deferral - Forecast'!$7:$14</definedName>
    <definedName name="Z_567BA860_460A_4CE0_A629_0EA7372574F1_.wvu.Rows" localSheetId="0" hidden="1">'Rockport Deferral - Forecast'!#REF!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5" i="1" l="1"/>
  <c r="T16" i="1"/>
  <c r="L17" i="1"/>
  <c r="M17" i="1" s="1"/>
  <c r="N17" i="1" s="1"/>
  <c r="J17" i="1"/>
  <c r="K17" i="1" s="1"/>
  <c r="H17" i="1"/>
  <c r="H18" i="1" s="1"/>
  <c r="H19" i="1" s="1"/>
  <c r="G45" i="1"/>
  <c r="J45" i="1" s="1"/>
  <c r="O17" i="1" l="1"/>
  <c r="P17" i="1" s="1"/>
  <c r="H20" i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J18" i="1" l="1"/>
  <c r="K18" i="1" s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K19" i="1" l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C7" i="1"/>
  <c r="Q17" i="1" s="1"/>
  <c r="K45" i="1" l="1"/>
  <c r="L45" i="1"/>
  <c r="R17" i="1"/>
  <c r="T17" i="1" s="1"/>
  <c r="L18" i="1"/>
  <c r="O18" i="1" l="1"/>
  <c r="P18" i="1" s="1"/>
  <c r="Q18" i="1"/>
  <c r="M18" i="1"/>
  <c r="N18" i="1" s="1"/>
  <c r="Q45" i="1"/>
  <c r="M45" i="1"/>
  <c r="O45" i="1"/>
  <c r="R18" i="1"/>
  <c r="T18" i="1" s="1"/>
  <c r="L19" i="1"/>
  <c r="O19" i="1" l="1"/>
  <c r="Q19" i="1"/>
  <c r="M19" i="1"/>
  <c r="N19" i="1" s="1"/>
  <c r="P19" i="1"/>
  <c r="R19" i="1"/>
  <c r="T19" i="1" s="1"/>
  <c r="L20" i="1"/>
  <c r="M20" i="1" l="1"/>
  <c r="N20" i="1" s="1"/>
  <c r="O20" i="1"/>
  <c r="Q20" i="1"/>
  <c r="P20" i="1"/>
  <c r="R20" i="1"/>
  <c r="T20" i="1" s="1"/>
  <c r="L21" i="1"/>
  <c r="M21" i="1" l="1"/>
  <c r="N21" i="1" s="1"/>
  <c r="O21" i="1"/>
  <c r="P21" i="1" s="1"/>
  <c r="Q21" i="1"/>
  <c r="R21" i="1"/>
  <c r="L22" i="1"/>
  <c r="M22" i="1" l="1"/>
  <c r="N22" i="1" s="1"/>
  <c r="O22" i="1"/>
  <c r="P22" i="1" s="1"/>
  <c r="Q22" i="1"/>
  <c r="T21" i="1"/>
  <c r="L23" i="1"/>
  <c r="R22" i="1"/>
  <c r="M23" i="1" l="1"/>
  <c r="N23" i="1" s="1"/>
  <c r="Q23" i="1"/>
  <c r="O23" i="1"/>
  <c r="P23" i="1" s="1"/>
  <c r="T22" i="1"/>
  <c r="L24" i="1"/>
  <c r="R23" i="1"/>
  <c r="Q24" i="1" l="1"/>
  <c r="M24" i="1"/>
  <c r="N24" i="1" s="1"/>
  <c r="O24" i="1"/>
  <c r="P24" i="1" s="1"/>
  <c r="T23" i="1"/>
  <c r="L25" i="1"/>
  <c r="R24" i="1"/>
  <c r="T24" i="1" l="1"/>
  <c r="Q25" i="1"/>
  <c r="M25" i="1"/>
  <c r="N25" i="1" s="1"/>
  <c r="O25" i="1"/>
  <c r="P25" i="1" s="1"/>
  <c r="R25" i="1"/>
  <c r="L26" i="1"/>
  <c r="O26" i="1" l="1"/>
  <c r="P26" i="1" s="1"/>
  <c r="Q26" i="1"/>
  <c r="M26" i="1"/>
  <c r="N26" i="1" s="1"/>
  <c r="T25" i="1"/>
  <c r="R26" i="1"/>
  <c r="L27" i="1"/>
  <c r="O27" i="1" l="1"/>
  <c r="P27" i="1" s="1"/>
  <c r="Q27" i="1"/>
  <c r="M27" i="1"/>
  <c r="N27" i="1" s="1"/>
  <c r="T26" i="1"/>
  <c r="L28" i="1"/>
  <c r="R27" i="1"/>
  <c r="T27" i="1" l="1"/>
  <c r="M28" i="1"/>
  <c r="N28" i="1" s="1"/>
  <c r="O28" i="1"/>
  <c r="P28" i="1" s="1"/>
  <c r="Q28" i="1"/>
  <c r="R28" i="1" s="1"/>
  <c r="L29" i="1"/>
  <c r="T28" i="1" l="1"/>
  <c r="M29" i="1"/>
  <c r="N29" i="1" s="1"/>
  <c r="O29" i="1"/>
  <c r="P29" i="1" s="1"/>
  <c r="Q29" i="1"/>
  <c r="L30" i="1"/>
  <c r="R29" i="1"/>
  <c r="T29" i="1" l="1"/>
  <c r="M30" i="1"/>
  <c r="N30" i="1" s="1"/>
  <c r="O30" i="1"/>
  <c r="P30" i="1" s="1"/>
  <c r="Q30" i="1"/>
  <c r="R30" i="1"/>
  <c r="L31" i="1"/>
  <c r="T30" i="1" l="1"/>
  <c r="M31" i="1"/>
  <c r="N31" i="1" s="1"/>
  <c r="Q31" i="1"/>
  <c r="O31" i="1"/>
  <c r="P31" i="1" s="1"/>
  <c r="R31" i="1"/>
  <c r="L32" i="1"/>
  <c r="Q32" i="1" l="1"/>
  <c r="M32" i="1"/>
  <c r="N32" i="1" s="1"/>
  <c r="O32" i="1"/>
  <c r="P32" i="1" s="1"/>
  <c r="T31" i="1"/>
  <c r="R32" i="1"/>
  <c r="L33" i="1"/>
  <c r="Q33" i="1" l="1"/>
  <c r="O33" i="1"/>
  <c r="P33" i="1" s="1"/>
  <c r="M33" i="1"/>
  <c r="N33" i="1" s="1"/>
  <c r="T32" i="1"/>
  <c r="R33" i="1"/>
  <c r="L34" i="1"/>
  <c r="O34" i="1" l="1"/>
  <c r="P34" i="1" s="1"/>
  <c r="Q34" i="1"/>
  <c r="M34" i="1"/>
  <c r="N34" i="1" s="1"/>
  <c r="T33" i="1"/>
  <c r="L35" i="1"/>
  <c r="R34" i="1"/>
  <c r="T34" i="1" l="1"/>
  <c r="O35" i="1"/>
  <c r="P35" i="1" s="1"/>
  <c r="Q35" i="1"/>
  <c r="M35" i="1"/>
  <c r="N35" i="1" s="1"/>
  <c r="L36" i="1"/>
  <c r="R35" i="1"/>
  <c r="T35" i="1" l="1"/>
  <c r="M36" i="1"/>
  <c r="N36" i="1" s="1"/>
  <c r="O36" i="1"/>
  <c r="P36" i="1" s="1"/>
  <c r="Q36" i="1"/>
  <c r="L37" i="1"/>
  <c r="R36" i="1"/>
  <c r="T36" i="1" l="1"/>
  <c r="M37" i="1"/>
  <c r="N37" i="1" s="1"/>
  <c r="O37" i="1"/>
  <c r="P37" i="1" s="1"/>
  <c r="Q37" i="1"/>
  <c r="R37" i="1"/>
  <c r="L38" i="1"/>
  <c r="T37" i="1" l="1"/>
  <c r="M38" i="1"/>
  <c r="N38" i="1" s="1"/>
  <c r="O38" i="1"/>
  <c r="P38" i="1" s="1"/>
  <c r="Q38" i="1"/>
  <c r="R38" i="1"/>
  <c r="L39" i="1"/>
  <c r="M39" i="1" l="1"/>
  <c r="N39" i="1" s="1"/>
  <c r="O39" i="1"/>
  <c r="P39" i="1" s="1"/>
  <c r="Q39" i="1"/>
  <c r="T38" i="1"/>
  <c r="R39" i="1"/>
  <c r="L40" i="1"/>
  <c r="T39" i="1" l="1"/>
  <c r="Q40" i="1"/>
  <c r="M40" i="1"/>
  <c r="N40" i="1" s="1"/>
  <c r="O40" i="1"/>
  <c r="P40" i="1" s="1"/>
  <c r="R40" i="1"/>
  <c r="L41" i="1"/>
  <c r="T40" i="1" l="1"/>
  <c r="Q41" i="1"/>
  <c r="O41" i="1"/>
  <c r="P41" i="1" s="1"/>
  <c r="M41" i="1"/>
  <c r="N41" i="1" s="1"/>
  <c r="L42" i="1"/>
  <c r="R41" i="1"/>
  <c r="T41" i="1" l="1"/>
  <c r="O42" i="1"/>
  <c r="P42" i="1" s="1"/>
  <c r="Q42" i="1"/>
  <c r="M42" i="1"/>
  <c r="N42" i="1" s="1"/>
  <c r="L43" i="1"/>
  <c r="R42" i="1"/>
  <c r="T42" i="1" l="1"/>
  <c r="O43" i="1"/>
  <c r="P43" i="1" s="1"/>
  <c r="Q43" i="1"/>
  <c r="M43" i="1"/>
  <c r="N43" i="1" s="1"/>
  <c r="L44" i="1"/>
  <c r="R43" i="1"/>
  <c r="M44" i="1" l="1"/>
  <c r="N44" i="1" s="1"/>
  <c r="N45" i="1" s="1"/>
  <c r="O44" i="1"/>
  <c r="P44" i="1" s="1"/>
  <c r="P45" i="1" s="1"/>
  <c r="Q44" i="1"/>
  <c r="T43" i="1"/>
  <c r="R44" i="1"/>
  <c r="R45" i="1" l="1"/>
  <c r="T45" i="1" s="1"/>
  <c r="T44" i="1"/>
</calcChain>
</file>

<file path=xl/sharedStrings.xml><?xml version="1.0" encoding="utf-8"?>
<sst xmlns="http://schemas.openxmlformats.org/spreadsheetml/2006/main" count="80" uniqueCount="46">
  <si>
    <t>Line</t>
  </si>
  <si>
    <t>Month</t>
  </si>
  <si>
    <t>Balance of Components Subject to WACC</t>
  </si>
  <si>
    <t>Federal Income Tax Rate</t>
  </si>
  <si>
    <t>ADIT on Regulatory Asset</t>
  </si>
  <si>
    <t>Cumulative ADIT on Regulatory Asset</t>
  </si>
  <si>
    <t>Debt CC</t>
  </si>
  <si>
    <t>Equity CC</t>
  </si>
  <si>
    <t>Debt Carrying Charge</t>
  </si>
  <si>
    <t>Equity Carrying Charge</t>
  </si>
  <si>
    <t>WACC Carrying Charge</t>
  </si>
  <si>
    <t>Cumulative WACC Carrying Charge</t>
  </si>
  <si>
    <t>Cumulative Debt Carrying Charge</t>
  </si>
  <si>
    <t>Cumulative Equity Carrying Charge</t>
  </si>
  <si>
    <t>Account #</t>
  </si>
  <si>
    <t>Account Description</t>
  </si>
  <si>
    <t>Rockport Capacity Deferral</t>
  </si>
  <si>
    <t>Rockport Expense Deferral</t>
  </si>
  <si>
    <t>PurchPower-Rockport Def-NonAff</t>
  </si>
  <si>
    <t>Cumulative Rockport Expense Deferral</t>
  </si>
  <si>
    <t>Rockport Capacity CC Deferral</t>
  </si>
  <si>
    <t>Rockport Capacity Def-Eqty CC</t>
  </si>
  <si>
    <t>Other Interest Expense</t>
  </si>
  <si>
    <t>FERC 281</t>
  </si>
  <si>
    <t>Accum Deferred FIT - Other</t>
  </si>
  <si>
    <t>1823557 / 2543557</t>
  </si>
  <si>
    <t>KY Under-recovered PPA Rider / 
KY Over-recovered PPA Rider</t>
  </si>
  <si>
    <t>Increase to PPA Regulated Asset/Liability</t>
  </si>
  <si>
    <t>Kentucky Power Company</t>
  </si>
  <si>
    <t>Actuals / Forecast</t>
  </si>
  <si>
    <t>Actuals</t>
  </si>
  <si>
    <t>Forecast</t>
  </si>
  <si>
    <t>July 2020 - December 2022</t>
  </si>
  <si>
    <t>Rockport Deferral Summary - Forecast</t>
  </si>
  <si>
    <t>Total WACC (Pre-Tax)</t>
  </si>
  <si>
    <t>Rockport UPA Purchase Power Expense</t>
  </si>
  <si>
    <r>
      <t>Rockport Deferral</t>
    </r>
    <r>
      <rPr>
        <b/>
        <sz val="11"/>
        <color rgb="FFFF0000"/>
        <rFont val="Calibri"/>
        <family val="2"/>
      </rPr>
      <t>¹</t>
    </r>
    <r>
      <rPr>
        <b/>
        <sz val="11"/>
        <color rgb="FFFF0000"/>
        <rFont val="Calibri"/>
        <family val="2"/>
        <scheme val="minor"/>
      </rPr>
      <t xml:space="preserve">
(Non-fuel / Non-Environmental)</t>
    </r>
  </si>
  <si>
    <r>
      <t>Rockport Deferral Carrying Charges</t>
    </r>
    <r>
      <rPr>
        <b/>
        <sz val="11"/>
        <color rgb="FFFF0000"/>
        <rFont val="Calibri"/>
        <family val="2"/>
      </rPr>
      <t>¹</t>
    </r>
  </si>
  <si>
    <r>
      <t>Rockport Deferral &amp; Carrying Charges</t>
    </r>
    <r>
      <rPr>
        <b/>
        <sz val="11"/>
        <color rgb="FFFF0000"/>
        <rFont val="Calibri"/>
        <family val="2"/>
      </rPr>
      <t>¹</t>
    </r>
  </si>
  <si>
    <r>
      <t>Rockport UPA Expense Recovered through PPA Rider beginning January 1, 2020</t>
    </r>
    <r>
      <rPr>
        <b/>
        <sz val="11"/>
        <color rgb="FFFF0000"/>
        <rFont val="Calibri"/>
        <family val="2"/>
      </rPr>
      <t>¹</t>
    </r>
  </si>
  <si>
    <t>Purch Pwr-Non-Fuel Portion-Aff</t>
  </si>
  <si>
    <t>Purch Power-Fuel Portion-Affil</t>
  </si>
  <si>
    <t>Month End Regulatory Asset Balance</t>
  </si>
  <si>
    <t>1823430 / 1823431/ 1823429</t>
  </si>
  <si>
    <t>Rockport Capacity CC Deferral / 
Rockport Capacity Deferral/
Rockport Capacity Def-Eqty CC</t>
  </si>
  <si>
    <r>
      <rPr>
        <b/>
        <sz val="11"/>
        <color rgb="FFFF0000"/>
        <rFont val="Calibri"/>
        <family val="2"/>
      </rPr>
      <t xml:space="preserve">¹  </t>
    </r>
    <r>
      <rPr>
        <sz val="11"/>
        <rFont val="Calibri"/>
        <family val="2"/>
        <scheme val="minor"/>
      </rPr>
      <t>Please refer to the direct testimony of Company Witness Whitney, page 34, beginning on line 16 for a description of the Rockport Deferral authorized in Case No. 2017-00179.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</si>
</sst>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[$-409]m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1" applyFont="1" applyFill="1"/>
    <xf numFmtId="10" fontId="1" fillId="2" borderId="0" xfId="2" applyNumberFormat="1" applyFont="1" applyFill="1"/>
    <xf numFmtId="0" fontId="2" fillId="2" borderId="0" xfId="1" applyFont="1" applyFill="1" applyAlignment="1">
      <alignment horizontal="center"/>
    </xf>
    <xf numFmtId="164" fontId="1" fillId="2" borderId="0" xfId="2" applyNumberFormat="1" applyFont="1" applyFill="1" applyAlignment="1">
      <alignment horizontal="center"/>
    </xf>
    <xf numFmtId="165" fontId="1" fillId="2" borderId="0" xfId="3" applyNumberFormat="1" applyFont="1" applyFill="1"/>
    <xf numFmtId="165" fontId="3" fillId="2" borderId="0" xfId="3" applyNumberFormat="1" applyFont="1" applyFill="1"/>
    <xf numFmtId="165" fontId="1" fillId="2" borderId="0" xfId="3" applyNumberFormat="1" applyFont="1" applyFill="1" applyBorder="1"/>
    <xf numFmtId="9" fontId="1" fillId="2" borderId="0" xfId="2" applyNumberFormat="1" applyFont="1" applyFill="1"/>
    <xf numFmtId="38" fontId="3" fillId="2" borderId="0" xfId="3" applyNumberFormat="1" applyFont="1" applyFill="1"/>
    <xf numFmtId="165" fontId="3" fillId="2" borderId="0" xfId="3" applyNumberFormat="1" applyFont="1" applyFill="1" applyBorder="1"/>
    <xf numFmtId="0" fontId="2" fillId="3" borderId="0" xfId="1" applyFont="1" applyFill="1"/>
    <xf numFmtId="0" fontId="3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38" fontId="3" fillId="2" borderId="0" xfId="3" applyNumberFormat="1" applyFont="1" applyFill="1" applyBorder="1"/>
    <xf numFmtId="165" fontId="1" fillId="2" borderId="0" xfId="6" applyNumberFormat="1" applyFont="1" applyFill="1" applyAlignment="1">
      <alignment horizontal="center" vertical="center"/>
    </xf>
    <xf numFmtId="0" fontId="4" fillId="2" borderId="0" xfId="1" applyFont="1" applyFill="1"/>
    <xf numFmtId="0" fontId="3" fillId="2" borderId="0" xfId="1" applyFont="1" applyFill="1"/>
    <xf numFmtId="0" fontId="1" fillId="2" borderId="0" xfId="1" applyFont="1" applyFill="1"/>
    <xf numFmtId="0" fontId="1" fillId="2" borderId="0" xfId="1" applyFont="1" applyFill="1" applyBorder="1"/>
    <xf numFmtId="10" fontId="1" fillId="2" borderId="0" xfId="5" applyNumberFormat="1" applyFont="1" applyFill="1"/>
    <xf numFmtId="0" fontId="1" fillId="2" borderId="7" xfId="1" applyFont="1" applyFill="1" applyBorder="1" applyAlignment="1"/>
    <xf numFmtId="0" fontId="1" fillId="2" borderId="1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/>
    <xf numFmtId="0" fontId="1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center"/>
    </xf>
    <xf numFmtId="166" fontId="1" fillId="2" borderId="0" xfId="1" applyNumberFormat="1" applyFont="1" applyFill="1"/>
    <xf numFmtId="166" fontId="1" fillId="2" borderId="0" xfId="1" applyNumberFormat="1" applyFont="1" applyFill="1" applyBorder="1"/>
    <xf numFmtId="166" fontId="1" fillId="2" borderId="0" xfId="1" applyNumberFormat="1" applyFont="1" applyFill="1" applyAlignment="1">
      <alignment horizontal="center"/>
    </xf>
    <xf numFmtId="38" fontId="1" fillId="2" borderId="0" xfId="0" applyNumberFormat="1" applyFont="1" applyFill="1" applyBorder="1"/>
    <xf numFmtId="165" fontId="1" fillId="2" borderId="0" xfId="1" applyNumberFormat="1" applyFont="1" applyFill="1" applyAlignment="1">
      <alignment horizontal="center" vertical="center"/>
    </xf>
    <xf numFmtId="165" fontId="1" fillId="2" borderId="0" xfId="1" applyNumberFormat="1" applyFont="1" applyFill="1"/>
    <xf numFmtId="0" fontId="2" fillId="2" borderId="0" xfId="1" applyFont="1" applyFill="1" applyBorder="1"/>
    <xf numFmtId="0" fontId="3" fillId="2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0" borderId="0" xfId="1" applyFont="1" applyFill="1" applyBorder="1" applyAlignment="1">
      <alignment horizontal="center"/>
    </xf>
    <xf numFmtId="165" fontId="5" fillId="2" borderId="0" xfId="3" quotePrefix="1" applyNumberFormat="1" applyFont="1" applyFill="1" applyAlignment="1">
      <alignment horizontal="left" vertical="top"/>
    </xf>
    <xf numFmtId="0" fontId="2" fillId="2" borderId="1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/>
    </xf>
    <xf numFmtId="0" fontId="0" fillId="2" borderId="0" xfId="1" applyFont="1" applyFill="1"/>
    <xf numFmtId="0" fontId="0" fillId="2" borderId="1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65" fontId="1" fillId="0" borderId="0" xfId="6" applyNumberFormat="1" applyFont="1" applyFill="1"/>
  </cellXfs>
  <cellStyles count="7">
    <cellStyle name="Comma" xfId="6" builtinId="3"/>
    <cellStyle name="Comma 17 4" xfId="4"/>
    <cellStyle name="Comma 3" xfId="3"/>
    <cellStyle name="Normal" xfId="0" builtinId="0"/>
    <cellStyle name="Normal 2 2 6" xfId="1"/>
    <cellStyle name="Percent" xfId="5" builtinId="5"/>
    <cellStyle name="Percent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tabSelected="1" zoomScale="80" zoomScaleNormal="80" zoomScaleSheetLayoutView="100" workbookViewId="0">
      <pane xSplit="2" ySplit="14" topLeftCell="C15" activePane="bottomRight" state="frozen"/>
      <selection pane="topRight" activeCell="C1" sqref="C1"/>
      <selection pane="bottomLeft" activeCell="A10" sqref="A10"/>
      <selection pane="bottomRight" activeCell="E6" sqref="E6"/>
    </sheetView>
  </sheetViews>
  <sheetFormatPr defaultRowHeight="15" x14ac:dyDescent="0.25"/>
  <cols>
    <col min="1" max="1" width="4.7109375" style="18" bestFit="1" customWidth="1"/>
    <col min="2" max="2" width="24.85546875" style="18" customWidth="1"/>
    <col min="3" max="3" width="13.140625" style="18" customWidth="1"/>
    <col min="4" max="5" width="16.85546875" style="18" customWidth="1"/>
    <col min="6" max="6" width="1.85546875" style="19" customWidth="1"/>
    <col min="7" max="7" width="18.5703125" style="18" customWidth="1"/>
    <col min="8" max="8" width="15.5703125" style="1" customWidth="1"/>
    <col min="9" max="9" width="3.5703125" style="1" customWidth="1"/>
    <col min="10" max="11" width="12.85546875" style="1" bestFit="1" customWidth="1"/>
    <col min="12" max="12" width="13.85546875" style="1" customWidth="1"/>
    <col min="13" max="13" width="12.42578125" style="1" customWidth="1"/>
    <col min="14" max="14" width="11.7109375" style="1" bestFit="1" customWidth="1"/>
    <col min="15" max="16" width="12.42578125" style="1" customWidth="1"/>
    <col min="17" max="17" width="12.140625" style="18" customWidth="1"/>
    <col min="18" max="18" width="14.5703125" style="18" bestFit="1" customWidth="1"/>
    <col min="19" max="19" width="2" style="18" customWidth="1"/>
    <col min="20" max="20" width="32.5703125" style="18" customWidth="1"/>
    <col min="21" max="21" width="1.7109375" style="18" customWidth="1"/>
    <col min="22" max="22" width="31.42578125" style="18" customWidth="1"/>
    <col min="23" max="23" width="13.5703125" style="18" customWidth="1"/>
    <col min="24" max="264" width="9.140625" style="18"/>
    <col min="265" max="265" width="4.7109375" style="18" bestFit="1" customWidth="1"/>
    <col min="266" max="266" width="24.28515625" style="18" bestFit="1" customWidth="1"/>
    <col min="267" max="267" width="11.85546875" style="18" bestFit="1" customWidth="1"/>
    <col min="268" max="268" width="12.28515625" style="18" bestFit="1" customWidth="1"/>
    <col min="269" max="269" width="12.5703125" style="18" bestFit="1" customWidth="1"/>
    <col min="270" max="270" width="12.28515625" style="18" bestFit="1" customWidth="1"/>
    <col min="271" max="271" width="10.7109375" style="18" bestFit="1" customWidth="1"/>
    <col min="272" max="273" width="12.42578125" style="18" bestFit="1" customWidth="1"/>
    <col min="274" max="274" width="12.140625" style="18" customWidth="1"/>
    <col min="275" max="275" width="14.5703125" style="18" bestFit="1" customWidth="1"/>
    <col min="276" max="276" width="11.85546875" style="18" bestFit="1" customWidth="1"/>
    <col min="277" max="277" width="9.85546875" style="18" bestFit="1" customWidth="1"/>
    <col min="278" max="520" width="9.140625" style="18"/>
    <col min="521" max="521" width="4.7109375" style="18" bestFit="1" customWidth="1"/>
    <col min="522" max="522" width="24.28515625" style="18" bestFit="1" customWidth="1"/>
    <col min="523" max="523" width="11.85546875" style="18" bestFit="1" customWidth="1"/>
    <col min="524" max="524" width="12.28515625" style="18" bestFit="1" customWidth="1"/>
    <col min="525" max="525" width="12.5703125" style="18" bestFit="1" customWidth="1"/>
    <col min="526" max="526" width="12.28515625" style="18" bestFit="1" customWidth="1"/>
    <col min="527" max="527" width="10.7109375" style="18" bestFit="1" customWidth="1"/>
    <col min="528" max="529" width="12.42578125" style="18" bestFit="1" customWidth="1"/>
    <col min="530" max="530" width="12.140625" style="18" customWidth="1"/>
    <col min="531" max="531" width="14.5703125" style="18" bestFit="1" customWidth="1"/>
    <col min="532" max="532" width="11.85546875" style="18" bestFit="1" customWidth="1"/>
    <col min="533" max="533" width="9.85546875" style="18" bestFit="1" customWidth="1"/>
    <col min="534" max="776" width="9.140625" style="18"/>
    <col min="777" max="777" width="4.7109375" style="18" bestFit="1" customWidth="1"/>
    <col min="778" max="778" width="24.28515625" style="18" bestFit="1" customWidth="1"/>
    <col min="779" max="779" width="11.85546875" style="18" bestFit="1" customWidth="1"/>
    <col min="780" max="780" width="12.28515625" style="18" bestFit="1" customWidth="1"/>
    <col min="781" max="781" width="12.5703125" style="18" bestFit="1" customWidth="1"/>
    <col min="782" max="782" width="12.28515625" style="18" bestFit="1" customWidth="1"/>
    <col min="783" max="783" width="10.7109375" style="18" bestFit="1" customWidth="1"/>
    <col min="784" max="785" width="12.42578125" style="18" bestFit="1" customWidth="1"/>
    <col min="786" max="786" width="12.140625" style="18" customWidth="1"/>
    <col min="787" max="787" width="14.5703125" style="18" bestFit="1" customWidth="1"/>
    <col min="788" max="788" width="11.85546875" style="18" bestFit="1" customWidth="1"/>
    <col min="789" max="789" width="9.85546875" style="18" bestFit="1" customWidth="1"/>
    <col min="790" max="1032" width="9.140625" style="18"/>
    <col min="1033" max="1033" width="4.7109375" style="18" bestFit="1" customWidth="1"/>
    <col min="1034" max="1034" width="24.28515625" style="18" bestFit="1" customWidth="1"/>
    <col min="1035" max="1035" width="11.85546875" style="18" bestFit="1" customWidth="1"/>
    <col min="1036" max="1036" width="12.28515625" style="18" bestFit="1" customWidth="1"/>
    <col min="1037" max="1037" width="12.5703125" style="18" bestFit="1" customWidth="1"/>
    <col min="1038" max="1038" width="12.28515625" style="18" bestFit="1" customWidth="1"/>
    <col min="1039" max="1039" width="10.7109375" style="18" bestFit="1" customWidth="1"/>
    <col min="1040" max="1041" width="12.42578125" style="18" bestFit="1" customWidth="1"/>
    <col min="1042" max="1042" width="12.140625" style="18" customWidth="1"/>
    <col min="1043" max="1043" width="14.5703125" style="18" bestFit="1" customWidth="1"/>
    <col min="1044" max="1044" width="11.85546875" style="18" bestFit="1" customWidth="1"/>
    <col min="1045" max="1045" width="9.85546875" style="18" bestFit="1" customWidth="1"/>
    <col min="1046" max="1288" width="9.140625" style="18"/>
    <col min="1289" max="1289" width="4.7109375" style="18" bestFit="1" customWidth="1"/>
    <col min="1290" max="1290" width="24.28515625" style="18" bestFit="1" customWidth="1"/>
    <col min="1291" max="1291" width="11.85546875" style="18" bestFit="1" customWidth="1"/>
    <col min="1292" max="1292" width="12.28515625" style="18" bestFit="1" customWidth="1"/>
    <col min="1293" max="1293" width="12.5703125" style="18" bestFit="1" customWidth="1"/>
    <col min="1294" max="1294" width="12.28515625" style="18" bestFit="1" customWidth="1"/>
    <col min="1295" max="1295" width="10.7109375" style="18" bestFit="1" customWidth="1"/>
    <col min="1296" max="1297" width="12.42578125" style="18" bestFit="1" customWidth="1"/>
    <col min="1298" max="1298" width="12.140625" style="18" customWidth="1"/>
    <col min="1299" max="1299" width="14.5703125" style="18" bestFit="1" customWidth="1"/>
    <col min="1300" max="1300" width="11.85546875" style="18" bestFit="1" customWidth="1"/>
    <col min="1301" max="1301" width="9.85546875" style="18" bestFit="1" customWidth="1"/>
    <col min="1302" max="1544" width="9.140625" style="18"/>
    <col min="1545" max="1545" width="4.7109375" style="18" bestFit="1" customWidth="1"/>
    <col min="1546" max="1546" width="24.28515625" style="18" bestFit="1" customWidth="1"/>
    <col min="1547" max="1547" width="11.85546875" style="18" bestFit="1" customWidth="1"/>
    <col min="1548" max="1548" width="12.28515625" style="18" bestFit="1" customWidth="1"/>
    <col min="1549" max="1549" width="12.5703125" style="18" bestFit="1" customWidth="1"/>
    <col min="1550" max="1550" width="12.28515625" style="18" bestFit="1" customWidth="1"/>
    <col min="1551" max="1551" width="10.7109375" style="18" bestFit="1" customWidth="1"/>
    <col min="1552" max="1553" width="12.42578125" style="18" bestFit="1" customWidth="1"/>
    <col min="1554" max="1554" width="12.140625" style="18" customWidth="1"/>
    <col min="1555" max="1555" width="14.5703125" style="18" bestFit="1" customWidth="1"/>
    <col min="1556" max="1556" width="11.85546875" style="18" bestFit="1" customWidth="1"/>
    <col min="1557" max="1557" width="9.85546875" style="18" bestFit="1" customWidth="1"/>
    <col min="1558" max="1800" width="9.140625" style="18"/>
    <col min="1801" max="1801" width="4.7109375" style="18" bestFit="1" customWidth="1"/>
    <col min="1802" max="1802" width="24.28515625" style="18" bestFit="1" customWidth="1"/>
    <col min="1803" max="1803" width="11.85546875" style="18" bestFit="1" customWidth="1"/>
    <col min="1804" max="1804" width="12.28515625" style="18" bestFit="1" customWidth="1"/>
    <col min="1805" max="1805" width="12.5703125" style="18" bestFit="1" customWidth="1"/>
    <col min="1806" max="1806" width="12.28515625" style="18" bestFit="1" customWidth="1"/>
    <col min="1807" max="1807" width="10.7109375" style="18" bestFit="1" customWidth="1"/>
    <col min="1808" max="1809" width="12.42578125" style="18" bestFit="1" customWidth="1"/>
    <col min="1810" max="1810" width="12.140625" style="18" customWidth="1"/>
    <col min="1811" max="1811" width="14.5703125" style="18" bestFit="1" customWidth="1"/>
    <col min="1812" max="1812" width="11.85546875" style="18" bestFit="1" customWidth="1"/>
    <col min="1813" max="1813" width="9.85546875" style="18" bestFit="1" customWidth="1"/>
    <col min="1814" max="2056" width="9.140625" style="18"/>
    <col min="2057" max="2057" width="4.7109375" style="18" bestFit="1" customWidth="1"/>
    <col min="2058" max="2058" width="24.28515625" style="18" bestFit="1" customWidth="1"/>
    <col min="2059" max="2059" width="11.85546875" style="18" bestFit="1" customWidth="1"/>
    <col min="2060" max="2060" width="12.28515625" style="18" bestFit="1" customWidth="1"/>
    <col min="2061" max="2061" width="12.5703125" style="18" bestFit="1" customWidth="1"/>
    <col min="2062" max="2062" width="12.28515625" style="18" bestFit="1" customWidth="1"/>
    <col min="2063" max="2063" width="10.7109375" style="18" bestFit="1" customWidth="1"/>
    <col min="2064" max="2065" width="12.42578125" style="18" bestFit="1" customWidth="1"/>
    <col min="2066" max="2066" width="12.140625" style="18" customWidth="1"/>
    <col min="2067" max="2067" width="14.5703125" style="18" bestFit="1" customWidth="1"/>
    <col min="2068" max="2068" width="11.85546875" style="18" bestFit="1" customWidth="1"/>
    <col min="2069" max="2069" width="9.85546875" style="18" bestFit="1" customWidth="1"/>
    <col min="2070" max="2312" width="9.140625" style="18"/>
    <col min="2313" max="2313" width="4.7109375" style="18" bestFit="1" customWidth="1"/>
    <col min="2314" max="2314" width="24.28515625" style="18" bestFit="1" customWidth="1"/>
    <col min="2315" max="2315" width="11.85546875" style="18" bestFit="1" customWidth="1"/>
    <col min="2316" max="2316" width="12.28515625" style="18" bestFit="1" customWidth="1"/>
    <col min="2317" max="2317" width="12.5703125" style="18" bestFit="1" customWidth="1"/>
    <col min="2318" max="2318" width="12.28515625" style="18" bestFit="1" customWidth="1"/>
    <col min="2319" max="2319" width="10.7109375" style="18" bestFit="1" customWidth="1"/>
    <col min="2320" max="2321" width="12.42578125" style="18" bestFit="1" customWidth="1"/>
    <col min="2322" max="2322" width="12.140625" style="18" customWidth="1"/>
    <col min="2323" max="2323" width="14.5703125" style="18" bestFit="1" customWidth="1"/>
    <col min="2324" max="2324" width="11.85546875" style="18" bestFit="1" customWidth="1"/>
    <col min="2325" max="2325" width="9.85546875" style="18" bestFit="1" customWidth="1"/>
    <col min="2326" max="2568" width="9.140625" style="18"/>
    <col min="2569" max="2569" width="4.7109375" style="18" bestFit="1" customWidth="1"/>
    <col min="2570" max="2570" width="24.28515625" style="18" bestFit="1" customWidth="1"/>
    <col min="2571" max="2571" width="11.85546875" style="18" bestFit="1" customWidth="1"/>
    <col min="2572" max="2572" width="12.28515625" style="18" bestFit="1" customWidth="1"/>
    <col min="2573" max="2573" width="12.5703125" style="18" bestFit="1" customWidth="1"/>
    <col min="2574" max="2574" width="12.28515625" style="18" bestFit="1" customWidth="1"/>
    <col min="2575" max="2575" width="10.7109375" style="18" bestFit="1" customWidth="1"/>
    <col min="2576" max="2577" width="12.42578125" style="18" bestFit="1" customWidth="1"/>
    <col min="2578" max="2578" width="12.140625" style="18" customWidth="1"/>
    <col min="2579" max="2579" width="14.5703125" style="18" bestFit="1" customWidth="1"/>
    <col min="2580" max="2580" width="11.85546875" style="18" bestFit="1" customWidth="1"/>
    <col min="2581" max="2581" width="9.85546875" style="18" bestFit="1" customWidth="1"/>
    <col min="2582" max="2824" width="9.140625" style="18"/>
    <col min="2825" max="2825" width="4.7109375" style="18" bestFit="1" customWidth="1"/>
    <col min="2826" max="2826" width="24.28515625" style="18" bestFit="1" customWidth="1"/>
    <col min="2827" max="2827" width="11.85546875" style="18" bestFit="1" customWidth="1"/>
    <col min="2828" max="2828" width="12.28515625" style="18" bestFit="1" customWidth="1"/>
    <col min="2829" max="2829" width="12.5703125" style="18" bestFit="1" customWidth="1"/>
    <col min="2830" max="2830" width="12.28515625" style="18" bestFit="1" customWidth="1"/>
    <col min="2831" max="2831" width="10.7109375" style="18" bestFit="1" customWidth="1"/>
    <col min="2832" max="2833" width="12.42578125" style="18" bestFit="1" customWidth="1"/>
    <col min="2834" max="2834" width="12.140625" style="18" customWidth="1"/>
    <col min="2835" max="2835" width="14.5703125" style="18" bestFit="1" customWidth="1"/>
    <col min="2836" max="2836" width="11.85546875" style="18" bestFit="1" customWidth="1"/>
    <col min="2837" max="2837" width="9.85546875" style="18" bestFit="1" customWidth="1"/>
    <col min="2838" max="3080" width="9.140625" style="18"/>
    <col min="3081" max="3081" width="4.7109375" style="18" bestFit="1" customWidth="1"/>
    <col min="3082" max="3082" width="24.28515625" style="18" bestFit="1" customWidth="1"/>
    <col min="3083" max="3083" width="11.85546875" style="18" bestFit="1" customWidth="1"/>
    <col min="3084" max="3084" width="12.28515625" style="18" bestFit="1" customWidth="1"/>
    <col min="3085" max="3085" width="12.5703125" style="18" bestFit="1" customWidth="1"/>
    <col min="3086" max="3086" width="12.28515625" style="18" bestFit="1" customWidth="1"/>
    <col min="3087" max="3087" width="10.7109375" style="18" bestFit="1" customWidth="1"/>
    <col min="3088" max="3089" width="12.42578125" style="18" bestFit="1" customWidth="1"/>
    <col min="3090" max="3090" width="12.140625" style="18" customWidth="1"/>
    <col min="3091" max="3091" width="14.5703125" style="18" bestFit="1" customWidth="1"/>
    <col min="3092" max="3092" width="11.85546875" style="18" bestFit="1" customWidth="1"/>
    <col min="3093" max="3093" width="9.85546875" style="18" bestFit="1" customWidth="1"/>
    <col min="3094" max="3336" width="9.140625" style="18"/>
    <col min="3337" max="3337" width="4.7109375" style="18" bestFit="1" customWidth="1"/>
    <col min="3338" max="3338" width="24.28515625" style="18" bestFit="1" customWidth="1"/>
    <col min="3339" max="3339" width="11.85546875" style="18" bestFit="1" customWidth="1"/>
    <col min="3340" max="3340" width="12.28515625" style="18" bestFit="1" customWidth="1"/>
    <col min="3341" max="3341" width="12.5703125" style="18" bestFit="1" customWidth="1"/>
    <col min="3342" max="3342" width="12.28515625" style="18" bestFit="1" customWidth="1"/>
    <col min="3343" max="3343" width="10.7109375" style="18" bestFit="1" customWidth="1"/>
    <col min="3344" max="3345" width="12.42578125" style="18" bestFit="1" customWidth="1"/>
    <col min="3346" max="3346" width="12.140625" style="18" customWidth="1"/>
    <col min="3347" max="3347" width="14.5703125" style="18" bestFit="1" customWidth="1"/>
    <col min="3348" max="3348" width="11.85546875" style="18" bestFit="1" customWidth="1"/>
    <col min="3349" max="3349" width="9.85546875" style="18" bestFit="1" customWidth="1"/>
    <col min="3350" max="3592" width="9.140625" style="18"/>
    <col min="3593" max="3593" width="4.7109375" style="18" bestFit="1" customWidth="1"/>
    <col min="3594" max="3594" width="24.28515625" style="18" bestFit="1" customWidth="1"/>
    <col min="3595" max="3595" width="11.85546875" style="18" bestFit="1" customWidth="1"/>
    <col min="3596" max="3596" width="12.28515625" style="18" bestFit="1" customWidth="1"/>
    <col min="3597" max="3597" width="12.5703125" style="18" bestFit="1" customWidth="1"/>
    <col min="3598" max="3598" width="12.28515625" style="18" bestFit="1" customWidth="1"/>
    <col min="3599" max="3599" width="10.7109375" style="18" bestFit="1" customWidth="1"/>
    <col min="3600" max="3601" width="12.42578125" style="18" bestFit="1" customWidth="1"/>
    <col min="3602" max="3602" width="12.140625" style="18" customWidth="1"/>
    <col min="3603" max="3603" width="14.5703125" style="18" bestFit="1" customWidth="1"/>
    <col min="3604" max="3604" width="11.85546875" style="18" bestFit="1" customWidth="1"/>
    <col min="3605" max="3605" width="9.85546875" style="18" bestFit="1" customWidth="1"/>
    <col min="3606" max="3848" width="9.140625" style="18"/>
    <col min="3849" max="3849" width="4.7109375" style="18" bestFit="1" customWidth="1"/>
    <col min="3850" max="3850" width="24.28515625" style="18" bestFit="1" customWidth="1"/>
    <col min="3851" max="3851" width="11.85546875" style="18" bestFit="1" customWidth="1"/>
    <col min="3852" max="3852" width="12.28515625" style="18" bestFit="1" customWidth="1"/>
    <col min="3853" max="3853" width="12.5703125" style="18" bestFit="1" customWidth="1"/>
    <col min="3854" max="3854" width="12.28515625" style="18" bestFit="1" customWidth="1"/>
    <col min="3855" max="3855" width="10.7109375" style="18" bestFit="1" customWidth="1"/>
    <col min="3856" max="3857" width="12.42578125" style="18" bestFit="1" customWidth="1"/>
    <col min="3858" max="3858" width="12.140625" style="18" customWidth="1"/>
    <col min="3859" max="3859" width="14.5703125" style="18" bestFit="1" customWidth="1"/>
    <col min="3860" max="3860" width="11.85546875" style="18" bestFit="1" customWidth="1"/>
    <col min="3861" max="3861" width="9.85546875" style="18" bestFit="1" customWidth="1"/>
    <col min="3862" max="4104" width="9.140625" style="18"/>
    <col min="4105" max="4105" width="4.7109375" style="18" bestFit="1" customWidth="1"/>
    <col min="4106" max="4106" width="24.28515625" style="18" bestFit="1" customWidth="1"/>
    <col min="4107" max="4107" width="11.85546875" style="18" bestFit="1" customWidth="1"/>
    <col min="4108" max="4108" width="12.28515625" style="18" bestFit="1" customWidth="1"/>
    <col min="4109" max="4109" width="12.5703125" style="18" bestFit="1" customWidth="1"/>
    <col min="4110" max="4110" width="12.28515625" style="18" bestFit="1" customWidth="1"/>
    <col min="4111" max="4111" width="10.7109375" style="18" bestFit="1" customWidth="1"/>
    <col min="4112" max="4113" width="12.42578125" style="18" bestFit="1" customWidth="1"/>
    <col min="4114" max="4114" width="12.140625" style="18" customWidth="1"/>
    <col min="4115" max="4115" width="14.5703125" style="18" bestFit="1" customWidth="1"/>
    <col min="4116" max="4116" width="11.85546875" style="18" bestFit="1" customWidth="1"/>
    <col min="4117" max="4117" width="9.85546875" style="18" bestFit="1" customWidth="1"/>
    <col min="4118" max="4360" width="9.140625" style="18"/>
    <col min="4361" max="4361" width="4.7109375" style="18" bestFit="1" customWidth="1"/>
    <col min="4362" max="4362" width="24.28515625" style="18" bestFit="1" customWidth="1"/>
    <col min="4363" max="4363" width="11.85546875" style="18" bestFit="1" customWidth="1"/>
    <col min="4364" max="4364" width="12.28515625" style="18" bestFit="1" customWidth="1"/>
    <col min="4365" max="4365" width="12.5703125" style="18" bestFit="1" customWidth="1"/>
    <col min="4366" max="4366" width="12.28515625" style="18" bestFit="1" customWidth="1"/>
    <col min="4367" max="4367" width="10.7109375" style="18" bestFit="1" customWidth="1"/>
    <col min="4368" max="4369" width="12.42578125" style="18" bestFit="1" customWidth="1"/>
    <col min="4370" max="4370" width="12.140625" style="18" customWidth="1"/>
    <col min="4371" max="4371" width="14.5703125" style="18" bestFit="1" customWidth="1"/>
    <col min="4372" max="4372" width="11.85546875" style="18" bestFit="1" customWidth="1"/>
    <col min="4373" max="4373" width="9.85546875" style="18" bestFit="1" customWidth="1"/>
    <col min="4374" max="4616" width="9.140625" style="18"/>
    <col min="4617" max="4617" width="4.7109375" style="18" bestFit="1" customWidth="1"/>
    <col min="4618" max="4618" width="24.28515625" style="18" bestFit="1" customWidth="1"/>
    <col min="4619" max="4619" width="11.85546875" style="18" bestFit="1" customWidth="1"/>
    <col min="4620" max="4620" width="12.28515625" style="18" bestFit="1" customWidth="1"/>
    <col min="4621" max="4621" width="12.5703125" style="18" bestFit="1" customWidth="1"/>
    <col min="4622" max="4622" width="12.28515625" style="18" bestFit="1" customWidth="1"/>
    <col min="4623" max="4623" width="10.7109375" style="18" bestFit="1" customWidth="1"/>
    <col min="4624" max="4625" width="12.42578125" style="18" bestFit="1" customWidth="1"/>
    <col min="4626" max="4626" width="12.140625" style="18" customWidth="1"/>
    <col min="4627" max="4627" width="14.5703125" style="18" bestFit="1" customWidth="1"/>
    <col min="4628" max="4628" width="11.85546875" style="18" bestFit="1" customWidth="1"/>
    <col min="4629" max="4629" width="9.85546875" style="18" bestFit="1" customWidth="1"/>
    <col min="4630" max="4872" width="9.140625" style="18"/>
    <col min="4873" max="4873" width="4.7109375" style="18" bestFit="1" customWidth="1"/>
    <col min="4874" max="4874" width="24.28515625" style="18" bestFit="1" customWidth="1"/>
    <col min="4875" max="4875" width="11.85546875" style="18" bestFit="1" customWidth="1"/>
    <col min="4876" max="4876" width="12.28515625" style="18" bestFit="1" customWidth="1"/>
    <col min="4877" max="4877" width="12.5703125" style="18" bestFit="1" customWidth="1"/>
    <col min="4878" max="4878" width="12.28515625" style="18" bestFit="1" customWidth="1"/>
    <col min="4879" max="4879" width="10.7109375" style="18" bestFit="1" customWidth="1"/>
    <col min="4880" max="4881" width="12.42578125" style="18" bestFit="1" customWidth="1"/>
    <col min="4882" max="4882" width="12.140625" style="18" customWidth="1"/>
    <col min="4883" max="4883" width="14.5703125" style="18" bestFit="1" customWidth="1"/>
    <col min="4884" max="4884" width="11.85546875" style="18" bestFit="1" customWidth="1"/>
    <col min="4885" max="4885" width="9.85546875" style="18" bestFit="1" customWidth="1"/>
    <col min="4886" max="5128" width="9.140625" style="18"/>
    <col min="5129" max="5129" width="4.7109375" style="18" bestFit="1" customWidth="1"/>
    <col min="5130" max="5130" width="24.28515625" style="18" bestFit="1" customWidth="1"/>
    <col min="5131" max="5131" width="11.85546875" style="18" bestFit="1" customWidth="1"/>
    <col min="5132" max="5132" width="12.28515625" style="18" bestFit="1" customWidth="1"/>
    <col min="5133" max="5133" width="12.5703125" style="18" bestFit="1" customWidth="1"/>
    <col min="5134" max="5134" width="12.28515625" style="18" bestFit="1" customWidth="1"/>
    <col min="5135" max="5135" width="10.7109375" style="18" bestFit="1" customWidth="1"/>
    <col min="5136" max="5137" width="12.42578125" style="18" bestFit="1" customWidth="1"/>
    <col min="5138" max="5138" width="12.140625" style="18" customWidth="1"/>
    <col min="5139" max="5139" width="14.5703125" style="18" bestFit="1" customWidth="1"/>
    <col min="5140" max="5140" width="11.85546875" style="18" bestFit="1" customWidth="1"/>
    <col min="5141" max="5141" width="9.85546875" style="18" bestFit="1" customWidth="1"/>
    <col min="5142" max="5384" width="9.140625" style="18"/>
    <col min="5385" max="5385" width="4.7109375" style="18" bestFit="1" customWidth="1"/>
    <col min="5386" max="5386" width="24.28515625" style="18" bestFit="1" customWidth="1"/>
    <col min="5387" max="5387" width="11.85546875" style="18" bestFit="1" customWidth="1"/>
    <col min="5388" max="5388" width="12.28515625" style="18" bestFit="1" customWidth="1"/>
    <col min="5389" max="5389" width="12.5703125" style="18" bestFit="1" customWidth="1"/>
    <col min="5390" max="5390" width="12.28515625" style="18" bestFit="1" customWidth="1"/>
    <col min="5391" max="5391" width="10.7109375" style="18" bestFit="1" customWidth="1"/>
    <col min="5392" max="5393" width="12.42578125" style="18" bestFit="1" customWidth="1"/>
    <col min="5394" max="5394" width="12.140625" style="18" customWidth="1"/>
    <col min="5395" max="5395" width="14.5703125" style="18" bestFit="1" customWidth="1"/>
    <col min="5396" max="5396" width="11.85546875" style="18" bestFit="1" customWidth="1"/>
    <col min="5397" max="5397" width="9.85546875" style="18" bestFit="1" customWidth="1"/>
    <col min="5398" max="5640" width="9.140625" style="18"/>
    <col min="5641" max="5641" width="4.7109375" style="18" bestFit="1" customWidth="1"/>
    <col min="5642" max="5642" width="24.28515625" style="18" bestFit="1" customWidth="1"/>
    <col min="5643" max="5643" width="11.85546875" style="18" bestFit="1" customWidth="1"/>
    <col min="5644" max="5644" width="12.28515625" style="18" bestFit="1" customWidth="1"/>
    <col min="5645" max="5645" width="12.5703125" style="18" bestFit="1" customWidth="1"/>
    <col min="5646" max="5646" width="12.28515625" style="18" bestFit="1" customWidth="1"/>
    <col min="5647" max="5647" width="10.7109375" style="18" bestFit="1" customWidth="1"/>
    <col min="5648" max="5649" width="12.42578125" style="18" bestFit="1" customWidth="1"/>
    <col min="5650" max="5650" width="12.140625" style="18" customWidth="1"/>
    <col min="5651" max="5651" width="14.5703125" style="18" bestFit="1" customWidth="1"/>
    <col min="5652" max="5652" width="11.85546875" style="18" bestFit="1" customWidth="1"/>
    <col min="5653" max="5653" width="9.85546875" style="18" bestFit="1" customWidth="1"/>
    <col min="5654" max="5896" width="9.140625" style="18"/>
    <col min="5897" max="5897" width="4.7109375" style="18" bestFit="1" customWidth="1"/>
    <col min="5898" max="5898" width="24.28515625" style="18" bestFit="1" customWidth="1"/>
    <col min="5899" max="5899" width="11.85546875" style="18" bestFit="1" customWidth="1"/>
    <col min="5900" max="5900" width="12.28515625" style="18" bestFit="1" customWidth="1"/>
    <col min="5901" max="5901" width="12.5703125" style="18" bestFit="1" customWidth="1"/>
    <col min="5902" max="5902" width="12.28515625" style="18" bestFit="1" customWidth="1"/>
    <col min="5903" max="5903" width="10.7109375" style="18" bestFit="1" customWidth="1"/>
    <col min="5904" max="5905" width="12.42578125" style="18" bestFit="1" customWidth="1"/>
    <col min="5906" max="5906" width="12.140625" style="18" customWidth="1"/>
    <col min="5907" max="5907" width="14.5703125" style="18" bestFit="1" customWidth="1"/>
    <col min="5908" max="5908" width="11.85546875" style="18" bestFit="1" customWidth="1"/>
    <col min="5909" max="5909" width="9.85546875" style="18" bestFit="1" customWidth="1"/>
    <col min="5910" max="6152" width="9.140625" style="18"/>
    <col min="6153" max="6153" width="4.7109375" style="18" bestFit="1" customWidth="1"/>
    <col min="6154" max="6154" width="24.28515625" style="18" bestFit="1" customWidth="1"/>
    <col min="6155" max="6155" width="11.85546875" style="18" bestFit="1" customWidth="1"/>
    <col min="6156" max="6156" width="12.28515625" style="18" bestFit="1" customWidth="1"/>
    <col min="6157" max="6157" width="12.5703125" style="18" bestFit="1" customWidth="1"/>
    <col min="6158" max="6158" width="12.28515625" style="18" bestFit="1" customWidth="1"/>
    <col min="6159" max="6159" width="10.7109375" style="18" bestFit="1" customWidth="1"/>
    <col min="6160" max="6161" width="12.42578125" style="18" bestFit="1" customWidth="1"/>
    <col min="6162" max="6162" width="12.140625" style="18" customWidth="1"/>
    <col min="6163" max="6163" width="14.5703125" style="18" bestFit="1" customWidth="1"/>
    <col min="6164" max="6164" width="11.85546875" style="18" bestFit="1" customWidth="1"/>
    <col min="6165" max="6165" width="9.85546875" style="18" bestFit="1" customWidth="1"/>
    <col min="6166" max="6408" width="9.140625" style="18"/>
    <col min="6409" max="6409" width="4.7109375" style="18" bestFit="1" customWidth="1"/>
    <col min="6410" max="6410" width="24.28515625" style="18" bestFit="1" customWidth="1"/>
    <col min="6411" max="6411" width="11.85546875" style="18" bestFit="1" customWidth="1"/>
    <col min="6412" max="6412" width="12.28515625" style="18" bestFit="1" customWidth="1"/>
    <col min="6413" max="6413" width="12.5703125" style="18" bestFit="1" customWidth="1"/>
    <col min="6414" max="6414" width="12.28515625" style="18" bestFit="1" customWidth="1"/>
    <col min="6415" max="6415" width="10.7109375" style="18" bestFit="1" customWidth="1"/>
    <col min="6416" max="6417" width="12.42578125" style="18" bestFit="1" customWidth="1"/>
    <col min="6418" max="6418" width="12.140625" style="18" customWidth="1"/>
    <col min="6419" max="6419" width="14.5703125" style="18" bestFit="1" customWidth="1"/>
    <col min="6420" max="6420" width="11.85546875" style="18" bestFit="1" customWidth="1"/>
    <col min="6421" max="6421" width="9.85546875" style="18" bestFit="1" customWidth="1"/>
    <col min="6422" max="6664" width="9.140625" style="18"/>
    <col min="6665" max="6665" width="4.7109375" style="18" bestFit="1" customWidth="1"/>
    <col min="6666" max="6666" width="24.28515625" style="18" bestFit="1" customWidth="1"/>
    <col min="6667" max="6667" width="11.85546875" style="18" bestFit="1" customWidth="1"/>
    <col min="6668" max="6668" width="12.28515625" style="18" bestFit="1" customWidth="1"/>
    <col min="6669" max="6669" width="12.5703125" style="18" bestFit="1" customWidth="1"/>
    <col min="6670" max="6670" width="12.28515625" style="18" bestFit="1" customWidth="1"/>
    <col min="6671" max="6671" width="10.7109375" style="18" bestFit="1" customWidth="1"/>
    <col min="6672" max="6673" width="12.42578125" style="18" bestFit="1" customWidth="1"/>
    <col min="6674" max="6674" width="12.140625" style="18" customWidth="1"/>
    <col min="6675" max="6675" width="14.5703125" style="18" bestFit="1" customWidth="1"/>
    <col min="6676" max="6676" width="11.85546875" style="18" bestFit="1" customWidth="1"/>
    <col min="6677" max="6677" width="9.85546875" style="18" bestFit="1" customWidth="1"/>
    <col min="6678" max="6920" width="9.140625" style="18"/>
    <col min="6921" max="6921" width="4.7109375" style="18" bestFit="1" customWidth="1"/>
    <col min="6922" max="6922" width="24.28515625" style="18" bestFit="1" customWidth="1"/>
    <col min="6923" max="6923" width="11.85546875" style="18" bestFit="1" customWidth="1"/>
    <col min="6924" max="6924" width="12.28515625" style="18" bestFit="1" customWidth="1"/>
    <col min="6925" max="6925" width="12.5703125" style="18" bestFit="1" customWidth="1"/>
    <col min="6926" max="6926" width="12.28515625" style="18" bestFit="1" customWidth="1"/>
    <col min="6927" max="6927" width="10.7109375" style="18" bestFit="1" customWidth="1"/>
    <col min="6928" max="6929" width="12.42578125" style="18" bestFit="1" customWidth="1"/>
    <col min="6930" max="6930" width="12.140625" style="18" customWidth="1"/>
    <col min="6931" max="6931" width="14.5703125" style="18" bestFit="1" customWidth="1"/>
    <col min="6932" max="6932" width="11.85546875" style="18" bestFit="1" customWidth="1"/>
    <col min="6933" max="6933" width="9.85546875" style="18" bestFit="1" customWidth="1"/>
    <col min="6934" max="7176" width="9.140625" style="18"/>
    <col min="7177" max="7177" width="4.7109375" style="18" bestFit="1" customWidth="1"/>
    <col min="7178" max="7178" width="24.28515625" style="18" bestFit="1" customWidth="1"/>
    <col min="7179" max="7179" width="11.85546875" style="18" bestFit="1" customWidth="1"/>
    <col min="7180" max="7180" width="12.28515625" style="18" bestFit="1" customWidth="1"/>
    <col min="7181" max="7181" width="12.5703125" style="18" bestFit="1" customWidth="1"/>
    <col min="7182" max="7182" width="12.28515625" style="18" bestFit="1" customWidth="1"/>
    <col min="7183" max="7183" width="10.7109375" style="18" bestFit="1" customWidth="1"/>
    <col min="7184" max="7185" width="12.42578125" style="18" bestFit="1" customWidth="1"/>
    <col min="7186" max="7186" width="12.140625" style="18" customWidth="1"/>
    <col min="7187" max="7187" width="14.5703125" style="18" bestFit="1" customWidth="1"/>
    <col min="7188" max="7188" width="11.85546875" style="18" bestFit="1" customWidth="1"/>
    <col min="7189" max="7189" width="9.85546875" style="18" bestFit="1" customWidth="1"/>
    <col min="7190" max="7432" width="9.140625" style="18"/>
    <col min="7433" max="7433" width="4.7109375" style="18" bestFit="1" customWidth="1"/>
    <col min="7434" max="7434" width="24.28515625" style="18" bestFit="1" customWidth="1"/>
    <col min="7435" max="7435" width="11.85546875" style="18" bestFit="1" customWidth="1"/>
    <col min="7436" max="7436" width="12.28515625" style="18" bestFit="1" customWidth="1"/>
    <col min="7437" max="7437" width="12.5703125" style="18" bestFit="1" customWidth="1"/>
    <col min="7438" max="7438" width="12.28515625" style="18" bestFit="1" customWidth="1"/>
    <col min="7439" max="7439" width="10.7109375" style="18" bestFit="1" customWidth="1"/>
    <col min="7440" max="7441" width="12.42578125" style="18" bestFit="1" customWidth="1"/>
    <col min="7442" max="7442" width="12.140625" style="18" customWidth="1"/>
    <col min="7443" max="7443" width="14.5703125" style="18" bestFit="1" customWidth="1"/>
    <col min="7444" max="7444" width="11.85546875" style="18" bestFit="1" customWidth="1"/>
    <col min="7445" max="7445" width="9.85546875" style="18" bestFit="1" customWidth="1"/>
    <col min="7446" max="7688" width="9.140625" style="18"/>
    <col min="7689" max="7689" width="4.7109375" style="18" bestFit="1" customWidth="1"/>
    <col min="7690" max="7690" width="24.28515625" style="18" bestFit="1" customWidth="1"/>
    <col min="7691" max="7691" width="11.85546875" style="18" bestFit="1" customWidth="1"/>
    <col min="7692" max="7692" width="12.28515625" style="18" bestFit="1" customWidth="1"/>
    <col min="7693" max="7693" width="12.5703125" style="18" bestFit="1" customWidth="1"/>
    <col min="7694" max="7694" width="12.28515625" style="18" bestFit="1" customWidth="1"/>
    <col min="7695" max="7695" width="10.7109375" style="18" bestFit="1" customWidth="1"/>
    <col min="7696" max="7697" width="12.42578125" style="18" bestFit="1" customWidth="1"/>
    <col min="7698" max="7698" width="12.140625" style="18" customWidth="1"/>
    <col min="7699" max="7699" width="14.5703125" style="18" bestFit="1" customWidth="1"/>
    <col min="7700" max="7700" width="11.85546875" style="18" bestFit="1" customWidth="1"/>
    <col min="7701" max="7701" width="9.85546875" style="18" bestFit="1" customWidth="1"/>
    <col min="7702" max="7944" width="9.140625" style="18"/>
    <col min="7945" max="7945" width="4.7109375" style="18" bestFit="1" customWidth="1"/>
    <col min="7946" max="7946" width="24.28515625" style="18" bestFit="1" customWidth="1"/>
    <col min="7947" max="7947" width="11.85546875" style="18" bestFit="1" customWidth="1"/>
    <col min="7948" max="7948" width="12.28515625" style="18" bestFit="1" customWidth="1"/>
    <col min="7949" max="7949" width="12.5703125" style="18" bestFit="1" customWidth="1"/>
    <col min="7950" max="7950" width="12.28515625" style="18" bestFit="1" customWidth="1"/>
    <col min="7951" max="7951" width="10.7109375" style="18" bestFit="1" customWidth="1"/>
    <col min="7952" max="7953" width="12.42578125" style="18" bestFit="1" customWidth="1"/>
    <col min="7954" max="7954" width="12.140625" style="18" customWidth="1"/>
    <col min="7955" max="7955" width="14.5703125" style="18" bestFit="1" customWidth="1"/>
    <col min="7956" max="7956" width="11.85546875" style="18" bestFit="1" customWidth="1"/>
    <col min="7957" max="7957" width="9.85546875" style="18" bestFit="1" customWidth="1"/>
    <col min="7958" max="8200" width="9.140625" style="18"/>
    <col min="8201" max="8201" width="4.7109375" style="18" bestFit="1" customWidth="1"/>
    <col min="8202" max="8202" width="24.28515625" style="18" bestFit="1" customWidth="1"/>
    <col min="8203" max="8203" width="11.85546875" style="18" bestFit="1" customWidth="1"/>
    <col min="8204" max="8204" width="12.28515625" style="18" bestFit="1" customWidth="1"/>
    <col min="8205" max="8205" width="12.5703125" style="18" bestFit="1" customWidth="1"/>
    <col min="8206" max="8206" width="12.28515625" style="18" bestFit="1" customWidth="1"/>
    <col min="8207" max="8207" width="10.7109375" style="18" bestFit="1" customWidth="1"/>
    <col min="8208" max="8209" width="12.42578125" style="18" bestFit="1" customWidth="1"/>
    <col min="8210" max="8210" width="12.140625" style="18" customWidth="1"/>
    <col min="8211" max="8211" width="14.5703125" style="18" bestFit="1" customWidth="1"/>
    <col min="8212" max="8212" width="11.85546875" style="18" bestFit="1" customWidth="1"/>
    <col min="8213" max="8213" width="9.85546875" style="18" bestFit="1" customWidth="1"/>
    <col min="8214" max="8456" width="9.140625" style="18"/>
    <col min="8457" max="8457" width="4.7109375" style="18" bestFit="1" customWidth="1"/>
    <col min="8458" max="8458" width="24.28515625" style="18" bestFit="1" customWidth="1"/>
    <col min="8459" max="8459" width="11.85546875" style="18" bestFit="1" customWidth="1"/>
    <col min="8460" max="8460" width="12.28515625" style="18" bestFit="1" customWidth="1"/>
    <col min="8461" max="8461" width="12.5703125" style="18" bestFit="1" customWidth="1"/>
    <col min="8462" max="8462" width="12.28515625" style="18" bestFit="1" customWidth="1"/>
    <col min="8463" max="8463" width="10.7109375" style="18" bestFit="1" customWidth="1"/>
    <col min="8464" max="8465" width="12.42578125" style="18" bestFit="1" customWidth="1"/>
    <col min="8466" max="8466" width="12.140625" style="18" customWidth="1"/>
    <col min="8467" max="8467" width="14.5703125" style="18" bestFit="1" customWidth="1"/>
    <col min="8468" max="8468" width="11.85546875" style="18" bestFit="1" customWidth="1"/>
    <col min="8469" max="8469" width="9.85546875" style="18" bestFit="1" customWidth="1"/>
    <col min="8470" max="8712" width="9.140625" style="18"/>
    <col min="8713" max="8713" width="4.7109375" style="18" bestFit="1" customWidth="1"/>
    <col min="8714" max="8714" width="24.28515625" style="18" bestFit="1" customWidth="1"/>
    <col min="8715" max="8715" width="11.85546875" style="18" bestFit="1" customWidth="1"/>
    <col min="8716" max="8716" width="12.28515625" style="18" bestFit="1" customWidth="1"/>
    <col min="8717" max="8717" width="12.5703125" style="18" bestFit="1" customWidth="1"/>
    <col min="8718" max="8718" width="12.28515625" style="18" bestFit="1" customWidth="1"/>
    <col min="8719" max="8719" width="10.7109375" style="18" bestFit="1" customWidth="1"/>
    <col min="8720" max="8721" width="12.42578125" style="18" bestFit="1" customWidth="1"/>
    <col min="8722" max="8722" width="12.140625" style="18" customWidth="1"/>
    <col min="8723" max="8723" width="14.5703125" style="18" bestFit="1" customWidth="1"/>
    <col min="8724" max="8724" width="11.85546875" style="18" bestFit="1" customWidth="1"/>
    <col min="8725" max="8725" width="9.85546875" style="18" bestFit="1" customWidth="1"/>
    <col min="8726" max="8968" width="9.140625" style="18"/>
    <col min="8969" max="8969" width="4.7109375" style="18" bestFit="1" customWidth="1"/>
    <col min="8970" max="8970" width="24.28515625" style="18" bestFit="1" customWidth="1"/>
    <col min="8971" max="8971" width="11.85546875" style="18" bestFit="1" customWidth="1"/>
    <col min="8972" max="8972" width="12.28515625" style="18" bestFit="1" customWidth="1"/>
    <col min="8973" max="8973" width="12.5703125" style="18" bestFit="1" customWidth="1"/>
    <col min="8974" max="8974" width="12.28515625" style="18" bestFit="1" customWidth="1"/>
    <col min="8975" max="8975" width="10.7109375" style="18" bestFit="1" customWidth="1"/>
    <col min="8976" max="8977" width="12.42578125" style="18" bestFit="1" customWidth="1"/>
    <col min="8978" max="8978" width="12.140625" style="18" customWidth="1"/>
    <col min="8979" max="8979" width="14.5703125" style="18" bestFit="1" customWidth="1"/>
    <col min="8980" max="8980" width="11.85546875" style="18" bestFit="1" customWidth="1"/>
    <col min="8981" max="8981" width="9.85546875" style="18" bestFit="1" customWidth="1"/>
    <col min="8982" max="9224" width="9.140625" style="18"/>
    <col min="9225" max="9225" width="4.7109375" style="18" bestFit="1" customWidth="1"/>
    <col min="9226" max="9226" width="24.28515625" style="18" bestFit="1" customWidth="1"/>
    <col min="9227" max="9227" width="11.85546875" style="18" bestFit="1" customWidth="1"/>
    <col min="9228" max="9228" width="12.28515625" style="18" bestFit="1" customWidth="1"/>
    <col min="9229" max="9229" width="12.5703125" style="18" bestFit="1" customWidth="1"/>
    <col min="9230" max="9230" width="12.28515625" style="18" bestFit="1" customWidth="1"/>
    <col min="9231" max="9231" width="10.7109375" style="18" bestFit="1" customWidth="1"/>
    <col min="9232" max="9233" width="12.42578125" style="18" bestFit="1" customWidth="1"/>
    <col min="9234" max="9234" width="12.140625" style="18" customWidth="1"/>
    <col min="9235" max="9235" width="14.5703125" style="18" bestFit="1" customWidth="1"/>
    <col min="9236" max="9236" width="11.85546875" style="18" bestFit="1" customWidth="1"/>
    <col min="9237" max="9237" width="9.85546875" style="18" bestFit="1" customWidth="1"/>
    <col min="9238" max="9480" width="9.140625" style="18"/>
    <col min="9481" max="9481" width="4.7109375" style="18" bestFit="1" customWidth="1"/>
    <col min="9482" max="9482" width="24.28515625" style="18" bestFit="1" customWidth="1"/>
    <col min="9483" max="9483" width="11.85546875" style="18" bestFit="1" customWidth="1"/>
    <col min="9484" max="9484" width="12.28515625" style="18" bestFit="1" customWidth="1"/>
    <col min="9485" max="9485" width="12.5703125" style="18" bestFit="1" customWidth="1"/>
    <col min="9486" max="9486" width="12.28515625" style="18" bestFit="1" customWidth="1"/>
    <col min="9487" max="9487" width="10.7109375" style="18" bestFit="1" customWidth="1"/>
    <col min="9488" max="9489" width="12.42578125" style="18" bestFit="1" customWidth="1"/>
    <col min="9490" max="9490" width="12.140625" style="18" customWidth="1"/>
    <col min="9491" max="9491" width="14.5703125" style="18" bestFit="1" customWidth="1"/>
    <col min="9492" max="9492" width="11.85546875" style="18" bestFit="1" customWidth="1"/>
    <col min="9493" max="9493" width="9.85546875" style="18" bestFit="1" customWidth="1"/>
    <col min="9494" max="9736" width="9.140625" style="18"/>
    <col min="9737" max="9737" width="4.7109375" style="18" bestFit="1" customWidth="1"/>
    <col min="9738" max="9738" width="24.28515625" style="18" bestFit="1" customWidth="1"/>
    <col min="9739" max="9739" width="11.85546875" style="18" bestFit="1" customWidth="1"/>
    <col min="9740" max="9740" width="12.28515625" style="18" bestFit="1" customWidth="1"/>
    <col min="9741" max="9741" width="12.5703125" style="18" bestFit="1" customWidth="1"/>
    <col min="9742" max="9742" width="12.28515625" style="18" bestFit="1" customWidth="1"/>
    <col min="9743" max="9743" width="10.7109375" style="18" bestFit="1" customWidth="1"/>
    <col min="9744" max="9745" width="12.42578125" style="18" bestFit="1" customWidth="1"/>
    <col min="9746" max="9746" width="12.140625" style="18" customWidth="1"/>
    <col min="9747" max="9747" width="14.5703125" style="18" bestFit="1" customWidth="1"/>
    <col min="9748" max="9748" width="11.85546875" style="18" bestFit="1" customWidth="1"/>
    <col min="9749" max="9749" width="9.85546875" style="18" bestFit="1" customWidth="1"/>
    <col min="9750" max="9992" width="9.140625" style="18"/>
    <col min="9993" max="9993" width="4.7109375" style="18" bestFit="1" customWidth="1"/>
    <col min="9994" max="9994" width="24.28515625" style="18" bestFit="1" customWidth="1"/>
    <col min="9995" max="9995" width="11.85546875" style="18" bestFit="1" customWidth="1"/>
    <col min="9996" max="9996" width="12.28515625" style="18" bestFit="1" customWidth="1"/>
    <col min="9997" max="9997" width="12.5703125" style="18" bestFit="1" customWidth="1"/>
    <col min="9998" max="9998" width="12.28515625" style="18" bestFit="1" customWidth="1"/>
    <col min="9999" max="9999" width="10.7109375" style="18" bestFit="1" customWidth="1"/>
    <col min="10000" max="10001" width="12.42578125" style="18" bestFit="1" customWidth="1"/>
    <col min="10002" max="10002" width="12.140625" style="18" customWidth="1"/>
    <col min="10003" max="10003" width="14.5703125" style="18" bestFit="1" customWidth="1"/>
    <col min="10004" max="10004" width="11.85546875" style="18" bestFit="1" customWidth="1"/>
    <col min="10005" max="10005" width="9.85546875" style="18" bestFit="1" customWidth="1"/>
    <col min="10006" max="10248" width="9.140625" style="18"/>
    <col min="10249" max="10249" width="4.7109375" style="18" bestFit="1" customWidth="1"/>
    <col min="10250" max="10250" width="24.28515625" style="18" bestFit="1" customWidth="1"/>
    <col min="10251" max="10251" width="11.85546875" style="18" bestFit="1" customWidth="1"/>
    <col min="10252" max="10252" width="12.28515625" style="18" bestFit="1" customWidth="1"/>
    <col min="10253" max="10253" width="12.5703125" style="18" bestFit="1" customWidth="1"/>
    <col min="10254" max="10254" width="12.28515625" style="18" bestFit="1" customWidth="1"/>
    <col min="10255" max="10255" width="10.7109375" style="18" bestFit="1" customWidth="1"/>
    <col min="10256" max="10257" width="12.42578125" style="18" bestFit="1" customWidth="1"/>
    <col min="10258" max="10258" width="12.140625" style="18" customWidth="1"/>
    <col min="10259" max="10259" width="14.5703125" style="18" bestFit="1" customWidth="1"/>
    <col min="10260" max="10260" width="11.85546875" style="18" bestFit="1" customWidth="1"/>
    <col min="10261" max="10261" width="9.85546875" style="18" bestFit="1" customWidth="1"/>
    <col min="10262" max="10504" width="9.140625" style="18"/>
    <col min="10505" max="10505" width="4.7109375" style="18" bestFit="1" customWidth="1"/>
    <col min="10506" max="10506" width="24.28515625" style="18" bestFit="1" customWidth="1"/>
    <col min="10507" max="10507" width="11.85546875" style="18" bestFit="1" customWidth="1"/>
    <col min="10508" max="10508" width="12.28515625" style="18" bestFit="1" customWidth="1"/>
    <col min="10509" max="10509" width="12.5703125" style="18" bestFit="1" customWidth="1"/>
    <col min="10510" max="10510" width="12.28515625" style="18" bestFit="1" customWidth="1"/>
    <col min="10511" max="10511" width="10.7109375" style="18" bestFit="1" customWidth="1"/>
    <col min="10512" max="10513" width="12.42578125" style="18" bestFit="1" customWidth="1"/>
    <col min="10514" max="10514" width="12.140625" style="18" customWidth="1"/>
    <col min="10515" max="10515" width="14.5703125" style="18" bestFit="1" customWidth="1"/>
    <col min="10516" max="10516" width="11.85546875" style="18" bestFit="1" customWidth="1"/>
    <col min="10517" max="10517" width="9.85546875" style="18" bestFit="1" customWidth="1"/>
    <col min="10518" max="10760" width="9.140625" style="18"/>
    <col min="10761" max="10761" width="4.7109375" style="18" bestFit="1" customWidth="1"/>
    <col min="10762" max="10762" width="24.28515625" style="18" bestFit="1" customWidth="1"/>
    <col min="10763" max="10763" width="11.85546875" style="18" bestFit="1" customWidth="1"/>
    <col min="10764" max="10764" width="12.28515625" style="18" bestFit="1" customWidth="1"/>
    <col min="10765" max="10765" width="12.5703125" style="18" bestFit="1" customWidth="1"/>
    <col min="10766" max="10766" width="12.28515625" style="18" bestFit="1" customWidth="1"/>
    <col min="10767" max="10767" width="10.7109375" style="18" bestFit="1" customWidth="1"/>
    <col min="10768" max="10769" width="12.42578125" style="18" bestFit="1" customWidth="1"/>
    <col min="10770" max="10770" width="12.140625" style="18" customWidth="1"/>
    <col min="10771" max="10771" width="14.5703125" style="18" bestFit="1" customWidth="1"/>
    <col min="10772" max="10772" width="11.85546875" style="18" bestFit="1" customWidth="1"/>
    <col min="10773" max="10773" width="9.85546875" style="18" bestFit="1" customWidth="1"/>
    <col min="10774" max="11016" width="9.140625" style="18"/>
    <col min="11017" max="11017" width="4.7109375" style="18" bestFit="1" customWidth="1"/>
    <col min="11018" max="11018" width="24.28515625" style="18" bestFit="1" customWidth="1"/>
    <col min="11019" max="11019" width="11.85546875" style="18" bestFit="1" customWidth="1"/>
    <col min="11020" max="11020" width="12.28515625" style="18" bestFit="1" customWidth="1"/>
    <col min="11021" max="11021" width="12.5703125" style="18" bestFit="1" customWidth="1"/>
    <col min="11022" max="11022" width="12.28515625" style="18" bestFit="1" customWidth="1"/>
    <col min="11023" max="11023" width="10.7109375" style="18" bestFit="1" customWidth="1"/>
    <col min="11024" max="11025" width="12.42578125" style="18" bestFit="1" customWidth="1"/>
    <col min="11026" max="11026" width="12.140625" style="18" customWidth="1"/>
    <col min="11027" max="11027" width="14.5703125" style="18" bestFit="1" customWidth="1"/>
    <col min="11028" max="11028" width="11.85546875" style="18" bestFit="1" customWidth="1"/>
    <col min="11029" max="11029" width="9.85546875" style="18" bestFit="1" customWidth="1"/>
    <col min="11030" max="11272" width="9.140625" style="18"/>
    <col min="11273" max="11273" width="4.7109375" style="18" bestFit="1" customWidth="1"/>
    <col min="11274" max="11274" width="24.28515625" style="18" bestFit="1" customWidth="1"/>
    <col min="11275" max="11275" width="11.85546875" style="18" bestFit="1" customWidth="1"/>
    <col min="11276" max="11276" width="12.28515625" style="18" bestFit="1" customWidth="1"/>
    <col min="11277" max="11277" width="12.5703125" style="18" bestFit="1" customWidth="1"/>
    <col min="11278" max="11278" width="12.28515625" style="18" bestFit="1" customWidth="1"/>
    <col min="11279" max="11279" width="10.7109375" style="18" bestFit="1" customWidth="1"/>
    <col min="11280" max="11281" width="12.42578125" style="18" bestFit="1" customWidth="1"/>
    <col min="11282" max="11282" width="12.140625" style="18" customWidth="1"/>
    <col min="11283" max="11283" width="14.5703125" style="18" bestFit="1" customWidth="1"/>
    <col min="11284" max="11284" width="11.85546875" style="18" bestFit="1" customWidth="1"/>
    <col min="11285" max="11285" width="9.85546875" style="18" bestFit="1" customWidth="1"/>
    <col min="11286" max="11528" width="9.140625" style="18"/>
    <col min="11529" max="11529" width="4.7109375" style="18" bestFit="1" customWidth="1"/>
    <col min="11530" max="11530" width="24.28515625" style="18" bestFit="1" customWidth="1"/>
    <col min="11531" max="11531" width="11.85546875" style="18" bestFit="1" customWidth="1"/>
    <col min="11532" max="11532" width="12.28515625" style="18" bestFit="1" customWidth="1"/>
    <col min="11533" max="11533" width="12.5703125" style="18" bestFit="1" customWidth="1"/>
    <col min="11534" max="11534" width="12.28515625" style="18" bestFit="1" customWidth="1"/>
    <col min="11535" max="11535" width="10.7109375" style="18" bestFit="1" customWidth="1"/>
    <col min="11536" max="11537" width="12.42578125" style="18" bestFit="1" customWidth="1"/>
    <col min="11538" max="11538" width="12.140625" style="18" customWidth="1"/>
    <col min="11539" max="11539" width="14.5703125" style="18" bestFit="1" customWidth="1"/>
    <col min="11540" max="11540" width="11.85546875" style="18" bestFit="1" customWidth="1"/>
    <col min="11541" max="11541" width="9.85546875" style="18" bestFit="1" customWidth="1"/>
    <col min="11542" max="11784" width="9.140625" style="18"/>
    <col min="11785" max="11785" width="4.7109375" style="18" bestFit="1" customWidth="1"/>
    <col min="11786" max="11786" width="24.28515625" style="18" bestFit="1" customWidth="1"/>
    <col min="11787" max="11787" width="11.85546875" style="18" bestFit="1" customWidth="1"/>
    <col min="11788" max="11788" width="12.28515625" style="18" bestFit="1" customWidth="1"/>
    <col min="11789" max="11789" width="12.5703125" style="18" bestFit="1" customWidth="1"/>
    <col min="11790" max="11790" width="12.28515625" style="18" bestFit="1" customWidth="1"/>
    <col min="11791" max="11791" width="10.7109375" style="18" bestFit="1" customWidth="1"/>
    <col min="11792" max="11793" width="12.42578125" style="18" bestFit="1" customWidth="1"/>
    <col min="11794" max="11794" width="12.140625" style="18" customWidth="1"/>
    <col min="11795" max="11795" width="14.5703125" style="18" bestFit="1" customWidth="1"/>
    <col min="11796" max="11796" width="11.85546875" style="18" bestFit="1" customWidth="1"/>
    <col min="11797" max="11797" width="9.85546875" style="18" bestFit="1" customWidth="1"/>
    <col min="11798" max="12040" width="9.140625" style="18"/>
    <col min="12041" max="12041" width="4.7109375" style="18" bestFit="1" customWidth="1"/>
    <col min="12042" max="12042" width="24.28515625" style="18" bestFit="1" customWidth="1"/>
    <col min="12043" max="12043" width="11.85546875" style="18" bestFit="1" customWidth="1"/>
    <col min="12044" max="12044" width="12.28515625" style="18" bestFit="1" customWidth="1"/>
    <col min="12045" max="12045" width="12.5703125" style="18" bestFit="1" customWidth="1"/>
    <col min="12046" max="12046" width="12.28515625" style="18" bestFit="1" customWidth="1"/>
    <col min="12047" max="12047" width="10.7109375" style="18" bestFit="1" customWidth="1"/>
    <col min="12048" max="12049" width="12.42578125" style="18" bestFit="1" customWidth="1"/>
    <col min="12050" max="12050" width="12.140625" style="18" customWidth="1"/>
    <col min="12051" max="12051" width="14.5703125" style="18" bestFit="1" customWidth="1"/>
    <col min="12052" max="12052" width="11.85546875" style="18" bestFit="1" customWidth="1"/>
    <col min="12053" max="12053" width="9.85546875" style="18" bestFit="1" customWidth="1"/>
    <col min="12054" max="12296" width="9.140625" style="18"/>
    <col min="12297" max="12297" width="4.7109375" style="18" bestFit="1" customWidth="1"/>
    <col min="12298" max="12298" width="24.28515625" style="18" bestFit="1" customWidth="1"/>
    <col min="12299" max="12299" width="11.85546875" style="18" bestFit="1" customWidth="1"/>
    <col min="12300" max="12300" width="12.28515625" style="18" bestFit="1" customWidth="1"/>
    <col min="12301" max="12301" width="12.5703125" style="18" bestFit="1" customWidth="1"/>
    <col min="12302" max="12302" width="12.28515625" style="18" bestFit="1" customWidth="1"/>
    <col min="12303" max="12303" width="10.7109375" style="18" bestFit="1" customWidth="1"/>
    <col min="12304" max="12305" width="12.42578125" style="18" bestFit="1" customWidth="1"/>
    <col min="12306" max="12306" width="12.140625" style="18" customWidth="1"/>
    <col min="12307" max="12307" width="14.5703125" style="18" bestFit="1" customWidth="1"/>
    <col min="12308" max="12308" width="11.85546875" style="18" bestFit="1" customWidth="1"/>
    <col min="12309" max="12309" width="9.85546875" style="18" bestFit="1" customWidth="1"/>
    <col min="12310" max="12552" width="9.140625" style="18"/>
    <col min="12553" max="12553" width="4.7109375" style="18" bestFit="1" customWidth="1"/>
    <col min="12554" max="12554" width="24.28515625" style="18" bestFit="1" customWidth="1"/>
    <col min="12555" max="12555" width="11.85546875" style="18" bestFit="1" customWidth="1"/>
    <col min="12556" max="12556" width="12.28515625" style="18" bestFit="1" customWidth="1"/>
    <col min="12557" max="12557" width="12.5703125" style="18" bestFit="1" customWidth="1"/>
    <col min="12558" max="12558" width="12.28515625" style="18" bestFit="1" customWidth="1"/>
    <col min="12559" max="12559" width="10.7109375" style="18" bestFit="1" customWidth="1"/>
    <col min="12560" max="12561" width="12.42578125" style="18" bestFit="1" customWidth="1"/>
    <col min="12562" max="12562" width="12.140625" style="18" customWidth="1"/>
    <col min="12563" max="12563" width="14.5703125" style="18" bestFit="1" customWidth="1"/>
    <col min="12564" max="12564" width="11.85546875" style="18" bestFit="1" customWidth="1"/>
    <col min="12565" max="12565" width="9.85546875" style="18" bestFit="1" customWidth="1"/>
    <col min="12566" max="12808" width="9.140625" style="18"/>
    <col min="12809" max="12809" width="4.7109375" style="18" bestFit="1" customWidth="1"/>
    <col min="12810" max="12810" width="24.28515625" style="18" bestFit="1" customWidth="1"/>
    <col min="12811" max="12811" width="11.85546875" style="18" bestFit="1" customWidth="1"/>
    <col min="12812" max="12812" width="12.28515625" style="18" bestFit="1" customWidth="1"/>
    <col min="12813" max="12813" width="12.5703125" style="18" bestFit="1" customWidth="1"/>
    <col min="12814" max="12814" width="12.28515625" style="18" bestFit="1" customWidth="1"/>
    <col min="12815" max="12815" width="10.7109375" style="18" bestFit="1" customWidth="1"/>
    <col min="12816" max="12817" width="12.42578125" style="18" bestFit="1" customWidth="1"/>
    <col min="12818" max="12818" width="12.140625" style="18" customWidth="1"/>
    <col min="12819" max="12819" width="14.5703125" style="18" bestFit="1" customWidth="1"/>
    <col min="12820" max="12820" width="11.85546875" style="18" bestFit="1" customWidth="1"/>
    <col min="12821" max="12821" width="9.85546875" style="18" bestFit="1" customWidth="1"/>
    <col min="12822" max="13064" width="9.140625" style="18"/>
    <col min="13065" max="13065" width="4.7109375" style="18" bestFit="1" customWidth="1"/>
    <col min="13066" max="13066" width="24.28515625" style="18" bestFit="1" customWidth="1"/>
    <col min="13067" max="13067" width="11.85546875" style="18" bestFit="1" customWidth="1"/>
    <col min="13068" max="13068" width="12.28515625" style="18" bestFit="1" customWidth="1"/>
    <col min="13069" max="13069" width="12.5703125" style="18" bestFit="1" customWidth="1"/>
    <col min="13070" max="13070" width="12.28515625" style="18" bestFit="1" customWidth="1"/>
    <col min="13071" max="13071" width="10.7109375" style="18" bestFit="1" customWidth="1"/>
    <col min="13072" max="13073" width="12.42578125" style="18" bestFit="1" customWidth="1"/>
    <col min="13074" max="13074" width="12.140625" style="18" customWidth="1"/>
    <col min="13075" max="13075" width="14.5703125" style="18" bestFit="1" customWidth="1"/>
    <col min="13076" max="13076" width="11.85546875" style="18" bestFit="1" customWidth="1"/>
    <col min="13077" max="13077" width="9.85546875" style="18" bestFit="1" customWidth="1"/>
    <col min="13078" max="13320" width="9.140625" style="18"/>
    <col min="13321" max="13321" width="4.7109375" style="18" bestFit="1" customWidth="1"/>
    <col min="13322" max="13322" width="24.28515625" style="18" bestFit="1" customWidth="1"/>
    <col min="13323" max="13323" width="11.85546875" style="18" bestFit="1" customWidth="1"/>
    <col min="13324" max="13324" width="12.28515625" style="18" bestFit="1" customWidth="1"/>
    <col min="13325" max="13325" width="12.5703125" style="18" bestFit="1" customWidth="1"/>
    <col min="13326" max="13326" width="12.28515625" style="18" bestFit="1" customWidth="1"/>
    <col min="13327" max="13327" width="10.7109375" style="18" bestFit="1" customWidth="1"/>
    <col min="13328" max="13329" width="12.42578125" style="18" bestFit="1" customWidth="1"/>
    <col min="13330" max="13330" width="12.140625" style="18" customWidth="1"/>
    <col min="13331" max="13331" width="14.5703125" style="18" bestFit="1" customWidth="1"/>
    <col min="13332" max="13332" width="11.85546875" style="18" bestFit="1" customWidth="1"/>
    <col min="13333" max="13333" width="9.85546875" style="18" bestFit="1" customWidth="1"/>
    <col min="13334" max="13576" width="9.140625" style="18"/>
    <col min="13577" max="13577" width="4.7109375" style="18" bestFit="1" customWidth="1"/>
    <col min="13578" max="13578" width="24.28515625" style="18" bestFit="1" customWidth="1"/>
    <col min="13579" max="13579" width="11.85546875" style="18" bestFit="1" customWidth="1"/>
    <col min="13580" max="13580" width="12.28515625" style="18" bestFit="1" customWidth="1"/>
    <col min="13581" max="13581" width="12.5703125" style="18" bestFit="1" customWidth="1"/>
    <col min="13582" max="13582" width="12.28515625" style="18" bestFit="1" customWidth="1"/>
    <col min="13583" max="13583" width="10.7109375" style="18" bestFit="1" customWidth="1"/>
    <col min="13584" max="13585" width="12.42578125" style="18" bestFit="1" customWidth="1"/>
    <col min="13586" max="13586" width="12.140625" style="18" customWidth="1"/>
    <col min="13587" max="13587" width="14.5703125" style="18" bestFit="1" customWidth="1"/>
    <col min="13588" max="13588" width="11.85546875" style="18" bestFit="1" customWidth="1"/>
    <col min="13589" max="13589" width="9.85546875" style="18" bestFit="1" customWidth="1"/>
    <col min="13590" max="13832" width="9.140625" style="18"/>
    <col min="13833" max="13833" width="4.7109375" style="18" bestFit="1" customWidth="1"/>
    <col min="13834" max="13834" width="24.28515625" style="18" bestFit="1" customWidth="1"/>
    <col min="13835" max="13835" width="11.85546875" style="18" bestFit="1" customWidth="1"/>
    <col min="13836" max="13836" width="12.28515625" style="18" bestFit="1" customWidth="1"/>
    <col min="13837" max="13837" width="12.5703125" style="18" bestFit="1" customWidth="1"/>
    <col min="13838" max="13838" width="12.28515625" style="18" bestFit="1" customWidth="1"/>
    <col min="13839" max="13839" width="10.7109375" style="18" bestFit="1" customWidth="1"/>
    <col min="13840" max="13841" width="12.42578125" style="18" bestFit="1" customWidth="1"/>
    <col min="13842" max="13842" width="12.140625" style="18" customWidth="1"/>
    <col min="13843" max="13843" width="14.5703125" style="18" bestFit="1" customWidth="1"/>
    <col min="13844" max="13844" width="11.85546875" style="18" bestFit="1" customWidth="1"/>
    <col min="13845" max="13845" width="9.85546875" style="18" bestFit="1" customWidth="1"/>
    <col min="13846" max="14088" width="9.140625" style="18"/>
    <col min="14089" max="14089" width="4.7109375" style="18" bestFit="1" customWidth="1"/>
    <col min="14090" max="14090" width="24.28515625" style="18" bestFit="1" customWidth="1"/>
    <col min="14091" max="14091" width="11.85546875" style="18" bestFit="1" customWidth="1"/>
    <col min="14092" max="14092" width="12.28515625" style="18" bestFit="1" customWidth="1"/>
    <col min="14093" max="14093" width="12.5703125" style="18" bestFit="1" customWidth="1"/>
    <col min="14094" max="14094" width="12.28515625" style="18" bestFit="1" customWidth="1"/>
    <col min="14095" max="14095" width="10.7109375" style="18" bestFit="1" customWidth="1"/>
    <col min="14096" max="14097" width="12.42578125" style="18" bestFit="1" customWidth="1"/>
    <col min="14098" max="14098" width="12.140625" style="18" customWidth="1"/>
    <col min="14099" max="14099" width="14.5703125" style="18" bestFit="1" customWidth="1"/>
    <col min="14100" max="14100" width="11.85546875" style="18" bestFit="1" customWidth="1"/>
    <col min="14101" max="14101" width="9.85546875" style="18" bestFit="1" customWidth="1"/>
    <col min="14102" max="14344" width="9.140625" style="18"/>
    <col min="14345" max="14345" width="4.7109375" style="18" bestFit="1" customWidth="1"/>
    <col min="14346" max="14346" width="24.28515625" style="18" bestFit="1" customWidth="1"/>
    <col min="14347" max="14347" width="11.85546875" style="18" bestFit="1" customWidth="1"/>
    <col min="14348" max="14348" width="12.28515625" style="18" bestFit="1" customWidth="1"/>
    <col min="14349" max="14349" width="12.5703125" style="18" bestFit="1" customWidth="1"/>
    <col min="14350" max="14350" width="12.28515625" style="18" bestFit="1" customWidth="1"/>
    <col min="14351" max="14351" width="10.7109375" style="18" bestFit="1" customWidth="1"/>
    <col min="14352" max="14353" width="12.42578125" style="18" bestFit="1" customWidth="1"/>
    <col min="14354" max="14354" width="12.140625" style="18" customWidth="1"/>
    <col min="14355" max="14355" width="14.5703125" style="18" bestFit="1" customWidth="1"/>
    <col min="14356" max="14356" width="11.85546875" style="18" bestFit="1" customWidth="1"/>
    <col min="14357" max="14357" width="9.85546875" style="18" bestFit="1" customWidth="1"/>
    <col min="14358" max="14600" width="9.140625" style="18"/>
    <col min="14601" max="14601" width="4.7109375" style="18" bestFit="1" customWidth="1"/>
    <col min="14602" max="14602" width="24.28515625" style="18" bestFit="1" customWidth="1"/>
    <col min="14603" max="14603" width="11.85546875" style="18" bestFit="1" customWidth="1"/>
    <col min="14604" max="14604" width="12.28515625" style="18" bestFit="1" customWidth="1"/>
    <col min="14605" max="14605" width="12.5703125" style="18" bestFit="1" customWidth="1"/>
    <col min="14606" max="14606" width="12.28515625" style="18" bestFit="1" customWidth="1"/>
    <col min="14607" max="14607" width="10.7109375" style="18" bestFit="1" customWidth="1"/>
    <col min="14608" max="14609" width="12.42578125" style="18" bestFit="1" customWidth="1"/>
    <col min="14610" max="14610" width="12.140625" style="18" customWidth="1"/>
    <col min="14611" max="14611" width="14.5703125" style="18" bestFit="1" customWidth="1"/>
    <col min="14612" max="14612" width="11.85546875" style="18" bestFit="1" customWidth="1"/>
    <col min="14613" max="14613" width="9.85546875" style="18" bestFit="1" customWidth="1"/>
    <col min="14614" max="14856" width="9.140625" style="18"/>
    <col min="14857" max="14857" width="4.7109375" style="18" bestFit="1" customWidth="1"/>
    <col min="14858" max="14858" width="24.28515625" style="18" bestFit="1" customWidth="1"/>
    <col min="14859" max="14859" width="11.85546875" style="18" bestFit="1" customWidth="1"/>
    <col min="14860" max="14860" width="12.28515625" style="18" bestFit="1" customWidth="1"/>
    <col min="14861" max="14861" width="12.5703125" style="18" bestFit="1" customWidth="1"/>
    <col min="14862" max="14862" width="12.28515625" style="18" bestFit="1" customWidth="1"/>
    <col min="14863" max="14863" width="10.7109375" style="18" bestFit="1" customWidth="1"/>
    <col min="14864" max="14865" width="12.42578125" style="18" bestFit="1" customWidth="1"/>
    <col min="14866" max="14866" width="12.140625" style="18" customWidth="1"/>
    <col min="14867" max="14867" width="14.5703125" style="18" bestFit="1" customWidth="1"/>
    <col min="14868" max="14868" width="11.85546875" style="18" bestFit="1" customWidth="1"/>
    <col min="14869" max="14869" width="9.85546875" style="18" bestFit="1" customWidth="1"/>
    <col min="14870" max="15112" width="9.140625" style="18"/>
    <col min="15113" max="15113" width="4.7109375" style="18" bestFit="1" customWidth="1"/>
    <col min="15114" max="15114" width="24.28515625" style="18" bestFit="1" customWidth="1"/>
    <col min="15115" max="15115" width="11.85546875" style="18" bestFit="1" customWidth="1"/>
    <col min="15116" max="15116" width="12.28515625" style="18" bestFit="1" customWidth="1"/>
    <col min="15117" max="15117" width="12.5703125" style="18" bestFit="1" customWidth="1"/>
    <col min="15118" max="15118" width="12.28515625" style="18" bestFit="1" customWidth="1"/>
    <col min="15119" max="15119" width="10.7109375" style="18" bestFit="1" customWidth="1"/>
    <col min="15120" max="15121" width="12.42578125" style="18" bestFit="1" customWidth="1"/>
    <col min="15122" max="15122" width="12.140625" style="18" customWidth="1"/>
    <col min="15123" max="15123" width="14.5703125" style="18" bestFit="1" customWidth="1"/>
    <col min="15124" max="15124" width="11.85546875" style="18" bestFit="1" customWidth="1"/>
    <col min="15125" max="15125" width="9.85546875" style="18" bestFit="1" customWidth="1"/>
    <col min="15126" max="15368" width="9.140625" style="18"/>
    <col min="15369" max="15369" width="4.7109375" style="18" bestFit="1" customWidth="1"/>
    <col min="15370" max="15370" width="24.28515625" style="18" bestFit="1" customWidth="1"/>
    <col min="15371" max="15371" width="11.85546875" style="18" bestFit="1" customWidth="1"/>
    <col min="15372" max="15372" width="12.28515625" style="18" bestFit="1" customWidth="1"/>
    <col min="15373" max="15373" width="12.5703125" style="18" bestFit="1" customWidth="1"/>
    <col min="15374" max="15374" width="12.28515625" style="18" bestFit="1" customWidth="1"/>
    <col min="15375" max="15375" width="10.7109375" style="18" bestFit="1" customWidth="1"/>
    <col min="15376" max="15377" width="12.42578125" style="18" bestFit="1" customWidth="1"/>
    <col min="15378" max="15378" width="12.140625" style="18" customWidth="1"/>
    <col min="15379" max="15379" width="14.5703125" style="18" bestFit="1" customWidth="1"/>
    <col min="15380" max="15380" width="11.85546875" style="18" bestFit="1" customWidth="1"/>
    <col min="15381" max="15381" width="9.85546875" style="18" bestFit="1" customWidth="1"/>
    <col min="15382" max="15624" width="9.140625" style="18"/>
    <col min="15625" max="15625" width="4.7109375" style="18" bestFit="1" customWidth="1"/>
    <col min="15626" max="15626" width="24.28515625" style="18" bestFit="1" customWidth="1"/>
    <col min="15627" max="15627" width="11.85546875" style="18" bestFit="1" customWidth="1"/>
    <col min="15628" max="15628" width="12.28515625" style="18" bestFit="1" customWidth="1"/>
    <col min="15629" max="15629" width="12.5703125" style="18" bestFit="1" customWidth="1"/>
    <col min="15630" max="15630" width="12.28515625" style="18" bestFit="1" customWidth="1"/>
    <col min="15631" max="15631" width="10.7109375" style="18" bestFit="1" customWidth="1"/>
    <col min="15632" max="15633" width="12.42578125" style="18" bestFit="1" customWidth="1"/>
    <col min="15634" max="15634" width="12.140625" style="18" customWidth="1"/>
    <col min="15635" max="15635" width="14.5703125" style="18" bestFit="1" customWidth="1"/>
    <col min="15636" max="15636" width="11.85546875" style="18" bestFit="1" customWidth="1"/>
    <col min="15637" max="15637" width="9.85546875" style="18" bestFit="1" customWidth="1"/>
    <col min="15638" max="15880" width="9.140625" style="18"/>
    <col min="15881" max="15881" width="4.7109375" style="18" bestFit="1" customWidth="1"/>
    <col min="15882" max="15882" width="24.28515625" style="18" bestFit="1" customWidth="1"/>
    <col min="15883" max="15883" width="11.85546875" style="18" bestFit="1" customWidth="1"/>
    <col min="15884" max="15884" width="12.28515625" style="18" bestFit="1" customWidth="1"/>
    <col min="15885" max="15885" width="12.5703125" style="18" bestFit="1" customWidth="1"/>
    <col min="15886" max="15886" width="12.28515625" style="18" bestFit="1" customWidth="1"/>
    <col min="15887" max="15887" width="10.7109375" style="18" bestFit="1" customWidth="1"/>
    <col min="15888" max="15889" width="12.42578125" style="18" bestFit="1" customWidth="1"/>
    <col min="15890" max="15890" width="12.140625" style="18" customWidth="1"/>
    <col min="15891" max="15891" width="14.5703125" style="18" bestFit="1" customWidth="1"/>
    <col min="15892" max="15892" width="11.85546875" style="18" bestFit="1" customWidth="1"/>
    <col min="15893" max="15893" width="9.85546875" style="18" bestFit="1" customWidth="1"/>
    <col min="15894" max="16136" width="9.140625" style="18"/>
    <col min="16137" max="16137" width="4.7109375" style="18" bestFit="1" customWidth="1"/>
    <col min="16138" max="16138" width="24.28515625" style="18" bestFit="1" customWidth="1"/>
    <col min="16139" max="16139" width="11.85546875" style="18" bestFit="1" customWidth="1"/>
    <col min="16140" max="16140" width="12.28515625" style="18" bestFit="1" customWidth="1"/>
    <col min="16141" max="16141" width="12.5703125" style="18" bestFit="1" customWidth="1"/>
    <col min="16142" max="16142" width="12.28515625" style="18" bestFit="1" customWidth="1"/>
    <col min="16143" max="16143" width="10.7109375" style="18" bestFit="1" customWidth="1"/>
    <col min="16144" max="16145" width="12.42578125" style="18" bestFit="1" customWidth="1"/>
    <col min="16146" max="16146" width="12.140625" style="18" customWidth="1"/>
    <col min="16147" max="16147" width="14.5703125" style="18" bestFit="1" customWidth="1"/>
    <col min="16148" max="16148" width="11.85546875" style="18" bestFit="1" customWidth="1"/>
    <col min="16149" max="16149" width="9.85546875" style="18" bestFit="1" customWidth="1"/>
    <col min="16150" max="16384" width="9.140625" style="18"/>
  </cols>
  <sheetData>
    <row r="1" spans="1:24" x14ac:dyDescent="0.25">
      <c r="A1" s="16" t="s">
        <v>28</v>
      </c>
      <c r="B1" s="16"/>
      <c r="C1" s="16"/>
    </row>
    <row r="2" spans="1:24" x14ac:dyDescent="0.25">
      <c r="A2" s="16" t="s">
        <v>33</v>
      </c>
      <c r="B2" s="16"/>
      <c r="C2" s="16"/>
    </row>
    <row r="3" spans="1:24" x14ac:dyDescent="0.25">
      <c r="A3" s="16" t="s">
        <v>32</v>
      </c>
      <c r="B3" s="16"/>
      <c r="C3" s="16"/>
    </row>
    <row r="4" spans="1:24" x14ac:dyDescent="0.25">
      <c r="B4" s="1"/>
      <c r="C4" s="1"/>
      <c r="D4" s="1"/>
      <c r="E4" s="1"/>
      <c r="F4" s="40"/>
    </row>
    <row r="5" spans="1:24" x14ac:dyDescent="0.25">
      <c r="B5" s="18" t="s">
        <v>6</v>
      </c>
      <c r="C5" s="20">
        <v>4.1200000000000001E-2</v>
      </c>
    </row>
    <row r="6" spans="1:24" x14ac:dyDescent="0.25">
      <c r="B6" s="18" t="s">
        <v>7</v>
      </c>
      <c r="C6" s="20">
        <v>3.7600000000000001E-2</v>
      </c>
    </row>
    <row r="7" spans="1:24" x14ac:dyDescent="0.25">
      <c r="B7" s="54" t="s">
        <v>34</v>
      </c>
      <c r="C7" s="2">
        <f>C5+C6</f>
        <v>7.8800000000000009E-2</v>
      </c>
    </row>
    <row r="8" spans="1:24" x14ac:dyDescent="0.25">
      <c r="B8" s="18" t="s">
        <v>3</v>
      </c>
      <c r="C8" s="8">
        <v>0.21</v>
      </c>
      <c r="Q8" s="1"/>
    </row>
    <row r="9" spans="1:24" x14ac:dyDescent="0.25">
      <c r="C9" s="8"/>
      <c r="Q9" s="1"/>
    </row>
    <row r="10" spans="1:24" ht="15" customHeight="1" x14ac:dyDescent="0.25">
      <c r="D10" s="46" t="s">
        <v>35</v>
      </c>
      <c r="E10" s="46"/>
      <c r="G10" s="46" t="s">
        <v>36</v>
      </c>
      <c r="H10" s="46"/>
      <c r="J10" s="53" t="s">
        <v>37</v>
      </c>
      <c r="K10" s="53"/>
      <c r="L10" s="53"/>
      <c r="M10" s="53"/>
      <c r="N10" s="53"/>
      <c r="O10" s="53"/>
      <c r="P10" s="53"/>
      <c r="Q10" s="53"/>
      <c r="R10" s="53"/>
      <c r="T10" s="51" t="s">
        <v>38</v>
      </c>
      <c r="U10" s="21"/>
      <c r="V10" s="47" t="s">
        <v>39</v>
      </c>
      <c r="W10" s="48"/>
    </row>
    <row r="11" spans="1:24" x14ac:dyDescent="0.25">
      <c r="D11" s="46"/>
      <c r="E11" s="46"/>
      <c r="G11" s="46"/>
      <c r="H11" s="46"/>
      <c r="J11" s="53"/>
      <c r="K11" s="53"/>
      <c r="L11" s="53"/>
      <c r="M11" s="53"/>
      <c r="N11" s="53"/>
      <c r="O11" s="53"/>
      <c r="P11" s="53"/>
      <c r="Q11" s="53"/>
      <c r="R11" s="53"/>
      <c r="T11" s="52"/>
      <c r="U11" s="21"/>
      <c r="V11" s="49"/>
      <c r="W11" s="50"/>
    </row>
    <row r="12" spans="1:24" x14ac:dyDescent="0.25">
      <c r="B12" s="22" t="s">
        <v>14</v>
      </c>
      <c r="C12" s="23"/>
      <c r="D12" s="22">
        <v>5550027</v>
      </c>
      <c r="E12" s="22">
        <v>5550046</v>
      </c>
      <c r="F12" s="23"/>
      <c r="G12" s="22">
        <v>5550153</v>
      </c>
      <c r="H12" s="22">
        <v>1823431</v>
      </c>
      <c r="I12" s="3"/>
      <c r="J12" s="24" t="s">
        <v>23</v>
      </c>
      <c r="K12" s="24" t="s">
        <v>23</v>
      </c>
      <c r="L12" s="11"/>
      <c r="M12" s="24">
        <v>4310001</v>
      </c>
      <c r="N12" s="11"/>
      <c r="O12" s="11"/>
      <c r="P12" s="24">
        <v>1823429</v>
      </c>
      <c r="Q12" s="11"/>
      <c r="R12" s="24">
        <v>1823430</v>
      </c>
      <c r="S12" s="4"/>
      <c r="T12" s="55" t="s">
        <v>43</v>
      </c>
      <c r="V12" s="25" t="s">
        <v>25</v>
      </c>
      <c r="W12" s="25">
        <v>5550153</v>
      </c>
    </row>
    <row r="13" spans="1:24" ht="43.5" customHeight="1" x14ac:dyDescent="0.25">
      <c r="B13" s="25" t="s">
        <v>15</v>
      </c>
      <c r="C13" s="26"/>
      <c r="D13" s="42" t="s">
        <v>40</v>
      </c>
      <c r="E13" s="42" t="s">
        <v>41</v>
      </c>
      <c r="F13" s="26"/>
      <c r="G13" s="25" t="s">
        <v>18</v>
      </c>
      <c r="H13" s="25" t="s">
        <v>16</v>
      </c>
      <c r="I13" s="27"/>
      <c r="J13" s="25" t="s">
        <v>24</v>
      </c>
      <c r="K13" s="25" t="s">
        <v>24</v>
      </c>
      <c r="L13" s="11"/>
      <c r="M13" s="28" t="s">
        <v>22</v>
      </c>
      <c r="N13" s="11"/>
      <c r="O13" s="11"/>
      <c r="P13" s="28" t="s">
        <v>21</v>
      </c>
      <c r="Q13" s="11"/>
      <c r="R13" s="28" t="s">
        <v>20</v>
      </c>
      <c r="S13" s="4"/>
      <c r="T13" s="42" t="s">
        <v>44</v>
      </c>
      <c r="V13" s="25" t="s">
        <v>26</v>
      </c>
      <c r="W13" s="25" t="s">
        <v>18</v>
      </c>
    </row>
    <row r="14" spans="1:24" ht="60" x14ac:dyDescent="0.25">
      <c r="A14" s="29" t="s">
        <v>0</v>
      </c>
      <c r="B14" s="30" t="s">
        <v>1</v>
      </c>
      <c r="C14" s="31" t="s">
        <v>29</v>
      </c>
      <c r="D14" s="42" t="s">
        <v>35</v>
      </c>
      <c r="E14" s="42" t="s">
        <v>35</v>
      </c>
      <c r="F14" s="26"/>
      <c r="G14" s="25" t="s">
        <v>17</v>
      </c>
      <c r="H14" s="25" t="s">
        <v>19</v>
      </c>
      <c r="I14" s="12"/>
      <c r="J14" s="13" t="s">
        <v>4</v>
      </c>
      <c r="K14" s="13" t="s">
        <v>5</v>
      </c>
      <c r="L14" s="30" t="s">
        <v>2</v>
      </c>
      <c r="M14" s="30" t="s">
        <v>8</v>
      </c>
      <c r="N14" s="30" t="s">
        <v>12</v>
      </c>
      <c r="O14" s="30" t="s">
        <v>9</v>
      </c>
      <c r="P14" s="30" t="s">
        <v>13</v>
      </c>
      <c r="Q14" s="30" t="s">
        <v>10</v>
      </c>
      <c r="R14" s="30" t="s">
        <v>11</v>
      </c>
      <c r="S14" s="32"/>
      <c r="T14" s="13" t="s">
        <v>42</v>
      </c>
      <c r="V14" s="25" t="s">
        <v>27</v>
      </c>
      <c r="W14" s="25" t="s">
        <v>17</v>
      </c>
    </row>
    <row r="15" spans="1:24" x14ac:dyDescent="0.25">
      <c r="A15" s="33"/>
      <c r="B15" s="34"/>
      <c r="C15" s="34"/>
      <c r="D15" s="34"/>
      <c r="E15" s="34"/>
      <c r="F15" s="35"/>
      <c r="G15" s="6"/>
      <c r="H15" s="6"/>
      <c r="I15" s="6"/>
      <c r="J15" s="6"/>
      <c r="K15" s="6"/>
      <c r="L15" s="7"/>
      <c r="M15" s="7"/>
      <c r="N15" s="7"/>
      <c r="O15" s="7"/>
      <c r="P15" s="7"/>
      <c r="Q15" s="5"/>
      <c r="R15" s="5"/>
      <c r="S15" s="5"/>
      <c r="T15" s="6"/>
    </row>
    <row r="16" spans="1:24" x14ac:dyDescent="0.25">
      <c r="A16" s="33">
        <v>1</v>
      </c>
      <c r="B16" s="34">
        <v>44013</v>
      </c>
      <c r="C16" s="36" t="s">
        <v>30</v>
      </c>
      <c r="D16" s="37"/>
      <c r="E16" s="37"/>
      <c r="F16" s="37"/>
      <c r="G16" s="6"/>
      <c r="H16" s="6">
        <v>35107526.883333333</v>
      </c>
      <c r="I16" s="6"/>
      <c r="J16" s="6"/>
      <c r="K16" s="6">
        <v>-7372580.6455000006</v>
      </c>
      <c r="L16" s="7"/>
      <c r="M16" s="7"/>
      <c r="N16" s="5">
        <v>-1494129.9060463831</v>
      </c>
      <c r="O16" s="7"/>
      <c r="P16" s="5">
        <v>-1363574.8657122336</v>
      </c>
      <c r="Q16" s="5"/>
      <c r="R16" s="5">
        <v>2857704.7717586169</v>
      </c>
      <c r="S16" s="5"/>
      <c r="T16" s="6">
        <f>H16+R16+P16</f>
        <v>36601656.789379716</v>
      </c>
      <c r="V16" s="15">
        <v>416666.67</v>
      </c>
      <c r="W16" s="15">
        <v>-416666.67</v>
      </c>
      <c r="X16" s="39"/>
    </row>
    <row r="17" spans="1:26" s="43" customFormat="1" x14ac:dyDescent="0.25">
      <c r="A17" s="44">
        <v>2</v>
      </c>
      <c r="B17" s="34">
        <v>44044</v>
      </c>
      <c r="C17" s="36" t="s">
        <v>31</v>
      </c>
      <c r="D17" s="10">
        <v>6128429.4871793687</v>
      </c>
      <c r="E17" s="14">
        <v>4777372.4836944304</v>
      </c>
      <c r="F17" s="14"/>
      <c r="G17" s="6">
        <v>-833333.33333333302</v>
      </c>
      <c r="H17" s="6">
        <f>-G17+H16</f>
        <v>35940860.216666669</v>
      </c>
      <c r="I17" s="6"/>
      <c r="J17" s="6">
        <f>G17*$C$8</f>
        <v>-174999.99999999994</v>
      </c>
      <c r="K17" s="6">
        <f>J17+K16</f>
        <v>-7547580.6455000006</v>
      </c>
      <c r="L17" s="7">
        <f>H16+K16</f>
        <v>27734946.237833332</v>
      </c>
      <c r="M17" s="7">
        <f>-L17*($C$5/12)</f>
        <v>-95223.315416561105</v>
      </c>
      <c r="N17" s="5">
        <f>N16+M17</f>
        <v>-1589353.2214629443</v>
      </c>
      <c r="O17" s="7">
        <f>-L17*($C$6/12)</f>
        <v>-86902.831545211113</v>
      </c>
      <c r="P17" s="5">
        <f>P16+O17</f>
        <v>-1450477.6972574447</v>
      </c>
      <c r="Q17" s="5">
        <f>L17*($C$7/12)</f>
        <v>182126.14696177223</v>
      </c>
      <c r="R17" s="5">
        <f>R16+Q17</f>
        <v>3039830.9187203893</v>
      </c>
      <c r="S17" s="5"/>
      <c r="T17" s="6">
        <f t="shared" ref="T17:T45" si="0">H17+R17+P17</f>
        <v>37530213.438129611</v>
      </c>
      <c r="U17" s="18"/>
      <c r="V17" s="15">
        <v>416666.67</v>
      </c>
      <c r="W17" s="15">
        <v>-416666.67</v>
      </c>
      <c r="X17" s="39"/>
      <c r="Y17" s="18"/>
      <c r="Z17" s="18"/>
    </row>
    <row r="18" spans="1:26" x14ac:dyDescent="0.25">
      <c r="A18" s="33">
        <v>3</v>
      </c>
      <c r="B18" s="34">
        <v>44075</v>
      </c>
      <c r="C18" s="36" t="s">
        <v>31</v>
      </c>
      <c r="D18" s="10">
        <v>5867929.4871793799</v>
      </c>
      <c r="E18" s="14">
        <v>2671887.0894954298</v>
      </c>
      <c r="F18" s="14"/>
      <c r="G18" s="6">
        <v>-833333.33333333302</v>
      </c>
      <c r="H18" s="6">
        <f t="shared" ref="H18:H45" si="1">-G18+H17</f>
        <v>36774193.550000004</v>
      </c>
      <c r="I18" s="6"/>
      <c r="J18" s="6">
        <f t="shared" ref="J18:J44" si="2">G18*$C$8</f>
        <v>-174999.99999999994</v>
      </c>
      <c r="K18" s="6">
        <f t="shared" ref="K18:K45" si="3">J18+K17</f>
        <v>-7722580.6455000006</v>
      </c>
      <c r="L18" s="7">
        <f t="shared" ref="L18:L19" si="4">H17+K17</f>
        <v>28393279.571166668</v>
      </c>
      <c r="M18" s="7">
        <f t="shared" ref="M18:M44" si="5">-L18*($C$5/12)</f>
        <v>-97483.593194338901</v>
      </c>
      <c r="N18" s="5">
        <f t="shared" ref="N18:N45" si="6">N17+M18</f>
        <v>-1686836.8146572832</v>
      </c>
      <c r="O18" s="7">
        <f t="shared" ref="O18:O44" si="7">-L18*($C$6/12)</f>
        <v>-88965.609322988894</v>
      </c>
      <c r="P18" s="5">
        <f t="shared" ref="P18:P45" si="8">P17+O18</f>
        <v>-1539443.3065804336</v>
      </c>
      <c r="Q18" s="5">
        <f t="shared" ref="Q18:Q44" si="9">L18*($C$7/12)</f>
        <v>186449.20251732782</v>
      </c>
      <c r="R18" s="5">
        <f t="shared" ref="R18:R44" si="10">R17+Q18</f>
        <v>3226280.1212377171</v>
      </c>
      <c r="S18" s="5"/>
      <c r="T18" s="6">
        <f t="shared" si="0"/>
        <v>38461030.36465729</v>
      </c>
      <c r="V18" s="15">
        <v>416666.67</v>
      </c>
      <c r="W18" s="15">
        <v>-416666.67</v>
      </c>
      <c r="X18" s="39"/>
    </row>
    <row r="19" spans="1:26" x14ac:dyDescent="0.25">
      <c r="A19" s="33">
        <v>4</v>
      </c>
      <c r="B19" s="34">
        <v>44105</v>
      </c>
      <c r="C19" s="36" t="s">
        <v>31</v>
      </c>
      <c r="D19" s="10">
        <v>5948083.3333332203</v>
      </c>
      <c r="E19" s="14">
        <v>3403284.5642035501</v>
      </c>
      <c r="F19" s="14"/>
      <c r="G19" s="6">
        <v>-833333.33333333302</v>
      </c>
      <c r="H19" s="6">
        <f t="shared" si="1"/>
        <v>37607526.88333334</v>
      </c>
      <c r="I19" s="6"/>
      <c r="J19" s="6">
        <f t="shared" si="2"/>
        <v>-174999.99999999994</v>
      </c>
      <c r="K19" s="6">
        <f t="shared" si="3"/>
        <v>-7897580.6455000006</v>
      </c>
      <c r="L19" s="7">
        <f t="shared" si="4"/>
        <v>29051612.904500004</v>
      </c>
      <c r="M19" s="7">
        <f t="shared" si="5"/>
        <v>-99743.870972116682</v>
      </c>
      <c r="N19" s="5">
        <f t="shared" si="6"/>
        <v>-1786580.6856294</v>
      </c>
      <c r="O19" s="7">
        <f t="shared" si="7"/>
        <v>-91028.387100766689</v>
      </c>
      <c r="P19" s="5">
        <f t="shared" si="8"/>
        <v>-1630471.6936812003</v>
      </c>
      <c r="Q19" s="5">
        <f t="shared" si="9"/>
        <v>190772.25807288339</v>
      </c>
      <c r="R19" s="5">
        <f t="shared" si="10"/>
        <v>3417052.3793106005</v>
      </c>
      <c r="S19" s="5"/>
      <c r="T19" s="6">
        <f t="shared" si="0"/>
        <v>39394107.568962738</v>
      </c>
      <c r="V19" s="15">
        <v>416666.67</v>
      </c>
      <c r="W19" s="15">
        <v>-416666.67</v>
      </c>
      <c r="X19" s="39"/>
    </row>
    <row r="20" spans="1:26" x14ac:dyDescent="0.25">
      <c r="A20" s="33">
        <v>5</v>
      </c>
      <c r="B20" s="34">
        <v>44136</v>
      </c>
      <c r="C20" s="36" t="s">
        <v>31</v>
      </c>
      <c r="D20" s="10">
        <v>5928044.8717947602</v>
      </c>
      <c r="E20" s="14">
        <v>3668436.6973890802</v>
      </c>
      <c r="F20" s="14"/>
      <c r="G20" s="6">
        <v>-833333.33333333302</v>
      </c>
      <c r="H20" s="6">
        <f t="shared" si="1"/>
        <v>38440860.216666676</v>
      </c>
      <c r="I20" s="6"/>
      <c r="J20" s="6">
        <f t="shared" si="2"/>
        <v>-174999.99999999994</v>
      </c>
      <c r="K20" s="6">
        <f t="shared" si="3"/>
        <v>-8072580.6455000006</v>
      </c>
      <c r="L20" s="7">
        <f t="shared" ref="L20:L44" si="11">H19+K19</f>
        <v>29709946.23783334</v>
      </c>
      <c r="M20" s="7">
        <f t="shared" si="5"/>
        <v>-102004.14874989446</v>
      </c>
      <c r="N20" s="5">
        <f t="shared" si="6"/>
        <v>-1888584.8343792944</v>
      </c>
      <c r="O20" s="7">
        <f t="shared" si="7"/>
        <v>-93091.16487854447</v>
      </c>
      <c r="P20" s="5">
        <f t="shared" si="8"/>
        <v>-1723562.8585597447</v>
      </c>
      <c r="Q20" s="5">
        <f t="shared" si="9"/>
        <v>195095.31362843895</v>
      </c>
      <c r="R20" s="5">
        <f t="shared" si="10"/>
        <v>3612147.6929390393</v>
      </c>
      <c r="S20" s="5"/>
      <c r="T20" s="6">
        <f t="shared" si="0"/>
        <v>40329445.051045969</v>
      </c>
      <c r="V20" s="15">
        <v>416666.67</v>
      </c>
      <c r="W20" s="15">
        <v>-416666.67</v>
      </c>
      <c r="X20" s="39"/>
    </row>
    <row r="21" spans="1:26" x14ac:dyDescent="0.25">
      <c r="A21" s="33">
        <v>6</v>
      </c>
      <c r="B21" s="34">
        <v>44166</v>
      </c>
      <c r="C21" s="36" t="s">
        <v>31</v>
      </c>
      <c r="D21" s="10">
        <v>6088352.5641024495</v>
      </c>
      <c r="E21" s="14">
        <v>3673416.1813972001</v>
      </c>
      <c r="F21" s="14"/>
      <c r="G21" s="6">
        <v>-833333.33333333302</v>
      </c>
      <c r="H21" s="6">
        <f t="shared" si="1"/>
        <v>39274193.550000012</v>
      </c>
      <c r="I21" s="6"/>
      <c r="J21" s="6">
        <f t="shared" si="2"/>
        <v>-174999.99999999994</v>
      </c>
      <c r="K21" s="6">
        <f t="shared" si="3"/>
        <v>-8247580.6455000006</v>
      </c>
      <c r="L21" s="7">
        <f t="shared" si="11"/>
        <v>30368279.571166676</v>
      </c>
      <c r="M21" s="7">
        <f t="shared" si="5"/>
        <v>-104264.42652767226</v>
      </c>
      <c r="N21" s="5">
        <f t="shared" si="6"/>
        <v>-1992849.2609069666</v>
      </c>
      <c r="O21" s="7">
        <f t="shared" si="7"/>
        <v>-95153.942656322251</v>
      </c>
      <c r="P21" s="5">
        <f t="shared" si="8"/>
        <v>-1818716.8012160668</v>
      </c>
      <c r="Q21" s="5">
        <f t="shared" si="9"/>
        <v>199418.36918399454</v>
      </c>
      <c r="R21" s="5">
        <f t="shared" si="10"/>
        <v>3811566.0621230337</v>
      </c>
      <c r="S21" s="5"/>
      <c r="T21" s="6">
        <f t="shared" si="0"/>
        <v>41267042.810906976</v>
      </c>
      <c r="V21" s="15">
        <v>416666.67</v>
      </c>
      <c r="W21" s="15">
        <v>-416666.67</v>
      </c>
      <c r="X21" s="39"/>
    </row>
    <row r="22" spans="1:26" x14ac:dyDescent="0.25">
      <c r="A22" s="33">
        <v>7</v>
      </c>
      <c r="B22" s="34">
        <v>44197</v>
      </c>
      <c r="C22" s="36" t="s">
        <v>31</v>
      </c>
      <c r="D22" s="10">
        <v>5947499.9999998799</v>
      </c>
      <c r="E22" s="14">
        <v>3739789.2753126598</v>
      </c>
      <c r="F22" s="14"/>
      <c r="G22" s="6">
        <v>-416666.66666666698</v>
      </c>
      <c r="H22" s="6">
        <f t="shared" si="1"/>
        <v>39690860.216666676</v>
      </c>
      <c r="I22" s="6"/>
      <c r="J22" s="6">
        <f t="shared" si="2"/>
        <v>-87500.000000000058</v>
      </c>
      <c r="K22" s="6">
        <f t="shared" si="3"/>
        <v>-8335080.6455000006</v>
      </c>
      <c r="L22" s="7">
        <f t="shared" si="11"/>
        <v>31026612.904500011</v>
      </c>
      <c r="M22" s="7">
        <f t="shared" si="5"/>
        <v>-106524.70430545004</v>
      </c>
      <c r="N22" s="5">
        <f t="shared" si="6"/>
        <v>-2099373.9652124168</v>
      </c>
      <c r="O22" s="7">
        <f t="shared" si="7"/>
        <v>-97216.720434100032</v>
      </c>
      <c r="P22" s="5">
        <f t="shared" si="8"/>
        <v>-1915933.5216501669</v>
      </c>
      <c r="Q22" s="5">
        <f t="shared" si="9"/>
        <v>203741.4247395501</v>
      </c>
      <c r="R22" s="5">
        <f t="shared" si="10"/>
        <v>4015307.486862584</v>
      </c>
      <c r="S22" s="5"/>
      <c r="T22" s="6">
        <f t="shared" si="0"/>
        <v>41790234.181879096</v>
      </c>
      <c r="V22" s="38">
        <v>833333.34</v>
      </c>
      <c r="W22" s="38">
        <v>-833333.34</v>
      </c>
      <c r="X22" s="39"/>
    </row>
    <row r="23" spans="1:26" x14ac:dyDescent="0.25">
      <c r="A23" s="33">
        <v>8</v>
      </c>
      <c r="B23" s="34">
        <v>44228</v>
      </c>
      <c r="C23" s="36" t="s">
        <v>31</v>
      </c>
      <c r="D23" s="10">
        <v>6083999.9999998799</v>
      </c>
      <c r="E23" s="14">
        <v>4293312.3074847395</v>
      </c>
      <c r="F23" s="14"/>
      <c r="G23" s="6">
        <v>-416666.66666666698</v>
      </c>
      <c r="H23" s="6">
        <f t="shared" si="1"/>
        <v>40107526.88333334</v>
      </c>
      <c r="I23" s="6"/>
      <c r="J23" s="6">
        <f t="shared" si="2"/>
        <v>-87500.000000000058</v>
      </c>
      <c r="K23" s="6">
        <f t="shared" si="3"/>
        <v>-8422580.6455000006</v>
      </c>
      <c r="L23" s="7">
        <f t="shared" si="11"/>
        <v>31355779.571166676</v>
      </c>
      <c r="M23" s="7">
        <f t="shared" si="5"/>
        <v>-107654.84319433892</v>
      </c>
      <c r="N23" s="5">
        <f t="shared" si="6"/>
        <v>-2207028.8084067558</v>
      </c>
      <c r="O23" s="7">
        <f t="shared" si="7"/>
        <v>-98248.109322988923</v>
      </c>
      <c r="P23" s="5">
        <f t="shared" si="8"/>
        <v>-2014181.6309731558</v>
      </c>
      <c r="Q23" s="5">
        <f t="shared" si="9"/>
        <v>205902.95251732788</v>
      </c>
      <c r="R23" s="5">
        <f t="shared" si="10"/>
        <v>4221210.4393799119</v>
      </c>
      <c r="S23" s="5"/>
      <c r="T23" s="6">
        <f t="shared" si="0"/>
        <v>42314555.691740103</v>
      </c>
      <c r="V23" s="38">
        <v>833333.34</v>
      </c>
      <c r="W23" s="38">
        <v>-833333.34</v>
      </c>
      <c r="X23" s="39"/>
    </row>
    <row r="24" spans="1:26" x14ac:dyDescent="0.25">
      <c r="A24" s="33">
        <v>9</v>
      </c>
      <c r="B24" s="34">
        <v>44256</v>
      </c>
      <c r="C24" s="36" t="s">
        <v>31</v>
      </c>
      <c r="D24" s="10">
        <v>6259499.9999998799</v>
      </c>
      <c r="E24" s="14">
        <v>4976865.3634210695</v>
      </c>
      <c r="F24" s="14"/>
      <c r="G24" s="6">
        <v>-416666.66666666698</v>
      </c>
      <c r="H24" s="6">
        <f t="shared" si="1"/>
        <v>40524193.550000004</v>
      </c>
      <c r="I24" s="6"/>
      <c r="J24" s="6">
        <f t="shared" si="2"/>
        <v>-87500.000000000058</v>
      </c>
      <c r="K24" s="6">
        <f t="shared" si="3"/>
        <v>-8510080.6455000006</v>
      </c>
      <c r="L24" s="7">
        <f t="shared" si="11"/>
        <v>31684946.23783334</v>
      </c>
      <c r="M24" s="7">
        <f t="shared" si="5"/>
        <v>-108784.98208322781</v>
      </c>
      <c r="N24" s="5">
        <f t="shared" si="6"/>
        <v>-2315813.7904899837</v>
      </c>
      <c r="O24" s="7">
        <f t="shared" si="7"/>
        <v>-99279.498211877799</v>
      </c>
      <c r="P24" s="5">
        <f t="shared" si="8"/>
        <v>-2113461.1291850335</v>
      </c>
      <c r="Q24" s="5">
        <f t="shared" si="9"/>
        <v>208064.48029510563</v>
      </c>
      <c r="R24" s="5">
        <f t="shared" si="10"/>
        <v>4429274.9196750177</v>
      </c>
      <c r="S24" s="5"/>
      <c r="T24" s="6">
        <f t="shared" si="0"/>
        <v>42840007.340489984</v>
      </c>
      <c r="V24" s="38">
        <v>833333.34</v>
      </c>
      <c r="W24" s="38">
        <v>-833333.34</v>
      </c>
      <c r="X24" s="39"/>
    </row>
    <row r="25" spans="1:26" x14ac:dyDescent="0.25">
      <c r="A25" s="33">
        <v>10</v>
      </c>
      <c r="B25" s="34">
        <v>44287</v>
      </c>
      <c r="C25" s="36" t="s">
        <v>31</v>
      </c>
      <c r="D25" s="10">
        <v>6220499.9999998799</v>
      </c>
      <c r="E25" s="14">
        <v>3379930.8926113797</v>
      </c>
      <c r="F25" s="14"/>
      <c r="G25" s="6">
        <v>-416666.66666666698</v>
      </c>
      <c r="H25" s="6">
        <f t="shared" si="1"/>
        <v>40940860.216666669</v>
      </c>
      <c r="I25" s="6"/>
      <c r="J25" s="6">
        <f t="shared" si="2"/>
        <v>-87500.000000000058</v>
      </c>
      <c r="K25" s="6">
        <f t="shared" si="3"/>
        <v>-8597580.6455000006</v>
      </c>
      <c r="L25" s="7">
        <f t="shared" si="11"/>
        <v>32014112.904500004</v>
      </c>
      <c r="M25" s="7">
        <f t="shared" si="5"/>
        <v>-109915.12097211668</v>
      </c>
      <c r="N25" s="5">
        <f t="shared" si="6"/>
        <v>-2425728.9114621002</v>
      </c>
      <c r="O25" s="7">
        <f t="shared" si="7"/>
        <v>-100310.88710076669</v>
      </c>
      <c r="P25" s="5">
        <f t="shared" si="8"/>
        <v>-2213772.0162858004</v>
      </c>
      <c r="Q25" s="5">
        <f t="shared" si="9"/>
        <v>210226.00807288339</v>
      </c>
      <c r="R25" s="5">
        <f t="shared" si="10"/>
        <v>4639500.9277479015</v>
      </c>
      <c r="S25" s="5"/>
      <c r="T25" s="6">
        <f t="shared" si="0"/>
        <v>43366589.128128774</v>
      </c>
      <c r="V25" s="38">
        <v>833333.34</v>
      </c>
      <c r="W25" s="38">
        <v>-833333.34</v>
      </c>
      <c r="X25" s="39"/>
    </row>
    <row r="26" spans="1:26" x14ac:dyDescent="0.25">
      <c r="A26" s="33">
        <v>11</v>
      </c>
      <c r="B26" s="34">
        <v>44317</v>
      </c>
      <c r="C26" s="36" t="s">
        <v>31</v>
      </c>
      <c r="D26" s="10">
        <v>5557499.9999998799</v>
      </c>
      <c r="E26" s="14">
        <v>916577.12736758403</v>
      </c>
      <c r="F26" s="14"/>
      <c r="G26" s="6">
        <v>-416666.66666666698</v>
      </c>
      <c r="H26" s="6">
        <f t="shared" si="1"/>
        <v>41357526.883333333</v>
      </c>
      <c r="I26" s="6"/>
      <c r="J26" s="6">
        <f t="shared" si="2"/>
        <v>-87500.000000000058</v>
      </c>
      <c r="K26" s="6">
        <f t="shared" si="3"/>
        <v>-8685080.6455000006</v>
      </c>
      <c r="L26" s="7">
        <f t="shared" si="11"/>
        <v>32343279.571166668</v>
      </c>
      <c r="M26" s="7">
        <f t="shared" si="5"/>
        <v>-111045.25986100556</v>
      </c>
      <c r="N26" s="5">
        <f t="shared" si="6"/>
        <v>-2536774.1713231057</v>
      </c>
      <c r="O26" s="7">
        <f t="shared" si="7"/>
        <v>-101342.27598965557</v>
      </c>
      <c r="P26" s="5">
        <f t="shared" si="8"/>
        <v>-2315114.2922754558</v>
      </c>
      <c r="Q26" s="5">
        <f t="shared" si="9"/>
        <v>212387.53585066117</v>
      </c>
      <c r="R26" s="5">
        <f t="shared" si="10"/>
        <v>4851888.4635985624</v>
      </c>
      <c r="S26" s="5"/>
      <c r="T26" s="6">
        <f t="shared" si="0"/>
        <v>43894301.054656439</v>
      </c>
      <c r="V26" s="38">
        <v>833333.34</v>
      </c>
      <c r="W26" s="38">
        <v>-833333.34</v>
      </c>
      <c r="X26" s="39"/>
    </row>
    <row r="27" spans="1:26" x14ac:dyDescent="0.25">
      <c r="A27" s="33">
        <v>12</v>
      </c>
      <c r="B27" s="34">
        <v>44348</v>
      </c>
      <c r="C27" s="36" t="s">
        <v>31</v>
      </c>
      <c r="D27" s="10">
        <v>5557499.9999998799</v>
      </c>
      <c r="E27" s="14">
        <v>1611412.0622207199</v>
      </c>
      <c r="F27" s="14"/>
      <c r="G27" s="6">
        <v>-416666.66666666698</v>
      </c>
      <c r="H27" s="6">
        <f t="shared" si="1"/>
        <v>41774193.549999997</v>
      </c>
      <c r="I27" s="6"/>
      <c r="J27" s="6">
        <f t="shared" si="2"/>
        <v>-87500.000000000058</v>
      </c>
      <c r="K27" s="6">
        <f t="shared" si="3"/>
        <v>-8772580.6455000006</v>
      </c>
      <c r="L27" s="7">
        <f t="shared" si="11"/>
        <v>32672446.237833332</v>
      </c>
      <c r="M27" s="7">
        <f t="shared" si="5"/>
        <v>-112175.39874989445</v>
      </c>
      <c r="N27" s="5">
        <f t="shared" si="6"/>
        <v>-2648949.5700730002</v>
      </c>
      <c r="O27" s="7">
        <f t="shared" si="7"/>
        <v>-102373.66487854444</v>
      </c>
      <c r="P27" s="5">
        <f t="shared" si="8"/>
        <v>-2417487.9571540002</v>
      </c>
      <c r="Q27" s="5">
        <f t="shared" si="9"/>
        <v>214549.06362843892</v>
      </c>
      <c r="R27" s="5">
        <f t="shared" si="10"/>
        <v>5066437.5272270013</v>
      </c>
      <c r="S27" s="5"/>
      <c r="T27" s="6">
        <f t="shared" si="0"/>
        <v>44423143.120072998</v>
      </c>
      <c r="V27" s="38">
        <v>833333.34</v>
      </c>
      <c r="W27" s="38">
        <v>-833333.34</v>
      </c>
      <c r="X27" s="39"/>
    </row>
    <row r="28" spans="1:26" x14ac:dyDescent="0.25">
      <c r="A28" s="33">
        <v>13</v>
      </c>
      <c r="B28" s="34">
        <v>44378</v>
      </c>
      <c r="C28" s="36" t="s">
        <v>31</v>
      </c>
      <c r="D28" s="6">
        <v>6103499.9999998799</v>
      </c>
      <c r="E28" s="9">
        <v>5064440.4150298201</v>
      </c>
      <c r="F28" s="14"/>
      <c r="G28" s="6">
        <v>-416666.66666666698</v>
      </c>
      <c r="H28" s="6">
        <f t="shared" si="1"/>
        <v>42190860.216666661</v>
      </c>
      <c r="I28" s="6"/>
      <c r="J28" s="6">
        <f t="shared" si="2"/>
        <v>-87500.000000000058</v>
      </c>
      <c r="K28" s="6">
        <f t="shared" si="3"/>
        <v>-8860080.6455000006</v>
      </c>
      <c r="L28" s="7">
        <f t="shared" si="11"/>
        <v>33001612.904499996</v>
      </c>
      <c r="M28" s="7">
        <f t="shared" si="5"/>
        <v>-113305.53763878332</v>
      </c>
      <c r="N28" s="5">
        <f t="shared" si="6"/>
        <v>-2762255.1077117836</v>
      </c>
      <c r="O28" s="7">
        <f t="shared" si="7"/>
        <v>-103405.05376743333</v>
      </c>
      <c r="P28" s="5">
        <f t="shared" si="8"/>
        <v>-2520893.0109214336</v>
      </c>
      <c r="Q28" s="5">
        <f t="shared" si="9"/>
        <v>216710.59140621667</v>
      </c>
      <c r="R28" s="5">
        <f t="shared" si="10"/>
        <v>5283148.1186332181</v>
      </c>
      <c r="S28" s="5"/>
      <c r="T28" s="6">
        <f t="shared" si="0"/>
        <v>44953115.324378446</v>
      </c>
      <c r="V28" s="38">
        <v>833333.34</v>
      </c>
      <c r="W28" s="38">
        <v>-833333.34</v>
      </c>
      <c r="X28" s="39"/>
    </row>
    <row r="29" spans="1:26" x14ac:dyDescent="0.25">
      <c r="A29" s="33">
        <v>14</v>
      </c>
      <c r="B29" s="34">
        <v>44409</v>
      </c>
      <c r="C29" s="36" t="s">
        <v>31</v>
      </c>
      <c r="D29" s="6">
        <v>5986499.9999998799</v>
      </c>
      <c r="E29" s="9">
        <v>4351452.3864130499</v>
      </c>
      <c r="F29" s="14"/>
      <c r="G29" s="6">
        <v>-416666.66666666698</v>
      </c>
      <c r="H29" s="6">
        <f t="shared" si="1"/>
        <v>42607526.883333325</v>
      </c>
      <c r="I29" s="6"/>
      <c r="J29" s="6">
        <f t="shared" si="2"/>
        <v>-87500.000000000058</v>
      </c>
      <c r="K29" s="6">
        <f t="shared" si="3"/>
        <v>-8947580.6455000006</v>
      </c>
      <c r="L29" s="7">
        <f t="shared" si="11"/>
        <v>33330779.571166661</v>
      </c>
      <c r="M29" s="7">
        <f t="shared" si="5"/>
        <v>-114435.6765276722</v>
      </c>
      <c r="N29" s="5">
        <f t="shared" si="6"/>
        <v>-2876690.7842394556</v>
      </c>
      <c r="O29" s="7">
        <f t="shared" si="7"/>
        <v>-104436.44265632221</v>
      </c>
      <c r="P29" s="5">
        <f t="shared" si="8"/>
        <v>-2625329.453577756</v>
      </c>
      <c r="Q29" s="5">
        <f t="shared" si="9"/>
        <v>218872.11918399445</v>
      </c>
      <c r="R29" s="5">
        <f t="shared" si="10"/>
        <v>5502020.2378172129</v>
      </c>
      <c r="S29" s="5"/>
      <c r="T29" s="6">
        <f t="shared" si="0"/>
        <v>45484217.667572781</v>
      </c>
      <c r="V29" s="38">
        <v>833333.34</v>
      </c>
      <c r="W29" s="38">
        <v>-833333.34</v>
      </c>
      <c r="X29" s="39"/>
    </row>
    <row r="30" spans="1:26" x14ac:dyDescent="0.25">
      <c r="A30" s="33">
        <v>15</v>
      </c>
      <c r="B30" s="34">
        <v>44440</v>
      </c>
      <c r="C30" s="36" t="s">
        <v>31</v>
      </c>
      <c r="D30" s="6">
        <v>5576999.9999998799</v>
      </c>
      <c r="E30" s="9">
        <v>1762979.7475505299</v>
      </c>
      <c r="F30" s="14"/>
      <c r="G30" s="6">
        <v>-416666.66666666698</v>
      </c>
      <c r="H30" s="6">
        <f t="shared" si="1"/>
        <v>43024193.54999999</v>
      </c>
      <c r="I30" s="6"/>
      <c r="J30" s="6">
        <f t="shared" si="2"/>
        <v>-87500.000000000058</v>
      </c>
      <c r="K30" s="6">
        <f t="shared" si="3"/>
        <v>-9035080.6455000006</v>
      </c>
      <c r="L30" s="7">
        <f t="shared" si="11"/>
        <v>33659946.237833321</v>
      </c>
      <c r="M30" s="7">
        <f t="shared" si="5"/>
        <v>-115565.81541656108</v>
      </c>
      <c r="N30" s="5">
        <f t="shared" si="6"/>
        <v>-2992256.5996560166</v>
      </c>
      <c r="O30" s="7">
        <f t="shared" si="7"/>
        <v>-105467.83154521108</v>
      </c>
      <c r="P30" s="5">
        <f t="shared" si="8"/>
        <v>-2730797.2851229669</v>
      </c>
      <c r="Q30" s="5">
        <f t="shared" si="9"/>
        <v>221033.64696177217</v>
      </c>
      <c r="R30" s="5">
        <f t="shared" si="10"/>
        <v>5723053.8847789848</v>
      </c>
      <c r="S30" s="5"/>
      <c r="T30" s="6">
        <f t="shared" si="0"/>
        <v>46016450.149656005</v>
      </c>
      <c r="V30" s="38">
        <v>833333.34</v>
      </c>
      <c r="W30" s="38">
        <v>-833333.34</v>
      </c>
      <c r="X30" s="39"/>
    </row>
    <row r="31" spans="1:26" x14ac:dyDescent="0.25">
      <c r="A31" s="33">
        <v>16</v>
      </c>
      <c r="B31" s="34">
        <v>44470</v>
      </c>
      <c r="C31" s="36" t="s">
        <v>31</v>
      </c>
      <c r="D31" s="6">
        <v>5420999.9999998799</v>
      </c>
      <c r="E31" s="9">
        <v>441415.153677642</v>
      </c>
      <c r="F31" s="14"/>
      <c r="G31" s="6">
        <v>-416666.66666666698</v>
      </c>
      <c r="H31" s="6">
        <f t="shared" si="1"/>
        <v>43440860.216666654</v>
      </c>
      <c r="I31" s="6"/>
      <c r="J31" s="6">
        <f t="shared" si="2"/>
        <v>-87500.000000000058</v>
      </c>
      <c r="K31" s="6">
        <f t="shared" si="3"/>
        <v>-9122580.6455000006</v>
      </c>
      <c r="L31" s="7">
        <f t="shared" si="11"/>
        <v>33989112.904499993</v>
      </c>
      <c r="M31" s="7">
        <f t="shared" si="5"/>
        <v>-116695.95430544998</v>
      </c>
      <c r="N31" s="5">
        <f t="shared" si="6"/>
        <v>-3108952.5539614665</v>
      </c>
      <c r="O31" s="7">
        <f t="shared" si="7"/>
        <v>-106499.22043409997</v>
      </c>
      <c r="P31" s="5">
        <f t="shared" si="8"/>
        <v>-2837296.5055570668</v>
      </c>
      <c r="Q31" s="5">
        <f t="shared" si="9"/>
        <v>223195.17473954998</v>
      </c>
      <c r="R31" s="5">
        <f t="shared" si="10"/>
        <v>5946249.0595185347</v>
      </c>
      <c r="S31" s="5"/>
      <c r="T31" s="6">
        <f t="shared" si="0"/>
        <v>46549812.770628117</v>
      </c>
      <c r="V31" s="38">
        <v>833333.34</v>
      </c>
      <c r="W31" s="38">
        <v>-833333.34</v>
      </c>
      <c r="X31" s="39"/>
    </row>
    <row r="32" spans="1:26" x14ac:dyDescent="0.25">
      <c r="A32" s="33">
        <v>17</v>
      </c>
      <c r="B32" s="34">
        <v>44501</v>
      </c>
      <c r="C32" s="36" t="s">
        <v>31</v>
      </c>
      <c r="D32" s="6">
        <v>5518499.9999998799</v>
      </c>
      <c r="E32" s="9">
        <v>1408932.99379879</v>
      </c>
      <c r="F32" s="14"/>
      <c r="G32" s="6">
        <v>-416666.66666666698</v>
      </c>
      <c r="H32" s="6">
        <f t="shared" si="1"/>
        <v>43857526.883333318</v>
      </c>
      <c r="I32" s="6"/>
      <c r="J32" s="6">
        <f t="shared" si="2"/>
        <v>-87500.000000000058</v>
      </c>
      <c r="K32" s="6">
        <f t="shared" si="3"/>
        <v>-9210080.6455000006</v>
      </c>
      <c r="L32" s="7">
        <f t="shared" si="11"/>
        <v>34318279.571166649</v>
      </c>
      <c r="M32" s="7">
        <f t="shared" si="5"/>
        <v>-117826.09319433883</v>
      </c>
      <c r="N32" s="5">
        <f t="shared" si="6"/>
        <v>-3226778.6471558055</v>
      </c>
      <c r="O32" s="7">
        <f t="shared" si="7"/>
        <v>-107530.60932298884</v>
      </c>
      <c r="P32" s="5">
        <f t="shared" si="8"/>
        <v>-2944827.1148800557</v>
      </c>
      <c r="Q32" s="5">
        <f t="shared" si="9"/>
        <v>225356.70251732771</v>
      </c>
      <c r="R32" s="5">
        <f t="shared" si="10"/>
        <v>6171605.7620358625</v>
      </c>
      <c r="S32" s="5"/>
      <c r="T32" s="6">
        <f t="shared" si="0"/>
        <v>47084305.530489124</v>
      </c>
      <c r="V32" s="38">
        <v>833333.34</v>
      </c>
      <c r="W32" s="38">
        <v>-833333.34</v>
      </c>
      <c r="X32" s="39"/>
    </row>
    <row r="33" spans="1:24" x14ac:dyDescent="0.25">
      <c r="A33" s="33">
        <v>18</v>
      </c>
      <c r="B33" s="34">
        <v>44531</v>
      </c>
      <c r="C33" s="36" t="s">
        <v>31</v>
      </c>
      <c r="D33" s="6">
        <v>5888999.9999998799</v>
      </c>
      <c r="E33" s="9">
        <v>3722033.6658525299</v>
      </c>
      <c r="F33" s="14"/>
      <c r="G33" s="6">
        <v>-416666.66666666698</v>
      </c>
      <c r="H33" s="6">
        <f t="shared" si="1"/>
        <v>44274193.549999982</v>
      </c>
      <c r="I33" s="6"/>
      <c r="J33" s="6">
        <f t="shared" si="2"/>
        <v>-87500.000000000058</v>
      </c>
      <c r="K33" s="6">
        <f t="shared" si="3"/>
        <v>-9297580.6455000006</v>
      </c>
      <c r="L33" s="7">
        <f t="shared" si="11"/>
        <v>34647446.237833321</v>
      </c>
      <c r="M33" s="7">
        <f t="shared" si="5"/>
        <v>-118956.23208322773</v>
      </c>
      <c r="N33" s="5">
        <f t="shared" si="6"/>
        <v>-3345734.8792390334</v>
      </c>
      <c r="O33" s="7">
        <f t="shared" si="7"/>
        <v>-108561.99821187774</v>
      </c>
      <c r="P33" s="5">
        <f t="shared" si="8"/>
        <v>-3053389.1130919335</v>
      </c>
      <c r="Q33" s="5">
        <f t="shared" si="9"/>
        <v>227518.23029510552</v>
      </c>
      <c r="R33" s="5">
        <f t="shared" si="10"/>
        <v>6399123.9923309684</v>
      </c>
      <c r="S33" s="5"/>
      <c r="T33" s="6">
        <f t="shared" si="0"/>
        <v>47619928.42923902</v>
      </c>
      <c r="V33" s="38">
        <v>833333.34</v>
      </c>
      <c r="W33" s="38">
        <v>-833333.34</v>
      </c>
      <c r="X33" s="39"/>
    </row>
    <row r="34" spans="1:24" x14ac:dyDescent="0.25">
      <c r="A34" s="33">
        <v>19</v>
      </c>
      <c r="B34" s="34">
        <v>44562</v>
      </c>
      <c r="C34" s="36" t="s">
        <v>31</v>
      </c>
      <c r="D34" s="6">
        <v>5617624.9999996396</v>
      </c>
      <c r="E34" s="9">
        <v>3930037.3958979198</v>
      </c>
      <c r="F34" s="14"/>
      <c r="G34" s="6">
        <v>-416666.66666666698</v>
      </c>
      <c r="H34" s="6">
        <f t="shared" si="1"/>
        <v>44690860.216666646</v>
      </c>
      <c r="I34" s="6"/>
      <c r="J34" s="6">
        <f t="shared" si="2"/>
        <v>-87500.000000000058</v>
      </c>
      <c r="K34" s="6">
        <f t="shared" si="3"/>
        <v>-9385080.6455000006</v>
      </c>
      <c r="L34" s="7">
        <f t="shared" si="11"/>
        <v>34976612.904499978</v>
      </c>
      <c r="M34" s="7">
        <f t="shared" si="5"/>
        <v>-120086.37097211659</v>
      </c>
      <c r="N34" s="5">
        <f t="shared" si="6"/>
        <v>-3465821.2502111499</v>
      </c>
      <c r="O34" s="7">
        <f t="shared" si="7"/>
        <v>-109593.3871007666</v>
      </c>
      <c r="P34" s="5">
        <f t="shared" si="8"/>
        <v>-3162982.5001927</v>
      </c>
      <c r="Q34" s="5">
        <f t="shared" si="9"/>
        <v>229679.75807288321</v>
      </c>
      <c r="R34" s="5">
        <f t="shared" si="10"/>
        <v>6628803.7504038513</v>
      </c>
      <c r="S34" s="5"/>
      <c r="T34" s="6">
        <f t="shared" si="0"/>
        <v>48156681.466877796</v>
      </c>
      <c r="V34" s="38">
        <v>833333.34</v>
      </c>
      <c r="W34" s="38">
        <v>-833333.34</v>
      </c>
      <c r="X34" s="39"/>
    </row>
    <row r="35" spans="1:24" x14ac:dyDescent="0.25">
      <c r="A35" s="33">
        <v>20</v>
      </c>
      <c r="B35" s="34">
        <v>44593</v>
      </c>
      <c r="C35" s="36" t="s">
        <v>31</v>
      </c>
      <c r="D35" s="6">
        <v>5617624.9999996396</v>
      </c>
      <c r="E35" s="9">
        <v>4578125.6831679204</v>
      </c>
      <c r="F35" s="14"/>
      <c r="G35" s="6">
        <v>-416666.66666666698</v>
      </c>
      <c r="H35" s="6">
        <f t="shared" si="1"/>
        <v>45107526.88333331</v>
      </c>
      <c r="I35" s="6"/>
      <c r="J35" s="6">
        <f t="shared" si="2"/>
        <v>-87500.000000000058</v>
      </c>
      <c r="K35" s="6">
        <f t="shared" si="3"/>
        <v>-9472580.6455000006</v>
      </c>
      <c r="L35" s="7">
        <f t="shared" si="11"/>
        <v>35305779.571166649</v>
      </c>
      <c r="M35" s="7">
        <f t="shared" si="5"/>
        <v>-121216.5098610055</v>
      </c>
      <c r="N35" s="5">
        <f t="shared" si="6"/>
        <v>-3587037.7600721554</v>
      </c>
      <c r="O35" s="7">
        <f t="shared" si="7"/>
        <v>-110624.77598965551</v>
      </c>
      <c r="P35" s="5">
        <f t="shared" si="8"/>
        <v>-3273607.2761823554</v>
      </c>
      <c r="Q35" s="5">
        <f t="shared" si="9"/>
        <v>231841.28585066102</v>
      </c>
      <c r="R35" s="5">
        <f t="shared" si="10"/>
        <v>6860645.0362545121</v>
      </c>
      <c r="S35" s="5"/>
      <c r="T35" s="6">
        <f t="shared" si="0"/>
        <v>48694564.643405467</v>
      </c>
      <c r="V35" s="38">
        <v>833333.34</v>
      </c>
      <c r="W35" s="38">
        <v>-833333.34</v>
      </c>
      <c r="X35" s="39"/>
    </row>
    <row r="36" spans="1:24" x14ac:dyDescent="0.25">
      <c r="A36" s="33">
        <v>21</v>
      </c>
      <c r="B36" s="34">
        <v>44621</v>
      </c>
      <c r="C36" s="36" t="s">
        <v>31</v>
      </c>
      <c r="D36" s="6">
        <v>5617624.9999996396</v>
      </c>
      <c r="E36" s="9">
        <v>2416221.7040679203</v>
      </c>
      <c r="F36" s="14"/>
      <c r="G36" s="6">
        <v>-416666.66666666698</v>
      </c>
      <c r="H36" s="6">
        <f t="shared" si="1"/>
        <v>45524193.549999975</v>
      </c>
      <c r="I36" s="6"/>
      <c r="J36" s="6">
        <f t="shared" si="2"/>
        <v>-87500.000000000058</v>
      </c>
      <c r="K36" s="6">
        <f t="shared" si="3"/>
        <v>-9560080.6455000006</v>
      </c>
      <c r="L36" s="7">
        <f t="shared" si="11"/>
        <v>35634946.237833306</v>
      </c>
      <c r="M36" s="7">
        <f t="shared" si="5"/>
        <v>-122346.64874989435</v>
      </c>
      <c r="N36" s="5">
        <f t="shared" si="6"/>
        <v>-3709384.4088220499</v>
      </c>
      <c r="O36" s="7">
        <f t="shared" si="7"/>
        <v>-111656.16487854437</v>
      </c>
      <c r="P36" s="5">
        <f t="shared" si="8"/>
        <v>-3385263.4410608998</v>
      </c>
      <c r="Q36" s="5">
        <f t="shared" si="9"/>
        <v>234002.81362843874</v>
      </c>
      <c r="R36" s="5">
        <f t="shared" si="10"/>
        <v>7094647.849882951</v>
      </c>
      <c r="S36" s="5"/>
      <c r="T36" s="6">
        <f t="shared" si="0"/>
        <v>49233577.958822027</v>
      </c>
      <c r="V36" s="38">
        <v>833333.34</v>
      </c>
      <c r="W36" s="38">
        <v>-833333.34</v>
      </c>
      <c r="X36" s="39"/>
    </row>
    <row r="37" spans="1:24" x14ac:dyDescent="0.25">
      <c r="A37" s="33">
        <v>22</v>
      </c>
      <c r="B37" s="34">
        <v>44652</v>
      </c>
      <c r="C37" s="36" t="s">
        <v>31</v>
      </c>
      <c r="D37" s="6">
        <v>5617624.9999996396</v>
      </c>
      <c r="E37" s="9">
        <v>1793243.21286092</v>
      </c>
      <c r="F37" s="14"/>
      <c r="G37" s="6">
        <v>-416666.66666666698</v>
      </c>
      <c r="H37" s="6">
        <f t="shared" si="1"/>
        <v>45940860.216666639</v>
      </c>
      <c r="I37" s="6"/>
      <c r="J37" s="6">
        <f t="shared" si="2"/>
        <v>-87500.000000000058</v>
      </c>
      <c r="K37" s="6">
        <f t="shared" si="3"/>
        <v>-9647580.6455000006</v>
      </c>
      <c r="L37" s="7">
        <f t="shared" si="11"/>
        <v>35964112.904499978</v>
      </c>
      <c r="M37" s="7">
        <f t="shared" si="5"/>
        <v>-123476.78763878327</v>
      </c>
      <c r="N37" s="5">
        <f t="shared" si="6"/>
        <v>-3832861.1964608333</v>
      </c>
      <c r="O37" s="7">
        <f t="shared" si="7"/>
        <v>-112687.55376743327</v>
      </c>
      <c r="P37" s="5">
        <f t="shared" si="8"/>
        <v>-3497950.9948283331</v>
      </c>
      <c r="Q37" s="5">
        <f t="shared" si="9"/>
        <v>236164.34140621655</v>
      </c>
      <c r="R37" s="5">
        <f t="shared" si="10"/>
        <v>7330812.1912891679</v>
      </c>
      <c r="S37" s="5"/>
      <c r="T37" s="6">
        <f t="shared" si="0"/>
        <v>49773721.413127474</v>
      </c>
      <c r="V37" s="38">
        <v>833333.34</v>
      </c>
      <c r="W37" s="38">
        <v>-833333.34</v>
      </c>
      <c r="X37" s="39"/>
    </row>
    <row r="38" spans="1:24" x14ac:dyDescent="0.25">
      <c r="A38" s="33">
        <v>23</v>
      </c>
      <c r="B38" s="34">
        <v>44682</v>
      </c>
      <c r="C38" s="36" t="s">
        <v>31</v>
      </c>
      <c r="D38" s="6">
        <v>5617624.9999996396</v>
      </c>
      <c r="E38" s="9">
        <v>834972.71445092</v>
      </c>
      <c r="F38" s="14"/>
      <c r="G38" s="6">
        <v>-416666.66666666698</v>
      </c>
      <c r="H38" s="6">
        <f t="shared" si="1"/>
        <v>46357526.883333303</v>
      </c>
      <c r="I38" s="6"/>
      <c r="J38" s="6">
        <f t="shared" si="2"/>
        <v>-87500.000000000058</v>
      </c>
      <c r="K38" s="6">
        <f t="shared" si="3"/>
        <v>-9735080.6455000006</v>
      </c>
      <c r="L38" s="7">
        <f t="shared" si="11"/>
        <v>36293279.571166635</v>
      </c>
      <c r="M38" s="7">
        <f t="shared" si="5"/>
        <v>-124606.92652767211</v>
      </c>
      <c r="N38" s="5">
        <f t="shared" si="6"/>
        <v>-3957468.1229885053</v>
      </c>
      <c r="O38" s="7">
        <f t="shared" si="7"/>
        <v>-113718.94265632212</v>
      </c>
      <c r="P38" s="5">
        <f t="shared" si="8"/>
        <v>-3611669.9374846551</v>
      </c>
      <c r="Q38" s="5">
        <f t="shared" si="9"/>
        <v>238325.86918399428</v>
      </c>
      <c r="R38" s="5">
        <f t="shared" si="10"/>
        <v>7569138.0604731617</v>
      </c>
      <c r="S38" s="5"/>
      <c r="T38" s="6">
        <f t="shared" si="0"/>
        <v>50314995.00632181</v>
      </c>
      <c r="V38" s="38">
        <v>833333.34</v>
      </c>
      <c r="W38" s="38">
        <v>-833333.34</v>
      </c>
      <c r="X38" s="39"/>
    </row>
    <row r="39" spans="1:24" x14ac:dyDescent="0.25">
      <c r="A39" s="33">
        <v>24</v>
      </c>
      <c r="B39" s="34">
        <v>44713</v>
      </c>
      <c r="C39" s="36" t="s">
        <v>31</v>
      </c>
      <c r="D39" s="6">
        <v>5617624.9999996396</v>
      </c>
      <c r="E39" s="9">
        <v>1243839.7817679199</v>
      </c>
      <c r="F39" s="14"/>
      <c r="G39" s="6">
        <v>-416666.66666666698</v>
      </c>
      <c r="H39" s="6">
        <f t="shared" si="1"/>
        <v>46774193.549999967</v>
      </c>
      <c r="I39" s="6"/>
      <c r="J39" s="6">
        <f t="shared" si="2"/>
        <v>-87500.000000000058</v>
      </c>
      <c r="K39" s="6">
        <f t="shared" si="3"/>
        <v>-9822580.6455000006</v>
      </c>
      <c r="L39" s="7">
        <f t="shared" si="11"/>
        <v>36622446.237833306</v>
      </c>
      <c r="M39" s="7">
        <f t="shared" si="5"/>
        <v>-125737.06541656102</v>
      </c>
      <c r="N39" s="5">
        <f t="shared" si="6"/>
        <v>-4083205.1884050663</v>
      </c>
      <c r="O39" s="7">
        <f t="shared" si="7"/>
        <v>-114750.33154521103</v>
      </c>
      <c r="P39" s="5">
        <f t="shared" si="8"/>
        <v>-3726420.269029866</v>
      </c>
      <c r="Q39" s="5">
        <f t="shared" si="9"/>
        <v>240487.39696177209</v>
      </c>
      <c r="R39" s="5">
        <f t="shared" si="10"/>
        <v>7809625.4574349336</v>
      </c>
      <c r="S39" s="5"/>
      <c r="T39" s="6">
        <f t="shared" si="0"/>
        <v>50857398.738405041</v>
      </c>
      <c r="V39" s="38">
        <v>833333.34</v>
      </c>
      <c r="W39" s="38">
        <v>-833333.34</v>
      </c>
      <c r="X39" s="39"/>
    </row>
    <row r="40" spans="1:24" x14ac:dyDescent="0.25">
      <c r="A40" s="33">
        <v>25</v>
      </c>
      <c r="B40" s="34">
        <v>44743</v>
      </c>
      <c r="C40" s="36" t="s">
        <v>31</v>
      </c>
      <c r="D40" s="6">
        <v>5617624.9999996396</v>
      </c>
      <c r="E40" s="9">
        <v>4416692.6682279203</v>
      </c>
      <c r="F40" s="14"/>
      <c r="G40" s="6">
        <v>-416666.66666666698</v>
      </c>
      <c r="H40" s="6">
        <f t="shared" si="1"/>
        <v>47190860.216666631</v>
      </c>
      <c r="I40" s="6"/>
      <c r="J40" s="6">
        <f t="shared" si="2"/>
        <v>-87500.000000000058</v>
      </c>
      <c r="K40" s="6">
        <f t="shared" si="3"/>
        <v>-9910080.6455000006</v>
      </c>
      <c r="L40" s="7">
        <f t="shared" si="11"/>
        <v>36951612.904499963</v>
      </c>
      <c r="M40" s="7">
        <f t="shared" si="5"/>
        <v>-126867.20430544988</v>
      </c>
      <c r="N40" s="5">
        <f t="shared" si="6"/>
        <v>-4210072.3927105162</v>
      </c>
      <c r="O40" s="7">
        <f t="shared" si="7"/>
        <v>-115781.72043409989</v>
      </c>
      <c r="P40" s="5">
        <f t="shared" si="8"/>
        <v>-3842201.9894639659</v>
      </c>
      <c r="Q40" s="5">
        <f t="shared" si="9"/>
        <v>242648.92473954978</v>
      </c>
      <c r="R40" s="5">
        <f t="shared" si="10"/>
        <v>8052274.3821744835</v>
      </c>
      <c r="S40" s="5"/>
      <c r="T40" s="6">
        <f t="shared" si="0"/>
        <v>51400932.609377153</v>
      </c>
      <c r="V40" s="38">
        <v>833333.34</v>
      </c>
      <c r="W40" s="38">
        <v>-833333.34</v>
      </c>
      <c r="X40" s="39"/>
    </row>
    <row r="41" spans="1:24" x14ac:dyDescent="0.25">
      <c r="A41" s="33">
        <v>26</v>
      </c>
      <c r="B41" s="34">
        <v>44774</v>
      </c>
      <c r="C41" s="36" t="s">
        <v>31</v>
      </c>
      <c r="D41" s="6">
        <v>5617624.9999996396</v>
      </c>
      <c r="E41" s="9">
        <v>2432885.2374879201</v>
      </c>
      <c r="F41" s="14"/>
      <c r="G41" s="6">
        <v>-416666.66666666698</v>
      </c>
      <c r="H41" s="6">
        <f t="shared" si="1"/>
        <v>47607526.883333296</v>
      </c>
      <c r="I41" s="6"/>
      <c r="J41" s="6">
        <f t="shared" si="2"/>
        <v>-87500.000000000058</v>
      </c>
      <c r="K41" s="6">
        <f t="shared" si="3"/>
        <v>-9997580.6455000006</v>
      </c>
      <c r="L41" s="7">
        <f t="shared" si="11"/>
        <v>37280779.571166635</v>
      </c>
      <c r="M41" s="7">
        <f t="shared" si="5"/>
        <v>-127997.34319433878</v>
      </c>
      <c r="N41" s="5">
        <f t="shared" si="6"/>
        <v>-4338069.7359048547</v>
      </c>
      <c r="O41" s="7">
        <f t="shared" si="7"/>
        <v>-116813.10932298879</v>
      </c>
      <c r="P41" s="5">
        <f t="shared" si="8"/>
        <v>-3959015.0987869548</v>
      </c>
      <c r="Q41" s="5">
        <f t="shared" si="9"/>
        <v>244810.45251732762</v>
      </c>
      <c r="R41" s="5">
        <f t="shared" si="10"/>
        <v>8297084.8346918114</v>
      </c>
      <c r="S41" s="5"/>
      <c r="T41" s="6">
        <f t="shared" si="0"/>
        <v>51945596.619238146</v>
      </c>
      <c r="V41" s="38">
        <v>833333.34</v>
      </c>
      <c r="W41" s="38">
        <v>-833333.34</v>
      </c>
      <c r="X41" s="39"/>
    </row>
    <row r="42" spans="1:24" x14ac:dyDescent="0.25">
      <c r="A42" s="33">
        <v>27</v>
      </c>
      <c r="B42" s="34">
        <v>44805</v>
      </c>
      <c r="C42" s="36" t="s">
        <v>31</v>
      </c>
      <c r="D42" s="6">
        <v>5617624.9999996396</v>
      </c>
      <c r="E42" s="9">
        <v>2557560.7235679198</v>
      </c>
      <c r="F42" s="14"/>
      <c r="G42" s="6">
        <v>-416666.66666666698</v>
      </c>
      <c r="H42" s="6">
        <f t="shared" si="1"/>
        <v>48024193.54999996</v>
      </c>
      <c r="I42" s="6"/>
      <c r="J42" s="6">
        <f t="shared" si="2"/>
        <v>-87500.000000000058</v>
      </c>
      <c r="K42" s="6">
        <f t="shared" si="3"/>
        <v>-10085080.645500001</v>
      </c>
      <c r="L42" s="7">
        <f t="shared" si="11"/>
        <v>37609946.237833291</v>
      </c>
      <c r="M42" s="7">
        <f t="shared" si="5"/>
        <v>-129127.48208322763</v>
      </c>
      <c r="N42" s="5">
        <f t="shared" si="6"/>
        <v>-4467197.2179880822</v>
      </c>
      <c r="O42" s="7">
        <f t="shared" si="7"/>
        <v>-117844.49821187765</v>
      </c>
      <c r="P42" s="5">
        <f t="shared" si="8"/>
        <v>-4076859.5969988322</v>
      </c>
      <c r="Q42" s="5">
        <f t="shared" si="9"/>
        <v>246971.98029510531</v>
      </c>
      <c r="R42" s="5">
        <f t="shared" si="10"/>
        <v>8544056.8149869163</v>
      </c>
      <c r="S42" s="5"/>
      <c r="T42" s="6">
        <f t="shared" si="0"/>
        <v>52491390.767988041</v>
      </c>
      <c r="V42" s="38">
        <v>833333.34</v>
      </c>
      <c r="W42" s="38">
        <v>-833333.34</v>
      </c>
      <c r="X42" s="39"/>
    </row>
    <row r="43" spans="1:24" x14ac:dyDescent="0.25">
      <c r="A43" s="33">
        <v>28</v>
      </c>
      <c r="B43" s="34">
        <v>44835</v>
      </c>
      <c r="C43" s="36" t="s">
        <v>31</v>
      </c>
      <c r="D43" s="6">
        <v>5617624.9999996396</v>
      </c>
      <c r="E43" s="9">
        <v>1363170.82232792</v>
      </c>
      <c r="F43" s="14"/>
      <c r="G43" s="6">
        <v>-416666.66666666698</v>
      </c>
      <c r="H43" s="6">
        <f t="shared" si="1"/>
        <v>48440860.216666624</v>
      </c>
      <c r="I43" s="6"/>
      <c r="J43" s="6">
        <f t="shared" si="2"/>
        <v>-87500.000000000058</v>
      </c>
      <c r="K43" s="6">
        <f t="shared" si="3"/>
        <v>-10172580.645500001</v>
      </c>
      <c r="L43" s="7">
        <f t="shared" si="11"/>
        <v>37939112.904499963</v>
      </c>
      <c r="M43" s="7">
        <f t="shared" si="5"/>
        <v>-130257.62097211654</v>
      </c>
      <c r="N43" s="5">
        <f t="shared" si="6"/>
        <v>-4597454.8389601987</v>
      </c>
      <c r="O43" s="7">
        <f t="shared" si="7"/>
        <v>-118875.88710076656</v>
      </c>
      <c r="P43" s="5">
        <f t="shared" si="8"/>
        <v>-4195735.4840995986</v>
      </c>
      <c r="Q43" s="5">
        <f t="shared" si="9"/>
        <v>249133.50807288312</v>
      </c>
      <c r="R43" s="5">
        <f t="shared" si="10"/>
        <v>8793190.3230597991</v>
      </c>
      <c r="S43" s="5"/>
      <c r="T43" s="6">
        <f t="shared" si="0"/>
        <v>53038315.055626824</v>
      </c>
      <c r="V43" s="38">
        <v>833333.34</v>
      </c>
      <c r="W43" s="38">
        <v>-833333.34</v>
      </c>
      <c r="X43" s="39"/>
    </row>
    <row r="44" spans="1:24" x14ac:dyDescent="0.25">
      <c r="A44" s="33">
        <v>29</v>
      </c>
      <c r="B44" s="34">
        <v>44866</v>
      </c>
      <c r="C44" s="36" t="s">
        <v>31</v>
      </c>
      <c r="D44" s="6">
        <v>5617624.9999996396</v>
      </c>
      <c r="E44" s="6">
        <v>1453675.0404879199</v>
      </c>
      <c r="F44" s="10"/>
      <c r="G44" s="6">
        <v>-416666.66666666698</v>
      </c>
      <c r="H44" s="6">
        <f t="shared" si="1"/>
        <v>48857526.883333288</v>
      </c>
      <c r="I44" s="6"/>
      <c r="J44" s="6">
        <f t="shared" si="2"/>
        <v>-87500.000000000058</v>
      </c>
      <c r="K44" s="6">
        <f t="shared" si="3"/>
        <v>-10260080.645500001</v>
      </c>
      <c r="L44" s="7">
        <f t="shared" si="11"/>
        <v>38268279.57116662</v>
      </c>
      <c r="M44" s="7">
        <f t="shared" si="5"/>
        <v>-131387.75986100538</v>
      </c>
      <c r="N44" s="5">
        <f t="shared" si="6"/>
        <v>-4728842.5988212042</v>
      </c>
      <c r="O44" s="7">
        <f t="shared" si="7"/>
        <v>-119907.27598965542</v>
      </c>
      <c r="P44" s="5">
        <f t="shared" si="8"/>
        <v>-4315642.760089254</v>
      </c>
      <c r="Q44" s="5">
        <f t="shared" si="9"/>
        <v>251295.03585066085</v>
      </c>
      <c r="R44" s="5">
        <f t="shared" si="10"/>
        <v>9044485.35891046</v>
      </c>
      <c r="S44" s="5"/>
      <c r="T44" s="6">
        <f t="shared" si="0"/>
        <v>53586369.482154496</v>
      </c>
      <c r="V44" s="38">
        <v>833333.34</v>
      </c>
      <c r="W44" s="38">
        <v>-833333.34</v>
      </c>
      <c r="X44" s="39"/>
    </row>
    <row r="45" spans="1:24" x14ac:dyDescent="0.25">
      <c r="A45" s="33">
        <v>30</v>
      </c>
      <c r="B45" s="34">
        <v>44897</v>
      </c>
      <c r="C45" s="36" t="s">
        <v>31</v>
      </c>
      <c r="D45" s="6">
        <v>5617624.9999996396</v>
      </c>
      <c r="E45" s="6">
        <v>3068763.35183792</v>
      </c>
      <c r="F45" s="10"/>
      <c r="G45" s="6">
        <f>G44*(8/31)</f>
        <v>-107526.88172043019</v>
      </c>
      <c r="H45" s="6">
        <f t="shared" si="1"/>
        <v>48965053.765053719</v>
      </c>
      <c r="I45" s="45"/>
      <c r="J45" s="6">
        <f>G45*$C$8</f>
        <v>-22580.64516129034</v>
      </c>
      <c r="K45" s="6">
        <f t="shared" si="3"/>
        <v>-10282661.29066129</v>
      </c>
      <c r="L45" s="7">
        <f>H44+K44</f>
        <v>38597446.237833291</v>
      </c>
      <c r="M45" s="7">
        <f>-L45*($C$5/12)</f>
        <v>-132517.89874989429</v>
      </c>
      <c r="N45" s="5">
        <f t="shared" si="6"/>
        <v>-4861360.4975710986</v>
      </c>
      <c r="O45" s="7">
        <f>-L45*($C$6/12)</f>
        <v>-120938.66487854431</v>
      </c>
      <c r="P45" s="5">
        <f t="shared" si="8"/>
        <v>-4436581.4249677984</v>
      </c>
      <c r="Q45" s="5">
        <f>L45*($C$7/12)</f>
        <v>253456.56362843866</v>
      </c>
      <c r="R45" s="5">
        <f>R44+Q45</f>
        <v>9297941.9225388989</v>
      </c>
      <c r="S45" s="5"/>
      <c r="T45" s="6">
        <f t="shared" si="0"/>
        <v>53826414.262624823</v>
      </c>
      <c r="V45" s="57">
        <f>V44*(8/31)</f>
        <v>215053.7651612903</v>
      </c>
      <c r="W45" s="39">
        <v>-215053.7651612903</v>
      </c>
      <c r="X45" s="39"/>
    </row>
    <row r="46" spans="1:24" x14ac:dyDescent="0.25">
      <c r="D46" s="6"/>
      <c r="E46" s="6"/>
      <c r="F46" s="10"/>
    </row>
    <row r="47" spans="1:24" ht="15" customHeight="1" x14ac:dyDescent="0.25">
      <c r="A47" s="56">
        <v>31</v>
      </c>
      <c r="B47" s="17" t="s">
        <v>45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</sheetData>
  <mergeCells count="5">
    <mergeCell ref="D10:E11"/>
    <mergeCell ref="V10:W11"/>
    <mergeCell ref="T10:T11"/>
    <mergeCell ref="G10:H11"/>
    <mergeCell ref="J10:R11"/>
  </mergeCells>
  <pageMargins left="0.25" right="0.25" top="0.25" bottom="0.25" header="0.25" footer="0.25"/>
  <pageSetup paperSize="5" scale="55" firstPageNumber="6" orientation="landscape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EE686A8B-91B3-45CB-A86D-EDA794096CAB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20AE44A-6577-4606-9130-A0F983DBC9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Rockport Deferral - Forecast</vt:lpstr>
      <vt:lpstr>'Rockport Deferral - Forecast'!Print_Area</vt:lpstr>
      <vt:lpstr>'Rockport Deferral - Forecast'!Print_Titles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keywords/>
  <cp:lastModifiedBy>s213167</cp:lastModifiedBy>
  <cp:lastPrinted>2020-08-21T20:35:39Z</cp:lastPrinted>
  <dcterms:created xsi:type="dcterms:W3CDTF">2020-08-17T18:32:12Z</dcterms:created>
  <dcterms:modified xsi:type="dcterms:W3CDTF">2020-08-21T20:48:52Z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642c81f3-94c7-45fe-96ea-abd80adef95b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mHnpUGvhrYAwVF9YqH5Whw/DnKUHosNP</vt:lpwstr>
  </property>
</Properties>
</file>