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System Sales\2022\Update\"/>
    </mc:Choice>
  </mc:AlternateContent>
  <xr:revisionPtr revIDLastSave="0" documentId="13_ncr:1_{F5574B3A-5A53-4245-8F48-3AC31D72B48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orm 1.0" sheetId="1" r:id="rId1"/>
    <sheet name="Form 2.0" sheetId="2" r:id="rId2"/>
    <sheet name="Form 3.0" sheetId="3" r:id="rId3"/>
  </sheets>
  <definedNames>
    <definedName name="_xlnm.Print_Area" localSheetId="0">'Form 1.0'!$A$1:$C$37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H7" i="2" l="1"/>
  <c r="G7" i="2"/>
  <c r="F7" i="2"/>
  <c r="E7" i="2"/>
  <c r="D7" i="2"/>
  <c r="C7" i="2"/>
  <c r="B7" i="2"/>
  <c r="O49" i="3" l="1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N53" i="3" l="1"/>
  <c r="N55" i="3" s="1"/>
  <c r="N56" i="3" s="1"/>
  <c r="M9" i="2" s="1"/>
  <c r="M14" i="2" s="1"/>
  <c r="M53" i="3"/>
  <c r="M55" i="3" s="1"/>
  <c r="M56" i="3" s="1"/>
  <c r="L9" i="2" s="1"/>
  <c r="L14" i="2" s="1"/>
  <c r="L53" i="3"/>
  <c r="L55" i="3" s="1"/>
  <c r="L56" i="3" s="1"/>
  <c r="K9" i="2" s="1"/>
  <c r="K14" i="2" s="1"/>
  <c r="K53" i="3"/>
  <c r="K55" i="3" s="1"/>
  <c r="K56" i="3" s="1"/>
  <c r="J9" i="2" s="1"/>
  <c r="J14" i="2" s="1"/>
  <c r="J53" i="3"/>
  <c r="J55" i="3" s="1"/>
  <c r="J56" i="3" s="1"/>
  <c r="I9" i="2" s="1"/>
  <c r="I53" i="3"/>
  <c r="I55" i="3" s="1"/>
  <c r="I56" i="3" l="1"/>
  <c r="H9" i="2" s="1"/>
  <c r="I14" i="2"/>
  <c r="H14" i="2" l="1"/>
  <c r="M7" i="2" l="1"/>
  <c r="L7" i="2"/>
  <c r="K7" i="2"/>
  <c r="J7" i="2"/>
  <c r="I7" i="2"/>
  <c r="N11" i="2" l="1"/>
  <c r="D53" i="3" l="1"/>
  <c r="D55" i="3" s="1"/>
  <c r="D56" i="3" l="1"/>
  <c r="C9" i="2" s="1"/>
  <c r="C14" i="2" s="1"/>
  <c r="H53" i="3" l="1"/>
  <c r="G53" i="3"/>
  <c r="F53" i="3"/>
  <c r="E53" i="3"/>
  <c r="C53" i="3"/>
  <c r="C55" i="3" s="1"/>
  <c r="C56" i="3" l="1"/>
  <c r="E55" i="3"/>
  <c r="E56" i="3" s="1"/>
  <c r="D9" i="2" s="1"/>
  <c r="D14" i="2" s="1"/>
  <c r="F55" i="3"/>
  <c r="F56" i="3" s="1"/>
  <c r="E9" i="2" s="1"/>
  <c r="E14" i="2" s="1"/>
  <c r="H55" i="3"/>
  <c r="H56" i="3" s="1"/>
  <c r="G9" i="2" s="1"/>
  <c r="G14" i="2" s="1"/>
  <c r="G55" i="3"/>
  <c r="G56" i="3" s="1"/>
  <c r="F9" i="2" s="1"/>
  <c r="F14" i="2" s="1"/>
  <c r="O56" i="3" l="1"/>
  <c r="O55" i="3"/>
  <c r="B9" i="2"/>
  <c r="B14" i="2" s="1"/>
  <c r="O53" i="3"/>
  <c r="A2" i="2"/>
  <c r="A1" i="2"/>
  <c r="N14" i="2" l="1"/>
  <c r="C7" i="1" s="1"/>
  <c r="N9" i="2"/>
  <c r="N7" i="2"/>
  <c r="C5" i="1" l="1"/>
  <c r="C9" i="1" s="1"/>
  <c r="C11" i="1" s="1"/>
  <c r="C21" i="1" l="1"/>
</calcChain>
</file>

<file path=xl/sharedStrings.xml><?xml version="1.0" encoding="utf-8"?>
<sst xmlns="http://schemas.openxmlformats.org/spreadsheetml/2006/main" count="103" uniqueCount="87">
  <si>
    <t>January</t>
  </si>
  <si>
    <t>February</t>
  </si>
  <si>
    <t>March</t>
  </si>
  <si>
    <t>April</t>
  </si>
  <si>
    <t>May</t>
  </si>
  <si>
    <t>June</t>
  </si>
  <si>
    <t>Total</t>
  </si>
  <si>
    <t>July</t>
  </si>
  <si>
    <t>August</t>
  </si>
  <si>
    <t>September</t>
  </si>
  <si>
    <t>October</t>
  </si>
  <si>
    <t>November</t>
  </si>
  <si>
    <t>KY Retail Jurisdiction</t>
  </si>
  <si>
    <t>Kentucky Power Company</t>
  </si>
  <si>
    <t>System Sales Clause</t>
  </si>
  <si>
    <t>PJM Energy Sales Margin</t>
  </si>
  <si>
    <t>Sales for Resale - Assoc Cos</t>
  </si>
  <si>
    <t>Sales for Resale-Bookout Sales</t>
  </si>
  <si>
    <t>Sales for Resale-Bookout Purch</t>
  </si>
  <si>
    <t>Sale/Resale - NA - Fuel Rev</t>
  </si>
  <si>
    <t>Power Trading Transmission Expense - NonAssociated</t>
  </si>
  <si>
    <t>Financial Spark Gas - Realized</t>
  </si>
  <si>
    <t>Financial Electric Realized</t>
  </si>
  <si>
    <t>PJM Oper.Reserve Rev-OSS</t>
  </si>
  <si>
    <t>Capacity Cr. Net Sales</t>
  </si>
  <si>
    <t>PJM FTR Revenue-OSS</t>
  </si>
  <si>
    <t>PJM Pt2Pt Trans.Purch-NonAff.</t>
  </si>
  <si>
    <t>PJM NITS Purch-NonAff.</t>
  </si>
  <si>
    <t>PJM FTR Revenue-Spec</t>
  </si>
  <si>
    <t>PJM TO Admin. Exp.-NonAff.</t>
  </si>
  <si>
    <t>Non-Trading Bookout Sales-OSS</t>
  </si>
  <si>
    <t>PJM Meter Corrections-OSS</t>
  </si>
  <si>
    <t>PJM Incremental Spot-OSS</t>
  </si>
  <si>
    <t>PJM Incremental Imp Cong-OSS</t>
  </si>
  <si>
    <t>Non-Trading Bookout Purch-OSS</t>
  </si>
  <si>
    <t>Financial Hedge Realized</t>
  </si>
  <si>
    <t>Trading Auction Sales Affil</t>
  </si>
  <si>
    <t>Interest Rate Swaps-Power</t>
  </si>
  <si>
    <t>Non-ECR Auction Sales-OSS</t>
  </si>
  <si>
    <t>PJM Whlse FTR Rev - OSS</t>
  </si>
  <si>
    <t>PJM Spinning-Credit</t>
  </si>
  <si>
    <t>PJM Trans loss credits-OSS</t>
  </si>
  <si>
    <t>PJM transm loss charges-OSS</t>
  </si>
  <si>
    <t xml:space="preserve">PJM 30m Suppl Reserve CR OSS </t>
  </si>
  <si>
    <t>PJM Regulation - OSS</t>
  </si>
  <si>
    <t>PJM Spinning Reserve - OSS</t>
  </si>
  <si>
    <t>PJM Reactive - OSS</t>
  </si>
  <si>
    <t>PJM Inadvertent Mtr Res-OSS</t>
  </si>
  <si>
    <t>Normal Capacity Purchases</t>
  </si>
  <si>
    <t>PJM Purchases-non-ECR-Auction</t>
  </si>
  <si>
    <t>Capacity Purchases-Auction</t>
  </si>
  <si>
    <t>Capacity purchases - Trading</t>
  </si>
  <si>
    <t>PJM Admin-SSC&amp;DS-OSS</t>
  </si>
  <si>
    <t>PJM Admin-RP&amp;SDS-OSS</t>
  </si>
  <si>
    <t>PJM Admin-MAM&amp;SC- OSS</t>
  </si>
  <si>
    <t>December</t>
  </si>
  <si>
    <t>OSS Margin Base Credit*</t>
  </si>
  <si>
    <t xml:space="preserve">PJM 30m Suppl Reserve CH OSS </t>
  </si>
  <si>
    <t>Other Power Ex- Wholesale RECs</t>
  </si>
  <si>
    <t xml:space="preserve"> </t>
  </si>
  <si>
    <t>Total (Sum of Revenues and Expenses)</t>
  </si>
  <si>
    <t>XXXXXXX</t>
  </si>
  <si>
    <t>Actual Prior Period Amount Collected/(Credited)</t>
  </si>
  <si>
    <t>Prior Period Amount to be Collected/(Credited)</t>
  </si>
  <si>
    <t>Total Period Sales (kWh)</t>
  </si>
  <si>
    <t xml:space="preserve"> SSC kWh Factor (Line 7/Line 8)</t>
  </si>
  <si>
    <t>Total OSS Amount to be Charged/(Credited)  (Ln 4 - Ln 5 + Ln 6)</t>
  </si>
  <si>
    <t>Non-Associated Utilities (OSS) Environmental Costs **</t>
  </si>
  <si>
    <t>(Increase)/Decrease of System Sales Net Revenue   (Ln 1 - Ln 2)</t>
  </si>
  <si>
    <t>Actual OSS Margins - Form 3.0  (Illustrative)</t>
  </si>
  <si>
    <t>Account Name</t>
  </si>
  <si>
    <t>Additional accounts may be added as required</t>
  </si>
  <si>
    <t>Retail Total</t>
  </si>
  <si>
    <t>Retail Total - Sign Reversed for Form 2.0</t>
  </si>
  <si>
    <t>Retail %</t>
  </si>
  <si>
    <t>* The monthly base credit is the annual base amount divided by 12.  These monthly base amounts are used in any calculation that does not include a full 12-month period.</t>
  </si>
  <si>
    <t>** Environmental Surcharge: Form 1.0  Line 4 x Form 3.30  Line 4.</t>
  </si>
  <si>
    <t>Peak Hour Avail charge - LSE</t>
  </si>
  <si>
    <t>Account*</t>
  </si>
  <si>
    <t>Customer Rate (Credit)/Charge - 100% Customer Sharing* (Ln 3 * 100%)</t>
  </si>
  <si>
    <t>* Per the Commissions January 13, 2021 Order in Case No. 2020-00174 100% of off system sales margins are attributable to ratepayers.</t>
  </si>
  <si>
    <t>PJM Admin Default OSS*</t>
  </si>
  <si>
    <t>SSC Base Net Revenue</t>
  </si>
  <si>
    <t>Actual Net SSC Margins</t>
  </si>
  <si>
    <t>Net SSC Margins</t>
  </si>
  <si>
    <t>* To amortize off-system sales regulatory asset for GreenHat default charges over 3 years in accordance with the January 14, 2021 KPSC Order in Case No. 2020-00174.</t>
  </si>
  <si>
    <t>Twelve-Month Period Ended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</si>
</sst>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2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43" fontId="3" fillId="0" borderId="0" xfId="1" applyFont="1" applyFill="1"/>
    <xf numFmtId="164" fontId="3" fillId="0" borderId="0" xfId="1" applyNumberFormat="1" applyFont="1" applyFill="1"/>
    <xf numFmtId="166" fontId="3" fillId="0" borderId="0" xfId="2" applyNumberFormat="1" applyFont="1" applyFill="1"/>
    <xf numFmtId="0" fontId="3" fillId="0" borderId="0" xfId="0" quotePrefix="1" applyFont="1" applyFill="1"/>
    <xf numFmtId="44" fontId="3" fillId="0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3" fillId="0" borderId="0" xfId="2" applyNumberFormat="1" applyFont="1" applyFill="1"/>
    <xf numFmtId="0" fontId="3" fillId="0" borderId="4" xfId="0" applyFont="1" applyFill="1" applyBorder="1"/>
    <xf numFmtId="0" fontId="3" fillId="0" borderId="5" xfId="0" applyFont="1" applyFill="1" applyBorder="1"/>
    <xf numFmtId="165" fontId="2" fillId="0" borderId="0" xfId="2" applyNumberFormat="1" applyFont="1" applyFill="1"/>
    <xf numFmtId="43" fontId="3" fillId="0" borderId="0" xfId="0" applyNumberFormat="1" applyFont="1" applyFill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6" fillId="0" borderId="0" xfId="0" applyFont="1" applyFill="1"/>
    <xf numFmtId="164" fontId="3" fillId="0" borderId="0" xfId="3" applyNumberFormat="1" applyFont="1" applyFill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3" fillId="0" borderId="4" xfId="2" applyNumberFormat="1" applyFont="1" applyFill="1" applyBorder="1"/>
    <xf numFmtId="165" fontId="3" fillId="0" borderId="5" xfId="2" applyNumberFormat="1" applyFont="1" applyFill="1" applyBorder="1"/>
    <xf numFmtId="165" fontId="3" fillId="0" borderId="6" xfId="2" applyNumberFormat="1" applyFont="1" applyFill="1" applyBorder="1"/>
    <xf numFmtId="165" fontId="3" fillId="0" borderId="7" xfId="2" applyNumberFormat="1" applyFont="1" applyFill="1" applyBorder="1"/>
    <xf numFmtId="165" fontId="4" fillId="0" borderId="7" xfId="2" applyNumberFormat="1" applyFont="1" applyFill="1" applyBorder="1"/>
    <xf numFmtId="165" fontId="4" fillId="0" borderId="6" xfId="2" applyNumberFormat="1" applyFont="1" applyFill="1" applyBorder="1"/>
    <xf numFmtId="165" fontId="3" fillId="0" borderId="8" xfId="2" applyNumberFormat="1" applyFont="1" applyFill="1" applyBorder="1"/>
    <xf numFmtId="165" fontId="3" fillId="0" borderId="9" xfId="2" applyNumberFormat="1" applyFont="1" applyFill="1" applyBorder="1"/>
    <xf numFmtId="165" fontId="3" fillId="0" borderId="10" xfId="2" applyNumberFormat="1" applyFont="1" applyFill="1" applyBorder="1"/>
    <xf numFmtId="165" fontId="4" fillId="0" borderId="11" xfId="2" applyNumberFormat="1" applyFont="1" applyFill="1" applyBorder="1"/>
    <xf numFmtId="165" fontId="4" fillId="0" borderId="9" xfId="2" applyNumberFormat="1" applyFont="1" applyFill="1" applyBorder="1"/>
    <xf numFmtId="165" fontId="3" fillId="0" borderId="11" xfId="2" applyNumberFormat="1" applyFont="1" applyFill="1" applyBorder="1"/>
    <xf numFmtId="164" fontId="3" fillId="0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10" fontId="3" fillId="0" borderId="4" xfId="1" applyNumberFormat="1" applyFont="1" applyFill="1" applyBorder="1"/>
    <xf numFmtId="10" fontId="3" fillId="0" borderId="0" xfId="1" applyNumberFormat="1" applyFont="1" applyFill="1" applyBorder="1"/>
    <xf numFmtId="10" fontId="3" fillId="0" borderId="5" xfId="1" applyNumberFormat="1" applyFont="1" applyFill="1" applyBorder="1"/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164" fontId="3" fillId="0" borderId="7" xfId="0" applyNumberFormat="1" applyFont="1" applyFill="1" applyBorder="1"/>
    <xf numFmtId="164" fontId="3" fillId="0" borderId="8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showGridLines="0" tabSelected="1" workbookViewId="0">
      <selection activeCell="L21" sqref="L21"/>
    </sheetView>
  </sheetViews>
  <sheetFormatPr defaultRowHeight="15" x14ac:dyDescent="0.25"/>
  <cols>
    <col min="1" max="1" width="4.85546875" style="2" customWidth="1"/>
    <col min="2" max="2" width="72.28515625" style="2" bestFit="1" customWidth="1"/>
    <col min="3" max="3" width="16.85546875" style="2" bestFit="1" customWidth="1"/>
    <col min="4" max="7" width="14.5703125" style="2" customWidth="1"/>
    <col min="8" max="9" width="9.140625" style="2"/>
    <col min="10" max="10" width="15.28515625" style="2" bestFit="1" customWidth="1"/>
    <col min="11" max="16384" width="9.140625" style="2"/>
  </cols>
  <sheetData>
    <row r="1" spans="1:10" ht="15" customHeight="1" x14ac:dyDescent="0.25">
      <c r="A1" s="35" t="s">
        <v>13</v>
      </c>
      <c r="B1" s="35"/>
      <c r="C1" s="35"/>
      <c r="D1" s="1"/>
      <c r="E1" s="1"/>
      <c r="G1" s="1"/>
    </row>
    <row r="2" spans="1:10" x14ac:dyDescent="0.25">
      <c r="A2" s="35" t="s">
        <v>14</v>
      </c>
      <c r="B2" s="35"/>
      <c r="C2" s="35"/>
      <c r="D2" s="1"/>
      <c r="E2" s="1"/>
      <c r="G2" s="1"/>
    </row>
    <row r="3" spans="1:10" x14ac:dyDescent="0.25">
      <c r="A3" s="35" t="s">
        <v>86</v>
      </c>
      <c r="B3" s="35"/>
      <c r="C3" s="35"/>
      <c r="D3" s="1"/>
      <c r="E3" s="1"/>
      <c r="G3" s="1"/>
    </row>
    <row r="4" spans="1:10" x14ac:dyDescent="0.25">
      <c r="A4" s="1"/>
      <c r="G4" s="1"/>
    </row>
    <row r="5" spans="1:10" x14ac:dyDescent="0.25">
      <c r="A5" s="3">
        <v>1</v>
      </c>
      <c r="B5" s="4" t="s">
        <v>82</v>
      </c>
      <c r="C5" s="5">
        <f>'Form 2.0'!N7</f>
        <v>7326879</v>
      </c>
      <c r="G5" s="1"/>
    </row>
    <row r="6" spans="1:10" x14ac:dyDescent="0.25">
      <c r="A6" s="4"/>
      <c r="B6" s="4"/>
      <c r="C6" s="6"/>
      <c r="G6" s="1"/>
    </row>
    <row r="7" spans="1:10" x14ac:dyDescent="0.25">
      <c r="A7" s="3">
        <v>2</v>
      </c>
      <c r="B7" s="4" t="s">
        <v>83</v>
      </c>
      <c r="C7" s="5">
        <f>'Form 2.0'!N14</f>
        <v>10887438.093131656</v>
      </c>
      <c r="G7" s="1"/>
    </row>
    <row r="8" spans="1:10" x14ac:dyDescent="0.25">
      <c r="A8" s="3"/>
      <c r="B8" s="4"/>
      <c r="C8" s="6"/>
      <c r="G8" s="1"/>
    </row>
    <row r="9" spans="1:10" x14ac:dyDescent="0.25">
      <c r="A9" s="3">
        <v>3</v>
      </c>
      <c r="B9" s="5" t="s">
        <v>68</v>
      </c>
      <c r="C9" s="6">
        <f>C5-C7</f>
        <v>-3560559.0931316558</v>
      </c>
      <c r="G9" s="1"/>
    </row>
    <row r="10" spans="1:10" x14ac:dyDescent="0.25">
      <c r="A10" s="3"/>
      <c r="B10" s="4"/>
      <c r="C10" s="6"/>
      <c r="G10" s="1"/>
    </row>
    <row r="11" spans="1:10" x14ac:dyDescent="0.25">
      <c r="A11" s="3">
        <v>4</v>
      </c>
      <c r="B11" s="4" t="s">
        <v>79</v>
      </c>
      <c r="C11" s="6">
        <f>C9*1</f>
        <v>-3560559.0931316558</v>
      </c>
      <c r="D11" s="2" t="s">
        <v>59</v>
      </c>
    </row>
    <row r="12" spans="1:10" x14ac:dyDescent="0.25">
      <c r="A12" s="7"/>
      <c r="C12" s="8"/>
      <c r="D12" s="2" t="s">
        <v>59</v>
      </c>
    </row>
    <row r="13" spans="1:10" x14ac:dyDescent="0.25">
      <c r="A13" s="7">
        <v>5</v>
      </c>
      <c r="B13" s="2" t="s">
        <v>62</v>
      </c>
      <c r="C13" s="8">
        <v>411841.55</v>
      </c>
      <c r="E13" s="9"/>
    </row>
    <row r="14" spans="1:10" x14ac:dyDescent="0.25">
      <c r="C14" s="8"/>
      <c r="J14" s="10"/>
    </row>
    <row r="15" spans="1:10" x14ac:dyDescent="0.25">
      <c r="A15" s="7">
        <v>6</v>
      </c>
      <c r="B15" s="2" t="s">
        <v>63</v>
      </c>
      <c r="C15" s="8">
        <v>515698.96780443477</v>
      </c>
      <c r="D15" s="8"/>
      <c r="J15" s="10"/>
    </row>
    <row r="16" spans="1:10" x14ac:dyDescent="0.25">
      <c r="A16" s="7"/>
      <c r="C16" s="8"/>
      <c r="J16" s="10"/>
    </row>
    <row r="17" spans="1:10" x14ac:dyDescent="0.25">
      <c r="A17" s="7">
        <v>7</v>
      </c>
      <c r="B17" s="2" t="s">
        <v>66</v>
      </c>
      <c r="C17" s="8">
        <f>C11-C13+C15</f>
        <v>-3456701.6753272209</v>
      </c>
      <c r="J17" s="10"/>
    </row>
    <row r="18" spans="1:10" x14ac:dyDescent="0.25">
      <c r="A18" s="7"/>
      <c r="J18" s="10"/>
    </row>
    <row r="19" spans="1:10" x14ac:dyDescent="0.25">
      <c r="A19" s="7">
        <v>8</v>
      </c>
      <c r="B19" s="2" t="s">
        <v>64</v>
      </c>
      <c r="C19" s="10">
        <v>5205608487</v>
      </c>
      <c r="E19" s="7"/>
      <c r="F19" s="7"/>
      <c r="J19" s="10"/>
    </row>
    <row r="20" spans="1:10" x14ac:dyDescent="0.25">
      <c r="A20" s="7"/>
      <c r="J20" s="10"/>
    </row>
    <row r="21" spans="1:10" x14ac:dyDescent="0.25">
      <c r="A21" s="7">
        <v>9</v>
      </c>
      <c r="B21" s="2" t="s">
        <v>65</v>
      </c>
      <c r="C21" s="11">
        <f>ROUND(C17/C19,7)</f>
        <v>-6.6399999999999999E-4</v>
      </c>
      <c r="D21" s="12"/>
      <c r="J21" s="10"/>
    </row>
    <row r="22" spans="1:10" x14ac:dyDescent="0.25">
      <c r="C22" s="11"/>
      <c r="G22" s="13"/>
      <c r="J22" s="10"/>
    </row>
    <row r="23" spans="1:10" x14ac:dyDescent="0.25">
      <c r="J23" s="10"/>
    </row>
    <row r="24" spans="1:10" x14ac:dyDescent="0.25">
      <c r="A24" s="14"/>
      <c r="B24" s="14" t="s">
        <v>80</v>
      </c>
      <c r="J24" s="10"/>
    </row>
    <row r="25" spans="1:10" x14ac:dyDescent="0.25">
      <c r="J25" s="10"/>
    </row>
    <row r="26" spans="1:10" x14ac:dyDescent="0.25">
      <c r="J26" s="10"/>
    </row>
    <row r="27" spans="1:10" x14ac:dyDescent="0.25">
      <c r="J27" s="10"/>
    </row>
  </sheetData>
  <mergeCells count="3">
    <mergeCell ref="A1:C1"/>
    <mergeCell ref="A2:C2"/>
    <mergeCell ref="A3:C3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showGridLines="0" workbookViewId="0">
      <selection activeCell="B13" sqref="B13"/>
    </sheetView>
  </sheetViews>
  <sheetFormatPr defaultRowHeight="15" x14ac:dyDescent="0.25"/>
  <cols>
    <col min="1" max="1" width="51.85546875" style="2" bestFit="1" customWidth="1"/>
    <col min="2" max="13" width="12.85546875" style="2" customWidth="1"/>
    <col min="14" max="14" width="18.85546875" style="2" bestFit="1" customWidth="1"/>
    <col min="15" max="16384" width="9.140625" style="2"/>
  </cols>
  <sheetData>
    <row r="1" spans="1:14" x14ac:dyDescent="0.25">
      <c r="A1" s="35" t="str">
        <f>'Form 1.0'!A1</f>
        <v>Kentucky Power Company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5" t="str">
        <f>'Form 1.0'!A2</f>
        <v>System Sales Clause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x14ac:dyDescent="0.2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5">
      <c r="A5" s="15"/>
      <c r="B5" s="36">
        <v>2021</v>
      </c>
      <c r="C5" s="37"/>
      <c r="D5" s="37"/>
      <c r="E5" s="37"/>
      <c r="F5" s="37"/>
      <c r="G5" s="37"/>
      <c r="H5" s="28"/>
      <c r="I5" s="25"/>
      <c r="J5" s="25"/>
      <c r="K5" s="25"/>
      <c r="L5" s="25"/>
      <c r="M5" s="26"/>
    </row>
    <row r="6" spans="1:14" x14ac:dyDescent="0.25">
      <c r="B6" s="16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7" t="s">
        <v>55</v>
      </c>
      <c r="H6" s="16" t="s">
        <v>0</v>
      </c>
      <c r="I6" s="17" t="s">
        <v>1</v>
      </c>
      <c r="J6" s="17" t="s">
        <v>2</v>
      </c>
      <c r="K6" s="17" t="s">
        <v>3</v>
      </c>
      <c r="L6" s="17" t="s">
        <v>4</v>
      </c>
      <c r="M6" s="18" t="s">
        <v>5</v>
      </c>
      <c r="N6" s="19" t="s">
        <v>6</v>
      </c>
    </row>
    <row r="7" spans="1:14" s="20" customFormat="1" x14ac:dyDescent="0.25">
      <c r="A7" s="20" t="s">
        <v>56</v>
      </c>
      <c r="B7" s="39">
        <f t="shared" ref="B7:H7" si="0">7326879/12</f>
        <v>610573.25</v>
      </c>
      <c r="C7" s="5">
        <f t="shared" si="0"/>
        <v>610573.25</v>
      </c>
      <c r="D7" s="5">
        <f t="shared" si="0"/>
        <v>610573.25</v>
      </c>
      <c r="E7" s="5">
        <f t="shared" si="0"/>
        <v>610573.25</v>
      </c>
      <c r="F7" s="5">
        <f t="shared" si="0"/>
        <v>610573.25</v>
      </c>
      <c r="G7" s="5">
        <f t="shared" si="0"/>
        <v>610573.25</v>
      </c>
      <c r="H7" s="39">
        <f t="shared" si="0"/>
        <v>610573.25</v>
      </c>
      <c r="I7" s="5">
        <f>7326879/12</f>
        <v>610573.25</v>
      </c>
      <c r="J7" s="5">
        <f>7326879/12</f>
        <v>610573.25</v>
      </c>
      <c r="K7" s="5">
        <f>7326879/12</f>
        <v>610573.25</v>
      </c>
      <c r="L7" s="5">
        <f>7326879/12</f>
        <v>610573.25</v>
      </c>
      <c r="M7" s="40">
        <f>7326879/12</f>
        <v>610573.25</v>
      </c>
      <c r="N7" s="20">
        <f>SUM(B7:M7)</f>
        <v>7326879</v>
      </c>
    </row>
    <row r="8" spans="1:14" ht="7.5" customHeight="1" x14ac:dyDescent="0.25">
      <c r="B8" s="21"/>
      <c r="C8" s="4"/>
      <c r="D8" s="4"/>
      <c r="E8" s="4"/>
      <c r="F8" s="4"/>
      <c r="G8" s="4"/>
      <c r="H8" s="21"/>
      <c r="I8" s="4"/>
      <c r="J8" s="4"/>
      <c r="K8" s="4"/>
      <c r="L8" s="4"/>
      <c r="M8" s="22"/>
    </row>
    <row r="9" spans="1:14" s="20" customFormat="1" x14ac:dyDescent="0.25">
      <c r="A9" s="20" t="s">
        <v>69</v>
      </c>
      <c r="B9" s="39">
        <f>'Form 3.0'!C56</f>
        <v>1444720.0551519992</v>
      </c>
      <c r="C9" s="5">
        <f>'Form 3.0'!D56</f>
        <v>740046.15475199965</v>
      </c>
      <c r="D9" s="5">
        <f>'Form 3.0'!E56</f>
        <v>822948.79603300034</v>
      </c>
      <c r="E9" s="5">
        <f>'Form 3.0'!F56</f>
        <v>848184.56952099956</v>
      </c>
      <c r="F9" s="5">
        <f>'Form 3.0'!G56</f>
        <v>548911.63481399999</v>
      </c>
      <c r="G9" s="5">
        <f>'Form 3.0'!H56</f>
        <v>593207.99698500009</v>
      </c>
      <c r="H9" s="39">
        <f>'Form 3.0'!I56</f>
        <v>441191.13380389917</v>
      </c>
      <c r="I9" s="5">
        <f>'Form 3.0'!J56</f>
        <v>579649.10072079068</v>
      </c>
      <c r="J9" s="5">
        <f>'Form 3.0'!K56</f>
        <v>473136.67878400011</v>
      </c>
      <c r="K9" s="5">
        <f>'Form 3.0'!L56</f>
        <v>1873026.8245759998</v>
      </c>
      <c r="L9" s="5">
        <f>'Form 3.0'!M56</f>
        <v>1495890.36326</v>
      </c>
      <c r="M9" s="40">
        <f>'Form 3.0'!N56</f>
        <v>3595585.114887001</v>
      </c>
      <c r="N9" s="20">
        <f>SUM(B9:M9)</f>
        <v>13456498.42328869</v>
      </c>
    </row>
    <row r="10" spans="1:14" ht="7.5" customHeight="1" x14ac:dyDescent="0.25">
      <c r="B10" s="21"/>
      <c r="C10" s="4"/>
      <c r="D10" s="6"/>
      <c r="E10" s="4"/>
      <c r="F10" s="4"/>
      <c r="G10" s="4"/>
      <c r="H10" s="21"/>
      <c r="I10" s="4"/>
      <c r="J10" s="4"/>
      <c r="K10" s="4"/>
      <c r="L10" s="4"/>
      <c r="M10" s="22"/>
    </row>
    <row r="11" spans="1:14" s="20" customFormat="1" x14ac:dyDescent="0.25">
      <c r="A11" s="20" t="s">
        <v>67</v>
      </c>
      <c r="B11" s="41">
        <v>373826.67240384495</v>
      </c>
      <c r="C11" s="42">
        <v>323636.08912161773</v>
      </c>
      <c r="D11" s="42">
        <v>250745.68594937664</v>
      </c>
      <c r="E11" s="42">
        <v>144968.0145602531</v>
      </c>
      <c r="F11" s="42">
        <v>78762.140183943979</v>
      </c>
      <c r="G11" s="43">
        <v>90879.667109157774</v>
      </c>
      <c r="H11" s="44">
        <v>295883.85682218143</v>
      </c>
      <c r="I11" s="42">
        <v>78338.263574720011</v>
      </c>
      <c r="J11" s="42">
        <v>60979.507055854105</v>
      </c>
      <c r="K11" s="42">
        <v>265324.38926552981</v>
      </c>
      <c r="L11" s="42">
        <v>227252.63016337148</v>
      </c>
      <c r="M11" s="45">
        <v>378463.41394718306</v>
      </c>
      <c r="N11" s="20">
        <f>SUM(B11:M11)</f>
        <v>2569060.3301570341</v>
      </c>
    </row>
    <row r="12" spans="1:14" ht="7.5" customHeight="1" x14ac:dyDescent="0.25">
      <c r="I12" s="4"/>
      <c r="J12" s="4"/>
      <c r="K12" s="4"/>
      <c r="L12" s="4"/>
      <c r="M12" s="4"/>
    </row>
    <row r="13" spans="1:14" ht="7.5" customHeight="1" x14ac:dyDescent="0.25">
      <c r="I13" s="4"/>
      <c r="J13" s="4"/>
      <c r="K13" s="4"/>
      <c r="L13" s="4"/>
      <c r="M13" s="4"/>
    </row>
    <row r="14" spans="1:14" s="20" customFormat="1" x14ac:dyDescent="0.25">
      <c r="A14" s="20" t="s">
        <v>84</v>
      </c>
      <c r="B14" s="46">
        <f>B9-B11</f>
        <v>1070893.3827481542</v>
      </c>
      <c r="C14" s="47">
        <f t="shared" ref="C14:M14" si="1">C9-C11</f>
        <v>416410.06563038193</v>
      </c>
      <c r="D14" s="47">
        <f t="shared" si="1"/>
        <v>572203.11008362367</v>
      </c>
      <c r="E14" s="47">
        <f t="shared" si="1"/>
        <v>703216.55496074643</v>
      </c>
      <c r="F14" s="47">
        <f t="shared" si="1"/>
        <v>470149.49463005603</v>
      </c>
      <c r="G14" s="48">
        <f t="shared" si="1"/>
        <v>502328.32987584232</v>
      </c>
      <c r="H14" s="49">
        <f>H9-H11</f>
        <v>145307.27698171773</v>
      </c>
      <c r="I14" s="47">
        <f t="shared" si="1"/>
        <v>501310.83714607067</v>
      </c>
      <c r="J14" s="47">
        <f t="shared" si="1"/>
        <v>412157.17172814603</v>
      </c>
      <c r="K14" s="47">
        <f t="shared" si="1"/>
        <v>1607702.4353104699</v>
      </c>
      <c r="L14" s="47">
        <f t="shared" si="1"/>
        <v>1268637.7330966284</v>
      </c>
      <c r="M14" s="50">
        <f t="shared" si="1"/>
        <v>3217121.7009398178</v>
      </c>
      <c r="N14" s="23">
        <f>SUM(B14:M14)</f>
        <v>10887438.093131656</v>
      </c>
    </row>
    <row r="15" spans="1:14" s="20" customFormat="1" x14ac:dyDescent="0.25"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0" t="s">
        <v>59</v>
      </c>
      <c r="B16" s="13"/>
    </row>
    <row r="18" spans="1:10" x14ac:dyDescent="0.25">
      <c r="A18" s="2" t="s">
        <v>75</v>
      </c>
    </row>
    <row r="19" spans="1:10" x14ac:dyDescent="0.25">
      <c r="A19" s="2" t="s">
        <v>76</v>
      </c>
    </row>
    <row r="23" spans="1:10" x14ac:dyDescent="0.25">
      <c r="I23" s="10"/>
    </row>
    <row r="25" spans="1:10" x14ac:dyDescent="0.25">
      <c r="B25" s="24"/>
      <c r="I25" s="9"/>
      <c r="J25" s="9"/>
    </row>
    <row r="26" spans="1:10" x14ac:dyDescent="0.25">
      <c r="I26" s="9"/>
    </row>
    <row r="27" spans="1:10" x14ac:dyDescent="0.25">
      <c r="B27" s="24"/>
    </row>
    <row r="32" spans="1:10" x14ac:dyDescent="0.25">
      <c r="G32" s="8"/>
      <c r="H32" s="8"/>
    </row>
    <row r="43" spans="2:2" x14ac:dyDescent="0.25">
      <c r="B43" s="2" t="s">
        <v>59</v>
      </c>
    </row>
  </sheetData>
  <mergeCells count="4">
    <mergeCell ref="A1:N1"/>
    <mergeCell ref="A2:N2"/>
    <mergeCell ref="A3:N3"/>
    <mergeCell ref="B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60"/>
  <sheetViews>
    <sheetView showGridLines="0" workbookViewId="0">
      <pane ySplit="5" topLeftCell="A6" activePane="bottomLeft" state="frozen"/>
      <selection pane="bottomLeft" activeCell="G44" sqref="G44"/>
    </sheetView>
  </sheetViews>
  <sheetFormatPr defaultRowHeight="15" x14ac:dyDescent="0.25"/>
  <cols>
    <col min="1" max="1" width="9.140625" style="2"/>
    <col min="2" max="2" width="49.7109375" style="2" bestFit="1" customWidth="1"/>
    <col min="3" max="14" width="14.85546875" style="2" customWidth="1"/>
    <col min="15" max="15" width="15.42578125" style="2" customWidth="1"/>
    <col min="16" max="16384" width="9.140625" style="2"/>
  </cols>
  <sheetData>
    <row r="4" spans="1:15" x14ac:dyDescent="0.25">
      <c r="C4" s="36">
        <v>2021</v>
      </c>
      <c r="D4" s="37"/>
      <c r="E4" s="37"/>
      <c r="F4" s="37"/>
      <c r="G4" s="37"/>
      <c r="H4" s="38"/>
      <c r="I4" s="36">
        <v>2022</v>
      </c>
      <c r="J4" s="37"/>
      <c r="K4" s="37"/>
      <c r="L4" s="37"/>
      <c r="M4" s="37"/>
      <c r="N4" s="38"/>
    </row>
    <row r="5" spans="1:15" x14ac:dyDescent="0.25">
      <c r="A5" s="29" t="s">
        <v>78</v>
      </c>
      <c r="B5" s="29" t="s">
        <v>70</v>
      </c>
      <c r="C5" s="16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8" t="s">
        <v>55</v>
      </c>
      <c r="I5" s="16" t="s">
        <v>0</v>
      </c>
      <c r="J5" s="17" t="s">
        <v>1</v>
      </c>
      <c r="K5" s="17" t="s">
        <v>2</v>
      </c>
      <c r="L5" s="17" t="s">
        <v>3</v>
      </c>
      <c r="M5" s="17" t="s">
        <v>4</v>
      </c>
      <c r="N5" s="18" t="s">
        <v>5</v>
      </c>
      <c r="O5" s="19" t="s">
        <v>6</v>
      </c>
    </row>
    <row r="6" spans="1:15" x14ac:dyDescent="0.25">
      <c r="A6" s="2">
        <v>4470001</v>
      </c>
      <c r="B6" s="2" t="s">
        <v>16</v>
      </c>
      <c r="C6" s="51">
        <v>0</v>
      </c>
      <c r="D6" s="52">
        <v>0</v>
      </c>
      <c r="E6" s="52">
        <v>0</v>
      </c>
      <c r="F6" s="52">
        <v>0</v>
      </c>
      <c r="G6" s="52">
        <v>0</v>
      </c>
      <c r="H6" s="53">
        <v>0</v>
      </c>
      <c r="I6" s="51">
        <v>0</v>
      </c>
      <c r="J6" s="52">
        <v>0</v>
      </c>
      <c r="K6" s="52">
        <v>0</v>
      </c>
      <c r="L6" s="52">
        <v>0</v>
      </c>
      <c r="M6" s="52">
        <v>0</v>
      </c>
      <c r="N6" s="53">
        <v>0</v>
      </c>
      <c r="O6" s="30">
        <f>SUM(C6:N6)</f>
        <v>0</v>
      </c>
    </row>
    <row r="7" spans="1:15" x14ac:dyDescent="0.25">
      <c r="A7" s="2">
        <v>4470006</v>
      </c>
      <c r="B7" s="2" t="s">
        <v>17</v>
      </c>
      <c r="C7" s="51">
        <v>-135679.65000000005</v>
      </c>
      <c r="D7" s="52">
        <v>-138078.20000000001</v>
      </c>
      <c r="E7" s="52">
        <v>-103009.68999999999</v>
      </c>
      <c r="F7" s="52">
        <v>-105332.24</v>
      </c>
      <c r="G7" s="52">
        <v>-135308.67000000001</v>
      </c>
      <c r="H7" s="53">
        <v>-41815.090000000011</v>
      </c>
      <c r="I7" s="51">
        <v>-30241.78999999999</v>
      </c>
      <c r="J7" s="52">
        <v>-26164.289999999997</v>
      </c>
      <c r="K7" s="52">
        <v>-26061.48</v>
      </c>
      <c r="L7" s="52">
        <v>-23197.910000000003</v>
      </c>
      <c r="M7" s="52">
        <v>-24011.86</v>
      </c>
      <c r="N7" s="53">
        <v>319.30000000000291</v>
      </c>
      <c r="O7" s="30">
        <f t="shared" ref="O7:O49" si="0">SUM(C7:N7)</f>
        <v>-788581.57000000007</v>
      </c>
    </row>
    <row r="8" spans="1:15" x14ac:dyDescent="0.25">
      <c r="A8" s="2">
        <v>4470010</v>
      </c>
      <c r="B8" s="2" t="s">
        <v>18</v>
      </c>
      <c r="C8" s="51">
        <v>142410.8000000001</v>
      </c>
      <c r="D8" s="52">
        <v>169956.78999999998</v>
      </c>
      <c r="E8" s="52">
        <v>130270.51000000002</v>
      </c>
      <c r="F8" s="52">
        <v>139109.76999999993</v>
      </c>
      <c r="G8" s="52">
        <v>172349.64000000004</v>
      </c>
      <c r="H8" s="53">
        <v>33109.999999999942</v>
      </c>
      <c r="I8" s="51">
        <v>22236.119999999981</v>
      </c>
      <c r="J8" s="52">
        <v>33311.090000000011</v>
      </c>
      <c r="K8" s="52">
        <v>38978.380000000005</v>
      </c>
      <c r="L8" s="52">
        <v>47372.39999999998</v>
      </c>
      <c r="M8" s="52">
        <v>40867.480000000003</v>
      </c>
      <c r="N8" s="53">
        <v>-864.78000000000895</v>
      </c>
      <c r="O8" s="30">
        <f t="shared" si="0"/>
        <v>969108.2</v>
      </c>
    </row>
    <row r="9" spans="1:15" x14ac:dyDescent="0.25">
      <c r="A9" s="2">
        <v>4470028</v>
      </c>
      <c r="B9" s="2" t="s">
        <v>19</v>
      </c>
      <c r="C9" s="51">
        <v>0</v>
      </c>
      <c r="D9" s="52">
        <v>0</v>
      </c>
      <c r="E9" s="52">
        <v>0</v>
      </c>
      <c r="F9" s="52">
        <v>0</v>
      </c>
      <c r="G9" s="52">
        <v>0</v>
      </c>
      <c r="H9" s="53">
        <v>0</v>
      </c>
      <c r="I9" s="51">
        <v>0</v>
      </c>
      <c r="J9" s="52">
        <v>0</v>
      </c>
      <c r="K9" s="52">
        <v>0</v>
      </c>
      <c r="L9" s="52">
        <v>0</v>
      </c>
      <c r="M9" s="52">
        <v>0</v>
      </c>
      <c r="N9" s="53">
        <v>0</v>
      </c>
      <c r="O9" s="30">
        <f t="shared" si="0"/>
        <v>0</v>
      </c>
    </row>
    <row r="10" spans="1:15" x14ac:dyDescent="0.25">
      <c r="A10" s="2">
        <v>4470066</v>
      </c>
      <c r="B10" s="2" t="s">
        <v>20</v>
      </c>
      <c r="C10" s="51">
        <v>0</v>
      </c>
      <c r="D10" s="52">
        <v>0</v>
      </c>
      <c r="E10" s="52">
        <v>0</v>
      </c>
      <c r="F10" s="52">
        <v>0</v>
      </c>
      <c r="G10" s="52">
        <v>0</v>
      </c>
      <c r="H10" s="53">
        <v>0</v>
      </c>
      <c r="I10" s="51">
        <v>0</v>
      </c>
      <c r="J10" s="52">
        <v>0</v>
      </c>
      <c r="K10" s="52">
        <v>0</v>
      </c>
      <c r="L10" s="52">
        <v>0</v>
      </c>
      <c r="M10" s="52">
        <v>0</v>
      </c>
      <c r="N10" s="53">
        <v>0</v>
      </c>
      <c r="O10" s="30">
        <f t="shared" si="0"/>
        <v>0</v>
      </c>
    </row>
    <row r="11" spans="1:15" x14ac:dyDescent="0.25">
      <c r="A11" s="2">
        <v>4470081</v>
      </c>
      <c r="B11" s="2" t="s">
        <v>21</v>
      </c>
      <c r="C11" s="51">
        <v>0</v>
      </c>
      <c r="D11" s="52">
        <v>0</v>
      </c>
      <c r="E11" s="52">
        <v>0</v>
      </c>
      <c r="F11" s="52">
        <v>0</v>
      </c>
      <c r="G11" s="52">
        <v>0</v>
      </c>
      <c r="H11" s="53">
        <v>0</v>
      </c>
      <c r="I11" s="51">
        <v>0</v>
      </c>
      <c r="J11" s="52">
        <v>0</v>
      </c>
      <c r="K11" s="52">
        <v>0</v>
      </c>
      <c r="L11" s="52">
        <v>0</v>
      </c>
      <c r="M11" s="52">
        <v>0</v>
      </c>
      <c r="N11" s="53">
        <v>0</v>
      </c>
      <c r="O11" s="30">
        <f t="shared" si="0"/>
        <v>0</v>
      </c>
    </row>
    <row r="12" spans="1:15" x14ac:dyDescent="0.25">
      <c r="A12" s="2">
        <v>4470082</v>
      </c>
      <c r="B12" s="2" t="s">
        <v>22</v>
      </c>
      <c r="C12" s="51">
        <v>-26283.420000000096</v>
      </c>
      <c r="D12" s="52">
        <v>-33883.009999999922</v>
      </c>
      <c r="E12" s="52">
        <v>-40253.810000000012</v>
      </c>
      <c r="F12" s="52">
        <v>-32276.569999999963</v>
      </c>
      <c r="G12" s="52">
        <v>-18076.010000000049</v>
      </c>
      <c r="H12" s="53">
        <v>13746.630000000063</v>
      </c>
      <c r="I12" s="51">
        <v>-32996.189999999951</v>
      </c>
      <c r="J12" s="52">
        <v>-26831.199999999983</v>
      </c>
      <c r="K12" s="52">
        <v>-19759.839999999967</v>
      </c>
      <c r="L12" s="52">
        <v>-34587.870000000003</v>
      </c>
      <c r="M12" s="52">
        <v>-25193.67</v>
      </c>
      <c r="N12" s="53">
        <v>-831.55999999999506</v>
      </c>
      <c r="O12" s="30">
        <f t="shared" si="0"/>
        <v>-277226.51999999984</v>
      </c>
    </row>
    <row r="13" spans="1:15" x14ac:dyDescent="0.25">
      <c r="A13" s="2">
        <v>4470089</v>
      </c>
      <c r="B13" s="2" t="s">
        <v>15</v>
      </c>
      <c r="C13" s="51">
        <v>-1895829.8299999994</v>
      </c>
      <c r="D13" s="52">
        <v>-864708.39999999979</v>
      </c>
      <c r="E13" s="52">
        <v>-313846.37000000023</v>
      </c>
      <c r="F13" s="52">
        <v>-171992.23999999964</v>
      </c>
      <c r="G13" s="52">
        <v>23347.630000000012</v>
      </c>
      <c r="H13" s="53">
        <v>-62182.710000000006</v>
      </c>
      <c r="I13" s="51">
        <v>290385.72000000003</v>
      </c>
      <c r="J13" s="52">
        <v>40511.340000000026</v>
      </c>
      <c r="K13" s="52">
        <v>25314.939999999988</v>
      </c>
      <c r="L13" s="52">
        <v>-897480.61</v>
      </c>
      <c r="M13" s="52">
        <v>-552248.39999999991</v>
      </c>
      <c r="N13" s="53">
        <v>-3059947.5000000005</v>
      </c>
      <c r="O13" s="30">
        <f t="shared" si="0"/>
        <v>-7438676.4299999997</v>
      </c>
    </row>
    <row r="14" spans="1:15" x14ac:dyDescent="0.25">
      <c r="A14" s="2">
        <v>4470098</v>
      </c>
      <c r="B14" s="2" t="s">
        <v>23</v>
      </c>
      <c r="C14" s="51">
        <v>19704.449999999997</v>
      </c>
      <c r="D14" s="52">
        <v>28396.219999999998</v>
      </c>
      <c r="E14" s="52">
        <v>8131.1099999999979</v>
      </c>
      <c r="F14" s="52">
        <v>5487.3699999999944</v>
      </c>
      <c r="G14" s="52">
        <v>1796.5399999999991</v>
      </c>
      <c r="H14" s="53">
        <v>1017.359999999999</v>
      </c>
      <c r="I14" s="51">
        <v>4557.96</v>
      </c>
      <c r="J14" s="52">
        <v>4990.7699999999995</v>
      </c>
      <c r="K14" s="52">
        <v>544.19000000000005</v>
      </c>
      <c r="L14" s="52">
        <v>4476.3100000000022</v>
      </c>
      <c r="M14" s="52">
        <v>3097.63</v>
      </c>
      <c r="N14" s="53">
        <v>9772.6399999999921</v>
      </c>
      <c r="O14" s="30">
        <f t="shared" si="0"/>
        <v>91972.549999999988</v>
      </c>
    </row>
    <row r="15" spans="1:15" x14ac:dyDescent="0.25">
      <c r="A15" s="2">
        <v>4470099</v>
      </c>
      <c r="B15" s="2" t="s">
        <v>24</v>
      </c>
      <c r="C15" s="51">
        <v>-468458.14000000019</v>
      </c>
      <c r="D15" s="52">
        <v>-468436.96</v>
      </c>
      <c r="E15" s="52">
        <v>-453325.91000000003</v>
      </c>
      <c r="F15" s="52">
        <v>-453325.95000000007</v>
      </c>
      <c r="G15" s="52">
        <v>-468436.81</v>
      </c>
      <c r="H15" s="53">
        <v>-438214.48000000004</v>
      </c>
      <c r="I15" s="51">
        <v>-498657.16000000009</v>
      </c>
      <c r="J15" s="52">
        <v>-423102.86</v>
      </c>
      <c r="K15" s="52">
        <v>-468435.35</v>
      </c>
      <c r="L15" s="52">
        <v>-453327.63999999984</v>
      </c>
      <c r="M15" s="52">
        <v>-468421.88</v>
      </c>
      <c r="N15" s="53">
        <v>-142196.72</v>
      </c>
      <c r="O15" s="30">
        <f t="shared" si="0"/>
        <v>-5204339.8600000003</v>
      </c>
    </row>
    <row r="16" spans="1:15" x14ac:dyDescent="0.25">
      <c r="A16" s="2">
        <v>4470100</v>
      </c>
      <c r="B16" s="2" t="s">
        <v>25</v>
      </c>
      <c r="C16" s="51">
        <v>-89161.799999999988</v>
      </c>
      <c r="D16" s="52">
        <v>-45190.75999999998</v>
      </c>
      <c r="E16" s="52">
        <v>-15885.039999999997</v>
      </c>
      <c r="F16" s="52">
        <v>-21012.389999999992</v>
      </c>
      <c r="G16" s="52">
        <v>-1243.3300000000004</v>
      </c>
      <c r="H16" s="53">
        <v>-8510.3799999999974</v>
      </c>
      <c r="I16" s="51">
        <v>-153667.54999999999</v>
      </c>
      <c r="J16" s="52">
        <v>-16642.679999999986</v>
      </c>
      <c r="K16" s="52">
        <v>-10252.210000000001</v>
      </c>
      <c r="L16" s="52">
        <v>-36124.969999999972</v>
      </c>
      <c r="M16" s="52">
        <v>-47768.990000000013</v>
      </c>
      <c r="N16" s="53">
        <v>-74894.530000000013</v>
      </c>
      <c r="O16" s="30">
        <f t="shared" si="0"/>
        <v>-520354.62999999995</v>
      </c>
    </row>
    <row r="17" spans="1:15" x14ac:dyDescent="0.25">
      <c r="A17" s="2">
        <v>4470106</v>
      </c>
      <c r="B17" s="2" t="s">
        <v>26</v>
      </c>
      <c r="C17" s="51">
        <v>0</v>
      </c>
      <c r="D17" s="52">
        <v>0</v>
      </c>
      <c r="E17" s="52">
        <v>0</v>
      </c>
      <c r="F17" s="52">
        <v>0</v>
      </c>
      <c r="G17" s="52">
        <v>0</v>
      </c>
      <c r="H17" s="53">
        <v>0</v>
      </c>
      <c r="I17" s="51">
        <v>0</v>
      </c>
      <c r="J17" s="52">
        <v>0</v>
      </c>
      <c r="K17" s="52">
        <v>0</v>
      </c>
      <c r="L17" s="52">
        <v>0</v>
      </c>
      <c r="M17" s="52">
        <v>0</v>
      </c>
      <c r="N17" s="53">
        <v>0</v>
      </c>
      <c r="O17" s="30">
        <f t="shared" si="0"/>
        <v>0</v>
      </c>
    </row>
    <row r="18" spans="1:15" x14ac:dyDescent="0.25">
      <c r="A18" s="2">
        <v>4470107</v>
      </c>
      <c r="B18" s="2" t="s">
        <v>27</v>
      </c>
      <c r="C18" s="51">
        <v>0</v>
      </c>
      <c r="D18" s="52">
        <v>0</v>
      </c>
      <c r="E18" s="52">
        <v>0</v>
      </c>
      <c r="F18" s="52">
        <v>0</v>
      </c>
      <c r="G18" s="52">
        <v>0</v>
      </c>
      <c r="H18" s="53">
        <v>0</v>
      </c>
      <c r="I18" s="51">
        <v>0</v>
      </c>
      <c r="J18" s="52">
        <v>0</v>
      </c>
      <c r="K18" s="52">
        <v>0</v>
      </c>
      <c r="L18" s="52">
        <v>0</v>
      </c>
      <c r="M18" s="52">
        <v>0</v>
      </c>
      <c r="N18" s="53">
        <v>0</v>
      </c>
      <c r="O18" s="30">
        <f t="shared" si="0"/>
        <v>0</v>
      </c>
    </row>
    <row r="19" spans="1:15" x14ac:dyDescent="0.25">
      <c r="A19" s="2">
        <v>4470109</v>
      </c>
      <c r="B19" s="2" t="s">
        <v>28</v>
      </c>
      <c r="C19" s="51">
        <v>0</v>
      </c>
      <c r="D19" s="52">
        <v>0</v>
      </c>
      <c r="E19" s="52">
        <v>0</v>
      </c>
      <c r="F19" s="52">
        <v>0</v>
      </c>
      <c r="G19" s="52">
        <v>0</v>
      </c>
      <c r="H19" s="53">
        <v>0</v>
      </c>
      <c r="I19" s="51">
        <v>0</v>
      </c>
      <c r="J19" s="52">
        <v>0</v>
      </c>
      <c r="K19" s="52">
        <v>0</v>
      </c>
      <c r="L19" s="52">
        <v>0</v>
      </c>
      <c r="M19" s="52">
        <v>0</v>
      </c>
      <c r="N19" s="53">
        <v>0</v>
      </c>
      <c r="O19" s="30">
        <f t="shared" si="0"/>
        <v>0</v>
      </c>
    </row>
    <row r="20" spans="1:15" x14ac:dyDescent="0.25">
      <c r="A20" s="2">
        <v>4470110</v>
      </c>
      <c r="B20" s="2" t="s">
        <v>29</v>
      </c>
      <c r="C20" s="51">
        <v>-0.01</v>
      </c>
      <c r="D20" s="52">
        <v>0</v>
      </c>
      <c r="E20" s="52">
        <v>0.01</v>
      </c>
      <c r="F20" s="52">
        <v>-0.01</v>
      </c>
      <c r="G20" s="52">
        <v>-0.05</v>
      </c>
      <c r="H20" s="53">
        <v>-0.01</v>
      </c>
      <c r="I20" s="51">
        <v>0</v>
      </c>
      <c r="J20" s="52">
        <v>0.01</v>
      </c>
      <c r="K20" s="52">
        <v>0</v>
      </c>
      <c r="L20" s="52">
        <v>0.01</v>
      </c>
      <c r="M20" s="52">
        <v>0.02</v>
      </c>
      <c r="N20" s="53">
        <v>0.01</v>
      </c>
      <c r="O20" s="30">
        <f t="shared" si="0"/>
        <v>-2.0000000000000004E-2</v>
      </c>
    </row>
    <row r="21" spans="1:15" x14ac:dyDescent="0.25">
      <c r="A21" s="2">
        <v>4470112</v>
      </c>
      <c r="B21" s="2" t="s">
        <v>30</v>
      </c>
      <c r="C21" s="51">
        <v>0</v>
      </c>
      <c r="D21" s="52">
        <v>0</v>
      </c>
      <c r="E21" s="52">
        <v>0</v>
      </c>
      <c r="F21" s="52">
        <v>0</v>
      </c>
      <c r="G21" s="52">
        <v>0</v>
      </c>
      <c r="H21" s="53">
        <v>0</v>
      </c>
      <c r="I21" s="51">
        <v>0</v>
      </c>
      <c r="J21" s="52">
        <v>0</v>
      </c>
      <c r="K21" s="52">
        <v>0</v>
      </c>
      <c r="L21" s="52">
        <v>0</v>
      </c>
      <c r="M21" s="52">
        <v>0</v>
      </c>
      <c r="N21" s="53">
        <v>0</v>
      </c>
      <c r="O21" s="30">
        <f t="shared" si="0"/>
        <v>0</v>
      </c>
    </row>
    <row r="22" spans="1:15" x14ac:dyDescent="0.25">
      <c r="A22" s="2">
        <v>4470115</v>
      </c>
      <c r="B22" s="2" t="s">
        <v>31</v>
      </c>
      <c r="C22" s="51">
        <v>15829.319999999998</v>
      </c>
      <c r="D22" s="52">
        <v>286.83000000000004</v>
      </c>
      <c r="E22" s="52">
        <v>-28980.480000000003</v>
      </c>
      <c r="F22" s="52">
        <v>9605.59</v>
      </c>
      <c r="G22" s="52">
        <v>-375.28</v>
      </c>
      <c r="H22" s="53">
        <v>-488.63999999999953</v>
      </c>
      <c r="I22" s="51">
        <v>-5135.92</v>
      </c>
      <c r="J22" s="52">
        <v>-8979.35</v>
      </c>
      <c r="K22" s="52">
        <v>-9939.77</v>
      </c>
      <c r="L22" s="52">
        <v>-803.40000000000089</v>
      </c>
      <c r="M22" s="52">
        <v>-4035.7400000000002</v>
      </c>
      <c r="N22" s="53">
        <v>-4682.22</v>
      </c>
      <c r="O22" s="30">
        <f t="shared" si="0"/>
        <v>-37699.060000000012</v>
      </c>
    </row>
    <row r="23" spans="1:15" x14ac:dyDescent="0.25">
      <c r="A23" s="2">
        <v>4470124</v>
      </c>
      <c r="B23" s="2" t="s">
        <v>32</v>
      </c>
      <c r="C23" s="51">
        <v>0</v>
      </c>
      <c r="D23" s="52">
        <v>0</v>
      </c>
      <c r="E23" s="52">
        <v>0</v>
      </c>
      <c r="F23" s="52">
        <v>0</v>
      </c>
      <c r="G23" s="52">
        <v>0</v>
      </c>
      <c r="H23" s="53">
        <v>0</v>
      </c>
      <c r="I23" s="51">
        <v>0</v>
      </c>
      <c r="J23" s="52">
        <v>0</v>
      </c>
      <c r="K23" s="52">
        <v>0</v>
      </c>
      <c r="L23" s="52">
        <v>0</v>
      </c>
      <c r="M23" s="52">
        <v>0</v>
      </c>
      <c r="N23" s="53">
        <v>0</v>
      </c>
      <c r="O23" s="30">
        <f t="shared" si="0"/>
        <v>0</v>
      </c>
    </row>
    <row r="24" spans="1:15" x14ac:dyDescent="0.25">
      <c r="A24" s="2">
        <v>4470126</v>
      </c>
      <c r="B24" s="2" t="s">
        <v>33</v>
      </c>
      <c r="C24" s="51">
        <v>118868.54</v>
      </c>
      <c r="D24" s="52">
        <v>136849.88</v>
      </c>
      <c r="E24" s="52">
        <v>-1810.9699999999839</v>
      </c>
      <c r="F24" s="52">
        <v>-4664.7699999999968</v>
      </c>
      <c r="G24" s="52">
        <v>4316.3999999999996</v>
      </c>
      <c r="H24" s="53">
        <v>-2867.81</v>
      </c>
      <c r="I24" s="51">
        <v>173414.14</v>
      </c>
      <c r="J24" s="52">
        <v>20669.880000000023</v>
      </c>
      <c r="K24" s="52">
        <v>1334.4300000000012</v>
      </c>
      <c r="L24" s="52">
        <v>-71995.669999999984</v>
      </c>
      <c r="M24" s="52">
        <v>11966.279999999992</v>
      </c>
      <c r="N24" s="53">
        <v>-193207.36</v>
      </c>
      <c r="O24" s="30">
        <f t="shared" si="0"/>
        <v>192872.97000000003</v>
      </c>
    </row>
    <row r="25" spans="1:15" x14ac:dyDescent="0.25">
      <c r="A25" s="2">
        <v>4470131</v>
      </c>
      <c r="B25" s="2" t="s">
        <v>34</v>
      </c>
      <c r="C25" s="51">
        <v>3.08</v>
      </c>
      <c r="D25" s="52">
        <v>4.8599999999999994</v>
      </c>
      <c r="E25" s="52">
        <v>3.9699999999999998</v>
      </c>
      <c r="F25" s="52">
        <v>-4.6899999999999995</v>
      </c>
      <c r="G25" s="52">
        <v>9.9999999999999992E-2</v>
      </c>
      <c r="H25" s="53">
        <v>0</v>
      </c>
      <c r="I25" s="51">
        <v>0</v>
      </c>
      <c r="J25" s="52">
        <v>0</v>
      </c>
      <c r="K25" s="52">
        <v>0</v>
      </c>
      <c r="L25" s="52">
        <v>0</v>
      </c>
      <c r="M25" s="52">
        <v>0</v>
      </c>
      <c r="N25" s="53">
        <v>0</v>
      </c>
      <c r="O25" s="30">
        <f t="shared" si="0"/>
        <v>7.32</v>
      </c>
    </row>
    <row r="26" spans="1:15" x14ac:dyDescent="0.25">
      <c r="A26" s="2">
        <v>4470143</v>
      </c>
      <c r="B26" s="2" t="s">
        <v>35</v>
      </c>
      <c r="C26" s="51">
        <v>731775.22</v>
      </c>
      <c r="D26" s="52">
        <v>278560.23000000004</v>
      </c>
      <c r="E26" s="52">
        <v>-179.3700000000419</v>
      </c>
      <c r="F26" s="52">
        <v>32806.729999999996</v>
      </c>
      <c r="G26" s="52">
        <v>-288.21999999999753</v>
      </c>
      <c r="H26" s="53">
        <v>-5588.06</v>
      </c>
      <c r="I26" s="51">
        <v>114714.01999999999</v>
      </c>
      <c r="J26" s="52">
        <v>-427.74999999999358</v>
      </c>
      <c r="K26" s="52">
        <v>0</v>
      </c>
      <c r="L26" s="52">
        <v>0</v>
      </c>
      <c r="M26" s="52">
        <v>0</v>
      </c>
      <c r="N26" s="53">
        <v>0</v>
      </c>
      <c r="O26" s="30">
        <f t="shared" si="0"/>
        <v>1151372.7999999998</v>
      </c>
    </row>
    <row r="27" spans="1:15" x14ac:dyDescent="0.25">
      <c r="A27" s="2">
        <v>4470151</v>
      </c>
      <c r="B27" s="2" t="s">
        <v>36</v>
      </c>
      <c r="C27" s="51">
        <v>0</v>
      </c>
      <c r="D27" s="52">
        <v>0</v>
      </c>
      <c r="E27" s="52">
        <v>0</v>
      </c>
      <c r="F27" s="52">
        <v>0</v>
      </c>
      <c r="G27" s="52">
        <v>0</v>
      </c>
      <c r="H27" s="53">
        <v>0</v>
      </c>
      <c r="I27" s="51">
        <v>0</v>
      </c>
      <c r="J27" s="52">
        <v>0</v>
      </c>
      <c r="K27" s="52">
        <v>0</v>
      </c>
      <c r="L27" s="52">
        <v>0</v>
      </c>
      <c r="M27" s="52">
        <v>0</v>
      </c>
      <c r="N27" s="53">
        <v>0</v>
      </c>
      <c r="O27" s="30">
        <f t="shared" si="0"/>
        <v>0</v>
      </c>
    </row>
    <row r="28" spans="1:15" x14ac:dyDescent="0.25">
      <c r="A28" s="2">
        <v>4470168</v>
      </c>
      <c r="B28" s="2" t="s">
        <v>37</v>
      </c>
      <c r="C28" s="51">
        <v>0</v>
      </c>
      <c r="D28" s="52">
        <v>0</v>
      </c>
      <c r="E28" s="52">
        <v>0</v>
      </c>
      <c r="F28" s="52">
        <v>0</v>
      </c>
      <c r="G28" s="52">
        <v>0</v>
      </c>
      <c r="H28" s="53">
        <v>0</v>
      </c>
      <c r="I28" s="51">
        <v>0</v>
      </c>
      <c r="J28" s="52">
        <v>0</v>
      </c>
      <c r="K28" s="52">
        <v>0</v>
      </c>
      <c r="L28" s="52">
        <v>0</v>
      </c>
      <c r="M28" s="52">
        <v>0</v>
      </c>
      <c r="N28" s="53">
        <v>0</v>
      </c>
      <c r="O28" s="30">
        <f t="shared" si="0"/>
        <v>0</v>
      </c>
    </row>
    <row r="29" spans="1:15" x14ac:dyDescent="0.25">
      <c r="A29" s="2">
        <v>4470170</v>
      </c>
      <c r="B29" s="2" t="s">
        <v>38</v>
      </c>
      <c r="C29" s="51">
        <v>0</v>
      </c>
      <c r="D29" s="52">
        <v>0</v>
      </c>
      <c r="E29" s="52">
        <v>0</v>
      </c>
      <c r="F29" s="52">
        <v>0</v>
      </c>
      <c r="G29" s="52">
        <v>0</v>
      </c>
      <c r="H29" s="53">
        <v>0</v>
      </c>
      <c r="I29" s="51">
        <v>0</v>
      </c>
      <c r="J29" s="52">
        <v>0</v>
      </c>
      <c r="K29" s="52">
        <v>0</v>
      </c>
      <c r="L29" s="52">
        <v>0</v>
      </c>
      <c r="M29" s="52">
        <v>0</v>
      </c>
      <c r="N29" s="53">
        <v>0</v>
      </c>
      <c r="O29" s="30">
        <f t="shared" si="0"/>
        <v>0</v>
      </c>
    </row>
    <row r="30" spans="1:15" x14ac:dyDescent="0.25">
      <c r="A30" s="2">
        <v>4470174</v>
      </c>
      <c r="B30" s="2" t="s">
        <v>39</v>
      </c>
      <c r="C30" s="51">
        <v>0</v>
      </c>
      <c r="D30" s="52">
        <v>0</v>
      </c>
      <c r="E30" s="52">
        <v>0</v>
      </c>
      <c r="F30" s="52">
        <v>0</v>
      </c>
      <c r="G30" s="52">
        <v>0</v>
      </c>
      <c r="H30" s="53">
        <v>0</v>
      </c>
      <c r="I30" s="51">
        <v>0</v>
      </c>
      <c r="J30" s="52">
        <v>0</v>
      </c>
      <c r="K30" s="52">
        <v>0</v>
      </c>
      <c r="L30" s="52">
        <v>0</v>
      </c>
      <c r="M30" s="52">
        <v>0</v>
      </c>
      <c r="N30" s="53">
        <v>0</v>
      </c>
      <c r="O30" s="30">
        <f t="shared" si="0"/>
        <v>0</v>
      </c>
    </row>
    <row r="31" spans="1:15" x14ac:dyDescent="0.25">
      <c r="A31" s="2">
        <v>4470204</v>
      </c>
      <c r="B31" s="2" t="s">
        <v>40</v>
      </c>
      <c r="C31" s="51">
        <v>0</v>
      </c>
      <c r="D31" s="52">
        <v>0</v>
      </c>
      <c r="E31" s="52">
        <v>0</v>
      </c>
      <c r="F31" s="52">
        <v>0</v>
      </c>
      <c r="G31" s="52">
        <v>0</v>
      </c>
      <c r="H31" s="53">
        <v>0</v>
      </c>
      <c r="I31" s="51">
        <v>0</v>
      </c>
      <c r="J31" s="52">
        <v>0</v>
      </c>
      <c r="K31" s="52">
        <v>0</v>
      </c>
      <c r="L31" s="52">
        <v>0</v>
      </c>
      <c r="M31" s="52">
        <v>0</v>
      </c>
      <c r="N31" s="53">
        <v>0</v>
      </c>
      <c r="O31" s="30">
        <f t="shared" si="0"/>
        <v>0</v>
      </c>
    </row>
    <row r="32" spans="1:15" x14ac:dyDescent="0.25">
      <c r="A32" s="2">
        <v>4470206</v>
      </c>
      <c r="B32" s="2" t="s">
        <v>41</v>
      </c>
      <c r="C32" s="51">
        <v>-40065.32</v>
      </c>
      <c r="D32" s="52">
        <v>-34919.039999999994</v>
      </c>
      <c r="E32" s="52">
        <v>-9885.7800000000007</v>
      </c>
      <c r="F32" s="52">
        <v>-3465.4899999999984</v>
      </c>
      <c r="G32" s="52">
        <v>28.730000000000018</v>
      </c>
      <c r="H32" s="53">
        <v>-1797.71</v>
      </c>
      <c r="I32" s="51">
        <v>-19403.82</v>
      </c>
      <c r="J32" s="52">
        <v>-6116.8399999999983</v>
      </c>
      <c r="K32" s="52">
        <v>-5147.5700000000006</v>
      </c>
      <c r="L32" s="52">
        <v>-3960</v>
      </c>
      <c r="M32" s="52">
        <v>-6150.55</v>
      </c>
      <c r="N32" s="53">
        <v>-20835.080000000016</v>
      </c>
      <c r="O32" s="30">
        <f t="shared" si="0"/>
        <v>-151718.47000000003</v>
      </c>
    </row>
    <row r="33" spans="1:15" x14ac:dyDescent="0.25">
      <c r="A33" s="2">
        <v>4470209</v>
      </c>
      <c r="B33" s="2" t="s">
        <v>42</v>
      </c>
      <c r="C33" s="51">
        <v>192583.6</v>
      </c>
      <c r="D33" s="52">
        <v>160350.40999999997</v>
      </c>
      <c r="E33" s="52">
        <v>52236.240000000005</v>
      </c>
      <c r="F33" s="52">
        <v>13763.680000000006</v>
      </c>
      <c r="G33" s="52">
        <v>-149.1400000000001</v>
      </c>
      <c r="H33" s="53">
        <v>8938.3700000000008</v>
      </c>
      <c r="I33" s="51">
        <v>62049.400000000009</v>
      </c>
      <c r="J33" s="52">
        <v>10650.490000000003</v>
      </c>
      <c r="K33" s="52">
        <v>5292.06</v>
      </c>
      <c r="L33" s="52">
        <v>39170.05999999999</v>
      </c>
      <c r="M33" s="52">
        <v>32241.920000000006</v>
      </c>
      <c r="N33" s="53">
        <v>103684.83000000012</v>
      </c>
      <c r="O33" s="30">
        <f t="shared" si="0"/>
        <v>680811.92</v>
      </c>
    </row>
    <row r="34" spans="1:15" x14ac:dyDescent="0.25">
      <c r="A34" s="2">
        <v>4470214</v>
      </c>
      <c r="B34" s="2" t="s">
        <v>43</v>
      </c>
      <c r="C34" s="51">
        <v>-1442.16</v>
      </c>
      <c r="D34" s="52">
        <v>-75.34</v>
      </c>
      <c r="E34" s="52">
        <v>0</v>
      </c>
      <c r="F34" s="52">
        <v>-1.4566126083082054E-13</v>
      </c>
      <c r="G34" s="52">
        <v>0</v>
      </c>
      <c r="H34" s="53">
        <v>-163.51000000000005</v>
      </c>
      <c r="I34" s="51">
        <v>-33.549999999999997</v>
      </c>
      <c r="J34" s="52">
        <v>-3.0900000000000034</v>
      </c>
      <c r="K34" s="52">
        <v>0</v>
      </c>
      <c r="L34" s="52">
        <v>-92.91</v>
      </c>
      <c r="M34" s="52">
        <v>-2310.11</v>
      </c>
      <c r="N34" s="53">
        <v>-925.78999999999974</v>
      </c>
      <c r="O34" s="30">
        <f t="shared" si="0"/>
        <v>-5046.46</v>
      </c>
    </row>
    <row r="35" spans="1:15" x14ac:dyDescent="0.25">
      <c r="A35" s="2">
        <v>4470215</v>
      </c>
      <c r="B35" s="2" t="s">
        <v>57</v>
      </c>
      <c r="C35" s="51">
        <v>1063.46</v>
      </c>
      <c r="D35" s="52">
        <v>68.27</v>
      </c>
      <c r="E35" s="52">
        <v>-0.59999999999999432</v>
      </c>
      <c r="F35" s="52">
        <v>-1.3145040611561853E-13</v>
      </c>
      <c r="G35" s="52">
        <v>-5.65</v>
      </c>
      <c r="H35" s="53">
        <v>106.88000000000001</v>
      </c>
      <c r="I35" s="51">
        <v>21.82</v>
      </c>
      <c r="J35" s="52">
        <v>-5.759999999999998</v>
      </c>
      <c r="K35" s="52">
        <v>-1.1499999999999999</v>
      </c>
      <c r="L35" s="52">
        <v>66.899999999999977</v>
      </c>
      <c r="M35" s="52">
        <v>2203.4299999999998</v>
      </c>
      <c r="N35" s="53">
        <v>640.57999999999993</v>
      </c>
      <c r="O35" s="30">
        <f t="shared" si="0"/>
        <v>4158.1799999999994</v>
      </c>
    </row>
    <row r="36" spans="1:15" x14ac:dyDescent="0.25">
      <c r="A36" s="2">
        <v>4470220</v>
      </c>
      <c r="B36" s="2" t="s">
        <v>44</v>
      </c>
      <c r="C36" s="51">
        <v>-82063.059999999969</v>
      </c>
      <c r="D36" s="52">
        <v>-33523.08</v>
      </c>
      <c r="E36" s="52">
        <v>-78028.999999999985</v>
      </c>
      <c r="F36" s="52">
        <v>-23628.66</v>
      </c>
      <c r="G36" s="52">
        <v>-139150.51999999999</v>
      </c>
      <c r="H36" s="53">
        <v>-109555.61000000003</v>
      </c>
      <c r="I36" s="51">
        <v>-385072.14</v>
      </c>
      <c r="J36" s="52">
        <v>-220015.43000000008</v>
      </c>
      <c r="K36" s="52">
        <v>-19738.939999999995</v>
      </c>
      <c r="L36" s="52">
        <v>-496357.72999999992</v>
      </c>
      <c r="M36" s="52">
        <v>-464273.31000000011</v>
      </c>
      <c r="N36" s="53">
        <v>-288297.22000000009</v>
      </c>
      <c r="O36" s="30">
        <f t="shared" si="0"/>
        <v>-2339704.7000000002</v>
      </c>
    </row>
    <row r="37" spans="1:15" x14ac:dyDescent="0.25">
      <c r="A37" s="2">
        <v>4470221</v>
      </c>
      <c r="B37" s="2" t="s">
        <v>45</v>
      </c>
      <c r="C37" s="51">
        <v>-163.51999999999975</v>
      </c>
      <c r="D37" s="52">
        <v>-14.940000000000012</v>
      </c>
      <c r="E37" s="52">
        <v>-160.70999999999998</v>
      </c>
      <c r="F37" s="52">
        <v>5.6843418860808015E-14</v>
      </c>
      <c r="G37" s="52">
        <v>0</v>
      </c>
      <c r="H37" s="53">
        <v>-1599.51</v>
      </c>
      <c r="I37" s="51">
        <v>-630.38999999999987</v>
      </c>
      <c r="J37" s="52">
        <v>-0.90999999999996817</v>
      </c>
      <c r="K37" s="52">
        <v>0</v>
      </c>
      <c r="L37" s="52">
        <v>-653.59000000000015</v>
      </c>
      <c r="M37" s="52">
        <v>-1412.5500000000002</v>
      </c>
      <c r="N37" s="53">
        <v>-1167.43</v>
      </c>
      <c r="O37" s="30">
        <f t="shared" si="0"/>
        <v>-5803.55</v>
      </c>
    </row>
    <row r="38" spans="1:15" x14ac:dyDescent="0.25">
      <c r="A38" s="2">
        <v>4470222</v>
      </c>
      <c r="B38" s="2" t="s">
        <v>46</v>
      </c>
      <c r="C38" s="51">
        <v>0</v>
      </c>
      <c r="D38" s="52">
        <v>0</v>
      </c>
      <c r="E38" s="52">
        <v>-13647.88</v>
      </c>
      <c r="F38" s="52">
        <v>-258281.64999999994</v>
      </c>
      <c r="G38" s="52">
        <v>0</v>
      </c>
      <c r="H38" s="53">
        <v>-2.6034285838250071E-11</v>
      </c>
      <c r="I38" s="51">
        <v>0</v>
      </c>
      <c r="J38" s="52">
        <v>0</v>
      </c>
      <c r="K38" s="52">
        <v>0</v>
      </c>
      <c r="L38" s="52">
        <v>0</v>
      </c>
      <c r="M38" s="52">
        <v>-24670.86</v>
      </c>
      <c r="N38" s="53">
        <v>0</v>
      </c>
      <c r="O38" s="30">
        <f t="shared" si="0"/>
        <v>-296600.3899999999</v>
      </c>
    </row>
    <row r="39" spans="1:15" x14ac:dyDescent="0.25">
      <c r="A39" s="2">
        <v>5550039</v>
      </c>
      <c r="B39" s="2" t="s">
        <v>47</v>
      </c>
      <c r="C39" s="51">
        <v>1215.71</v>
      </c>
      <c r="D39" s="52">
        <v>1811.9199999999998</v>
      </c>
      <c r="E39" s="52">
        <v>212.47000000000011</v>
      </c>
      <c r="F39" s="52">
        <v>-103.46</v>
      </c>
      <c r="G39" s="52">
        <v>-129.31</v>
      </c>
      <c r="H39" s="53">
        <v>-96.34</v>
      </c>
      <c r="I39" s="51">
        <v>450.03000000000003</v>
      </c>
      <c r="J39" s="52">
        <v>-157.47000000000003</v>
      </c>
      <c r="K39" s="52">
        <v>-87.630000000000024</v>
      </c>
      <c r="L39" s="52">
        <v>-722.84999999999991</v>
      </c>
      <c r="M39" s="52">
        <v>-197.46000000000012</v>
      </c>
      <c r="N39" s="53">
        <v>129.42000000000007</v>
      </c>
      <c r="O39" s="30">
        <f t="shared" si="0"/>
        <v>2325.0300000000002</v>
      </c>
    </row>
    <row r="40" spans="1:15" x14ac:dyDescent="0.25">
      <c r="A40" s="2">
        <v>5550088</v>
      </c>
      <c r="B40" s="2" t="s">
        <v>48</v>
      </c>
      <c r="C40" s="51">
        <v>0</v>
      </c>
      <c r="D40" s="52">
        <v>0</v>
      </c>
      <c r="E40" s="52">
        <v>0</v>
      </c>
      <c r="F40" s="52">
        <v>0</v>
      </c>
      <c r="G40" s="52">
        <v>0</v>
      </c>
      <c r="H40" s="53">
        <v>0</v>
      </c>
      <c r="I40" s="51">
        <v>0</v>
      </c>
      <c r="J40" s="52">
        <v>0</v>
      </c>
      <c r="K40" s="52">
        <v>0</v>
      </c>
      <c r="L40" s="52">
        <v>0</v>
      </c>
      <c r="M40" s="52">
        <v>0</v>
      </c>
      <c r="N40" s="53">
        <v>0</v>
      </c>
      <c r="O40" s="30">
        <f t="shared" si="0"/>
        <v>0</v>
      </c>
    </row>
    <row r="41" spans="1:15" x14ac:dyDescent="0.25">
      <c r="A41" s="2">
        <v>5550093</v>
      </c>
      <c r="B41" s="2" t="s">
        <v>77</v>
      </c>
      <c r="C41" s="51">
        <v>0</v>
      </c>
      <c r="D41" s="52">
        <v>0</v>
      </c>
      <c r="E41" s="52">
        <v>0</v>
      </c>
      <c r="F41" s="52">
        <v>0</v>
      </c>
      <c r="G41" s="52">
        <v>0</v>
      </c>
      <c r="H41" s="53">
        <v>0</v>
      </c>
      <c r="I41" s="51">
        <v>0</v>
      </c>
      <c r="J41" s="52">
        <v>0</v>
      </c>
      <c r="K41" s="52">
        <v>0</v>
      </c>
      <c r="L41" s="52">
        <v>0</v>
      </c>
      <c r="M41" s="52">
        <v>0</v>
      </c>
      <c r="N41" s="53">
        <v>0</v>
      </c>
      <c r="O41" s="30">
        <f t="shared" si="0"/>
        <v>0</v>
      </c>
    </row>
    <row r="42" spans="1:15" x14ac:dyDescent="0.25">
      <c r="A42" s="2">
        <v>5550099</v>
      </c>
      <c r="B42" s="2" t="s">
        <v>49</v>
      </c>
      <c r="C42" s="51">
        <v>0</v>
      </c>
      <c r="D42" s="52">
        <v>0</v>
      </c>
      <c r="E42" s="52">
        <v>0</v>
      </c>
      <c r="F42" s="52">
        <v>0</v>
      </c>
      <c r="G42" s="52">
        <v>0</v>
      </c>
      <c r="H42" s="53">
        <v>0</v>
      </c>
      <c r="I42" s="51">
        <v>0</v>
      </c>
      <c r="J42" s="52">
        <v>0</v>
      </c>
      <c r="K42" s="52">
        <v>0</v>
      </c>
      <c r="L42" s="52">
        <v>0</v>
      </c>
      <c r="M42" s="52">
        <v>0</v>
      </c>
      <c r="N42" s="53">
        <v>0</v>
      </c>
      <c r="O42" s="30">
        <f t="shared" si="0"/>
        <v>0</v>
      </c>
    </row>
    <row r="43" spans="1:15" x14ac:dyDescent="0.25">
      <c r="A43" s="2">
        <v>5550100</v>
      </c>
      <c r="B43" s="2" t="s">
        <v>50</v>
      </c>
      <c r="C43" s="51">
        <v>0</v>
      </c>
      <c r="D43" s="52">
        <v>0</v>
      </c>
      <c r="E43" s="52">
        <v>0</v>
      </c>
      <c r="F43" s="52">
        <v>0</v>
      </c>
      <c r="G43" s="52">
        <v>0</v>
      </c>
      <c r="H43" s="53">
        <v>0</v>
      </c>
      <c r="I43" s="51">
        <v>0</v>
      </c>
      <c r="J43" s="52">
        <v>0</v>
      </c>
      <c r="K43" s="52">
        <v>0</v>
      </c>
      <c r="L43" s="52">
        <v>0</v>
      </c>
      <c r="M43" s="52">
        <v>0</v>
      </c>
      <c r="N43" s="53">
        <v>0</v>
      </c>
      <c r="O43" s="30">
        <f t="shared" si="0"/>
        <v>0</v>
      </c>
    </row>
    <row r="44" spans="1:15" x14ac:dyDescent="0.25">
      <c r="A44" s="2">
        <v>5550107</v>
      </c>
      <c r="B44" s="2" t="s">
        <v>51</v>
      </c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3">
        <v>0</v>
      </c>
      <c r="I44" s="51">
        <v>0</v>
      </c>
      <c r="J44" s="52">
        <v>0</v>
      </c>
      <c r="K44" s="52">
        <v>0</v>
      </c>
      <c r="L44" s="52">
        <v>0</v>
      </c>
      <c r="M44" s="52">
        <v>0</v>
      </c>
      <c r="N44" s="53">
        <v>0</v>
      </c>
      <c r="O44" s="30">
        <f t="shared" si="0"/>
        <v>0</v>
      </c>
    </row>
    <row r="45" spans="1:15" x14ac:dyDescent="0.25">
      <c r="A45" s="2">
        <v>5570007</v>
      </c>
      <c r="B45" s="2" t="s">
        <v>58</v>
      </c>
      <c r="C45" s="51">
        <v>7.11</v>
      </c>
      <c r="D45" s="52">
        <v>41480.369999999995</v>
      </c>
      <c r="E45" s="52">
        <v>177.35</v>
      </c>
      <c r="F45" s="52">
        <v>8.02</v>
      </c>
      <c r="G45" s="52">
        <v>36.96</v>
      </c>
      <c r="H45" s="53">
        <v>5.41</v>
      </c>
      <c r="I45" s="51">
        <v>225.18</v>
      </c>
      <c r="J45" s="52">
        <v>0</v>
      </c>
      <c r="K45" s="52">
        <v>0</v>
      </c>
      <c r="L45" s="52">
        <v>0</v>
      </c>
      <c r="M45" s="52">
        <v>0</v>
      </c>
      <c r="N45" s="53">
        <v>0</v>
      </c>
      <c r="O45" s="30">
        <f t="shared" si="0"/>
        <v>41940.399999999994</v>
      </c>
    </row>
    <row r="46" spans="1:15" x14ac:dyDescent="0.25">
      <c r="A46" s="2">
        <v>5614000</v>
      </c>
      <c r="B46" s="2" t="s">
        <v>52</v>
      </c>
      <c r="C46" s="51">
        <v>21176.89</v>
      </c>
      <c r="D46" s="52">
        <v>21608.239999999998</v>
      </c>
      <c r="E46" s="52">
        <v>12912.01</v>
      </c>
      <c r="F46" s="52">
        <v>5438.8599999999988</v>
      </c>
      <c r="G46" s="52">
        <v>1383.6599999999996</v>
      </c>
      <c r="H46" s="53">
        <v>4283.41</v>
      </c>
      <c r="I46" s="51">
        <v>1193.4199999999989</v>
      </c>
      <c r="J46" s="52">
        <v>15075.31</v>
      </c>
      <c r="K46" s="52">
        <v>2211.0399999999991</v>
      </c>
      <c r="L46" s="52">
        <v>14515.199999999999</v>
      </c>
      <c r="M46" s="52">
        <v>6543.1800000000012</v>
      </c>
      <c r="N46" s="53">
        <v>10821.92</v>
      </c>
      <c r="O46" s="30">
        <f t="shared" si="0"/>
        <v>117163.13999999998</v>
      </c>
    </row>
    <row r="47" spans="1:15" x14ac:dyDescent="0.25">
      <c r="A47" s="2">
        <v>5618000</v>
      </c>
      <c r="B47" s="2" t="s">
        <v>53</v>
      </c>
      <c r="C47" s="51">
        <v>5676.2800000000025</v>
      </c>
      <c r="D47" s="52">
        <v>5790.2999999999984</v>
      </c>
      <c r="E47" s="52">
        <v>3445.62</v>
      </c>
      <c r="F47" s="52">
        <v>1397.5099999999991</v>
      </c>
      <c r="G47" s="52">
        <v>609.05999999999995</v>
      </c>
      <c r="H47" s="53">
        <v>1260.5200000000004</v>
      </c>
      <c r="I47" s="51">
        <v>2727.42</v>
      </c>
      <c r="J47" s="52">
        <v>3322.9600000000009</v>
      </c>
      <c r="K47" s="52">
        <v>391.27999999999957</v>
      </c>
      <c r="L47" s="52">
        <v>3969.02</v>
      </c>
      <c r="M47" s="52">
        <v>1312.1100000000004</v>
      </c>
      <c r="N47" s="53">
        <v>2401.7199999999998</v>
      </c>
      <c r="O47" s="30">
        <f t="shared" si="0"/>
        <v>32303.8</v>
      </c>
    </row>
    <row r="48" spans="1:15" x14ac:dyDescent="0.25">
      <c r="A48" s="2">
        <v>5757000</v>
      </c>
      <c r="B48" s="2" t="s">
        <v>54</v>
      </c>
      <c r="C48" s="51">
        <v>21813.71</v>
      </c>
      <c r="D48" s="52">
        <v>22044.290000000005</v>
      </c>
      <c r="E48" s="52">
        <v>12625.880000000003</v>
      </c>
      <c r="F48" s="52">
        <v>5107.159999999998</v>
      </c>
      <c r="G48" s="52">
        <v>1797.1800000000007</v>
      </c>
      <c r="H48" s="53">
        <v>4362.4600000000019</v>
      </c>
      <c r="I48" s="51">
        <v>5927.4499999999989</v>
      </c>
      <c r="J48" s="52">
        <v>11368.359999999997</v>
      </c>
      <c r="K48" s="52">
        <v>1195.4799999999996</v>
      </c>
      <c r="L48" s="52">
        <v>9535.57</v>
      </c>
      <c r="M48" s="52">
        <v>6102.0900000000029</v>
      </c>
      <c r="N48" s="53">
        <v>8219.11</v>
      </c>
      <c r="O48" s="30">
        <f t="shared" si="0"/>
        <v>110098.74</v>
      </c>
    </row>
    <row r="49" spans="1:15" x14ac:dyDescent="0.25">
      <c r="A49" s="2">
        <v>5614008</v>
      </c>
      <c r="B49" s="2" t="s">
        <v>81</v>
      </c>
      <c r="C49" s="54">
        <v>0</v>
      </c>
      <c r="D49" s="55">
        <v>0</v>
      </c>
      <c r="E49" s="55">
        <v>4112.75</v>
      </c>
      <c r="F49" s="55">
        <v>0</v>
      </c>
      <c r="G49" s="55">
        <v>0</v>
      </c>
      <c r="H49" s="55">
        <v>4112.75</v>
      </c>
      <c r="I49" s="54">
        <v>0</v>
      </c>
      <c r="J49" s="55">
        <v>0</v>
      </c>
      <c r="K49" s="55">
        <v>4112.75</v>
      </c>
      <c r="L49" s="55">
        <v>0</v>
      </c>
      <c r="M49" s="55">
        <v>0</v>
      </c>
      <c r="N49" s="55">
        <v>4112.75</v>
      </c>
      <c r="O49" s="30">
        <f t="shared" si="0"/>
        <v>16451</v>
      </c>
    </row>
    <row r="50" spans="1:15" x14ac:dyDescent="0.25">
      <c r="A50" s="31" t="s">
        <v>61</v>
      </c>
      <c r="B50" s="32" t="s">
        <v>71</v>
      </c>
      <c r="O50" s="30"/>
    </row>
    <row r="51" spans="1:15" x14ac:dyDescent="0.25">
      <c r="O51" s="30"/>
    </row>
    <row r="52" spans="1:15" x14ac:dyDescent="0.2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x14ac:dyDescent="0.25">
      <c r="B53" s="15" t="s">
        <v>60</v>
      </c>
      <c r="C53" s="56">
        <f t="shared" ref="C53:O53" si="1">SUM(C6:C52)</f>
        <v>-1467018.7399999993</v>
      </c>
      <c r="D53" s="57">
        <f t="shared" si="1"/>
        <v>-751621.11999999965</v>
      </c>
      <c r="E53" s="57">
        <f t="shared" si="1"/>
        <v>-834887.69000000029</v>
      </c>
      <c r="F53" s="57">
        <f t="shared" si="1"/>
        <v>-861363.42999999959</v>
      </c>
      <c r="G53" s="57">
        <f t="shared" si="1"/>
        <v>-557497.09</v>
      </c>
      <c r="H53" s="58">
        <f t="shared" si="1"/>
        <v>-601936.07000000007</v>
      </c>
      <c r="I53" s="56">
        <f t="shared" ref="I53:N53" si="2">SUM(I6:I52)</f>
        <v>-447935.83</v>
      </c>
      <c r="J53" s="57">
        <f t="shared" si="2"/>
        <v>-588547.42000000004</v>
      </c>
      <c r="K53" s="57">
        <f t="shared" si="2"/>
        <v>-480049.39000000007</v>
      </c>
      <c r="L53" s="57">
        <f t="shared" si="2"/>
        <v>-1900199.6799999997</v>
      </c>
      <c r="M53" s="57">
        <f t="shared" si="2"/>
        <v>-1516361.24</v>
      </c>
      <c r="N53" s="58">
        <f t="shared" si="2"/>
        <v>-3647747.9100000011</v>
      </c>
      <c r="O53" s="30">
        <f t="shared" si="1"/>
        <v>-13655165.610000001</v>
      </c>
    </row>
    <row r="54" spans="1:15" x14ac:dyDescent="0.25">
      <c r="B54" s="15" t="s">
        <v>74</v>
      </c>
      <c r="C54" s="59">
        <v>0.98480000000000001</v>
      </c>
      <c r="D54" s="60">
        <v>0.98460000000000003</v>
      </c>
      <c r="E54" s="60">
        <v>0.98570000000000002</v>
      </c>
      <c r="F54" s="60">
        <v>0.98470000000000002</v>
      </c>
      <c r="G54" s="60">
        <v>0.98460000000000003</v>
      </c>
      <c r="H54" s="61">
        <v>0.98550000000000004</v>
      </c>
      <c r="I54" s="59">
        <v>0.98494271780826093</v>
      </c>
      <c r="J54" s="60">
        <v>0.98488087964227355</v>
      </c>
      <c r="K54" s="60">
        <v>0.98560000000000003</v>
      </c>
      <c r="L54" s="60">
        <v>0.98570000000000002</v>
      </c>
      <c r="M54" s="60">
        <v>0.98650000000000004</v>
      </c>
      <c r="N54" s="61">
        <v>0.98570000000000002</v>
      </c>
      <c r="O54" s="33"/>
    </row>
    <row r="55" spans="1:15" x14ac:dyDescent="0.25">
      <c r="B55" s="15" t="s">
        <v>72</v>
      </c>
      <c r="C55" s="62">
        <f t="shared" ref="C55:H55" si="3">+C54*C53</f>
        <v>-1444720.0551519992</v>
      </c>
      <c r="D55" s="63">
        <f t="shared" si="3"/>
        <v>-740046.15475199965</v>
      </c>
      <c r="E55" s="63">
        <f t="shared" si="3"/>
        <v>-822948.79603300034</v>
      </c>
      <c r="F55" s="63">
        <f t="shared" si="3"/>
        <v>-848184.56952099956</v>
      </c>
      <c r="G55" s="63">
        <f t="shared" si="3"/>
        <v>-548911.63481399999</v>
      </c>
      <c r="H55" s="64">
        <f t="shared" si="3"/>
        <v>-593207.99698500009</v>
      </c>
      <c r="I55" s="62">
        <f t="shared" ref="I55:N55" si="4">+I54*I53</f>
        <v>-441191.13380389917</v>
      </c>
      <c r="J55" s="63">
        <f t="shared" si="4"/>
        <v>-579649.10072079068</v>
      </c>
      <c r="K55" s="63">
        <f t="shared" si="4"/>
        <v>-473136.67878400011</v>
      </c>
      <c r="L55" s="63">
        <f t="shared" si="4"/>
        <v>-1873026.8245759998</v>
      </c>
      <c r="M55" s="63">
        <f t="shared" si="4"/>
        <v>-1495890.36326</v>
      </c>
      <c r="N55" s="64">
        <f t="shared" si="4"/>
        <v>-3595585.114887001</v>
      </c>
      <c r="O55" s="30">
        <f>SUM(C55:N55)</f>
        <v>-13456498.42328869</v>
      </c>
    </row>
    <row r="56" spans="1:15" x14ac:dyDescent="0.25">
      <c r="B56" s="15" t="s">
        <v>73</v>
      </c>
      <c r="C56" s="65">
        <f t="shared" ref="C56" si="5">+C55*-1</f>
        <v>1444720.0551519992</v>
      </c>
      <c r="D56" s="66">
        <f t="shared" ref="D56:H56" si="6">+D55*-1</f>
        <v>740046.15475199965</v>
      </c>
      <c r="E56" s="66">
        <f t="shared" si="6"/>
        <v>822948.79603300034</v>
      </c>
      <c r="F56" s="66">
        <f t="shared" si="6"/>
        <v>848184.56952099956</v>
      </c>
      <c r="G56" s="66">
        <f t="shared" si="6"/>
        <v>548911.63481399999</v>
      </c>
      <c r="H56" s="67">
        <f t="shared" si="6"/>
        <v>593207.99698500009</v>
      </c>
      <c r="I56" s="65">
        <f t="shared" ref="I56:N56" si="7">+I55*-1</f>
        <v>441191.13380389917</v>
      </c>
      <c r="J56" s="66">
        <f t="shared" si="7"/>
        <v>579649.10072079068</v>
      </c>
      <c r="K56" s="66">
        <f t="shared" si="7"/>
        <v>473136.67878400011</v>
      </c>
      <c r="L56" s="66">
        <f t="shared" si="7"/>
        <v>1873026.8245759998</v>
      </c>
      <c r="M56" s="66">
        <f t="shared" si="7"/>
        <v>1495890.36326</v>
      </c>
      <c r="N56" s="67">
        <f t="shared" si="7"/>
        <v>3595585.114887001</v>
      </c>
      <c r="O56" s="30">
        <f>SUM(C56:N56)</f>
        <v>13456498.42328869</v>
      </c>
    </row>
    <row r="57" spans="1:15" x14ac:dyDescent="0.25">
      <c r="H57" s="24"/>
    </row>
    <row r="60" spans="1:15" x14ac:dyDescent="0.25">
      <c r="A60" s="34" t="s">
        <v>85</v>
      </c>
      <c r="C60" s="9"/>
      <c r="D60" s="9"/>
    </row>
  </sheetData>
  <sortState xmlns:xlrd2="http://schemas.microsoft.com/office/spreadsheetml/2017/richdata2" ref="A6:O47">
    <sortCondition ref="A6:A47"/>
  </sortState>
  <mergeCells count="2">
    <mergeCell ref="C4:H4"/>
    <mergeCell ref="I4:N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JjNWY4ZWIxMi01YjI3LTQzOWQtYWFhNi0zNDAyYWY2MjZmYTM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MC8yMDIyIDg6Mjk6MDMgUE08L0RhdGVUaW1lPjxMYWJlbFN0cmluZz5BRVAgUHVibGljPC9MYWJlbFN0cmluZz48L2l0ZW0+PGl0ZW0+PHNpc2wgc2lzbFZlcnNpb249IjAiIHBvbGljeT0iZTljMGI4ZDctYmRiNC00ZmQzLWI2MmEtZjUwMzI3YWFlZmNlIiBvcmlnaW49InVzZXJTZWxlY3RlZCI+PGVsZW1lbnQgdWlkPSJjNWY4ZWIxMi01YjI3LTQzOWQtYWFhNi0zNDAyYWY2MjZmYTMiIHZhbHVlPSIiIHhtbG5zPSJodHRwOi8vd3d3LmJvbGRvbmphbWVzLmNvbS8yMDA4LzAxL3NpZS9pbnRlcm5hbC9sYWJlbCIgLz48L3Npc2w+PFVzZXJOYW1lPkNPUlBcczI5MDc5MjwvVXNlck5hbWU+PERhdGVUaW1lPjcvMjEvMjAyMiA2OjMyOjM4IFBNPC9EYXRlVGltZT48TGFiZWxTdHJpbmc+QUVQIFB1YmxpYzwvTGFiZWxTdHJpbmc+PC9pdGVtPjwvbGFiZWxIaXN0b3J5Pg==</Value>
</WrappedLabelHistory>
</file>

<file path=customXml/itemProps1.xml><?xml version="1.0" encoding="utf-8"?>
<ds:datastoreItem xmlns:ds="http://schemas.openxmlformats.org/officeDocument/2006/customXml" ds:itemID="{81224527-D31E-4EA5-AC4B-90EF2237A7E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4670E35-079D-46A1-A7F7-8FF19C1A3D6A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1.0</vt:lpstr>
      <vt:lpstr>Form 2.0</vt:lpstr>
      <vt:lpstr>Form 3.0</vt:lpstr>
      <vt:lpstr>'Form 1.0'!Print_Area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keywords/>
  <cp:lastModifiedBy>s290792</cp:lastModifiedBy>
  <dcterms:created xsi:type="dcterms:W3CDTF">2017-06-05T19:06:02Z</dcterms:created>
  <dcterms:modified xsi:type="dcterms:W3CDTF">2022-08-09T14:02:08Z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7f35e34c-a384-4fc5-8d96-4e38642c0e97</vt:lpwstr>
  </property>
  <property fmtid="{D5CDD505-2E9C-101B-9397-08002B2CF9AE}" pid="3" name="bjSaver">
    <vt:lpwstr>Yzo6iu4RCOp5VcJWjy40zzIEO7NbA0wx</vt:lpwstr>
  </property>
  <property fmtid="{D5CDD505-2E9C-101B-9397-08002B2CF9AE}" pid="4" name="bjDocumentSecurityLabel">
    <vt:lpwstr>AEP Public</vt:lpwstr>
  </property>
  <property fmtid="{D5CDD505-2E9C-101B-9397-08002B2CF9AE}" pid="5" name="Visual Markings Removed">
    <vt:lpwstr>No</vt:lpwstr>
  </property>
  <property fmtid="{D5CDD505-2E9C-101B-9397-08002B2CF9AE}" pid="6" name="MSIP_Label_5c34e43d-0b77-4b2c-b224-1b46981ccfdb_SiteId">
    <vt:lpwstr>15f3c881-6b03-4ff6-8559-77bf5177818f</vt:lpwstr>
  </property>
  <property fmtid="{D5CDD505-2E9C-101B-9397-08002B2CF9AE}" pid="7" name="MSIP_Label_5c34e43d-0b77-4b2c-b224-1b46981ccfdb_Name">
    <vt:lpwstr>AEP Public</vt:lpwstr>
  </property>
  <property fmtid="{D5CDD505-2E9C-101B-9397-08002B2CF9AE}" pid="8" name="MSIP_Label_5c34e43d-0b77-4b2c-b224-1b46981ccfdb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uid="c5f8eb12-5b27-439d-aaa6-3402af626fa3" value="" /&gt;&lt;/sisl&gt;</vt:lpwstr>
  </property>
  <property fmtid="{D5CDD505-2E9C-101B-9397-08002B2CF9AE}" pid="12" name="bjLabelHistoryID">
    <vt:lpwstr>{94670E35-079D-46A1-A7F7-8FF19C1A3D6A}</vt:lpwstr>
  </property>
</Properties>
</file>