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207409\Desktop\KPCo WFH2020\Base Case\Supplemental NMS Hearing\Rebuttal\"/>
    </mc:Choice>
  </mc:AlternateContent>
  <bookViews>
    <workbookView xWindow="0" yWindow="0" windowWidth="19200" windowHeight="7485"/>
  </bookViews>
  <sheets>
    <sheet name="Cogen SPP Price" sheetId="10" r:id="rId1"/>
    <sheet name="RES" sheetId="13" r:id="rId2"/>
    <sheet name="GS Sec" sheetId="14" r:id="rId3"/>
    <sheet name="LGS Sec" sheetId="15" r:id="rId4"/>
  </sheets>
  <definedNames>
    <definedName name="_xlnm.Print_Area" localSheetId="0">'Cogen SPP Price'!$B$1:$M$32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3" l="1"/>
  <c r="B33" i="14" l="1"/>
  <c r="B7" i="15"/>
  <c r="B11" i="15"/>
  <c r="BB10" i="15"/>
  <c r="AX10" i="15"/>
  <c r="AT10" i="15"/>
  <c r="AP10" i="15"/>
  <c r="AL10" i="15"/>
  <c r="AH10" i="15"/>
  <c r="AD10" i="15"/>
  <c r="BA9" i="15"/>
  <c r="AW9" i="15"/>
  <c r="AS9" i="15"/>
  <c r="AO9" i="15"/>
  <c r="AK9" i="15"/>
  <c r="AG9" i="15"/>
  <c r="AC9" i="15"/>
  <c r="AZ8" i="15"/>
  <c r="AV8" i="15"/>
  <c r="AR8" i="15"/>
  <c r="AN8" i="15"/>
  <c r="AJ8" i="15"/>
  <c r="AF8" i="15"/>
  <c r="AB8" i="15"/>
  <c r="AY7" i="15"/>
  <c r="AU7" i="15"/>
  <c r="AQ7" i="15"/>
  <c r="AM7" i="15"/>
  <c r="AI7" i="15"/>
  <c r="AE7" i="15"/>
  <c r="AA7" i="15"/>
  <c r="AY19" i="14"/>
  <c r="AU19" i="14"/>
  <c r="AQ19" i="14"/>
  <c r="AM19" i="14"/>
  <c r="AI19" i="14"/>
  <c r="AE19" i="14"/>
  <c r="AA19" i="14"/>
  <c r="W19" i="14"/>
  <c r="S19" i="14"/>
  <c r="O19" i="14"/>
  <c r="K19" i="14"/>
  <c r="G19" i="14"/>
  <c r="BB18" i="14"/>
  <c r="AX18" i="14"/>
  <c r="AT18" i="14"/>
  <c r="AP18" i="14"/>
  <c r="AL18" i="14"/>
  <c r="AH18" i="14"/>
  <c r="AD18" i="14"/>
  <c r="Z18" i="14"/>
  <c r="V18" i="14"/>
  <c r="R18" i="14"/>
  <c r="N18" i="14"/>
  <c r="J18" i="14"/>
  <c r="B18" i="14" s="1"/>
  <c r="BA17" i="14"/>
  <c r="AS17" i="14"/>
  <c r="AO17" i="14"/>
  <c r="AK17" i="14"/>
  <c r="AG17" i="14"/>
  <c r="Y17" i="14"/>
  <c r="U17" i="14"/>
  <c r="Q17" i="14"/>
  <c r="M17" i="14"/>
  <c r="I17" i="14"/>
  <c r="AZ16" i="14"/>
  <c r="AV16" i="14"/>
  <c r="AR16" i="14"/>
  <c r="AN16" i="14"/>
  <c r="AJ16" i="14"/>
  <c r="AF16" i="14"/>
  <c r="AB16" i="14"/>
  <c r="X16" i="14"/>
  <c r="T16" i="14"/>
  <c r="P16" i="14"/>
  <c r="L16" i="14"/>
  <c r="H16" i="14"/>
  <c r="B16" i="14"/>
  <c r="AY15" i="14"/>
  <c r="AU15" i="14"/>
  <c r="AQ15" i="14"/>
  <c r="AM15" i="14"/>
  <c r="AI15" i="14"/>
  <c r="AE15" i="14"/>
  <c r="AA15" i="14"/>
  <c r="W15" i="14"/>
  <c r="S15" i="14"/>
  <c r="O15" i="14"/>
  <c r="K15" i="14"/>
  <c r="G15" i="14"/>
  <c r="B15" i="14" s="1"/>
  <c r="B25" i="14" s="1"/>
  <c r="AC12" i="14"/>
  <c r="AC17" i="14" s="1"/>
  <c r="AW7" i="14"/>
  <c r="AW17" i="14" s="1"/>
  <c r="B60" i="13"/>
  <c r="B56" i="13"/>
  <c r="G48" i="13"/>
  <c r="B44" i="13"/>
  <c r="AY48" i="13"/>
  <c r="AU48" i="13"/>
  <c r="AQ48" i="13"/>
  <c r="AM48" i="13"/>
  <c r="AI48" i="13"/>
  <c r="AE48" i="13"/>
  <c r="AA48" i="13"/>
  <c r="W48" i="13"/>
  <c r="S48" i="13"/>
  <c r="O48" i="13"/>
  <c r="K48" i="13"/>
  <c r="B48" i="13"/>
  <c r="BB47" i="13"/>
  <c r="AX47" i="13"/>
  <c r="AT47" i="13"/>
  <c r="AP47" i="13"/>
  <c r="AL47" i="13"/>
  <c r="AH47" i="13"/>
  <c r="AD47" i="13"/>
  <c r="Z47" i="13"/>
  <c r="V47" i="13"/>
  <c r="R47" i="13"/>
  <c r="N47" i="13"/>
  <c r="J47" i="13"/>
  <c r="BA46" i="13"/>
  <c r="AW46" i="13"/>
  <c r="AS46" i="13"/>
  <c r="AO46" i="13"/>
  <c r="AK46" i="13"/>
  <c r="AG46" i="13"/>
  <c r="AC46" i="13"/>
  <c r="Y46" i="13"/>
  <c r="Q46" i="13"/>
  <c r="M46" i="13"/>
  <c r="I46" i="13"/>
  <c r="AZ45" i="13"/>
  <c r="AV45" i="13"/>
  <c r="AR45" i="13"/>
  <c r="AN45" i="13"/>
  <c r="AJ45" i="13"/>
  <c r="AF45" i="13"/>
  <c r="AB45" i="13"/>
  <c r="X45" i="13"/>
  <c r="T45" i="13"/>
  <c r="P45" i="13"/>
  <c r="L45" i="13"/>
  <c r="AY44" i="13"/>
  <c r="AU44" i="13"/>
  <c r="AQ44" i="13"/>
  <c r="AM44" i="13"/>
  <c r="AI44" i="13"/>
  <c r="AE44" i="13"/>
  <c r="AA44" i="13"/>
  <c r="W44" i="13"/>
  <c r="S44" i="13"/>
  <c r="O44" i="13"/>
  <c r="K44" i="13"/>
  <c r="G44" i="13"/>
  <c r="B54" i="13" s="1"/>
  <c r="U38" i="13"/>
  <c r="U46" i="13" s="1"/>
  <c r="B22" i="15" l="1"/>
  <c r="B23" i="15" s="1"/>
  <c r="B9" i="15"/>
  <c r="B10" i="15"/>
  <c r="B19" i="15" s="1"/>
  <c r="B8" i="15"/>
  <c r="B18" i="15"/>
  <c r="B19" i="14"/>
  <c r="B17" i="14"/>
  <c r="B27" i="14"/>
  <c r="B28" i="14"/>
  <c r="B46" i="13"/>
  <c r="B47" i="13"/>
  <c r="B45" i="13"/>
  <c r="B57" i="13"/>
  <c r="B20" i="15" l="1"/>
  <c r="B29" i="14"/>
  <c r="B31" i="14" s="1"/>
  <c r="B58" i="13"/>
  <c r="E31" i="10" l="1"/>
  <c r="G20" i="10" l="1"/>
  <c r="F31" i="10"/>
  <c r="G22" i="10"/>
  <c r="G21" i="10"/>
  <c r="G7" i="10"/>
  <c r="G8" i="10"/>
  <c r="G9" i="10"/>
  <c r="G10" i="10"/>
  <c r="G11" i="10"/>
  <c r="G12" i="10"/>
  <c r="G13" i="10"/>
  <c r="G14" i="10"/>
  <c r="G27" i="10"/>
  <c r="G28" i="10"/>
  <c r="G29" i="10"/>
  <c r="F35" i="10" l="1"/>
  <c r="F37" i="10" s="1"/>
  <c r="F40" i="10"/>
  <c r="F41" i="10" s="1"/>
  <c r="F43" i="10" s="1"/>
  <c r="F44" i="10" s="1"/>
  <c r="G19" i="10"/>
  <c r="G25" i="10"/>
  <c r="G23" i="10"/>
  <c r="G15" i="10"/>
  <c r="G26" i="10"/>
  <c r="G18" i="10"/>
  <c r="G17" i="10"/>
  <c r="G16" i="10"/>
  <c r="G24" i="10"/>
  <c r="G30" i="10"/>
  <c r="G31" i="10" l="1"/>
</calcChain>
</file>

<file path=xl/sharedStrings.xml><?xml version="1.0" encoding="utf-8"?>
<sst xmlns="http://schemas.openxmlformats.org/spreadsheetml/2006/main" count="623" uniqueCount="141">
  <si>
    <t>begin</t>
  </si>
  <si>
    <t>end</t>
  </si>
  <si>
    <t>midnight</t>
  </si>
  <si>
    <t>AM</t>
  </si>
  <si>
    <t>PM</t>
  </si>
  <si>
    <t>Typical  Res</t>
  </si>
  <si>
    <t>Customer</t>
  </si>
  <si>
    <t>kWh/Month</t>
  </si>
  <si>
    <t xml:space="preserve">Typical  </t>
  </si>
  <si>
    <t>kW-ICAP</t>
  </si>
  <si>
    <t xml:space="preserve">Typical </t>
  </si>
  <si>
    <t>Solar</t>
  </si>
  <si>
    <t>Net Excess Gen</t>
  </si>
  <si>
    <t xml:space="preserve">HE </t>
  </si>
  <si>
    <t>Hour of the Day</t>
  </si>
  <si>
    <t>Example of Typical Customer and Typical Solar Install</t>
  </si>
  <si>
    <t>NMS Solar System</t>
  </si>
  <si>
    <t>Exhibit AEV - R5 NMS II Updated Avoided Cost Rate Residential</t>
  </si>
  <si>
    <t>Cogen SPP 1</t>
  </si>
  <si>
    <t>On Peak Capacity</t>
  </si>
  <si>
    <t>Capacity Pmt</t>
  </si>
  <si>
    <t>Energy kWh</t>
  </si>
  <si>
    <t>Energy Pmt</t>
  </si>
  <si>
    <t>Total Cogen SPP Pmt</t>
  </si>
  <si>
    <t>Rate $/kW-Month</t>
  </si>
  <si>
    <t>b</t>
  </si>
  <si>
    <t>a = 1,114/305</t>
  </si>
  <si>
    <t>c = a*b</t>
  </si>
  <si>
    <t>d</t>
  </si>
  <si>
    <t>Energy Rate $/kWh</t>
  </si>
  <si>
    <t>e</t>
  </si>
  <si>
    <t>f = d*e</t>
  </si>
  <si>
    <t>g = c+f</t>
  </si>
  <si>
    <t>= g/1,114</t>
  </si>
  <si>
    <t>Unitized Rate $/kWh</t>
  </si>
  <si>
    <t>April 2019</t>
  </si>
  <si>
    <t>May 2019</t>
  </si>
  <si>
    <t>June 2019</t>
  </si>
  <si>
    <t>July 2019</t>
  </si>
  <si>
    <t>August 2019</t>
  </si>
  <si>
    <t>September 2019</t>
  </si>
  <si>
    <t>October 2019</t>
  </si>
  <si>
    <t>November 2019</t>
  </si>
  <si>
    <t>December 2019</t>
  </si>
  <si>
    <t>January 2020</t>
  </si>
  <si>
    <t>February 2020</t>
  </si>
  <si>
    <t>March 2020</t>
  </si>
  <si>
    <t>Acct</t>
  </si>
  <si>
    <t>Tariff</t>
  </si>
  <si>
    <t>Class</t>
  </si>
  <si>
    <t>Capacity</t>
  </si>
  <si>
    <t>Billed ($)</t>
  </si>
  <si>
    <t>Billed (kWh)</t>
  </si>
  <si>
    <t>Delv (kWh)</t>
  </si>
  <si>
    <t>Rcvd (kWh)</t>
  </si>
  <si>
    <t>0306279641</t>
  </si>
  <si>
    <t>15</t>
  </si>
  <si>
    <t>Residential</t>
  </si>
  <si>
    <t>R</t>
  </si>
  <si>
    <t>0307542250</t>
  </si>
  <si>
    <t>0311956060</t>
  </si>
  <si>
    <t>0313800330</t>
  </si>
  <si>
    <t>22</t>
  </si>
  <si>
    <t>N/A</t>
  </si>
  <si>
    <t>0316200605</t>
  </si>
  <si>
    <t>0322290150</t>
  </si>
  <si>
    <t>0322500830</t>
  </si>
  <si>
    <t>0325785022</t>
  </si>
  <si>
    <t>0325903180</t>
  </si>
  <si>
    <t>0329721921</t>
  </si>
  <si>
    <t>0333100433</t>
  </si>
  <si>
    <t>0337000433</t>
  </si>
  <si>
    <t>0339774833</t>
  </si>
  <si>
    <t>0341103240</t>
  </si>
  <si>
    <t>0344042420</t>
  </si>
  <si>
    <t>0349005183</t>
  </si>
  <si>
    <t>0349411061</t>
  </si>
  <si>
    <t>0350205485</t>
  </si>
  <si>
    <t>0353734891</t>
  </si>
  <si>
    <t>0356105910</t>
  </si>
  <si>
    <t>0359000073</t>
  </si>
  <si>
    <t>0359970352</t>
  </si>
  <si>
    <t>0362500320</t>
  </si>
  <si>
    <t>0363302760</t>
  </si>
  <si>
    <t>0365801490</t>
  </si>
  <si>
    <t>0373423810</t>
  </si>
  <si>
    <t>0378739395</t>
  </si>
  <si>
    <t>0380065401</t>
  </si>
  <si>
    <t>0380288520</t>
  </si>
  <si>
    <t>0381085430</t>
  </si>
  <si>
    <t>0381585880</t>
  </si>
  <si>
    <t>0383052370</t>
  </si>
  <si>
    <t>0387101563</t>
  </si>
  <si>
    <t>0391321081</t>
  </si>
  <si>
    <t>0391801170</t>
  </si>
  <si>
    <t>0393201542</t>
  </si>
  <si>
    <t>Residential Customers</t>
  </si>
  <si>
    <t>Total RES TY Billed Rev</t>
  </si>
  <si>
    <t>Total RES Billed kWh</t>
  </si>
  <si>
    <t>Total RES Delivered kWh</t>
  </si>
  <si>
    <t>Excess Gen kWh</t>
  </si>
  <si>
    <t>Customer Bills</t>
  </si>
  <si>
    <t>Basic Service Charge</t>
  </si>
  <si>
    <t>Base kWh Rate</t>
  </si>
  <si>
    <t>Excess Gen Price</t>
  </si>
  <si>
    <t>Test Year Per Books Base vs. Other Rev</t>
  </si>
  <si>
    <t>Section II Exhibit J, revenue summary</t>
  </si>
  <si>
    <t>Adjusted TY Base NMS Revenue</t>
  </si>
  <si>
    <t>NMS II Base Billing</t>
  </si>
  <si>
    <t>Add Back Banked Netting kWh</t>
  </si>
  <si>
    <t>Less Excess Gen Credit</t>
  </si>
  <si>
    <t>Change in NMS to NMS II Billing</t>
  </si>
  <si>
    <t>NMS II Base Revenue</t>
  </si>
  <si>
    <t>ACTIVE NMS ACCOUNTS AS OF END OF TEST YEAR</t>
  </si>
  <si>
    <t>0378000740</t>
  </si>
  <si>
    <t>215</t>
  </si>
  <si>
    <t>GS Sec</t>
  </si>
  <si>
    <t>C</t>
  </si>
  <si>
    <t>0380000912</t>
  </si>
  <si>
    <t>211</t>
  </si>
  <si>
    <t>0399000740</t>
  </si>
  <si>
    <t>0331500059</t>
  </si>
  <si>
    <t>0339100442</t>
  </si>
  <si>
    <t>0350215322</t>
  </si>
  <si>
    <t>0385600020</t>
  </si>
  <si>
    <t>0387200135</t>
  </si>
  <si>
    <t>0397338610</t>
  </si>
  <si>
    <t>Total GS TY Billed Rev</t>
  </si>
  <si>
    <t>Total GS Billed kWh</t>
  </si>
  <si>
    <t>Total GS Delivered kWh</t>
  </si>
  <si>
    <t>Base Block 1 kWh Rate</t>
  </si>
  <si>
    <t>Change in NMS Billing</t>
  </si>
  <si>
    <t>Total Commercial NMS II Base Rev</t>
  </si>
  <si>
    <t>adds LGS sec customer back in</t>
  </si>
  <si>
    <t>0353705790</t>
  </si>
  <si>
    <t>240</t>
  </si>
  <si>
    <t>LGS Sec</t>
  </si>
  <si>
    <t>Total LGS TY Billed Rev</t>
  </si>
  <si>
    <t>Total LGS Billed kWh</t>
  </si>
  <si>
    <t>Total LGS Delivered kWh</t>
  </si>
  <si>
    <t>GS Secondary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</si>
</sst>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9" formatCode="#,##0.0"/>
    <numFmt numFmtId="170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quotePrefix="1"/>
    <xf numFmtId="43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0" xfId="2" applyNumberFormat="1" applyFon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/>
    <xf numFmtId="0" fontId="0" fillId="0" borderId="0" xfId="0" applyBorder="1"/>
    <xf numFmtId="164" fontId="0" fillId="0" borderId="0" xfId="2" applyNumberFormat="1" applyFont="1" applyBorder="1"/>
    <xf numFmtId="43" fontId="0" fillId="0" borderId="0" xfId="0" applyNumberFormat="1" applyBorder="1"/>
    <xf numFmtId="0" fontId="2" fillId="0" borderId="0" xfId="0" applyFont="1"/>
    <xf numFmtId="0" fontId="0" fillId="0" borderId="1" xfId="0" applyFill="1" applyBorder="1"/>
    <xf numFmtId="0" fontId="4" fillId="0" borderId="0" xfId="0" applyFont="1"/>
    <xf numFmtId="0" fontId="0" fillId="2" borderId="0" xfId="0" quotePrefix="1" applyFill="1"/>
    <xf numFmtId="0" fontId="0" fillId="2" borderId="0" xfId="0" applyFill="1"/>
    <xf numFmtId="164" fontId="0" fillId="2" borderId="0" xfId="2" applyNumberFormat="1" applyFont="1" applyFill="1"/>
    <xf numFmtId="164" fontId="0" fillId="0" borderId="1" xfId="2" applyNumberFormat="1" applyFont="1" applyBorder="1"/>
    <xf numFmtId="43" fontId="0" fillId="0" borderId="0" xfId="2" applyFont="1" applyBorder="1"/>
    <xf numFmtId="164" fontId="0" fillId="0" borderId="0" xfId="0" applyNumberFormat="1" applyFill="1"/>
    <xf numFmtId="43" fontId="0" fillId="0" borderId="0" xfId="0" applyNumberFormat="1" applyFill="1"/>
    <xf numFmtId="164" fontId="0" fillId="0" borderId="0" xfId="2" applyNumberFormat="1" applyFont="1" applyFill="1"/>
    <xf numFmtId="0" fontId="0" fillId="0" borderId="0" xfId="0" applyFill="1" applyAlignment="1">
      <alignment horizontal="center"/>
    </xf>
    <xf numFmtId="164" fontId="0" fillId="0" borderId="0" xfId="2" applyNumberFormat="1" applyFont="1" applyFill="1" applyBorder="1"/>
    <xf numFmtId="164" fontId="0" fillId="0" borderId="1" xfId="2" applyNumberFormat="1" applyFont="1" applyFill="1" applyBorder="1"/>
    <xf numFmtId="0" fontId="0" fillId="0" borderId="0" xfId="0" applyFill="1" applyBorder="1"/>
    <xf numFmtId="43" fontId="0" fillId="0" borderId="0" xfId="0" applyNumberFormat="1" applyFill="1" applyBorder="1"/>
    <xf numFmtId="44" fontId="0" fillId="0" borderId="0" xfId="5" applyNumberFormat="1" applyFont="1"/>
    <xf numFmtId="164" fontId="0" fillId="0" borderId="1" xfId="0" applyNumberFormat="1" applyBorder="1"/>
    <xf numFmtId="0" fontId="0" fillId="0" borderId="2" xfId="0" applyFill="1" applyBorder="1"/>
    <xf numFmtId="43" fontId="0" fillId="0" borderId="2" xfId="0" applyNumberFormat="1" applyBorder="1"/>
    <xf numFmtId="0" fontId="0" fillId="0" borderId="0" xfId="0" applyAlignment="1">
      <alignment horizontal="center"/>
    </xf>
    <xf numFmtId="0" fontId="3" fillId="0" borderId="0" xfId="0" applyFont="1" applyFill="1"/>
    <xf numFmtId="9" fontId="0" fillId="0" borderId="0" xfId="4" applyFont="1" applyBorder="1"/>
    <xf numFmtId="164" fontId="0" fillId="0" borderId="0" xfId="0" applyNumberFormat="1" applyBorder="1"/>
    <xf numFmtId="10" fontId="2" fillId="0" borderId="0" xfId="4" applyNumberFormat="1" applyFont="1" applyBorder="1"/>
    <xf numFmtId="43" fontId="2" fillId="0" borderId="0" xfId="0" applyNumberFormat="1" applyFont="1" applyBorder="1"/>
    <xf numFmtId="0" fontId="2" fillId="0" borderId="0" xfId="0" applyFont="1" applyBorder="1"/>
    <xf numFmtId="0" fontId="7" fillId="0" borderId="3" xfId="0" applyNumberFormat="1" applyFont="1" applyBorder="1" applyAlignment="1">
      <alignment horizontal="center"/>
    </xf>
    <xf numFmtId="0" fontId="7" fillId="0" borderId="4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7" fillId="0" borderId="7" xfId="0" applyNumberFormat="1" applyFont="1" applyBorder="1" applyAlignment="1">
      <alignment horizontal="center"/>
    </xf>
    <xf numFmtId="0" fontId="7" fillId="0" borderId="9" xfId="0" applyNumberFormat="1" applyFont="1" applyBorder="1" applyAlignment="1">
      <alignment horizontal="center"/>
    </xf>
    <xf numFmtId="0" fontId="7" fillId="0" borderId="10" xfId="0" applyNumberFormat="1" applyFont="1" applyBorder="1" applyAlignment="1">
      <alignment horizontal="center"/>
    </xf>
    <xf numFmtId="0" fontId="7" fillId="0" borderId="11" xfId="0" applyNumberFormat="1" applyFont="1" applyBorder="1" applyAlignment="1">
      <alignment horizontal="center"/>
    </xf>
    <xf numFmtId="0" fontId="7" fillId="0" borderId="12" xfId="0" applyNumberFormat="1" applyFont="1" applyBorder="1" applyAlignment="1">
      <alignment horizontal="center"/>
    </xf>
    <xf numFmtId="0" fontId="7" fillId="0" borderId="8" xfId="0" applyNumberFormat="1" applyFont="1" applyBorder="1" applyAlignment="1">
      <alignment horizontal="center"/>
    </xf>
    <xf numFmtId="49" fontId="0" fillId="0" borderId="0" xfId="0" applyNumberFormat="1" applyFill="1" applyBorder="1"/>
    <xf numFmtId="49" fontId="0" fillId="0" borderId="0" xfId="0" applyNumberFormat="1" applyFill="1" applyBorder="1" applyAlignment="1">
      <alignment horizontal="center"/>
    </xf>
    <xf numFmtId="169" fontId="0" fillId="0" borderId="0" xfId="0" applyNumberFormat="1" applyFont="1" applyFill="1" applyBorder="1"/>
    <xf numFmtId="170" fontId="7" fillId="0" borderId="13" xfId="5" applyNumberFormat="1" applyFont="1" applyBorder="1" applyAlignment="1">
      <alignment horizontal="center"/>
    </xf>
    <xf numFmtId="0" fontId="7" fillId="0" borderId="14" xfId="0" applyNumberFormat="1" applyFont="1" applyFill="1" applyBorder="1" applyAlignment="1">
      <alignment horizontal="center"/>
    </xf>
    <xf numFmtId="0" fontId="7" fillId="0" borderId="15" xfId="0" applyNumberFormat="1" applyFont="1" applyFill="1" applyBorder="1" applyAlignment="1">
      <alignment horizontal="center"/>
    </xf>
    <xf numFmtId="170" fontId="7" fillId="0" borderId="16" xfId="5" applyNumberFormat="1" applyFont="1" applyBorder="1" applyAlignment="1">
      <alignment horizontal="center"/>
    </xf>
    <xf numFmtId="0" fontId="7" fillId="0" borderId="17" xfId="0" applyNumberFormat="1" applyFont="1" applyFill="1" applyBorder="1" applyAlignment="1">
      <alignment horizontal="center"/>
    </xf>
    <xf numFmtId="0" fontId="8" fillId="0" borderId="14" xfId="0" applyNumberFormat="1" applyFont="1" applyFill="1" applyBorder="1" applyAlignment="1">
      <alignment horizontal="center"/>
    </xf>
    <xf numFmtId="0" fontId="8" fillId="0" borderId="15" xfId="0" applyNumberFormat="1" applyFont="1" applyFill="1" applyBorder="1" applyAlignment="1">
      <alignment horizontal="center"/>
    </xf>
    <xf numFmtId="0" fontId="8" fillId="0" borderId="17" xfId="0" applyNumberFormat="1" applyFont="1" applyFill="1" applyBorder="1" applyAlignment="1">
      <alignment horizontal="center"/>
    </xf>
    <xf numFmtId="44" fontId="7" fillId="0" borderId="13" xfId="5" applyFont="1" applyBorder="1" applyAlignment="1">
      <alignment horizontal="center"/>
    </xf>
    <xf numFmtId="44" fontId="7" fillId="0" borderId="16" xfId="5" applyFont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44" fontId="7" fillId="0" borderId="18" xfId="5" applyFont="1" applyBorder="1" applyAlignment="1">
      <alignment horizontal="center"/>
    </xf>
    <xf numFmtId="0" fontId="7" fillId="0" borderId="19" xfId="0" applyNumberFormat="1" applyFont="1" applyFill="1" applyBorder="1" applyAlignment="1">
      <alignment horizontal="center"/>
    </xf>
    <xf numFmtId="0" fontId="7" fillId="0" borderId="20" xfId="0" applyNumberFormat="1" applyFont="1" applyFill="1" applyBorder="1" applyAlignment="1">
      <alignment horizontal="center"/>
    </xf>
    <xf numFmtId="44" fontId="7" fillId="0" borderId="21" xfId="5" applyFont="1" applyBorder="1" applyAlignment="1">
      <alignment horizontal="center"/>
    </xf>
    <xf numFmtId="0" fontId="7" fillId="0" borderId="22" xfId="0" applyNumberFormat="1" applyFont="1" applyFill="1" applyBorder="1" applyAlignment="1">
      <alignment horizontal="center"/>
    </xf>
    <xf numFmtId="0" fontId="8" fillId="0" borderId="19" xfId="0" applyNumberFormat="1" applyFont="1" applyFill="1" applyBorder="1" applyAlignment="1">
      <alignment horizontal="center"/>
    </xf>
    <xf numFmtId="0" fontId="8" fillId="0" borderId="22" xfId="0" applyNumberFormat="1" applyFont="1" applyFill="1" applyBorder="1" applyAlignment="1">
      <alignment horizontal="center"/>
    </xf>
    <xf numFmtId="0" fontId="8" fillId="0" borderId="20" xfId="0" applyNumberFormat="1" applyFont="1" applyFill="1" applyBorder="1" applyAlignment="1">
      <alignment horizontal="center"/>
    </xf>
    <xf numFmtId="44" fontId="7" fillId="0" borderId="16" xfId="5" applyFont="1" applyFill="1" applyBorder="1" applyAlignment="1">
      <alignment horizontal="center"/>
    </xf>
    <xf numFmtId="44" fontId="7" fillId="0" borderId="13" xfId="5" applyFont="1" applyFill="1" applyBorder="1" applyAlignment="1">
      <alignment horizontal="center"/>
    </xf>
    <xf numFmtId="170" fontId="7" fillId="0" borderId="21" xfId="5" applyNumberFormat="1" applyFont="1" applyBorder="1" applyAlignment="1">
      <alignment horizontal="center"/>
    </xf>
    <xf numFmtId="170" fontId="7" fillId="0" borderId="13" xfId="5" applyNumberFormat="1" applyFont="1" applyFill="1" applyBorder="1" applyAlignment="1">
      <alignment horizontal="center"/>
    </xf>
    <xf numFmtId="170" fontId="7" fillId="0" borderId="16" xfId="5" applyNumberFormat="1" applyFont="1" applyFill="1" applyBorder="1" applyAlignment="1">
      <alignment horizontal="center"/>
    </xf>
    <xf numFmtId="170" fontId="7" fillId="0" borderId="18" xfId="5" applyNumberFormat="1" applyFont="1" applyBorder="1" applyAlignment="1">
      <alignment horizontal="center"/>
    </xf>
    <xf numFmtId="170" fontId="7" fillId="0" borderId="0" xfId="5" applyNumberFormat="1" applyFont="1" applyBorder="1" applyAlignment="1">
      <alignment horizontal="center"/>
    </xf>
    <xf numFmtId="170" fontId="7" fillId="0" borderId="23" xfId="5" applyNumberFormat="1" applyFont="1" applyBorder="1" applyAlignment="1">
      <alignment horizontal="center"/>
    </xf>
    <xf numFmtId="0" fontId="7" fillId="0" borderId="24" xfId="0" applyNumberFormat="1" applyFont="1" applyFill="1" applyBorder="1" applyAlignment="1">
      <alignment horizontal="center"/>
    </xf>
    <xf numFmtId="0" fontId="7" fillId="0" borderId="25" xfId="0" applyNumberFormat="1" applyFont="1" applyFill="1" applyBorder="1" applyAlignment="1">
      <alignment horizontal="center"/>
    </xf>
    <xf numFmtId="0" fontId="7" fillId="0" borderId="26" xfId="0" applyNumberFormat="1" applyFont="1" applyFill="1" applyBorder="1" applyAlignment="1">
      <alignment horizontal="center"/>
    </xf>
    <xf numFmtId="0" fontId="8" fillId="0" borderId="24" xfId="0" applyNumberFormat="1" applyFont="1" applyFill="1" applyBorder="1" applyAlignment="1">
      <alignment horizontal="center"/>
    </xf>
    <xf numFmtId="0" fontId="8" fillId="0" borderId="26" xfId="0" applyNumberFormat="1" applyFont="1" applyFill="1" applyBorder="1" applyAlignment="1">
      <alignment horizontal="center"/>
    </xf>
    <xf numFmtId="44" fontId="7" fillId="0" borderId="23" xfId="5" applyFont="1" applyBorder="1" applyAlignment="1">
      <alignment horizontal="center"/>
    </xf>
    <xf numFmtId="44" fontId="7" fillId="0" borderId="27" xfId="5" applyFont="1" applyBorder="1" applyAlignment="1">
      <alignment horizontal="center"/>
    </xf>
    <xf numFmtId="0" fontId="8" fillId="0" borderId="25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44" fontId="7" fillId="0" borderId="0" xfId="5" applyFont="1" applyBorder="1" applyAlignment="1">
      <alignment horizontal="center"/>
    </xf>
    <xf numFmtId="0" fontId="6" fillId="0" borderId="0" xfId="0" applyFont="1" applyFill="1" applyBorder="1"/>
    <xf numFmtId="165" fontId="0" fillId="0" borderId="0" xfId="5" applyNumberFormat="1" applyFont="1" applyBorder="1" applyAlignment="1">
      <alignment horizontal="center"/>
    </xf>
    <xf numFmtId="170" fontId="0" fillId="0" borderId="0" xfId="0" applyNumberFormat="1" applyBorder="1"/>
    <xf numFmtId="164" fontId="0" fillId="0" borderId="0" xfId="2" applyNumberFormat="1" applyFont="1" applyBorder="1" applyAlignment="1">
      <alignment horizontal="center"/>
    </xf>
    <xf numFmtId="44" fontId="0" fillId="0" borderId="0" xfId="5" applyFont="1" applyBorder="1" applyAlignment="1">
      <alignment horizontal="center"/>
    </xf>
    <xf numFmtId="0" fontId="0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Font="1" applyFill="1" applyBorder="1"/>
    <xf numFmtId="164" fontId="0" fillId="0" borderId="0" xfId="0" applyNumberFormat="1" applyBorder="1" applyAlignment="1">
      <alignment horizontal="center"/>
    </xf>
    <xf numFmtId="0" fontId="5" fillId="0" borderId="0" xfId="0" applyFont="1" applyBorder="1"/>
    <xf numFmtId="165" fontId="0" fillId="0" borderId="0" xfId="5" applyNumberFormat="1" applyFont="1" applyFill="1" applyBorder="1" applyAlignment="1">
      <alignment horizontal="center"/>
    </xf>
    <xf numFmtId="44" fontId="0" fillId="0" borderId="0" xfId="0" applyNumberFormat="1" applyBorder="1" applyAlignment="1">
      <alignment horizontal="center"/>
    </xf>
    <xf numFmtId="170" fontId="7" fillId="0" borderId="13" xfId="0" applyNumberFormat="1" applyFont="1" applyFill="1" applyBorder="1" applyAlignment="1">
      <alignment horizontal="center"/>
    </xf>
    <xf numFmtId="170" fontId="8" fillId="0" borderId="13" xfId="0" applyNumberFormat="1" applyFont="1" applyFill="1" applyBorder="1" applyAlignment="1">
      <alignment horizontal="center"/>
    </xf>
    <xf numFmtId="170" fontId="7" fillId="0" borderId="0" xfId="5" applyNumberFormat="1" applyFont="1" applyFill="1" applyBorder="1" applyAlignment="1">
      <alignment horizontal="center"/>
    </xf>
    <xf numFmtId="44" fontId="7" fillId="0" borderId="21" xfId="5" applyFont="1" applyFill="1" applyBorder="1" applyAlignment="1">
      <alignment horizontal="center"/>
    </xf>
    <xf numFmtId="44" fontId="7" fillId="0" borderId="18" xfId="5" applyFont="1" applyFill="1" applyBorder="1" applyAlignment="1">
      <alignment horizontal="center"/>
    </xf>
    <xf numFmtId="170" fontId="7" fillId="0" borderId="16" xfId="0" applyNumberFormat="1" applyFont="1" applyFill="1" applyBorder="1" applyAlignment="1">
      <alignment horizontal="center"/>
    </xf>
    <xf numFmtId="170" fontId="7" fillId="0" borderId="21" xfId="5" applyNumberFormat="1" applyFont="1" applyFill="1" applyBorder="1" applyAlignment="1">
      <alignment horizontal="center"/>
    </xf>
    <xf numFmtId="170" fontId="0" fillId="0" borderId="13" xfId="0" applyNumberFormat="1" applyBorder="1"/>
    <xf numFmtId="44" fontId="0" fillId="0" borderId="0" xfId="5" applyFont="1"/>
    <xf numFmtId="165" fontId="0" fillId="0" borderId="0" xfId="5" applyNumberFormat="1" applyFont="1"/>
    <xf numFmtId="170" fontId="0" fillId="0" borderId="0" xfId="0" applyNumberFormat="1"/>
    <xf numFmtId="10" fontId="0" fillId="0" borderId="0" xfId="4" applyNumberFormat="1" applyFont="1" applyBorder="1" applyAlignment="1">
      <alignment horizontal="center"/>
    </xf>
    <xf numFmtId="44" fontId="0" fillId="0" borderId="0" xfId="0" applyNumberFormat="1"/>
    <xf numFmtId="170" fontId="7" fillId="0" borderId="28" xfId="5" applyNumberFormat="1" applyFont="1" applyBorder="1" applyAlignment="1">
      <alignment horizontal="center"/>
    </xf>
    <xf numFmtId="0" fontId="7" fillId="0" borderId="29" xfId="0" applyNumberFormat="1" applyFont="1" applyFill="1" applyBorder="1" applyAlignment="1">
      <alignment horizontal="center"/>
    </xf>
    <xf numFmtId="0" fontId="7" fillId="0" borderId="30" xfId="0" applyNumberFormat="1" applyFont="1" applyFill="1" applyBorder="1" applyAlignment="1">
      <alignment horizontal="center"/>
    </xf>
    <xf numFmtId="0" fontId="7" fillId="0" borderId="31" xfId="0" applyNumberFormat="1" applyFont="1" applyFill="1" applyBorder="1" applyAlignment="1">
      <alignment horizontal="center"/>
    </xf>
    <xf numFmtId="0" fontId="8" fillId="0" borderId="29" xfId="0" applyNumberFormat="1" applyFont="1" applyFill="1" applyBorder="1" applyAlignment="1">
      <alignment horizontal="center"/>
    </xf>
    <xf numFmtId="0" fontId="8" fillId="0" borderId="31" xfId="0" applyNumberFormat="1" applyFont="1" applyFill="1" applyBorder="1" applyAlignment="1">
      <alignment horizontal="center"/>
    </xf>
    <xf numFmtId="44" fontId="7" fillId="0" borderId="28" xfId="5" applyFont="1" applyBorder="1" applyAlignment="1">
      <alignment horizontal="center"/>
    </xf>
    <xf numFmtId="44" fontId="7" fillId="0" borderId="32" xfId="5" applyFont="1" applyBorder="1" applyAlignment="1">
      <alignment horizontal="center"/>
    </xf>
    <xf numFmtId="0" fontId="8" fillId="0" borderId="30" xfId="0" applyNumberFormat="1" applyFont="1" applyFill="1" applyBorder="1" applyAlignment="1">
      <alignment horizontal="center"/>
    </xf>
  </cellXfs>
  <cellStyles count="6">
    <cellStyle name="Comma" xfId="2" builtinId="3"/>
    <cellStyle name="Currency" xfId="5" builtinId="4"/>
    <cellStyle name="Normal" xfId="0" builtinId="0"/>
    <cellStyle name="Normal 299" xfId="3"/>
    <cellStyle name="Normal 3" xfId="1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tabSelected="1" topLeftCell="B1" zoomScale="85" zoomScaleNormal="85" workbookViewId="0">
      <selection activeCell="I18" sqref="I18"/>
    </sheetView>
  </sheetViews>
  <sheetFormatPr defaultRowHeight="15" x14ac:dyDescent="0.25"/>
  <cols>
    <col min="1" max="1" width="0" hidden="1" customWidth="1"/>
    <col min="2" max="2" width="16.28515625" customWidth="1"/>
    <col min="3" max="3" width="16.42578125" customWidth="1"/>
    <col min="4" max="4" width="4" bestFit="1" customWidth="1"/>
    <col min="5" max="5" width="20.28515625" customWidth="1"/>
    <col min="6" max="6" width="21" style="12" bestFit="1" customWidth="1"/>
    <col min="7" max="7" width="18.7109375" customWidth="1"/>
    <col min="8" max="8" width="19.28515625" bestFit="1" customWidth="1"/>
    <col min="9" max="9" width="14.140625" customWidth="1"/>
    <col min="10" max="10" width="18.5703125" customWidth="1"/>
    <col min="11" max="11" width="17.28515625" customWidth="1"/>
    <col min="12" max="12" width="9.5703125" bestFit="1" customWidth="1"/>
    <col min="13" max="13" width="18.28515625" bestFit="1" customWidth="1"/>
  </cols>
  <sheetData>
    <row r="1" spans="1:13" ht="15.75" x14ac:dyDescent="0.25">
      <c r="B1" s="18" t="s">
        <v>17</v>
      </c>
    </row>
    <row r="2" spans="1:13" x14ac:dyDescent="0.25">
      <c r="B2" s="16" t="s">
        <v>15</v>
      </c>
    </row>
    <row r="3" spans="1:13" x14ac:dyDescent="0.25">
      <c r="E3" s="7" t="s">
        <v>5</v>
      </c>
      <c r="F3" s="27" t="s">
        <v>8</v>
      </c>
      <c r="G3" s="10"/>
      <c r="H3" s="10"/>
      <c r="I3" s="13"/>
      <c r="J3" s="13"/>
      <c r="K3" s="13"/>
      <c r="L3" s="13"/>
      <c r="M3" s="13"/>
    </row>
    <row r="4" spans="1:13" x14ac:dyDescent="0.25">
      <c r="E4" s="7" t="s">
        <v>6</v>
      </c>
      <c r="F4" s="27" t="s">
        <v>16</v>
      </c>
      <c r="G4" s="10" t="s">
        <v>10</v>
      </c>
      <c r="H4" s="8"/>
      <c r="I4" s="8"/>
      <c r="J4" s="8"/>
      <c r="K4" s="8"/>
      <c r="L4" s="10"/>
      <c r="M4" s="8"/>
    </row>
    <row r="5" spans="1:13" x14ac:dyDescent="0.25">
      <c r="B5" s="36" t="s">
        <v>14</v>
      </c>
      <c r="C5" s="36"/>
      <c r="E5" s="7">
        <v>1240</v>
      </c>
      <c r="F5" s="27">
        <v>8.84</v>
      </c>
      <c r="G5" s="10" t="s">
        <v>11</v>
      </c>
      <c r="H5" s="10"/>
      <c r="I5" s="10"/>
      <c r="J5" s="10"/>
      <c r="K5" s="10"/>
      <c r="L5" s="8"/>
      <c r="M5" s="8"/>
    </row>
    <row r="6" spans="1:13" x14ac:dyDescent="0.25">
      <c r="A6" t="s">
        <v>13</v>
      </c>
      <c r="B6" s="4" t="s">
        <v>0</v>
      </c>
      <c r="C6" s="4" t="s">
        <v>1</v>
      </c>
      <c r="D6" s="3"/>
      <c r="E6" s="4" t="s">
        <v>7</v>
      </c>
      <c r="F6" s="9" t="s">
        <v>9</v>
      </c>
      <c r="G6" s="9" t="s">
        <v>12</v>
      </c>
      <c r="H6" s="8"/>
      <c r="I6" s="8"/>
      <c r="J6" s="8"/>
      <c r="K6" s="8"/>
      <c r="L6" s="8"/>
      <c r="M6" s="8"/>
    </row>
    <row r="7" spans="1:13" x14ac:dyDescent="0.25">
      <c r="A7">
        <v>1</v>
      </c>
      <c r="B7" s="11" t="s">
        <v>2</v>
      </c>
      <c r="C7">
        <v>1</v>
      </c>
      <c r="D7" t="s">
        <v>3</v>
      </c>
      <c r="E7" s="5">
        <v>42.260264618117446</v>
      </c>
      <c r="F7" s="26">
        <v>0</v>
      </c>
      <c r="G7" s="5">
        <f t="shared" ref="G7:G29" si="0">IF(F7&gt;E7,F7-E7,0)</f>
        <v>0</v>
      </c>
      <c r="H7" s="23"/>
      <c r="I7" s="13"/>
      <c r="J7" s="13"/>
      <c r="K7" s="13"/>
      <c r="L7" s="13"/>
      <c r="M7" s="13"/>
    </row>
    <row r="8" spans="1:13" x14ac:dyDescent="0.25">
      <c r="A8">
        <v>2</v>
      </c>
      <c r="B8" s="1">
        <v>1</v>
      </c>
      <c r="C8">
        <v>2</v>
      </c>
      <c r="D8" t="s">
        <v>3</v>
      </c>
      <c r="E8" s="5">
        <v>40.610917799682625</v>
      </c>
      <c r="F8" s="26">
        <v>0</v>
      </c>
      <c r="G8" s="5">
        <f t="shared" si="0"/>
        <v>0</v>
      </c>
      <c r="H8" s="23"/>
      <c r="I8" s="13"/>
      <c r="J8" s="13"/>
      <c r="K8" s="13"/>
      <c r="L8" s="13"/>
      <c r="M8" s="13"/>
    </row>
    <row r="9" spans="1:13" x14ac:dyDescent="0.25">
      <c r="A9">
        <v>3</v>
      </c>
      <c r="B9" s="1">
        <v>2</v>
      </c>
      <c r="C9">
        <v>3</v>
      </c>
      <c r="D9" t="s">
        <v>3</v>
      </c>
      <c r="E9" s="5">
        <v>40.699458329443026</v>
      </c>
      <c r="F9" s="26">
        <v>0</v>
      </c>
      <c r="G9" s="5">
        <f t="shared" si="0"/>
        <v>0</v>
      </c>
      <c r="H9" s="23"/>
      <c r="I9" s="13"/>
      <c r="J9" s="13"/>
      <c r="K9" s="13"/>
      <c r="L9" s="13"/>
      <c r="M9" s="13"/>
    </row>
    <row r="10" spans="1:13" x14ac:dyDescent="0.25">
      <c r="A10">
        <v>4</v>
      </c>
      <c r="B10" s="1">
        <v>3</v>
      </c>
      <c r="C10">
        <v>4</v>
      </c>
      <c r="D10" t="s">
        <v>3</v>
      </c>
      <c r="E10" s="5">
        <v>41.275704772202815</v>
      </c>
      <c r="F10" s="26">
        <v>0</v>
      </c>
      <c r="G10" s="5">
        <f t="shared" si="0"/>
        <v>0</v>
      </c>
      <c r="H10" s="23"/>
      <c r="I10" s="13"/>
      <c r="J10" s="13"/>
      <c r="K10" s="13"/>
      <c r="L10" s="13"/>
      <c r="M10" s="13"/>
    </row>
    <row r="11" spans="1:13" x14ac:dyDescent="0.25">
      <c r="A11">
        <v>5</v>
      </c>
      <c r="B11" s="1">
        <v>4</v>
      </c>
      <c r="C11">
        <v>5</v>
      </c>
      <c r="D11" t="s">
        <v>3</v>
      </c>
      <c r="E11" s="5">
        <v>44.157015790866218</v>
      </c>
      <c r="F11" s="26">
        <v>0</v>
      </c>
      <c r="G11" s="5">
        <f t="shared" si="0"/>
        <v>0</v>
      </c>
      <c r="H11" s="23"/>
      <c r="I11" s="13"/>
      <c r="J11" s="13"/>
      <c r="K11" s="13"/>
      <c r="L11" s="13"/>
      <c r="M11" s="13"/>
    </row>
    <row r="12" spans="1:13" x14ac:dyDescent="0.25">
      <c r="A12">
        <v>6</v>
      </c>
      <c r="B12" s="1">
        <v>5</v>
      </c>
      <c r="C12">
        <v>6</v>
      </c>
      <c r="D12" t="s">
        <v>3</v>
      </c>
      <c r="E12" s="5">
        <v>49.429367150460791</v>
      </c>
      <c r="F12" s="26">
        <v>0</v>
      </c>
      <c r="G12" s="5">
        <f t="shared" si="0"/>
        <v>0</v>
      </c>
      <c r="H12" s="23"/>
      <c r="I12" s="13"/>
      <c r="J12" s="13"/>
      <c r="K12" s="38"/>
      <c r="L12" s="13"/>
      <c r="M12" s="13"/>
    </row>
    <row r="13" spans="1:13" x14ac:dyDescent="0.25">
      <c r="A13">
        <v>7</v>
      </c>
      <c r="B13" s="1">
        <v>6</v>
      </c>
      <c r="C13">
        <v>7</v>
      </c>
      <c r="D13" t="s">
        <v>3</v>
      </c>
      <c r="E13" s="5">
        <v>48.876236785185583</v>
      </c>
      <c r="F13" s="26">
        <v>0</v>
      </c>
      <c r="G13" s="5">
        <f t="shared" si="0"/>
        <v>0</v>
      </c>
      <c r="H13" s="23"/>
      <c r="I13" s="13"/>
      <c r="J13" s="13"/>
      <c r="K13" s="38"/>
      <c r="L13" s="38"/>
      <c r="M13" s="38"/>
    </row>
    <row r="14" spans="1:13" x14ac:dyDescent="0.25">
      <c r="A14">
        <v>8</v>
      </c>
      <c r="B14" s="1">
        <v>7</v>
      </c>
      <c r="C14">
        <v>8</v>
      </c>
      <c r="D14" t="s">
        <v>3</v>
      </c>
      <c r="E14" s="5">
        <v>49.355221020675927</v>
      </c>
      <c r="F14" s="26">
        <v>5.1591634851111063</v>
      </c>
      <c r="G14" s="5">
        <f t="shared" si="0"/>
        <v>0</v>
      </c>
      <c r="H14" s="23"/>
      <c r="I14" s="13"/>
      <c r="J14" s="13"/>
      <c r="K14" s="38"/>
      <c r="L14" s="38"/>
      <c r="M14" s="38"/>
    </row>
    <row r="15" spans="1:13" x14ac:dyDescent="0.25">
      <c r="A15">
        <v>9</v>
      </c>
      <c r="B15" s="19">
        <v>8</v>
      </c>
      <c r="C15" s="20">
        <v>9</v>
      </c>
      <c r="D15" s="20" t="s">
        <v>3</v>
      </c>
      <c r="E15" s="21">
        <v>50.686786388188935</v>
      </c>
      <c r="F15" s="21">
        <v>26.575885609997982</v>
      </c>
      <c r="G15" s="21">
        <f>IF(F15&gt;E15,F15-E15,0)</f>
        <v>0</v>
      </c>
      <c r="H15" s="23"/>
      <c r="I15" s="13"/>
      <c r="J15" s="13"/>
      <c r="K15" s="38"/>
      <c r="L15" s="38"/>
      <c r="M15" s="38"/>
    </row>
    <row r="16" spans="1:13" x14ac:dyDescent="0.25">
      <c r="A16">
        <v>10</v>
      </c>
      <c r="B16" s="1">
        <v>9</v>
      </c>
      <c r="C16">
        <v>10</v>
      </c>
      <c r="D16" t="s">
        <v>3</v>
      </c>
      <c r="E16" s="5">
        <v>50.085333340573293</v>
      </c>
      <c r="F16" s="26">
        <v>67.004827428609417</v>
      </c>
      <c r="G16" s="5">
        <f>IF(F16&gt;E16,F16-E16,0)</f>
        <v>16.919494088036124</v>
      </c>
      <c r="H16" s="23"/>
      <c r="I16" s="13"/>
      <c r="J16" s="13"/>
      <c r="K16" s="38"/>
      <c r="L16" s="38"/>
      <c r="M16" s="38"/>
    </row>
    <row r="17" spans="1:13" x14ac:dyDescent="0.25">
      <c r="A17">
        <v>11</v>
      </c>
      <c r="B17" s="1">
        <v>10</v>
      </c>
      <c r="C17">
        <v>11</v>
      </c>
      <c r="D17" t="s">
        <v>3</v>
      </c>
      <c r="E17" s="5">
        <v>50.518100191175826</v>
      </c>
      <c r="F17" s="26">
        <v>105.88865310779548</v>
      </c>
      <c r="G17" s="5">
        <f t="shared" si="0"/>
        <v>55.370552916619651</v>
      </c>
      <c r="H17" s="23"/>
      <c r="I17" s="13"/>
      <c r="J17" s="13"/>
      <c r="K17" s="38"/>
      <c r="L17" s="38"/>
      <c r="M17" s="38"/>
    </row>
    <row r="18" spans="1:13" x14ac:dyDescent="0.25">
      <c r="A18">
        <v>12</v>
      </c>
      <c r="B18" s="1">
        <v>11</v>
      </c>
      <c r="C18">
        <v>12</v>
      </c>
      <c r="D18" t="s">
        <v>3</v>
      </c>
      <c r="E18" s="5">
        <v>51.526471935527127</v>
      </c>
      <c r="F18" s="26">
        <v>132.9392391417793</v>
      </c>
      <c r="G18" s="5">
        <f t="shared" si="0"/>
        <v>81.41276720625217</v>
      </c>
      <c r="H18" s="23"/>
      <c r="I18" s="13"/>
      <c r="J18" s="13"/>
      <c r="K18" s="38"/>
      <c r="L18" s="38"/>
      <c r="M18" s="38"/>
    </row>
    <row r="19" spans="1:13" x14ac:dyDescent="0.25">
      <c r="A19">
        <v>13</v>
      </c>
      <c r="B19">
        <v>12</v>
      </c>
      <c r="C19">
        <v>1</v>
      </c>
      <c r="D19" t="s">
        <v>4</v>
      </c>
      <c r="E19" s="5">
        <v>52.576279851827799</v>
      </c>
      <c r="F19" s="26">
        <v>144.68927362752689</v>
      </c>
      <c r="G19" s="5">
        <f t="shared" si="0"/>
        <v>92.112993775699096</v>
      </c>
      <c r="H19" s="38"/>
      <c r="I19" s="38"/>
      <c r="J19" s="38"/>
      <c r="K19" s="38"/>
      <c r="L19" s="38"/>
      <c r="M19" s="38"/>
    </row>
    <row r="20" spans="1:13" x14ac:dyDescent="0.25">
      <c r="A20">
        <v>14</v>
      </c>
      <c r="B20">
        <v>1</v>
      </c>
      <c r="C20">
        <v>2</v>
      </c>
      <c r="D20" t="s">
        <v>4</v>
      </c>
      <c r="E20" s="5">
        <v>54.950965860103608</v>
      </c>
      <c r="F20" s="26">
        <v>147.56475154623934</v>
      </c>
      <c r="G20" s="5">
        <f>IF(F20&gt;E20,F20-E20,0)</f>
        <v>92.613785686135728</v>
      </c>
      <c r="H20" s="38"/>
      <c r="I20" s="38"/>
      <c r="J20" s="38"/>
      <c r="K20" s="38"/>
      <c r="L20" s="38"/>
      <c r="M20" s="38"/>
    </row>
    <row r="21" spans="1:13" x14ac:dyDescent="0.25">
      <c r="A21">
        <v>15</v>
      </c>
      <c r="B21">
        <v>2</v>
      </c>
      <c r="C21">
        <v>3</v>
      </c>
      <c r="D21" t="s">
        <v>4</v>
      </c>
      <c r="E21" s="5">
        <v>57.851372401381703</v>
      </c>
      <c r="F21" s="26">
        <v>145.92695475945442</v>
      </c>
      <c r="G21" s="5">
        <f t="shared" si="0"/>
        <v>88.075582358072722</v>
      </c>
      <c r="H21" s="38"/>
      <c r="I21" s="38"/>
      <c r="J21" s="38"/>
      <c r="K21" s="38"/>
      <c r="L21" s="38"/>
      <c r="M21" s="38"/>
    </row>
    <row r="22" spans="1:13" x14ac:dyDescent="0.25">
      <c r="A22">
        <v>16</v>
      </c>
      <c r="B22">
        <v>3</v>
      </c>
      <c r="C22">
        <v>4</v>
      </c>
      <c r="D22" t="s">
        <v>4</v>
      </c>
      <c r="E22" s="5">
        <v>60.063718910396148</v>
      </c>
      <c r="F22" s="26">
        <v>132.53158190264779</v>
      </c>
      <c r="G22" s="5">
        <f t="shared" si="0"/>
        <v>72.467862992251639</v>
      </c>
      <c r="H22" s="38"/>
      <c r="I22" s="38"/>
      <c r="J22" s="38"/>
      <c r="K22" s="38"/>
      <c r="L22" s="38"/>
      <c r="M22" s="38"/>
    </row>
    <row r="23" spans="1:13" x14ac:dyDescent="0.25">
      <c r="A23">
        <v>17</v>
      </c>
      <c r="B23">
        <v>4</v>
      </c>
      <c r="C23" s="12">
        <v>5</v>
      </c>
      <c r="D23" t="s">
        <v>4</v>
      </c>
      <c r="E23" s="5">
        <v>62.304840064586372</v>
      </c>
      <c r="F23" s="26">
        <v>105.1036672576864</v>
      </c>
      <c r="G23" s="5">
        <f t="shared" si="0"/>
        <v>42.798827193100024</v>
      </c>
      <c r="H23" s="38"/>
      <c r="I23" s="38"/>
      <c r="J23" s="38"/>
      <c r="K23" s="38"/>
      <c r="L23" s="38"/>
      <c r="M23" s="38"/>
    </row>
    <row r="24" spans="1:13" x14ac:dyDescent="0.25">
      <c r="A24">
        <v>18</v>
      </c>
      <c r="B24" s="20">
        <v>5</v>
      </c>
      <c r="C24" s="20">
        <v>6</v>
      </c>
      <c r="D24" s="20" t="s">
        <v>4</v>
      </c>
      <c r="E24" s="21">
        <v>62.318455484050617</v>
      </c>
      <c r="F24" s="21">
        <v>67.282320562568756</v>
      </c>
      <c r="G24" s="21">
        <f t="shared" si="0"/>
        <v>4.9638650785181397</v>
      </c>
      <c r="H24" s="38"/>
      <c r="I24" s="38"/>
      <c r="J24" s="38"/>
      <c r="K24" s="38"/>
      <c r="L24" s="38"/>
      <c r="M24" s="38"/>
    </row>
    <row r="25" spans="1:13" x14ac:dyDescent="0.25">
      <c r="A25">
        <v>19</v>
      </c>
      <c r="B25">
        <v>6</v>
      </c>
      <c r="C25">
        <v>7</v>
      </c>
      <c r="D25" t="s">
        <v>4</v>
      </c>
      <c r="E25" s="5">
        <v>61.436660466211208</v>
      </c>
      <c r="F25" s="26">
        <v>28.059869823702005</v>
      </c>
      <c r="G25" s="5">
        <f t="shared" si="0"/>
        <v>0</v>
      </c>
      <c r="H25" s="23"/>
      <c r="I25" s="13"/>
      <c r="J25" s="13"/>
      <c r="K25" s="38"/>
      <c r="L25" s="38"/>
      <c r="M25" s="38"/>
    </row>
    <row r="26" spans="1:13" x14ac:dyDescent="0.25">
      <c r="A26">
        <v>20</v>
      </c>
      <c r="B26">
        <v>7</v>
      </c>
      <c r="C26">
        <v>8</v>
      </c>
      <c r="D26" t="s">
        <v>4</v>
      </c>
      <c r="E26" s="5">
        <v>61.411348848977305</v>
      </c>
      <c r="F26" s="26">
        <v>5.7414517468808066</v>
      </c>
      <c r="G26" s="5">
        <f t="shared" si="0"/>
        <v>0</v>
      </c>
      <c r="H26" s="23"/>
      <c r="I26" s="13"/>
      <c r="J26" s="13"/>
      <c r="K26" s="38"/>
      <c r="L26" s="38"/>
      <c r="M26" s="38"/>
    </row>
    <row r="27" spans="1:13" x14ac:dyDescent="0.25">
      <c r="A27">
        <v>21</v>
      </c>
      <c r="B27">
        <v>8</v>
      </c>
      <c r="C27">
        <v>9</v>
      </c>
      <c r="D27" t="s">
        <v>4</v>
      </c>
      <c r="E27" s="5">
        <v>59.604357025728405</v>
      </c>
      <c r="F27" s="26">
        <v>0</v>
      </c>
      <c r="G27" s="5">
        <f t="shared" si="0"/>
        <v>0</v>
      </c>
      <c r="H27" s="23"/>
      <c r="I27" s="13"/>
      <c r="J27" s="13"/>
      <c r="K27" s="13"/>
      <c r="L27" s="13"/>
      <c r="M27" s="13"/>
    </row>
    <row r="28" spans="1:13" x14ac:dyDescent="0.25">
      <c r="A28">
        <v>22</v>
      </c>
      <c r="B28">
        <v>9</v>
      </c>
      <c r="C28">
        <v>10</v>
      </c>
      <c r="D28" t="s">
        <v>4</v>
      </c>
      <c r="E28" s="5">
        <v>54.669004695695925</v>
      </c>
      <c r="F28" s="26">
        <v>0</v>
      </c>
      <c r="G28" s="5">
        <f t="shared" si="0"/>
        <v>0</v>
      </c>
      <c r="H28" s="23"/>
      <c r="I28" s="13"/>
      <c r="J28" s="13"/>
      <c r="K28" s="13"/>
      <c r="L28" s="13"/>
      <c r="M28" s="13"/>
    </row>
    <row r="29" spans="1:13" x14ac:dyDescent="0.25">
      <c r="A29">
        <v>23</v>
      </c>
      <c r="B29">
        <v>10</v>
      </c>
      <c r="C29">
        <v>11</v>
      </c>
      <c r="D29" t="s">
        <v>4</v>
      </c>
      <c r="E29" s="14">
        <v>48.669888941812964</v>
      </c>
      <c r="F29" s="28">
        <v>0</v>
      </c>
      <c r="G29" s="14">
        <f t="shared" si="0"/>
        <v>0</v>
      </c>
      <c r="H29" s="23"/>
      <c r="I29" s="13"/>
      <c r="J29" s="13"/>
      <c r="K29" s="13"/>
      <c r="L29" s="13"/>
      <c r="M29" s="13"/>
    </row>
    <row r="30" spans="1:13" x14ac:dyDescent="0.25">
      <c r="A30">
        <v>0</v>
      </c>
      <c r="B30">
        <v>11</v>
      </c>
      <c r="C30" s="11" t="s">
        <v>2</v>
      </c>
      <c r="E30" s="22">
        <v>44.662229327128308</v>
      </c>
      <c r="F30" s="29">
        <v>0</v>
      </c>
      <c r="G30" s="22">
        <f>IF(F30&gt;E30,F30-E30,0)</f>
        <v>0</v>
      </c>
      <c r="H30" s="23"/>
      <c r="I30" s="13"/>
      <c r="J30" s="13"/>
      <c r="K30" s="13"/>
      <c r="L30" s="13"/>
      <c r="M30" s="13"/>
    </row>
    <row r="31" spans="1:13" x14ac:dyDescent="0.25">
      <c r="E31" s="6">
        <f>SUM(E7:E30)</f>
        <v>1239.9999999999998</v>
      </c>
      <c r="F31" s="24">
        <f>SUM(F7:F30)</f>
        <v>1114.4676399999996</v>
      </c>
      <c r="G31" s="6">
        <f>SUM(G7:G30)</f>
        <v>546.73573129468525</v>
      </c>
      <c r="H31" s="39"/>
      <c r="I31" s="13"/>
      <c r="J31" s="40"/>
      <c r="K31" s="41"/>
      <c r="L31" s="30"/>
      <c r="M31" s="40"/>
    </row>
    <row r="32" spans="1:13" x14ac:dyDescent="0.25">
      <c r="F32" s="25"/>
      <c r="G32" s="30"/>
      <c r="H32" s="30"/>
      <c r="I32" s="30"/>
      <c r="J32" s="30"/>
      <c r="K32" s="30"/>
      <c r="L32" s="30"/>
      <c r="M32" s="13"/>
    </row>
    <row r="33" spans="5:12" x14ac:dyDescent="0.25">
      <c r="G33" s="30"/>
      <c r="H33" s="30"/>
      <c r="I33" s="30"/>
      <c r="J33" s="30"/>
      <c r="K33" s="30"/>
      <c r="L33" s="12"/>
    </row>
    <row r="34" spans="5:12" x14ac:dyDescent="0.25">
      <c r="E34" s="37" t="s">
        <v>18</v>
      </c>
      <c r="F34"/>
      <c r="G34" s="30"/>
      <c r="I34" s="30"/>
      <c r="J34" s="30"/>
      <c r="K34" s="30"/>
      <c r="L34" s="12"/>
    </row>
    <row r="35" spans="5:12" x14ac:dyDescent="0.25">
      <c r="E35" s="12" t="s">
        <v>19</v>
      </c>
      <c r="F35" s="31">
        <f>F31/305</f>
        <v>3.6539922622950809</v>
      </c>
      <c r="G35" t="s">
        <v>26</v>
      </c>
    </row>
    <row r="36" spans="5:12" x14ac:dyDescent="0.25">
      <c r="E36" s="17" t="s">
        <v>24</v>
      </c>
      <c r="F36" s="3">
        <v>6.74</v>
      </c>
      <c r="G36" t="s">
        <v>25</v>
      </c>
    </row>
    <row r="37" spans="5:12" x14ac:dyDescent="0.25">
      <c r="E37" s="12" t="s">
        <v>20</v>
      </c>
      <c r="F37" s="2">
        <f>F36*F35</f>
        <v>24.627907847868848</v>
      </c>
      <c r="G37" t="s">
        <v>27</v>
      </c>
    </row>
    <row r="38" spans="5:12" x14ac:dyDescent="0.25">
      <c r="E38" s="12"/>
      <c r="F38"/>
    </row>
    <row r="39" spans="5:12" x14ac:dyDescent="0.25">
      <c r="E39" s="12" t="s">
        <v>29</v>
      </c>
      <c r="F39">
        <v>0.03</v>
      </c>
      <c r="G39" t="s">
        <v>28</v>
      </c>
    </row>
    <row r="40" spans="5:12" x14ac:dyDescent="0.25">
      <c r="E40" s="17" t="s">
        <v>21</v>
      </c>
      <c r="F40" s="33">
        <f>F31</f>
        <v>1114.4676399999996</v>
      </c>
      <c r="G40" t="s">
        <v>30</v>
      </c>
    </row>
    <row r="41" spans="5:12" x14ac:dyDescent="0.25">
      <c r="E41" s="30" t="s">
        <v>22</v>
      </c>
      <c r="F41" s="15">
        <f>F40*F39</f>
        <v>33.434029199999991</v>
      </c>
      <c r="G41" t="s">
        <v>31</v>
      </c>
    </row>
    <row r="42" spans="5:12" x14ac:dyDescent="0.25">
      <c r="E42" s="30"/>
      <c r="F42" s="13"/>
    </row>
    <row r="43" spans="5:12" x14ac:dyDescent="0.25">
      <c r="E43" s="34" t="s">
        <v>23</v>
      </c>
      <c r="F43" s="35">
        <f>F41+F37</f>
        <v>58.061937047868838</v>
      </c>
      <c r="G43" t="s">
        <v>32</v>
      </c>
    </row>
    <row r="44" spans="5:12" x14ac:dyDescent="0.25">
      <c r="E44" s="12" t="s">
        <v>34</v>
      </c>
      <c r="F44" s="32">
        <f>F43/F31</f>
        <v>5.209836065573771E-2</v>
      </c>
      <c r="G44" s="1" t="s">
        <v>33</v>
      </c>
    </row>
  </sheetData>
  <mergeCells count="1">
    <mergeCell ref="B5:C5"/>
  </mergeCells>
  <pageMargins left="0.7" right="0.7" top="0.75" bottom="0.75" header="0.3" footer="0.3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3"/>
  <sheetViews>
    <sheetView topLeftCell="A28" workbookViewId="0">
      <selection activeCell="C42" sqref="C42"/>
    </sheetView>
  </sheetViews>
  <sheetFormatPr defaultRowHeight="15" x14ac:dyDescent="0.25"/>
  <cols>
    <col min="1" max="1" width="36.28515625" style="13" customWidth="1"/>
    <col min="2" max="2" width="14.85546875" style="10" customWidth="1"/>
    <col min="3" max="3" width="9.140625" style="10"/>
    <col min="4" max="4" width="11" style="10" bestFit="1" customWidth="1"/>
    <col min="5" max="5" width="9.140625" style="10"/>
    <col min="6" max="6" width="10.5703125" style="13" bestFit="1" customWidth="1"/>
    <col min="7" max="7" width="9.42578125" style="13" bestFit="1" customWidth="1"/>
    <col min="8" max="8" width="12.42578125" style="13" bestFit="1" customWidth="1"/>
    <col min="9" max="9" width="11.28515625" style="13" bestFit="1" customWidth="1"/>
    <col min="10" max="10" width="11.5703125" style="13" bestFit="1" customWidth="1"/>
    <col min="11" max="11" width="10.140625" style="13" bestFit="1" customWidth="1"/>
    <col min="12" max="12" width="12.42578125" style="13" bestFit="1" customWidth="1"/>
    <col min="13" max="13" width="11.28515625" style="13" bestFit="1" customWidth="1"/>
    <col min="14" max="14" width="11.5703125" style="13" bestFit="1" customWidth="1"/>
    <col min="15" max="15" width="10.140625" style="13" bestFit="1" customWidth="1"/>
    <col min="16" max="16" width="12.42578125" style="13" bestFit="1" customWidth="1"/>
    <col min="17" max="17" width="11.28515625" style="13" bestFit="1" customWidth="1"/>
    <col min="18" max="18" width="11.5703125" style="13" bestFit="1" customWidth="1"/>
    <col min="19" max="19" width="10.140625" style="13" bestFit="1" customWidth="1"/>
    <col min="20" max="20" width="12.42578125" style="13" bestFit="1" customWidth="1"/>
    <col min="21" max="21" width="11.28515625" style="13" bestFit="1" customWidth="1"/>
    <col min="22" max="22" width="11.5703125" style="13" bestFit="1" customWidth="1"/>
    <col min="23" max="23" width="10.140625" style="13" bestFit="1" customWidth="1"/>
    <col min="24" max="24" width="12.42578125" style="13" bestFit="1" customWidth="1"/>
    <col min="25" max="25" width="11.28515625" style="13" bestFit="1" customWidth="1"/>
    <col min="26" max="26" width="11.5703125" style="13" bestFit="1" customWidth="1"/>
    <col min="27" max="27" width="12.7109375" style="13" bestFit="1" customWidth="1"/>
    <col min="28" max="28" width="12.42578125" style="13" bestFit="1" customWidth="1"/>
    <col min="29" max="29" width="11.28515625" style="13" bestFit="1" customWidth="1"/>
    <col min="30" max="30" width="11.5703125" style="13" bestFit="1" customWidth="1"/>
    <col min="31" max="31" width="12.7109375" style="13" bestFit="1" customWidth="1"/>
    <col min="32" max="32" width="12.42578125" style="13" bestFit="1" customWidth="1"/>
    <col min="33" max="33" width="11.28515625" style="13" bestFit="1" customWidth="1"/>
    <col min="34" max="35" width="11.5703125" style="13" bestFit="1" customWidth="1"/>
    <col min="36" max="36" width="12.42578125" style="13" bestFit="1" customWidth="1"/>
    <col min="37" max="37" width="11.28515625" style="13" bestFit="1" customWidth="1"/>
    <col min="38" max="39" width="11.5703125" style="13" bestFit="1" customWidth="1"/>
    <col min="40" max="40" width="12.42578125" style="13" bestFit="1" customWidth="1"/>
    <col min="41" max="41" width="11.28515625" style="13" bestFit="1" customWidth="1"/>
    <col min="42" max="43" width="11.5703125" style="13" bestFit="1" customWidth="1"/>
    <col min="44" max="44" width="12.42578125" style="13" bestFit="1" customWidth="1"/>
    <col min="45" max="45" width="11.28515625" style="13" bestFit="1" customWidth="1"/>
    <col min="46" max="47" width="11.5703125" style="13" bestFit="1" customWidth="1"/>
    <col min="48" max="48" width="12.42578125" style="13" bestFit="1" customWidth="1"/>
    <col min="49" max="49" width="11.28515625" style="13" bestFit="1" customWidth="1"/>
    <col min="50" max="51" width="11.5703125" style="13" bestFit="1" customWidth="1"/>
    <col min="52" max="52" width="12.42578125" style="13" bestFit="1" customWidth="1"/>
    <col min="53" max="53" width="11.28515625" style="13" bestFit="1" customWidth="1"/>
    <col min="54" max="54" width="11.5703125" style="13" bestFit="1" customWidth="1"/>
    <col min="55" max="16384" width="9.140625" style="13"/>
  </cols>
  <sheetData>
    <row r="1" spans="1:54" ht="15.75" thickBot="1" x14ac:dyDescent="0.3">
      <c r="A1" s="42" t="s">
        <v>113</v>
      </c>
    </row>
    <row r="2" spans="1:54" ht="16.5" thickBot="1" x14ac:dyDescent="0.3">
      <c r="A2" s="13" t="s">
        <v>96</v>
      </c>
      <c r="G2" s="46" t="s">
        <v>35</v>
      </c>
      <c r="H2" s="44"/>
      <c r="I2" s="44"/>
      <c r="J2" s="47"/>
      <c r="K2" s="43" t="s">
        <v>36</v>
      </c>
      <c r="L2" s="44"/>
      <c r="M2" s="44"/>
      <c r="N2" s="45"/>
      <c r="O2" s="46" t="s">
        <v>37</v>
      </c>
      <c r="P2" s="44"/>
      <c r="Q2" s="44"/>
      <c r="R2" s="47"/>
      <c r="S2" s="43" t="s">
        <v>38</v>
      </c>
      <c r="T2" s="44"/>
      <c r="U2" s="44"/>
      <c r="V2" s="45"/>
      <c r="W2" s="46" t="s">
        <v>39</v>
      </c>
      <c r="X2" s="44"/>
      <c r="Y2" s="44"/>
      <c r="Z2" s="47"/>
      <c r="AA2" s="43" t="s">
        <v>40</v>
      </c>
      <c r="AB2" s="44"/>
      <c r="AC2" s="44"/>
      <c r="AD2" s="45"/>
      <c r="AE2" s="46" t="s">
        <v>41</v>
      </c>
      <c r="AF2" s="44"/>
      <c r="AG2" s="44"/>
      <c r="AH2" s="47"/>
      <c r="AI2" s="43" t="s">
        <v>42</v>
      </c>
      <c r="AJ2" s="44"/>
      <c r="AK2" s="44"/>
      <c r="AL2" s="45"/>
      <c r="AM2" s="46" t="s">
        <v>43</v>
      </c>
      <c r="AN2" s="44"/>
      <c r="AO2" s="44"/>
      <c r="AP2" s="47"/>
      <c r="AQ2" s="43" t="s">
        <v>44</v>
      </c>
      <c r="AR2" s="44"/>
      <c r="AS2" s="44"/>
      <c r="AT2" s="45"/>
      <c r="AU2" s="46" t="s">
        <v>45</v>
      </c>
      <c r="AV2" s="44"/>
      <c r="AW2" s="44"/>
      <c r="AX2" s="47"/>
      <c r="AY2" s="43" t="s">
        <v>46</v>
      </c>
      <c r="AZ2" s="44"/>
      <c r="BA2" s="44"/>
      <c r="BB2" s="45"/>
    </row>
    <row r="3" spans="1:54" ht="16.5" thickBot="1" x14ac:dyDescent="0.3">
      <c r="A3" s="3"/>
      <c r="B3" s="4" t="s">
        <v>47</v>
      </c>
      <c r="C3" s="4" t="s">
        <v>48</v>
      </c>
      <c r="D3" s="4"/>
      <c r="E3" s="4" t="s">
        <v>49</v>
      </c>
      <c r="F3" s="3" t="s">
        <v>50</v>
      </c>
      <c r="G3" s="50" t="s">
        <v>51</v>
      </c>
      <c r="H3" s="48" t="s">
        <v>52</v>
      </c>
      <c r="I3" s="48" t="s">
        <v>53</v>
      </c>
      <c r="J3" s="51" t="s">
        <v>54</v>
      </c>
      <c r="K3" s="52" t="s">
        <v>51</v>
      </c>
      <c r="L3" s="48" t="s">
        <v>52</v>
      </c>
      <c r="M3" s="48" t="s">
        <v>53</v>
      </c>
      <c r="N3" s="49" t="s">
        <v>54</v>
      </c>
      <c r="O3" s="50" t="s">
        <v>51</v>
      </c>
      <c r="P3" s="48" t="s">
        <v>52</v>
      </c>
      <c r="Q3" s="48" t="s">
        <v>53</v>
      </c>
      <c r="R3" s="51" t="s">
        <v>54</v>
      </c>
      <c r="S3" s="52" t="s">
        <v>51</v>
      </c>
      <c r="T3" s="48" t="s">
        <v>52</v>
      </c>
      <c r="U3" s="48" t="s">
        <v>53</v>
      </c>
      <c r="V3" s="49" t="s">
        <v>54</v>
      </c>
      <c r="W3" s="50" t="s">
        <v>51</v>
      </c>
      <c r="X3" s="48" t="s">
        <v>52</v>
      </c>
      <c r="Y3" s="48" t="s">
        <v>53</v>
      </c>
      <c r="Z3" s="51" t="s">
        <v>54</v>
      </c>
      <c r="AA3" s="52" t="s">
        <v>51</v>
      </c>
      <c r="AB3" s="48" t="s">
        <v>52</v>
      </c>
      <c r="AC3" s="48" t="s">
        <v>53</v>
      </c>
      <c r="AD3" s="49" t="s">
        <v>54</v>
      </c>
      <c r="AE3" s="50" t="s">
        <v>51</v>
      </c>
      <c r="AF3" s="48" t="s">
        <v>52</v>
      </c>
      <c r="AG3" s="48" t="s">
        <v>53</v>
      </c>
      <c r="AH3" s="51" t="s">
        <v>54</v>
      </c>
      <c r="AI3" s="52" t="s">
        <v>51</v>
      </c>
      <c r="AJ3" s="48" t="s">
        <v>52</v>
      </c>
      <c r="AK3" s="48" t="s">
        <v>53</v>
      </c>
      <c r="AL3" s="49" t="s">
        <v>54</v>
      </c>
      <c r="AM3" s="50" t="s">
        <v>51</v>
      </c>
      <c r="AN3" s="48" t="s">
        <v>52</v>
      </c>
      <c r="AO3" s="48" t="s">
        <v>53</v>
      </c>
      <c r="AP3" s="51" t="s">
        <v>54</v>
      </c>
      <c r="AQ3" s="52" t="s">
        <v>51</v>
      </c>
      <c r="AR3" s="48" t="s">
        <v>52</v>
      </c>
      <c r="AS3" s="48" t="s">
        <v>53</v>
      </c>
      <c r="AT3" s="49" t="s">
        <v>54</v>
      </c>
      <c r="AU3" s="50" t="s">
        <v>51</v>
      </c>
      <c r="AV3" s="48" t="s">
        <v>52</v>
      </c>
      <c r="AW3" s="48" t="s">
        <v>53</v>
      </c>
      <c r="AX3" s="51" t="s">
        <v>54</v>
      </c>
      <c r="AY3" s="52" t="s">
        <v>51</v>
      </c>
      <c r="AZ3" s="48" t="s">
        <v>52</v>
      </c>
      <c r="BA3" s="48" t="s">
        <v>53</v>
      </c>
      <c r="BB3" s="49" t="s">
        <v>54</v>
      </c>
    </row>
    <row r="4" spans="1:54" ht="15.75" x14ac:dyDescent="0.25">
      <c r="A4" s="53"/>
      <c r="B4" s="54" t="s">
        <v>55</v>
      </c>
      <c r="C4" s="54" t="s">
        <v>56</v>
      </c>
      <c r="D4" s="54" t="s">
        <v>57</v>
      </c>
      <c r="E4" s="54" t="s">
        <v>58</v>
      </c>
      <c r="F4" s="55">
        <v>3.8</v>
      </c>
      <c r="G4" s="59">
        <v>56.62</v>
      </c>
      <c r="H4" s="57">
        <v>182</v>
      </c>
      <c r="I4" s="57">
        <v>353</v>
      </c>
      <c r="J4" s="60">
        <v>171</v>
      </c>
      <c r="K4" s="56">
        <v>37.93</v>
      </c>
      <c r="L4" s="61">
        <v>0</v>
      </c>
      <c r="M4" s="61">
        <v>221</v>
      </c>
      <c r="N4" s="62">
        <v>447</v>
      </c>
      <c r="O4" s="59">
        <v>37.840000000000003</v>
      </c>
      <c r="P4" s="61">
        <v>0</v>
      </c>
      <c r="Q4" s="61">
        <v>262</v>
      </c>
      <c r="R4" s="63">
        <v>417</v>
      </c>
      <c r="S4" s="56">
        <v>38.229999999999997</v>
      </c>
      <c r="T4" s="57">
        <v>0</v>
      </c>
      <c r="U4" s="57">
        <v>385</v>
      </c>
      <c r="V4" s="58">
        <v>316</v>
      </c>
      <c r="W4" s="59">
        <v>38</v>
      </c>
      <c r="X4" s="57">
        <v>0</v>
      </c>
      <c r="Y4" s="57">
        <v>404</v>
      </c>
      <c r="Z4" s="60">
        <v>385</v>
      </c>
      <c r="AA4" s="64">
        <v>38.19</v>
      </c>
      <c r="AB4" s="57">
        <v>0</v>
      </c>
      <c r="AC4" s="57">
        <v>312</v>
      </c>
      <c r="AD4" s="58">
        <v>384</v>
      </c>
      <c r="AE4" s="65">
        <v>37.770000000000003</v>
      </c>
      <c r="AF4" s="57">
        <v>0</v>
      </c>
      <c r="AG4" s="57">
        <v>348</v>
      </c>
      <c r="AH4" s="60">
        <v>248</v>
      </c>
      <c r="AI4" s="64">
        <v>49.2</v>
      </c>
      <c r="AJ4" s="57">
        <v>99</v>
      </c>
      <c r="AK4" s="57">
        <v>457</v>
      </c>
      <c r="AL4" s="58">
        <v>93</v>
      </c>
      <c r="AM4" s="65">
        <v>92.77</v>
      </c>
      <c r="AN4" s="57">
        <v>508</v>
      </c>
      <c r="AO4" s="57">
        <v>522</v>
      </c>
      <c r="AP4" s="60">
        <v>14</v>
      </c>
      <c r="AQ4" s="64">
        <v>83.33</v>
      </c>
      <c r="AR4" s="61">
        <v>402</v>
      </c>
      <c r="AS4" s="61">
        <v>459</v>
      </c>
      <c r="AT4" s="62">
        <v>57</v>
      </c>
      <c r="AU4" s="65">
        <v>85.94</v>
      </c>
      <c r="AV4" s="61">
        <v>463</v>
      </c>
      <c r="AW4" s="61">
        <v>482</v>
      </c>
      <c r="AX4" s="63">
        <v>19</v>
      </c>
      <c r="AY4" s="64">
        <v>77.27</v>
      </c>
      <c r="AZ4" s="61">
        <v>391</v>
      </c>
      <c r="BA4" s="61">
        <v>470</v>
      </c>
      <c r="BB4" s="62">
        <v>79</v>
      </c>
    </row>
    <row r="5" spans="1:54" ht="15.75" x14ac:dyDescent="0.25">
      <c r="A5" s="30"/>
      <c r="B5" s="66" t="s">
        <v>59</v>
      </c>
      <c r="C5" s="8">
        <v>22</v>
      </c>
      <c r="D5" s="54" t="s">
        <v>57</v>
      </c>
      <c r="E5" s="8" t="s">
        <v>58</v>
      </c>
      <c r="F5" s="30">
        <v>7</v>
      </c>
      <c r="G5" s="59">
        <v>219.95</v>
      </c>
      <c r="H5" s="57">
        <v>1865</v>
      </c>
      <c r="I5" s="57">
        <v>2101</v>
      </c>
      <c r="J5" s="60">
        <v>236</v>
      </c>
      <c r="K5" s="56">
        <v>197.67</v>
      </c>
      <c r="L5" s="57">
        <v>1566</v>
      </c>
      <c r="M5" s="57">
        <v>1842</v>
      </c>
      <c r="N5" s="58">
        <v>276</v>
      </c>
      <c r="O5" s="59">
        <v>373.46</v>
      </c>
      <c r="P5" s="57">
        <v>3118</v>
      </c>
      <c r="Q5" s="57">
        <v>3266</v>
      </c>
      <c r="R5" s="60">
        <v>148</v>
      </c>
      <c r="S5" s="56">
        <v>223.32</v>
      </c>
      <c r="T5" s="57">
        <v>1795</v>
      </c>
      <c r="U5" s="57">
        <v>2071</v>
      </c>
      <c r="V5" s="58">
        <v>276</v>
      </c>
      <c r="W5" s="59">
        <v>360.98</v>
      </c>
      <c r="X5" s="57">
        <v>3020</v>
      </c>
      <c r="Y5" s="57">
        <v>3143</v>
      </c>
      <c r="Z5" s="60">
        <v>123</v>
      </c>
      <c r="AA5" s="64">
        <v>218.29</v>
      </c>
      <c r="AB5" s="57">
        <v>1741</v>
      </c>
      <c r="AC5" s="57">
        <v>2028</v>
      </c>
      <c r="AD5" s="58">
        <v>287</v>
      </c>
      <c r="AE5" s="65">
        <v>280.24</v>
      </c>
      <c r="AF5" s="57">
        <v>2451</v>
      </c>
      <c r="AG5" s="57">
        <v>2639</v>
      </c>
      <c r="AH5" s="60">
        <v>188</v>
      </c>
      <c r="AI5" s="64">
        <v>150.97</v>
      </c>
      <c r="AJ5" s="57">
        <v>1189</v>
      </c>
      <c r="AK5" s="57">
        <v>1449</v>
      </c>
      <c r="AL5" s="58">
        <v>260</v>
      </c>
      <c r="AM5" s="65">
        <v>381.59</v>
      </c>
      <c r="AN5" s="57">
        <v>3339</v>
      </c>
      <c r="AO5" s="57">
        <v>3401</v>
      </c>
      <c r="AP5" s="60">
        <v>62</v>
      </c>
      <c r="AQ5" s="64">
        <v>393.7</v>
      </c>
      <c r="AR5" s="57">
        <v>3336</v>
      </c>
      <c r="AS5" s="57">
        <v>3376</v>
      </c>
      <c r="AT5" s="58">
        <v>40</v>
      </c>
      <c r="AU5" s="65">
        <v>321.47000000000003</v>
      </c>
      <c r="AV5" s="57">
        <v>2859</v>
      </c>
      <c r="AW5" s="57">
        <v>2888</v>
      </c>
      <c r="AX5" s="60">
        <v>29</v>
      </c>
      <c r="AY5" s="64">
        <v>324.94</v>
      </c>
      <c r="AZ5" s="57">
        <v>2930</v>
      </c>
      <c r="BA5" s="57">
        <v>3005</v>
      </c>
      <c r="BB5" s="58">
        <v>75</v>
      </c>
    </row>
    <row r="6" spans="1:54" ht="15.75" x14ac:dyDescent="0.25">
      <c r="A6" s="53"/>
      <c r="B6" s="54" t="s">
        <v>60</v>
      </c>
      <c r="C6" s="54" t="s">
        <v>56</v>
      </c>
      <c r="D6" s="54" t="s">
        <v>57</v>
      </c>
      <c r="E6" s="54" t="s">
        <v>58</v>
      </c>
      <c r="F6" s="55">
        <v>7.4</v>
      </c>
      <c r="G6" s="56">
        <v>101.87</v>
      </c>
      <c r="H6" s="57">
        <v>810</v>
      </c>
      <c r="I6" s="57">
        <v>1067</v>
      </c>
      <c r="J6" s="60">
        <v>257</v>
      </c>
      <c r="K6" s="56">
        <v>73.069999999999993</v>
      </c>
      <c r="L6" s="61">
        <v>506</v>
      </c>
      <c r="M6" s="61">
        <v>746</v>
      </c>
      <c r="N6" s="62">
        <v>240</v>
      </c>
      <c r="O6" s="56">
        <v>108.59</v>
      </c>
      <c r="P6" s="61">
        <v>830</v>
      </c>
      <c r="Q6" s="61">
        <v>1047</v>
      </c>
      <c r="R6" s="63">
        <v>217</v>
      </c>
      <c r="S6" s="56">
        <v>163.51</v>
      </c>
      <c r="T6" s="57">
        <v>1317</v>
      </c>
      <c r="U6" s="57">
        <v>1458</v>
      </c>
      <c r="V6" s="58">
        <v>141</v>
      </c>
      <c r="W6" s="56">
        <v>163.13999999999999</v>
      </c>
      <c r="X6" s="57">
        <v>1327</v>
      </c>
      <c r="Y6" s="57">
        <v>1475</v>
      </c>
      <c r="Z6" s="60">
        <v>148</v>
      </c>
      <c r="AA6" s="64">
        <v>153.38</v>
      </c>
      <c r="AB6" s="57">
        <v>1220</v>
      </c>
      <c r="AC6" s="57">
        <v>1338</v>
      </c>
      <c r="AD6" s="58">
        <v>118</v>
      </c>
      <c r="AE6" s="64">
        <v>121.66</v>
      </c>
      <c r="AF6" s="57">
        <v>1009</v>
      </c>
      <c r="AG6" s="57">
        <v>1125</v>
      </c>
      <c r="AH6" s="60">
        <v>116</v>
      </c>
      <c r="AI6" s="64">
        <v>96.94</v>
      </c>
      <c r="AJ6" s="57">
        <v>740</v>
      </c>
      <c r="AK6" s="57">
        <v>887</v>
      </c>
      <c r="AL6" s="58">
        <v>147</v>
      </c>
      <c r="AM6" s="64">
        <v>176.34</v>
      </c>
      <c r="AN6" s="57">
        <v>1508</v>
      </c>
      <c r="AO6" s="57">
        <v>1565</v>
      </c>
      <c r="AP6" s="60">
        <v>57</v>
      </c>
      <c r="AQ6" s="64">
        <v>263.64</v>
      </c>
      <c r="AR6" s="61">
        <v>2249</v>
      </c>
      <c r="AS6" s="61">
        <v>2261</v>
      </c>
      <c r="AT6" s="62">
        <v>12</v>
      </c>
      <c r="AU6" s="65">
        <v>301.20999999999998</v>
      </c>
      <c r="AV6" s="61">
        <v>2738</v>
      </c>
      <c r="AW6" s="61">
        <v>2745</v>
      </c>
      <c r="AX6" s="63">
        <v>7</v>
      </c>
      <c r="AY6" s="64">
        <v>210.84</v>
      </c>
      <c r="AZ6" s="61">
        <v>1906</v>
      </c>
      <c r="BA6" s="61">
        <v>1954</v>
      </c>
      <c r="BB6" s="62">
        <v>48</v>
      </c>
    </row>
    <row r="7" spans="1:54" ht="15.75" x14ac:dyDescent="0.25">
      <c r="A7" s="53"/>
      <c r="B7" s="54" t="s">
        <v>61</v>
      </c>
      <c r="C7" s="54" t="s">
        <v>62</v>
      </c>
      <c r="D7" s="54" t="s">
        <v>57</v>
      </c>
      <c r="E7" s="54" t="s">
        <v>58</v>
      </c>
      <c r="F7" s="55">
        <v>21</v>
      </c>
      <c r="G7" s="56" t="s">
        <v>63</v>
      </c>
      <c r="H7" s="57">
        <v>0</v>
      </c>
      <c r="I7" s="57">
        <v>0</v>
      </c>
      <c r="J7" s="60">
        <v>0</v>
      </c>
      <c r="K7" s="56" t="s">
        <v>63</v>
      </c>
      <c r="L7" s="61">
        <v>0</v>
      </c>
      <c r="M7" s="61">
        <v>0</v>
      </c>
      <c r="N7" s="62">
        <v>0</v>
      </c>
      <c r="O7" s="56" t="s">
        <v>63</v>
      </c>
      <c r="P7" s="61">
        <v>0</v>
      </c>
      <c r="Q7" s="61">
        <v>0</v>
      </c>
      <c r="R7" s="63">
        <v>0</v>
      </c>
      <c r="S7" s="56" t="s">
        <v>63</v>
      </c>
      <c r="T7" s="57">
        <v>0</v>
      </c>
      <c r="U7" s="57">
        <v>0</v>
      </c>
      <c r="V7" s="58">
        <v>0</v>
      </c>
      <c r="W7" s="56" t="s">
        <v>63</v>
      </c>
      <c r="X7" s="57">
        <v>0</v>
      </c>
      <c r="Y7" s="57">
        <v>0</v>
      </c>
      <c r="Z7" s="60">
        <v>0</v>
      </c>
      <c r="AA7" s="64" t="s">
        <v>63</v>
      </c>
      <c r="AB7" s="57">
        <v>0</v>
      </c>
      <c r="AC7" s="57">
        <v>0</v>
      </c>
      <c r="AD7" s="58">
        <v>0</v>
      </c>
      <c r="AE7" s="65" t="s">
        <v>63</v>
      </c>
      <c r="AF7" s="57">
        <v>0</v>
      </c>
      <c r="AG7" s="57">
        <v>0</v>
      </c>
      <c r="AH7" s="60">
        <v>0</v>
      </c>
      <c r="AI7" s="64" t="s">
        <v>63</v>
      </c>
      <c r="AJ7" s="57">
        <v>0</v>
      </c>
      <c r="AK7" s="57">
        <v>0</v>
      </c>
      <c r="AL7" s="58">
        <v>0</v>
      </c>
      <c r="AM7" s="65" t="s">
        <v>63</v>
      </c>
      <c r="AN7" s="57">
        <v>0</v>
      </c>
      <c r="AO7" s="57">
        <v>0</v>
      </c>
      <c r="AP7" s="60">
        <v>0</v>
      </c>
      <c r="AQ7" s="64">
        <v>417.68</v>
      </c>
      <c r="AR7" s="61">
        <v>3678</v>
      </c>
      <c r="AS7" s="61">
        <v>3678</v>
      </c>
      <c r="AT7" s="62">
        <v>0</v>
      </c>
      <c r="AU7" s="65">
        <v>343.16</v>
      </c>
      <c r="AV7" s="61">
        <v>3167</v>
      </c>
      <c r="AW7" s="61">
        <v>3167</v>
      </c>
      <c r="AX7" s="63">
        <v>0</v>
      </c>
      <c r="AY7" s="64">
        <v>262.95</v>
      </c>
      <c r="AZ7" s="61">
        <v>2389</v>
      </c>
      <c r="BA7" s="61">
        <v>2707</v>
      </c>
      <c r="BB7" s="62">
        <v>318</v>
      </c>
    </row>
    <row r="8" spans="1:54" ht="15.75" x14ac:dyDescent="0.25">
      <c r="A8" s="53"/>
      <c r="B8" s="54" t="s">
        <v>64</v>
      </c>
      <c r="C8" s="54" t="s">
        <v>62</v>
      </c>
      <c r="D8" s="54" t="s">
        <v>57</v>
      </c>
      <c r="E8" s="54" t="s">
        <v>58</v>
      </c>
      <c r="F8" s="55">
        <v>5.6</v>
      </c>
      <c r="G8" s="56" t="s">
        <v>63</v>
      </c>
      <c r="H8" s="57">
        <v>0</v>
      </c>
      <c r="I8" s="57">
        <v>0</v>
      </c>
      <c r="J8" s="58">
        <v>0</v>
      </c>
      <c r="K8" s="56" t="s">
        <v>63</v>
      </c>
      <c r="L8" s="61">
        <v>0</v>
      </c>
      <c r="M8" s="61">
        <v>0</v>
      </c>
      <c r="N8" s="62">
        <v>0</v>
      </c>
      <c r="O8" s="56" t="s">
        <v>63</v>
      </c>
      <c r="P8" s="61">
        <v>0</v>
      </c>
      <c r="Q8" s="61">
        <v>0</v>
      </c>
      <c r="R8" s="62">
        <v>0</v>
      </c>
      <c r="S8" s="56" t="s">
        <v>63</v>
      </c>
      <c r="T8" s="57">
        <v>0</v>
      </c>
      <c r="U8" s="57">
        <v>0</v>
      </c>
      <c r="V8" s="58">
        <v>0</v>
      </c>
      <c r="W8" s="56" t="s">
        <v>63</v>
      </c>
      <c r="X8" s="57">
        <v>0</v>
      </c>
      <c r="Y8" s="57">
        <v>0</v>
      </c>
      <c r="Z8" s="58">
        <v>0</v>
      </c>
      <c r="AA8" s="64" t="s">
        <v>63</v>
      </c>
      <c r="AB8" s="57">
        <v>0</v>
      </c>
      <c r="AC8" s="57">
        <v>0</v>
      </c>
      <c r="AD8" s="58">
        <v>0</v>
      </c>
      <c r="AE8" s="67">
        <v>302.2</v>
      </c>
      <c r="AF8" s="68">
        <v>2657</v>
      </c>
      <c r="AG8" s="68">
        <v>2657</v>
      </c>
      <c r="AH8" s="69">
        <v>0</v>
      </c>
      <c r="AI8" s="70">
        <v>125.15</v>
      </c>
      <c r="AJ8" s="68">
        <v>958</v>
      </c>
      <c r="AK8" s="68">
        <v>958</v>
      </c>
      <c r="AL8" s="71">
        <v>0</v>
      </c>
      <c r="AM8" s="67">
        <v>264.08999999999997</v>
      </c>
      <c r="AN8" s="68">
        <v>2263</v>
      </c>
      <c r="AO8" s="68">
        <v>2340</v>
      </c>
      <c r="AP8" s="69">
        <v>77</v>
      </c>
      <c r="AQ8" s="70">
        <v>345.07</v>
      </c>
      <c r="AR8" s="72">
        <v>2908</v>
      </c>
      <c r="AS8" s="72">
        <v>2948</v>
      </c>
      <c r="AT8" s="73">
        <v>40</v>
      </c>
      <c r="AU8" s="67">
        <v>274.17</v>
      </c>
      <c r="AV8" s="72">
        <v>2419</v>
      </c>
      <c r="AW8" s="72">
        <v>2481</v>
      </c>
      <c r="AX8" s="74">
        <v>62</v>
      </c>
      <c r="AY8" s="70">
        <v>270.93</v>
      </c>
      <c r="AZ8" s="72">
        <v>2417</v>
      </c>
      <c r="BA8" s="72">
        <v>2536</v>
      </c>
      <c r="BB8" s="73">
        <v>119</v>
      </c>
    </row>
    <row r="9" spans="1:54" ht="15.75" x14ac:dyDescent="0.25">
      <c r="A9" s="53"/>
      <c r="B9" s="54" t="s">
        <v>65</v>
      </c>
      <c r="C9" s="54" t="s">
        <v>56</v>
      </c>
      <c r="D9" s="54" t="s">
        <v>57</v>
      </c>
      <c r="E9" s="54" t="s">
        <v>58</v>
      </c>
      <c r="F9" s="55">
        <v>15.2</v>
      </c>
      <c r="G9" s="59" t="s">
        <v>63</v>
      </c>
      <c r="H9" s="57">
        <v>0</v>
      </c>
      <c r="I9" s="57">
        <v>0</v>
      </c>
      <c r="J9" s="60">
        <v>0</v>
      </c>
      <c r="K9" s="56" t="s">
        <v>63</v>
      </c>
      <c r="L9" s="57">
        <v>0</v>
      </c>
      <c r="M9" s="57">
        <v>0</v>
      </c>
      <c r="N9" s="58">
        <v>0</v>
      </c>
      <c r="O9" s="59" t="s">
        <v>63</v>
      </c>
      <c r="P9" s="57">
        <v>0</v>
      </c>
      <c r="Q9" s="57">
        <v>0</v>
      </c>
      <c r="R9" s="60">
        <v>0</v>
      </c>
      <c r="S9" s="56" t="s">
        <v>63</v>
      </c>
      <c r="T9" s="57">
        <v>0</v>
      </c>
      <c r="U9" s="57">
        <v>0</v>
      </c>
      <c r="V9" s="58">
        <v>0</v>
      </c>
      <c r="W9" s="59" t="s">
        <v>63</v>
      </c>
      <c r="X9" s="57">
        <v>0</v>
      </c>
      <c r="Y9" s="57">
        <v>0</v>
      </c>
      <c r="Z9" s="60">
        <v>0</v>
      </c>
      <c r="AA9" s="64" t="s">
        <v>63</v>
      </c>
      <c r="AB9" s="57">
        <v>0</v>
      </c>
      <c r="AC9" s="57">
        <v>0</v>
      </c>
      <c r="AD9" s="58">
        <v>0</v>
      </c>
      <c r="AE9" s="75">
        <v>16.34</v>
      </c>
      <c r="AF9" s="57">
        <v>0</v>
      </c>
      <c r="AG9" s="57">
        <v>444</v>
      </c>
      <c r="AH9" s="60">
        <v>529</v>
      </c>
      <c r="AI9" s="76">
        <v>36.47</v>
      </c>
      <c r="AJ9" s="57">
        <v>180</v>
      </c>
      <c r="AK9" s="57">
        <v>1404</v>
      </c>
      <c r="AL9" s="58">
        <v>1139</v>
      </c>
      <c r="AM9" s="75">
        <v>43.79</v>
      </c>
      <c r="AN9" s="57">
        <v>265</v>
      </c>
      <c r="AO9" s="57">
        <v>1101</v>
      </c>
      <c r="AP9" s="60">
        <v>836</v>
      </c>
      <c r="AQ9" s="76">
        <v>136.88</v>
      </c>
      <c r="AR9" s="61">
        <v>1103</v>
      </c>
      <c r="AS9" s="61">
        <v>1703</v>
      </c>
      <c r="AT9" s="62">
        <v>600</v>
      </c>
      <c r="AU9" s="75">
        <v>297.08999999999997</v>
      </c>
      <c r="AV9" s="61">
        <v>2647</v>
      </c>
      <c r="AW9" s="61">
        <v>2895</v>
      </c>
      <c r="AX9" s="63">
        <v>248</v>
      </c>
      <c r="AY9" s="76">
        <v>301.94</v>
      </c>
      <c r="AZ9" s="61">
        <v>2601</v>
      </c>
      <c r="BA9" s="61">
        <v>2828</v>
      </c>
      <c r="BB9" s="62">
        <v>227</v>
      </c>
    </row>
    <row r="10" spans="1:54" ht="15.75" x14ac:dyDescent="0.25">
      <c r="A10" s="53"/>
      <c r="B10" s="54" t="s">
        <v>66</v>
      </c>
      <c r="C10" s="54" t="s">
        <v>62</v>
      </c>
      <c r="D10" s="54" t="s">
        <v>57</v>
      </c>
      <c r="E10" s="54" t="s">
        <v>58</v>
      </c>
      <c r="F10" s="55">
        <v>7.6</v>
      </c>
      <c r="G10" s="56">
        <v>16.61</v>
      </c>
      <c r="H10" s="57">
        <v>0</v>
      </c>
      <c r="I10" s="57">
        <v>378</v>
      </c>
      <c r="J10" s="60">
        <v>620</v>
      </c>
      <c r="K10" s="56">
        <v>16.84</v>
      </c>
      <c r="L10" s="61">
        <v>0</v>
      </c>
      <c r="M10" s="61">
        <v>540</v>
      </c>
      <c r="N10" s="62">
        <v>512</v>
      </c>
      <c r="O10" s="56">
        <v>16.940000000000001</v>
      </c>
      <c r="P10" s="61">
        <v>39</v>
      </c>
      <c r="Q10" s="61">
        <v>651</v>
      </c>
      <c r="R10" s="63">
        <v>612</v>
      </c>
      <c r="S10" s="56">
        <v>18.88</v>
      </c>
      <c r="T10" s="57">
        <v>16</v>
      </c>
      <c r="U10" s="57">
        <v>787</v>
      </c>
      <c r="V10" s="58">
        <v>596</v>
      </c>
      <c r="W10" s="59">
        <v>16.829999999999998</v>
      </c>
      <c r="X10" s="57">
        <v>0</v>
      </c>
      <c r="Y10" s="57">
        <v>770</v>
      </c>
      <c r="Z10" s="60">
        <v>950</v>
      </c>
      <c r="AA10" s="64">
        <v>16.72</v>
      </c>
      <c r="AB10" s="57">
        <v>0</v>
      </c>
      <c r="AC10" s="57">
        <v>720</v>
      </c>
      <c r="AD10" s="58">
        <v>786</v>
      </c>
      <c r="AE10" s="65">
        <v>16.600000000000001</v>
      </c>
      <c r="AF10" s="57">
        <v>0</v>
      </c>
      <c r="AG10" s="57">
        <v>660</v>
      </c>
      <c r="AH10" s="60">
        <v>804</v>
      </c>
      <c r="AI10" s="64">
        <v>16.63</v>
      </c>
      <c r="AJ10" s="57">
        <v>0</v>
      </c>
      <c r="AK10" s="57">
        <v>446</v>
      </c>
      <c r="AL10" s="58">
        <v>560</v>
      </c>
      <c r="AM10" s="65">
        <v>16.93</v>
      </c>
      <c r="AN10" s="57">
        <v>0</v>
      </c>
      <c r="AO10" s="57">
        <v>641</v>
      </c>
      <c r="AP10" s="60">
        <v>394</v>
      </c>
      <c r="AQ10" s="64">
        <v>20.46</v>
      </c>
      <c r="AR10" s="61">
        <v>32</v>
      </c>
      <c r="AS10" s="61">
        <v>682</v>
      </c>
      <c r="AT10" s="62">
        <v>393</v>
      </c>
      <c r="AU10" s="65">
        <v>17.52</v>
      </c>
      <c r="AV10" s="61">
        <v>9</v>
      </c>
      <c r="AW10" s="61">
        <v>370</v>
      </c>
      <c r="AX10" s="63">
        <v>361</v>
      </c>
      <c r="AY10" s="64">
        <v>16.52</v>
      </c>
      <c r="AZ10" s="61">
        <v>0</v>
      </c>
      <c r="BA10" s="61">
        <v>770</v>
      </c>
      <c r="BB10" s="62">
        <v>862</v>
      </c>
    </row>
    <row r="11" spans="1:54" ht="15.75" x14ac:dyDescent="0.25">
      <c r="A11" s="53"/>
      <c r="B11" s="54" t="s">
        <v>67</v>
      </c>
      <c r="C11" s="54" t="s">
        <v>56</v>
      </c>
      <c r="D11" s="54" t="s">
        <v>57</v>
      </c>
      <c r="E11" s="54" t="s">
        <v>58</v>
      </c>
      <c r="F11" s="55">
        <v>10</v>
      </c>
      <c r="G11" s="59" t="s">
        <v>63</v>
      </c>
      <c r="H11" s="57">
        <v>0</v>
      </c>
      <c r="I11" s="57">
        <v>0</v>
      </c>
      <c r="J11" s="60">
        <v>0</v>
      </c>
      <c r="K11" s="56" t="s">
        <v>63</v>
      </c>
      <c r="L11" s="61">
        <v>0</v>
      </c>
      <c r="M11" s="61">
        <v>0</v>
      </c>
      <c r="N11" s="62">
        <v>0</v>
      </c>
      <c r="O11" s="59" t="s">
        <v>63</v>
      </c>
      <c r="P11" s="61">
        <v>0</v>
      </c>
      <c r="Q11" s="61">
        <v>0</v>
      </c>
      <c r="R11" s="63">
        <v>0</v>
      </c>
      <c r="S11" s="56" t="s">
        <v>63</v>
      </c>
      <c r="T11" s="57">
        <v>0</v>
      </c>
      <c r="U11" s="57">
        <v>0</v>
      </c>
      <c r="V11" s="58">
        <v>0</v>
      </c>
      <c r="W11" s="59">
        <v>228.53</v>
      </c>
      <c r="X11" s="57">
        <v>1918</v>
      </c>
      <c r="Y11" s="57">
        <v>1918</v>
      </c>
      <c r="Z11" s="60">
        <v>0</v>
      </c>
      <c r="AA11" s="64">
        <v>57.94</v>
      </c>
      <c r="AB11" s="57">
        <v>371</v>
      </c>
      <c r="AC11" s="57">
        <v>1095</v>
      </c>
      <c r="AD11" s="58">
        <v>724</v>
      </c>
      <c r="AE11" s="65">
        <v>22.39</v>
      </c>
      <c r="AF11" s="57">
        <v>60</v>
      </c>
      <c r="AG11" s="57">
        <v>773</v>
      </c>
      <c r="AH11" s="60">
        <v>713</v>
      </c>
      <c r="AI11" s="64">
        <v>140.34</v>
      </c>
      <c r="AJ11" s="57">
        <v>1137</v>
      </c>
      <c r="AK11" s="57">
        <v>1748</v>
      </c>
      <c r="AL11" s="58">
        <v>611</v>
      </c>
      <c r="AM11" s="65">
        <v>275.70999999999998</v>
      </c>
      <c r="AN11" s="57">
        <v>2445</v>
      </c>
      <c r="AO11" s="57">
        <v>2766</v>
      </c>
      <c r="AP11" s="60">
        <v>321</v>
      </c>
      <c r="AQ11" s="64">
        <v>336.78</v>
      </c>
      <c r="AR11" s="61">
        <v>2915</v>
      </c>
      <c r="AS11" s="61">
        <v>3240</v>
      </c>
      <c r="AT11" s="62">
        <v>325</v>
      </c>
      <c r="AU11" s="65">
        <v>285.27</v>
      </c>
      <c r="AV11" s="61">
        <v>2586</v>
      </c>
      <c r="AW11" s="61">
        <v>2739</v>
      </c>
      <c r="AX11" s="63">
        <v>153</v>
      </c>
      <c r="AY11" s="64">
        <v>214.11</v>
      </c>
      <c r="AZ11" s="61">
        <v>1938</v>
      </c>
      <c r="BA11" s="61">
        <v>2348</v>
      </c>
      <c r="BB11" s="62">
        <v>410</v>
      </c>
    </row>
    <row r="12" spans="1:54" ht="15.75" x14ac:dyDescent="0.25">
      <c r="A12" s="53"/>
      <c r="B12" s="54" t="s">
        <v>68</v>
      </c>
      <c r="C12" s="54" t="s">
        <v>56</v>
      </c>
      <c r="D12" s="54" t="s">
        <v>57</v>
      </c>
      <c r="E12" s="54" t="s">
        <v>58</v>
      </c>
      <c r="F12" s="55">
        <v>7</v>
      </c>
      <c r="G12" s="59">
        <v>15.66</v>
      </c>
      <c r="H12" s="57">
        <v>0</v>
      </c>
      <c r="I12" s="57">
        <v>397</v>
      </c>
      <c r="J12" s="60">
        <v>713</v>
      </c>
      <c r="K12" s="56">
        <v>15.87</v>
      </c>
      <c r="L12" s="61">
        <v>0</v>
      </c>
      <c r="M12" s="61">
        <v>221</v>
      </c>
      <c r="N12" s="62">
        <v>842</v>
      </c>
      <c r="O12" s="59">
        <v>15.97</v>
      </c>
      <c r="P12" s="61">
        <v>0</v>
      </c>
      <c r="Q12" s="61">
        <v>544</v>
      </c>
      <c r="R12" s="63">
        <v>749</v>
      </c>
      <c r="S12" s="56">
        <v>16.079999999999998</v>
      </c>
      <c r="T12" s="57">
        <v>0</v>
      </c>
      <c r="U12" s="57">
        <v>946</v>
      </c>
      <c r="V12" s="58">
        <v>581</v>
      </c>
      <c r="W12" s="59">
        <v>15.86</v>
      </c>
      <c r="X12" s="57">
        <v>0</v>
      </c>
      <c r="Y12" s="57">
        <v>896</v>
      </c>
      <c r="Z12" s="60">
        <v>591</v>
      </c>
      <c r="AA12" s="64">
        <v>15.76</v>
      </c>
      <c r="AB12" s="57">
        <v>0</v>
      </c>
      <c r="AC12" s="57">
        <v>298</v>
      </c>
      <c r="AD12" s="58">
        <v>804</v>
      </c>
      <c r="AE12" s="65">
        <v>15.62</v>
      </c>
      <c r="AF12" s="57">
        <v>0</v>
      </c>
      <c r="AG12" s="57">
        <v>383</v>
      </c>
      <c r="AH12" s="60">
        <v>681</v>
      </c>
      <c r="AI12" s="64">
        <v>15.68</v>
      </c>
      <c r="AJ12" s="57">
        <v>0</v>
      </c>
      <c r="AK12" s="57">
        <v>441</v>
      </c>
      <c r="AL12" s="58">
        <v>445</v>
      </c>
      <c r="AM12" s="65">
        <v>15.96</v>
      </c>
      <c r="AN12" s="57">
        <v>0</v>
      </c>
      <c r="AO12" s="57">
        <v>164</v>
      </c>
      <c r="AP12" s="60">
        <v>283</v>
      </c>
      <c r="AQ12" s="64">
        <v>15.85</v>
      </c>
      <c r="AR12" s="61">
        <v>0</v>
      </c>
      <c r="AS12" s="61">
        <v>143</v>
      </c>
      <c r="AT12" s="62">
        <v>280</v>
      </c>
      <c r="AU12" s="65">
        <v>15.61</v>
      </c>
      <c r="AV12" s="61">
        <v>0</v>
      </c>
      <c r="AW12" s="61">
        <v>205</v>
      </c>
      <c r="AX12" s="63">
        <v>222</v>
      </c>
      <c r="AY12" s="64">
        <v>15.57</v>
      </c>
      <c r="AZ12" s="61">
        <v>0</v>
      </c>
      <c r="BA12" s="61">
        <v>129</v>
      </c>
      <c r="BB12" s="62">
        <v>381</v>
      </c>
    </row>
    <row r="13" spans="1:54" ht="15.75" x14ac:dyDescent="0.25">
      <c r="A13" s="53"/>
      <c r="B13" s="54" t="s">
        <v>69</v>
      </c>
      <c r="C13" s="54" t="s">
        <v>56</v>
      </c>
      <c r="D13" s="54" t="s">
        <v>57</v>
      </c>
      <c r="E13" s="54" t="s">
        <v>58</v>
      </c>
      <c r="F13" s="55">
        <v>3.8</v>
      </c>
      <c r="G13" s="56">
        <v>16.13</v>
      </c>
      <c r="H13" s="57">
        <v>0</v>
      </c>
      <c r="I13" s="57">
        <v>230</v>
      </c>
      <c r="J13" s="60">
        <v>392</v>
      </c>
      <c r="K13" s="56">
        <v>16.350000000000001</v>
      </c>
      <c r="L13" s="61">
        <v>0</v>
      </c>
      <c r="M13" s="61">
        <v>177</v>
      </c>
      <c r="N13" s="62">
        <v>416</v>
      </c>
      <c r="O13" s="56">
        <v>16.45</v>
      </c>
      <c r="P13" s="61">
        <v>0</v>
      </c>
      <c r="Q13" s="61">
        <v>238</v>
      </c>
      <c r="R13" s="63">
        <v>435</v>
      </c>
      <c r="S13" s="56">
        <v>16.559999999999999</v>
      </c>
      <c r="T13" s="57">
        <v>0</v>
      </c>
      <c r="U13" s="57">
        <v>217</v>
      </c>
      <c r="V13" s="58">
        <v>441</v>
      </c>
      <c r="W13" s="56">
        <v>16.34</v>
      </c>
      <c r="X13" s="57">
        <v>0</v>
      </c>
      <c r="Y13" s="57">
        <v>218</v>
      </c>
      <c r="Z13" s="60">
        <v>455</v>
      </c>
      <c r="AA13" s="64">
        <v>16.23</v>
      </c>
      <c r="AB13" s="57">
        <v>0</v>
      </c>
      <c r="AC13" s="57">
        <v>256</v>
      </c>
      <c r="AD13" s="58">
        <v>407</v>
      </c>
      <c r="AE13" s="64">
        <v>16.14</v>
      </c>
      <c r="AF13" s="57">
        <v>0</v>
      </c>
      <c r="AG13" s="57">
        <v>276</v>
      </c>
      <c r="AH13" s="58">
        <v>278</v>
      </c>
      <c r="AI13" s="64">
        <v>16.149999999999999</v>
      </c>
      <c r="AJ13" s="57">
        <v>0</v>
      </c>
      <c r="AK13" s="57">
        <v>314</v>
      </c>
      <c r="AL13" s="58">
        <v>174</v>
      </c>
      <c r="AM13" s="64">
        <v>16.440000000000001</v>
      </c>
      <c r="AN13" s="57">
        <v>0</v>
      </c>
      <c r="AO13" s="57">
        <v>460</v>
      </c>
      <c r="AP13" s="58">
        <v>88</v>
      </c>
      <c r="AQ13" s="64">
        <v>16.329999999999998</v>
      </c>
      <c r="AR13" s="61">
        <v>0</v>
      </c>
      <c r="AS13" s="61">
        <v>422</v>
      </c>
      <c r="AT13" s="62">
        <v>112</v>
      </c>
      <c r="AU13" s="67">
        <v>16.079999999999998</v>
      </c>
      <c r="AV13" s="72">
        <v>0</v>
      </c>
      <c r="AW13" s="61">
        <v>372</v>
      </c>
      <c r="AX13" s="74">
        <v>100</v>
      </c>
      <c r="AY13" s="70">
        <v>16.04</v>
      </c>
      <c r="AZ13" s="72">
        <v>0</v>
      </c>
      <c r="BA13" s="72">
        <v>279</v>
      </c>
      <c r="BB13" s="73">
        <v>193</v>
      </c>
    </row>
    <row r="14" spans="1:54" ht="15.75" x14ac:dyDescent="0.25">
      <c r="A14" s="53"/>
      <c r="B14" s="54" t="s">
        <v>70</v>
      </c>
      <c r="C14" s="54" t="s">
        <v>62</v>
      </c>
      <c r="D14" s="54" t="s">
        <v>57</v>
      </c>
      <c r="E14" s="54" t="s">
        <v>58</v>
      </c>
      <c r="F14" s="55">
        <v>3.8</v>
      </c>
      <c r="G14" s="59">
        <v>111.08</v>
      </c>
      <c r="H14" s="57">
        <v>897</v>
      </c>
      <c r="I14" s="57">
        <v>1138</v>
      </c>
      <c r="J14" s="60">
        <v>241</v>
      </c>
      <c r="K14" s="56">
        <v>34.74</v>
      </c>
      <c r="L14" s="61">
        <v>164</v>
      </c>
      <c r="M14" s="61">
        <v>461</v>
      </c>
      <c r="N14" s="62">
        <v>297</v>
      </c>
      <c r="O14" s="59">
        <v>31.33</v>
      </c>
      <c r="P14" s="61">
        <v>134</v>
      </c>
      <c r="Q14" s="61">
        <v>402</v>
      </c>
      <c r="R14" s="63">
        <v>268</v>
      </c>
      <c r="S14" s="56">
        <v>42.77</v>
      </c>
      <c r="T14" s="57">
        <v>235</v>
      </c>
      <c r="U14" s="57">
        <v>478</v>
      </c>
      <c r="V14" s="58">
        <v>243</v>
      </c>
      <c r="W14" s="59">
        <v>32.26</v>
      </c>
      <c r="X14" s="57">
        <v>144</v>
      </c>
      <c r="Y14" s="57">
        <v>389</v>
      </c>
      <c r="Z14" s="60">
        <v>245</v>
      </c>
      <c r="AA14" s="64">
        <v>37.380000000000003</v>
      </c>
      <c r="AB14" s="57">
        <v>188</v>
      </c>
      <c r="AC14" s="57">
        <v>445</v>
      </c>
      <c r="AD14" s="58">
        <v>257</v>
      </c>
      <c r="AE14" s="65">
        <v>37.74</v>
      </c>
      <c r="AF14" s="57">
        <v>207</v>
      </c>
      <c r="AG14" s="57">
        <v>434</v>
      </c>
      <c r="AH14" s="60">
        <v>227</v>
      </c>
      <c r="AI14" s="64">
        <v>105.35</v>
      </c>
      <c r="AJ14" s="57">
        <v>815</v>
      </c>
      <c r="AK14" s="57">
        <v>996</v>
      </c>
      <c r="AL14" s="58">
        <v>181</v>
      </c>
      <c r="AM14" s="65">
        <v>199.54</v>
      </c>
      <c r="AN14" s="57">
        <v>1727</v>
      </c>
      <c r="AO14" s="57">
        <v>1785</v>
      </c>
      <c r="AP14" s="60">
        <v>58</v>
      </c>
      <c r="AQ14" s="64">
        <v>170.4</v>
      </c>
      <c r="AR14" s="61">
        <v>1403</v>
      </c>
      <c r="AS14" s="61">
        <v>1493</v>
      </c>
      <c r="AT14" s="62">
        <v>90</v>
      </c>
      <c r="AU14" s="65">
        <v>215.53</v>
      </c>
      <c r="AV14" s="61">
        <v>1920</v>
      </c>
      <c r="AW14" s="61">
        <v>1945</v>
      </c>
      <c r="AX14" s="63">
        <v>25</v>
      </c>
      <c r="AY14" s="64">
        <v>183.97</v>
      </c>
      <c r="AZ14" s="61">
        <v>1643</v>
      </c>
      <c r="BA14" s="61">
        <v>1734</v>
      </c>
      <c r="BB14" s="62">
        <v>91</v>
      </c>
    </row>
    <row r="15" spans="1:54" ht="15.75" x14ac:dyDescent="0.25">
      <c r="A15" s="53"/>
      <c r="B15" s="54" t="s">
        <v>71</v>
      </c>
      <c r="C15" s="54" t="s">
        <v>62</v>
      </c>
      <c r="D15" s="54" t="s">
        <v>57</v>
      </c>
      <c r="E15" s="54" t="s">
        <v>58</v>
      </c>
      <c r="F15" s="55">
        <v>7.7</v>
      </c>
      <c r="G15" s="56" t="s">
        <v>63</v>
      </c>
      <c r="H15" s="57">
        <v>0</v>
      </c>
      <c r="I15" s="57">
        <v>0</v>
      </c>
      <c r="J15" s="60">
        <v>0</v>
      </c>
      <c r="K15" s="56" t="s">
        <v>63</v>
      </c>
      <c r="L15" s="61">
        <v>0</v>
      </c>
      <c r="M15" s="61">
        <v>0</v>
      </c>
      <c r="N15" s="62">
        <v>0</v>
      </c>
      <c r="O15" s="56" t="s">
        <v>63</v>
      </c>
      <c r="P15" s="61">
        <v>0</v>
      </c>
      <c r="Q15" s="61">
        <v>0</v>
      </c>
      <c r="R15" s="63">
        <v>0</v>
      </c>
      <c r="S15" s="56">
        <v>119.86</v>
      </c>
      <c r="T15" s="57">
        <v>0</v>
      </c>
      <c r="U15" s="57">
        <v>0</v>
      </c>
      <c r="V15" s="58">
        <v>0</v>
      </c>
      <c r="W15" s="56" t="s">
        <v>63</v>
      </c>
      <c r="X15" s="57">
        <v>0</v>
      </c>
      <c r="Y15" s="57">
        <v>0</v>
      </c>
      <c r="Z15" s="60">
        <v>0</v>
      </c>
      <c r="AA15" s="64">
        <v>151.13</v>
      </c>
      <c r="AB15" s="57">
        <v>996</v>
      </c>
      <c r="AC15" s="57">
        <v>996</v>
      </c>
      <c r="AD15" s="58">
        <v>0</v>
      </c>
      <c r="AE15" s="65">
        <v>39.909999999999997</v>
      </c>
      <c r="AF15" s="57">
        <v>228</v>
      </c>
      <c r="AG15" s="57">
        <v>813</v>
      </c>
      <c r="AH15" s="60">
        <v>585</v>
      </c>
      <c r="AI15" s="64">
        <v>21.95</v>
      </c>
      <c r="AJ15" s="57">
        <v>53</v>
      </c>
      <c r="AK15" s="57">
        <v>619</v>
      </c>
      <c r="AL15" s="58">
        <v>566</v>
      </c>
      <c r="AM15" s="65">
        <v>47.19</v>
      </c>
      <c r="AN15" s="57">
        <v>290</v>
      </c>
      <c r="AO15" s="57">
        <v>616</v>
      </c>
      <c r="AP15" s="60">
        <v>326</v>
      </c>
      <c r="AQ15" s="64">
        <v>59.76</v>
      </c>
      <c r="AR15" s="61">
        <v>396</v>
      </c>
      <c r="AS15" s="61">
        <v>652</v>
      </c>
      <c r="AT15" s="62">
        <v>256</v>
      </c>
      <c r="AU15" s="65">
        <v>55.34</v>
      </c>
      <c r="AV15" s="61">
        <v>379</v>
      </c>
      <c r="AW15" s="61">
        <v>613</v>
      </c>
      <c r="AX15" s="63">
        <v>234</v>
      </c>
      <c r="AY15" s="64">
        <v>23.7</v>
      </c>
      <c r="AZ15" s="61">
        <v>75</v>
      </c>
      <c r="BA15" s="61">
        <v>527</v>
      </c>
      <c r="BB15" s="62">
        <v>452</v>
      </c>
    </row>
    <row r="16" spans="1:54" ht="15.75" x14ac:dyDescent="0.25">
      <c r="A16" s="53"/>
      <c r="B16" s="54" t="s">
        <v>72</v>
      </c>
      <c r="C16" s="54" t="s">
        <v>56</v>
      </c>
      <c r="D16" s="54" t="s">
        <v>57</v>
      </c>
      <c r="E16" s="54" t="s">
        <v>58</v>
      </c>
      <c r="F16" s="55">
        <v>11.3</v>
      </c>
      <c r="G16" s="77">
        <v>30.25</v>
      </c>
      <c r="H16" s="68">
        <v>125</v>
      </c>
      <c r="I16" s="68">
        <v>1041</v>
      </c>
      <c r="J16" s="69">
        <v>916</v>
      </c>
      <c r="K16" s="77">
        <v>16.84</v>
      </c>
      <c r="L16" s="68">
        <v>0</v>
      </c>
      <c r="M16" s="68">
        <v>843</v>
      </c>
      <c r="N16" s="71">
        <v>603</v>
      </c>
      <c r="O16" s="77">
        <v>16.940000000000001</v>
      </c>
      <c r="P16" s="68">
        <v>0</v>
      </c>
      <c r="Q16" s="68">
        <v>751</v>
      </c>
      <c r="R16" s="69">
        <v>841</v>
      </c>
      <c r="S16" s="77">
        <v>17.059999999999999</v>
      </c>
      <c r="T16" s="68">
        <v>0</v>
      </c>
      <c r="U16" s="68">
        <v>941</v>
      </c>
      <c r="V16" s="71">
        <v>801</v>
      </c>
      <c r="W16" s="77">
        <v>46.6</v>
      </c>
      <c r="X16" s="68">
        <v>261</v>
      </c>
      <c r="Y16" s="68">
        <v>940</v>
      </c>
      <c r="Z16" s="69">
        <v>666</v>
      </c>
      <c r="AA16" s="70">
        <v>40.46</v>
      </c>
      <c r="AB16" s="68">
        <v>205</v>
      </c>
      <c r="AC16" s="68">
        <v>984</v>
      </c>
      <c r="AD16" s="71">
        <v>779</v>
      </c>
      <c r="AE16" s="67">
        <v>32.94</v>
      </c>
      <c r="AF16" s="68">
        <v>152</v>
      </c>
      <c r="AG16" s="68">
        <v>812</v>
      </c>
      <c r="AH16" s="69">
        <v>660</v>
      </c>
      <c r="AI16" s="70">
        <v>36.82</v>
      </c>
      <c r="AJ16" s="68">
        <v>179</v>
      </c>
      <c r="AK16" s="68">
        <v>868</v>
      </c>
      <c r="AL16" s="71">
        <v>689</v>
      </c>
      <c r="AM16" s="67">
        <v>200.08</v>
      </c>
      <c r="AN16" s="68">
        <v>1677</v>
      </c>
      <c r="AO16" s="68">
        <v>2125</v>
      </c>
      <c r="AP16" s="69">
        <v>448</v>
      </c>
      <c r="AQ16" s="70">
        <v>198.07</v>
      </c>
      <c r="AR16" s="68">
        <v>1603</v>
      </c>
      <c r="AS16" s="68">
        <v>2037</v>
      </c>
      <c r="AT16" s="71">
        <v>434</v>
      </c>
      <c r="AU16" s="67">
        <v>193.15</v>
      </c>
      <c r="AV16" s="68">
        <v>1652</v>
      </c>
      <c r="AW16" s="68">
        <v>1833</v>
      </c>
      <c r="AX16" s="69">
        <v>181</v>
      </c>
      <c r="AY16" s="70">
        <v>160.86000000000001</v>
      </c>
      <c r="AZ16" s="68">
        <v>1371</v>
      </c>
      <c r="BA16" s="68">
        <v>1816</v>
      </c>
      <c r="BB16" s="71">
        <v>445</v>
      </c>
    </row>
    <row r="17" spans="1:54" ht="15.75" x14ac:dyDescent="0.25">
      <c r="A17" s="53"/>
      <c r="B17" s="54" t="s">
        <v>73</v>
      </c>
      <c r="C17" s="54" t="s">
        <v>62</v>
      </c>
      <c r="D17" s="54" t="s">
        <v>57</v>
      </c>
      <c r="E17" s="54" t="s">
        <v>58</v>
      </c>
      <c r="F17" s="55">
        <v>10</v>
      </c>
      <c r="G17" s="59">
        <v>76.89</v>
      </c>
      <c r="H17" s="57">
        <v>574</v>
      </c>
      <c r="I17" s="57">
        <v>1329</v>
      </c>
      <c r="J17" s="60">
        <v>755</v>
      </c>
      <c r="K17" s="56">
        <v>16.350000000000001</v>
      </c>
      <c r="L17" s="61">
        <v>0</v>
      </c>
      <c r="M17" s="61">
        <v>690</v>
      </c>
      <c r="N17" s="62">
        <v>878</v>
      </c>
      <c r="O17" s="59">
        <v>16.45</v>
      </c>
      <c r="P17" s="61">
        <v>0</v>
      </c>
      <c r="Q17" s="61">
        <v>623</v>
      </c>
      <c r="R17" s="63">
        <v>884</v>
      </c>
      <c r="S17" s="56">
        <v>16.559999999999999</v>
      </c>
      <c r="T17" s="57">
        <v>0</v>
      </c>
      <c r="U17" s="57">
        <v>975</v>
      </c>
      <c r="V17" s="58">
        <v>842</v>
      </c>
      <c r="W17" s="59">
        <v>16.34</v>
      </c>
      <c r="X17" s="57">
        <v>0</v>
      </c>
      <c r="Y17" s="57">
        <v>1016</v>
      </c>
      <c r="Z17" s="60">
        <v>735</v>
      </c>
      <c r="AA17" s="64">
        <v>17.02</v>
      </c>
      <c r="AB17" s="57">
        <v>7</v>
      </c>
      <c r="AC17" s="57">
        <v>831</v>
      </c>
      <c r="AD17" s="58">
        <v>789</v>
      </c>
      <c r="AE17" s="65">
        <v>17.05</v>
      </c>
      <c r="AF17" s="57">
        <v>9</v>
      </c>
      <c r="AG17" s="57">
        <v>706</v>
      </c>
      <c r="AH17" s="60">
        <v>697</v>
      </c>
      <c r="AI17" s="64">
        <v>92</v>
      </c>
      <c r="AJ17" s="57">
        <v>693</v>
      </c>
      <c r="AK17" s="57">
        <v>1343</v>
      </c>
      <c r="AL17" s="58">
        <v>650</v>
      </c>
      <c r="AM17" s="65">
        <v>288.01</v>
      </c>
      <c r="AN17" s="57">
        <v>2561</v>
      </c>
      <c r="AO17" s="57">
        <v>2842</v>
      </c>
      <c r="AP17" s="60">
        <v>281</v>
      </c>
      <c r="AQ17" s="64">
        <v>320.02999999999997</v>
      </c>
      <c r="AR17" s="61">
        <v>2765</v>
      </c>
      <c r="AS17" s="61">
        <v>3007</v>
      </c>
      <c r="AT17" s="62">
        <v>242</v>
      </c>
      <c r="AU17" s="65">
        <v>291.72000000000003</v>
      </c>
      <c r="AV17" s="61">
        <v>2654</v>
      </c>
      <c r="AW17" s="61">
        <v>2773</v>
      </c>
      <c r="AX17" s="63">
        <v>119</v>
      </c>
      <c r="AY17" s="64">
        <v>232.31</v>
      </c>
      <c r="AZ17" s="61">
        <v>2116</v>
      </c>
      <c r="BA17" s="61">
        <v>2522</v>
      </c>
      <c r="BB17" s="62">
        <v>406</v>
      </c>
    </row>
    <row r="18" spans="1:54" ht="15.75" x14ac:dyDescent="0.25">
      <c r="A18" s="53"/>
      <c r="B18" s="54" t="s">
        <v>74</v>
      </c>
      <c r="C18" s="54" t="s">
        <v>62</v>
      </c>
      <c r="D18" s="54" t="s">
        <v>57</v>
      </c>
      <c r="E18" s="54" t="s">
        <v>58</v>
      </c>
      <c r="F18" s="55">
        <v>7.6</v>
      </c>
      <c r="G18" s="59" t="s">
        <v>63</v>
      </c>
      <c r="H18" s="57">
        <v>0</v>
      </c>
      <c r="I18" s="57">
        <v>0</v>
      </c>
      <c r="J18" s="60">
        <v>0</v>
      </c>
      <c r="K18" s="56" t="s">
        <v>63</v>
      </c>
      <c r="L18" s="61">
        <v>0</v>
      </c>
      <c r="M18" s="61">
        <v>0</v>
      </c>
      <c r="N18" s="62">
        <v>0</v>
      </c>
      <c r="O18" s="59" t="s">
        <v>63</v>
      </c>
      <c r="P18" s="61">
        <v>0</v>
      </c>
      <c r="Q18" s="61">
        <v>0</v>
      </c>
      <c r="R18" s="63">
        <v>0</v>
      </c>
      <c r="S18" s="56" t="s">
        <v>63</v>
      </c>
      <c r="T18" s="57">
        <v>0</v>
      </c>
      <c r="U18" s="57">
        <v>0</v>
      </c>
      <c r="V18" s="58">
        <v>0</v>
      </c>
      <c r="W18" s="59">
        <v>396.42</v>
      </c>
      <c r="X18" s="57">
        <v>3240</v>
      </c>
      <c r="Y18" s="57">
        <v>3240</v>
      </c>
      <c r="Z18" s="60">
        <v>0</v>
      </c>
      <c r="AA18" s="64">
        <v>415.87</v>
      </c>
      <c r="AB18" s="57">
        <v>3360</v>
      </c>
      <c r="AC18" s="57">
        <v>3560</v>
      </c>
      <c r="AD18" s="58">
        <v>200</v>
      </c>
      <c r="AE18" s="65">
        <v>209.43</v>
      </c>
      <c r="AF18" s="57">
        <v>1640</v>
      </c>
      <c r="AG18" s="57">
        <v>2000</v>
      </c>
      <c r="AH18" s="60">
        <v>360</v>
      </c>
      <c r="AI18" s="64">
        <v>238.84</v>
      </c>
      <c r="AJ18" s="57">
        <v>1840</v>
      </c>
      <c r="AK18" s="57">
        <v>2000</v>
      </c>
      <c r="AL18" s="58">
        <v>160</v>
      </c>
      <c r="AM18" s="65">
        <v>361.27</v>
      </c>
      <c r="AN18" s="57">
        <v>3040</v>
      </c>
      <c r="AO18" s="57">
        <v>3040</v>
      </c>
      <c r="AP18" s="60">
        <v>0</v>
      </c>
      <c r="AQ18" s="64">
        <v>334.03</v>
      </c>
      <c r="AR18" s="61">
        <v>2680</v>
      </c>
      <c r="AS18" s="61">
        <v>2720</v>
      </c>
      <c r="AT18" s="62">
        <v>40</v>
      </c>
      <c r="AU18" s="65">
        <v>342.13</v>
      </c>
      <c r="AV18" s="61">
        <v>2920</v>
      </c>
      <c r="AW18" s="61">
        <v>2960</v>
      </c>
      <c r="AX18" s="63">
        <v>40</v>
      </c>
      <c r="AY18" s="64">
        <v>237.63</v>
      </c>
      <c r="AZ18" s="61">
        <v>1960</v>
      </c>
      <c r="BA18" s="61">
        <v>2080</v>
      </c>
      <c r="BB18" s="62">
        <v>120</v>
      </c>
    </row>
    <row r="19" spans="1:54" ht="15.75" x14ac:dyDescent="0.25">
      <c r="A19" s="53"/>
      <c r="B19" s="54" t="s">
        <v>75</v>
      </c>
      <c r="C19" s="54" t="s">
        <v>62</v>
      </c>
      <c r="D19" s="54" t="s">
        <v>57</v>
      </c>
      <c r="E19" s="54" t="s">
        <v>58</v>
      </c>
      <c r="F19" s="55">
        <v>7.6</v>
      </c>
      <c r="G19" s="56" t="s">
        <v>63</v>
      </c>
      <c r="H19" s="57">
        <v>0</v>
      </c>
      <c r="I19" s="57">
        <v>0</v>
      </c>
      <c r="J19" s="60">
        <v>0</v>
      </c>
      <c r="K19" s="56" t="s">
        <v>63</v>
      </c>
      <c r="L19" s="57">
        <v>0</v>
      </c>
      <c r="M19" s="57">
        <v>0</v>
      </c>
      <c r="N19" s="58">
        <v>0</v>
      </c>
      <c r="O19" s="56" t="s">
        <v>63</v>
      </c>
      <c r="P19" s="61">
        <v>0</v>
      </c>
      <c r="Q19" s="61">
        <v>0</v>
      </c>
      <c r="R19" s="63">
        <v>0</v>
      </c>
      <c r="S19" s="56" t="s">
        <v>63</v>
      </c>
      <c r="T19" s="57">
        <v>0</v>
      </c>
      <c r="U19" s="57">
        <v>0</v>
      </c>
      <c r="V19" s="58">
        <v>0</v>
      </c>
      <c r="W19" s="59" t="s">
        <v>63</v>
      </c>
      <c r="X19" s="57">
        <v>0</v>
      </c>
      <c r="Y19" s="57">
        <v>0</v>
      </c>
      <c r="Z19" s="60">
        <v>0</v>
      </c>
      <c r="AA19" s="64" t="s">
        <v>63</v>
      </c>
      <c r="AB19" s="57">
        <v>0</v>
      </c>
      <c r="AC19" s="57">
        <v>0</v>
      </c>
      <c r="AD19" s="58">
        <v>0</v>
      </c>
      <c r="AE19" s="65">
        <v>123.88</v>
      </c>
      <c r="AF19" s="57">
        <v>1190</v>
      </c>
      <c r="AG19" s="57">
        <v>1190</v>
      </c>
      <c r="AH19" s="60">
        <v>161</v>
      </c>
      <c r="AI19" s="64">
        <v>26.7</v>
      </c>
      <c r="AJ19" s="57">
        <v>97</v>
      </c>
      <c r="AK19" s="57">
        <v>703</v>
      </c>
      <c r="AL19" s="58">
        <v>606</v>
      </c>
      <c r="AM19" s="65">
        <v>139.97999999999999</v>
      </c>
      <c r="AN19" s="57">
        <v>1165</v>
      </c>
      <c r="AO19" s="57">
        <v>1481</v>
      </c>
      <c r="AP19" s="60">
        <v>316</v>
      </c>
      <c r="AQ19" s="64">
        <v>69.05</v>
      </c>
      <c r="AR19" s="61">
        <v>479</v>
      </c>
      <c r="AS19" s="61">
        <v>925</v>
      </c>
      <c r="AT19" s="62">
        <v>446</v>
      </c>
      <c r="AU19" s="65">
        <v>70.819999999999993</v>
      </c>
      <c r="AV19" s="61">
        <v>525</v>
      </c>
      <c r="AW19" s="61">
        <v>890</v>
      </c>
      <c r="AX19" s="63">
        <v>365</v>
      </c>
      <c r="AY19" s="64">
        <v>38.11</v>
      </c>
      <c r="AZ19" s="61">
        <v>216</v>
      </c>
      <c r="BA19" s="61">
        <v>656</v>
      </c>
      <c r="BB19" s="62">
        <v>440</v>
      </c>
    </row>
    <row r="20" spans="1:54" ht="15.75" x14ac:dyDescent="0.25">
      <c r="A20" s="30"/>
      <c r="B20" s="66" t="s">
        <v>76</v>
      </c>
      <c r="C20" s="8">
        <v>15</v>
      </c>
      <c r="D20" s="54" t="s">
        <v>57</v>
      </c>
      <c r="E20" s="54" t="s">
        <v>58</v>
      </c>
      <c r="F20" s="30">
        <v>5</v>
      </c>
      <c r="G20" s="78">
        <v>16.13</v>
      </c>
      <c r="H20" s="57">
        <v>0</v>
      </c>
      <c r="I20" s="57">
        <v>338</v>
      </c>
      <c r="J20" s="60">
        <v>541</v>
      </c>
      <c r="K20" s="78">
        <v>16.350000000000001</v>
      </c>
      <c r="L20" s="57">
        <v>0</v>
      </c>
      <c r="M20" s="57">
        <v>283</v>
      </c>
      <c r="N20" s="58">
        <v>515</v>
      </c>
      <c r="O20" s="78">
        <v>16.45</v>
      </c>
      <c r="P20" s="57">
        <v>0</v>
      </c>
      <c r="Q20" s="57">
        <v>305</v>
      </c>
      <c r="R20" s="60">
        <v>479</v>
      </c>
      <c r="S20" s="78">
        <v>16.559999999999999</v>
      </c>
      <c r="T20" s="57">
        <v>0</v>
      </c>
      <c r="U20" s="57">
        <v>476</v>
      </c>
      <c r="V20" s="58">
        <v>389</v>
      </c>
      <c r="W20" s="78">
        <v>16.34</v>
      </c>
      <c r="X20" s="57">
        <v>0</v>
      </c>
      <c r="Y20" s="57">
        <v>414</v>
      </c>
      <c r="Z20" s="60">
        <v>376</v>
      </c>
      <c r="AA20" s="76">
        <v>16.23</v>
      </c>
      <c r="AB20" s="57">
        <v>0</v>
      </c>
      <c r="AC20" s="57">
        <v>434</v>
      </c>
      <c r="AD20" s="58">
        <v>438</v>
      </c>
      <c r="AE20" s="75">
        <v>16.12</v>
      </c>
      <c r="AF20" s="57">
        <v>0</v>
      </c>
      <c r="AG20" s="57">
        <v>366</v>
      </c>
      <c r="AH20" s="60">
        <v>354</v>
      </c>
      <c r="AI20" s="76">
        <v>16.149999999999999</v>
      </c>
      <c r="AJ20" s="57">
        <v>0</v>
      </c>
      <c r="AK20" s="57">
        <v>466</v>
      </c>
      <c r="AL20" s="58">
        <v>350</v>
      </c>
      <c r="AM20" s="75">
        <v>47.19</v>
      </c>
      <c r="AN20" s="57">
        <v>290</v>
      </c>
      <c r="AO20" s="57">
        <v>847</v>
      </c>
      <c r="AP20" s="60">
        <v>197</v>
      </c>
      <c r="AQ20" s="76">
        <v>87.12</v>
      </c>
      <c r="AR20" s="57">
        <v>644</v>
      </c>
      <c r="AS20" s="57">
        <v>844</v>
      </c>
      <c r="AT20" s="58">
        <v>200</v>
      </c>
      <c r="AU20" s="75">
        <v>71.31</v>
      </c>
      <c r="AV20" s="57">
        <v>531</v>
      </c>
      <c r="AW20" s="57">
        <v>599</v>
      </c>
      <c r="AX20" s="60">
        <v>68</v>
      </c>
      <c r="AY20" s="76">
        <v>37.78</v>
      </c>
      <c r="AZ20" s="57">
        <v>213</v>
      </c>
      <c r="BA20" s="57">
        <v>538</v>
      </c>
      <c r="BB20" s="58">
        <v>325</v>
      </c>
    </row>
    <row r="21" spans="1:54" ht="15.75" x14ac:dyDescent="0.25">
      <c r="A21" s="53"/>
      <c r="B21" s="54" t="s">
        <v>77</v>
      </c>
      <c r="C21" s="54" t="s">
        <v>56</v>
      </c>
      <c r="D21" s="54" t="s">
        <v>57</v>
      </c>
      <c r="E21" s="54" t="s">
        <v>58</v>
      </c>
      <c r="F21" s="55">
        <v>3.8</v>
      </c>
      <c r="G21" s="79">
        <v>16.13</v>
      </c>
      <c r="H21" s="57">
        <v>0</v>
      </c>
      <c r="I21" s="57">
        <v>246</v>
      </c>
      <c r="J21" s="60">
        <v>447</v>
      </c>
      <c r="K21" s="78">
        <v>16.350000000000001</v>
      </c>
      <c r="L21" s="57">
        <v>0</v>
      </c>
      <c r="M21" s="57">
        <v>82</v>
      </c>
      <c r="N21" s="58">
        <v>529</v>
      </c>
      <c r="O21" s="79">
        <v>16.45</v>
      </c>
      <c r="P21" s="57">
        <v>0</v>
      </c>
      <c r="Q21" s="57">
        <v>114</v>
      </c>
      <c r="R21" s="60">
        <v>496</v>
      </c>
      <c r="S21" s="78">
        <v>16.559999999999999</v>
      </c>
      <c r="T21" s="57">
        <v>0</v>
      </c>
      <c r="U21" s="57">
        <v>98</v>
      </c>
      <c r="V21" s="58">
        <v>464</v>
      </c>
      <c r="W21" s="79">
        <v>16.34</v>
      </c>
      <c r="X21" s="57">
        <v>0</v>
      </c>
      <c r="Y21" s="57">
        <v>152</v>
      </c>
      <c r="Z21" s="60">
        <v>531</v>
      </c>
      <c r="AA21" s="76">
        <v>16.23</v>
      </c>
      <c r="AB21" s="57">
        <v>0</v>
      </c>
      <c r="AC21" s="57">
        <v>90</v>
      </c>
      <c r="AD21" s="58">
        <v>485</v>
      </c>
      <c r="AE21" s="75">
        <v>3.22</v>
      </c>
      <c r="AF21" s="57">
        <v>0</v>
      </c>
      <c r="AG21" s="57">
        <v>10</v>
      </c>
      <c r="AH21" s="60">
        <v>95</v>
      </c>
      <c r="AI21" s="76">
        <v>12.38</v>
      </c>
      <c r="AJ21" s="57">
        <v>0</v>
      </c>
      <c r="AK21" s="57">
        <v>40</v>
      </c>
      <c r="AL21" s="58">
        <v>293</v>
      </c>
      <c r="AM21" s="75">
        <v>16.149999999999999</v>
      </c>
      <c r="AN21" s="57">
        <v>0</v>
      </c>
      <c r="AO21" s="57">
        <v>133</v>
      </c>
      <c r="AP21" s="60">
        <v>275</v>
      </c>
      <c r="AQ21" s="76">
        <v>16.440000000000001</v>
      </c>
      <c r="AR21" s="57">
        <v>0</v>
      </c>
      <c r="AS21" s="57">
        <v>118</v>
      </c>
      <c r="AT21" s="58">
        <v>147</v>
      </c>
      <c r="AU21" s="75">
        <v>16.329999999999998</v>
      </c>
      <c r="AV21" s="57">
        <v>0</v>
      </c>
      <c r="AW21" s="57">
        <v>101</v>
      </c>
      <c r="AX21" s="60">
        <v>184</v>
      </c>
      <c r="AY21" s="76">
        <v>16.079999999999998</v>
      </c>
      <c r="AZ21" s="57">
        <v>0</v>
      </c>
      <c r="BA21" s="57">
        <v>196</v>
      </c>
      <c r="BB21" s="58">
        <v>217</v>
      </c>
    </row>
    <row r="22" spans="1:54" ht="15.75" x14ac:dyDescent="0.25">
      <c r="A22" s="53"/>
      <c r="B22" s="54" t="s">
        <v>78</v>
      </c>
      <c r="C22" s="54" t="s">
        <v>56</v>
      </c>
      <c r="D22" s="54" t="s">
        <v>57</v>
      </c>
      <c r="E22" s="54" t="s">
        <v>58</v>
      </c>
      <c r="F22" s="55">
        <v>10</v>
      </c>
      <c r="G22" s="80" t="s">
        <v>63</v>
      </c>
      <c r="H22" s="68">
        <v>0</v>
      </c>
      <c r="I22" s="68">
        <v>0</v>
      </c>
      <c r="J22" s="69">
        <v>0</v>
      </c>
      <c r="K22" s="77" t="s">
        <v>63</v>
      </c>
      <c r="L22" s="68">
        <v>0</v>
      </c>
      <c r="M22" s="68">
        <v>0</v>
      </c>
      <c r="N22" s="71">
        <v>0</v>
      </c>
      <c r="O22" s="80" t="s">
        <v>63</v>
      </c>
      <c r="P22" s="72">
        <v>0</v>
      </c>
      <c r="Q22" s="72">
        <v>0</v>
      </c>
      <c r="R22" s="74">
        <v>0</v>
      </c>
      <c r="S22" s="77" t="s">
        <v>63</v>
      </c>
      <c r="T22" s="68">
        <v>0</v>
      </c>
      <c r="U22" s="68">
        <v>0</v>
      </c>
      <c r="V22" s="71">
        <v>0</v>
      </c>
      <c r="W22" s="80">
        <v>223.76</v>
      </c>
      <c r="X22" s="68">
        <v>1875</v>
      </c>
      <c r="Y22" s="68">
        <v>1875</v>
      </c>
      <c r="Z22" s="69">
        <v>0</v>
      </c>
      <c r="AA22" s="70">
        <v>105.25</v>
      </c>
      <c r="AB22" s="68">
        <v>792</v>
      </c>
      <c r="AC22" s="68">
        <v>1280</v>
      </c>
      <c r="AD22" s="71">
        <v>488</v>
      </c>
      <c r="AE22" s="67">
        <v>16.100000000000001</v>
      </c>
      <c r="AF22" s="68">
        <v>0</v>
      </c>
      <c r="AG22" s="68">
        <v>733</v>
      </c>
      <c r="AH22" s="69">
        <v>1191</v>
      </c>
      <c r="AI22" s="70">
        <v>16.149999999999999</v>
      </c>
      <c r="AJ22" s="68">
        <v>0</v>
      </c>
      <c r="AK22" s="68">
        <v>367</v>
      </c>
      <c r="AL22" s="71">
        <v>1168</v>
      </c>
      <c r="AM22" s="67">
        <v>16.440000000000001</v>
      </c>
      <c r="AN22" s="68">
        <v>0</v>
      </c>
      <c r="AO22" s="68">
        <v>752</v>
      </c>
      <c r="AP22" s="69">
        <v>891</v>
      </c>
      <c r="AQ22" s="70">
        <v>16.329999999999998</v>
      </c>
      <c r="AR22" s="72">
        <v>0</v>
      </c>
      <c r="AS22" s="72">
        <v>643</v>
      </c>
      <c r="AT22" s="73">
        <v>777</v>
      </c>
      <c r="AU22" s="67">
        <v>16.079999999999998</v>
      </c>
      <c r="AV22" s="72">
        <v>0</v>
      </c>
      <c r="AW22" s="72">
        <v>655</v>
      </c>
      <c r="AX22" s="74">
        <v>456</v>
      </c>
      <c r="AY22" s="70">
        <v>16.04</v>
      </c>
      <c r="AZ22" s="72">
        <v>0</v>
      </c>
      <c r="BA22" s="72">
        <v>601</v>
      </c>
      <c r="BB22" s="73">
        <v>898</v>
      </c>
    </row>
    <row r="23" spans="1:54" ht="15.75" x14ac:dyDescent="0.25">
      <c r="A23" s="53"/>
      <c r="B23" s="54" t="s">
        <v>79</v>
      </c>
      <c r="C23" s="54" t="s">
        <v>62</v>
      </c>
      <c r="D23" s="54" t="s">
        <v>57</v>
      </c>
      <c r="E23" s="54" t="s">
        <v>58</v>
      </c>
      <c r="F23" s="55">
        <v>9.6</v>
      </c>
      <c r="G23" s="56" t="s">
        <v>63</v>
      </c>
      <c r="H23" s="57">
        <v>0</v>
      </c>
      <c r="I23" s="57">
        <v>0</v>
      </c>
      <c r="J23" s="60">
        <v>0</v>
      </c>
      <c r="K23" s="56" t="s">
        <v>63</v>
      </c>
      <c r="L23" s="57">
        <v>0</v>
      </c>
      <c r="M23" s="57">
        <v>0</v>
      </c>
      <c r="N23" s="58">
        <v>0</v>
      </c>
      <c r="O23" s="56" t="s">
        <v>63</v>
      </c>
      <c r="P23" s="61">
        <v>0</v>
      </c>
      <c r="Q23" s="61">
        <v>0</v>
      </c>
      <c r="R23" s="63">
        <v>0</v>
      </c>
      <c r="S23" s="56" t="s">
        <v>63</v>
      </c>
      <c r="T23" s="57">
        <v>0</v>
      </c>
      <c r="U23" s="57">
        <v>0</v>
      </c>
      <c r="V23" s="58">
        <v>0</v>
      </c>
      <c r="W23" s="56" t="s">
        <v>63</v>
      </c>
      <c r="X23" s="57">
        <v>0</v>
      </c>
      <c r="Y23" s="57">
        <v>0</v>
      </c>
      <c r="Z23" s="60">
        <v>0</v>
      </c>
      <c r="AA23" s="64">
        <v>139.51</v>
      </c>
      <c r="AB23" s="57">
        <v>999</v>
      </c>
      <c r="AC23" s="57">
        <v>999</v>
      </c>
      <c r="AD23" s="58">
        <v>0</v>
      </c>
      <c r="AE23" s="65">
        <v>54.36</v>
      </c>
      <c r="AF23" s="57">
        <v>264</v>
      </c>
      <c r="AG23" s="57">
        <v>771</v>
      </c>
      <c r="AH23" s="60">
        <v>507</v>
      </c>
      <c r="AI23" s="64">
        <v>27.29</v>
      </c>
      <c r="AJ23" s="57">
        <v>0</v>
      </c>
      <c r="AK23" s="57">
        <v>522</v>
      </c>
      <c r="AL23" s="58">
        <v>680</v>
      </c>
      <c r="AM23" s="65">
        <v>127.15</v>
      </c>
      <c r="AN23" s="57">
        <v>938</v>
      </c>
      <c r="AO23" s="57">
        <v>1601</v>
      </c>
      <c r="AP23" s="60">
        <v>505</v>
      </c>
      <c r="AQ23" s="64">
        <v>123.57</v>
      </c>
      <c r="AR23" s="61">
        <v>875</v>
      </c>
      <c r="AS23" s="61">
        <v>1278</v>
      </c>
      <c r="AT23" s="62">
        <v>403</v>
      </c>
      <c r="AU23" s="65">
        <v>120.05</v>
      </c>
      <c r="AV23" s="61">
        <v>902</v>
      </c>
      <c r="AW23" s="61">
        <v>1198</v>
      </c>
      <c r="AX23" s="63">
        <v>296</v>
      </c>
      <c r="AY23" s="64">
        <v>113.03</v>
      </c>
      <c r="AZ23" s="61">
        <v>845</v>
      </c>
      <c r="BA23" s="61">
        <v>1210</v>
      </c>
      <c r="BB23" s="62">
        <v>365</v>
      </c>
    </row>
    <row r="24" spans="1:54" ht="15.75" x14ac:dyDescent="0.25">
      <c r="A24" s="30"/>
      <c r="B24" s="66" t="s">
        <v>80</v>
      </c>
      <c r="C24" s="54" t="s">
        <v>56</v>
      </c>
      <c r="D24" s="54" t="s">
        <v>57</v>
      </c>
      <c r="E24" s="54" t="s">
        <v>58</v>
      </c>
      <c r="F24" s="30">
        <v>5</v>
      </c>
      <c r="G24" s="78" t="s">
        <v>63</v>
      </c>
      <c r="H24" s="57">
        <v>0</v>
      </c>
      <c r="I24" s="57">
        <v>0</v>
      </c>
      <c r="J24" s="60">
        <v>0</v>
      </c>
      <c r="K24" s="78" t="s">
        <v>63</v>
      </c>
      <c r="L24" s="57">
        <v>0</v>
      </c>
      <c r="M24" s="57">
        <v>0</v>
      </c>
      <c r="N24" s="58">
        <v>0</v>
      </c>
      <c r="O24" s="78">
        <v>148.63999999999999</v>
      </c>
      <c r="P24" s="61">
        <v>1231</v>
      </c>
      <c r="Q24" s="61">
        <v>1231</v>
      </c>
      <c r="R24" s="63">
        <v>0</v>
      </c>
      <c r="S24" s="78">
        <v>75.989999999999995</v>
      </c>
      <c r="T24" s="57">
        <v>553</v>
      </c>
      <c r="U24" s="57">
        <v>830</v>
      </c>
      <c r="V24" s="58">
        <v>277</v>
      </c>
      <c r="W24" s="79">
        <v>98.67</v>
      </c>
      <c r="X24" s="57">
        <v>771</v>
      </c>
      <c r="Y24" s="57">
        <v>1056</v>
      </c>
      <c r="Z24" s="60">
        <v>285</v>
      </c>
      <c r="AA24" s="76">
        <v>79.27</v>
      </c>
      <c r="AB24" s="57">
        <v>582</v>
      </c>
      <c r="AC24" s="57">
        <v>978</v>
      </c>
      <c r="AD24" s="58">
        <v>396</v>
      </c>
      <c r="AE24" s="75">
        <v>59.46</v>
      </c>
      <c r="AF24" s="57">
        <v>433</v>
      </c>
      <c r="AG24" s="57">
        <v>799</v>
      </c>
      <c r="AH24" s="60">
        <v>366</v>
      </c>
      <c r="AI24" s="76">
        <v>15.68</v>
      </c>
      <c r="AJ24" s="57">
        <v>0</v>
      </c>
      <c r="AK24" s="57">
        <v>418</v>
      </c>
      <c r="AL24" s="58">
        <v>483</v>
      </c>
      <c r="AM24" s="75">
        <v>32.119999999999997</v>
      </c>
      <c r="AN24" s="57">
        <v>157</v>
      </c>
      <c r="AO24" s="57">
        <v>567</v>
      </c>
      <c r="AP24" s="60">
        <v>345</v>
      </c>
      <c r="AQ24" s="76">
        <v>63.18</v>
      </c>
      <c r="AR24" s="61">
        <v>445</v>
      </c>
      <c r="AS24" s="61">
        <v>661</v>
      </c>
      <c r="AT24" s="62">
        <v>216</v>
      </c>
      <c r="AU24" s="75">
        <v>25.94</v>
      </c>
      <c r="AV24" s="61">
        <v>103</v>
      </c>
      <c r="AW24" s="61">
        <v>388</v>
      </c>
      <c r="AX24" s="63">
        <v>285</v>
      </c>
      <c r="AY24" s="76">
        <v>29.94</v>
      </c>
      <c r="AZ24" s="61">
        <v>145</v>
      </c>
      <c r="BA24" s="61">
        <v>402</v>
      </c>
      <c r="BB24" s="62">
        <v>257</v>
      </c>
    </row>
    <row r="25" spans="1:54" ht="15.75" x14ac:dyDescent="0.25">
      <c r="A25" s="53"/>
      <c r="B25" s="54" t="s">
        <v>81</v>
      </c>
      <c r="C25" s="54" t="s">
        <v>62</v>
      </c>
      <c r="D25" s="54" t="s">
        <v>57</v>
      </c>
      <c r="E25" s="54" t="s">
        <v>58</v>
      </c>
      <c r="F25" s="55">
        <v>4.4000000000000004</v>
      </c>
      <c r="G25" s="56" t="s">
        <v>63</v>
      </c>
      <c r="H25" s="57">
        <v>0</v>
      </c>
      <c r="I25" s="57">
        <v>0</v>
      </c>
      <c r="J25" s="60">
        <v>0</v>
      </c>
      <c r="K25" s="56" t="s">
        <v>63</v>
      </c>
      <c r="L25" s="57">
        <v>0</v>
      </c>
      <c r="M25" s="57">
        <v>0</v>
      </c>
      <c r="N25" s="58">
        <v>0</v>
      </c>
      <c r="O25" s="56" t="s">
        <v>63</v>
      </c>
      <c r="P25" s="61">
        <v>0</v>
      </c>
      <c r="Q25" s="61">
        <v>0</v>
      </c>
      <c r="R25" s="63">
        <v>0</v>
      </c>
      <c r="S25" s="56" t="s">
        <v>63</v>
      </c>
      <c r="T25" s="57">
        <v>0</v>
      </c>
      <c r="U25" s="57">
        <v>0</v>
      </c>
      <c r="V25" s="58">
        <v>0</v>
      </c>
      <c r="W25" s="56">
        <v>103.74</v>
      </c>
      <c r="X25" s="57">
        <v>790</v>
      </c>
      <c r="Y25" s="57">
        <v>988</v>
      </c>
      <c r="Z25" s="60">
        <v>198</v>
      </c>
      <c r="AA25" s="64">
        <v>85.71</v>
      </c>
      <c r="AB25" s="57">
        <v>618</v>
      </c>
      <c r="AC25" s="57">
        <v>819</v>
      </c>
      <c r="AD25" s="58">
        <v>201</v>
      </c>
      <c r="AE25" s="65">
        <v>101.56</v>
      </c>
      <c r="AF25" s="57">
        <v>817</v>
      </c>
      <c r="AG25" s="57">
        <v>967</v>
      </c>
      <c r="AH25" s="60">
        <v>150</v>
      </c>
      <c r="AI25" s="64">
        <v>146.47999999999999</v>
      </c>
      <c r="AJ25" s="57">
        <v>1193</v>
      </c>
      <c r="AK25" s="57">
        <v>1340</v>
      </c>
      <c r="AL25" s="58">
        <v>147</v>
      </c>
      <c r="AM25" s="65">
        <v>208.36</v>
      </c>
      <c r="AN25" s="57">
        <v>1810</v>
      </c>
      <c r="AO25" s="57">
        <v>1895</v>
      </c>
      <c r="AP25" s="60">
        <v>85</v>
      </c>
      <c r="AQ25" s="64">
        <v>204.89</v>
      </c>
      <c r="AR25" s="61">
        <v>1715</v>
      </c>
      <c r="AS25" s="61">
        <v>1808</v>
      </c>
      <c r="AT25" s="62">
        <v>93</v>
      </c>
      <c r="AU25" s="65">
        <v>193.98</v>
      </c>
      <c r="AV25" s="61">
        <v>1709</v>
      </c>
      <c r="AW25" s="61">
        <v>1761</v>
      </c>
      <c r="AX25" s="63">
        <v>52</v>
      </c>
      <c r="AY25" s="64">
        <v>141.05000000000001</v>
      </c>
      <c r="AZ25" s="61">
        <v>1223</v>
      </c>
      <c r="BA25" s="61">
        <v>1381</v>
      </c>
      <c r="BB25" s="62">
        <v>158</v>
      </c>
    </row>
    <row r="26" spans="1:54" ht="15.75" x14ac:dyDescent="0.25">
      <c r="A26" s="53"/>
      <c r="B26" s="54" t="s">
        <v>82</v>
      </c>
      <c r="C26" s="54" t="s">
        <v>56</v>
      </c>
      <c r="D26" s="54" t="s">
        <v>57</v>
      </c>
      <c r="E26" s="54" t="s">
        <v>58</v>
      </c>
      <c r="F26" s="55">
        <v>15.2</v>
      </c>
      <c r="G26" s="56" t="s">
        <v>63</v>
      </c>
      <c r="H26" s="57">
        <v>0</v>
      </c>
      <c r="I26" s="57">
        <v>0</v>
      </c>
      <c r="J26" s="60">
        <v>0</v>
      </c>
      <c r="K26" s="56" t="s">
        <v>63</v>
      </c>
      <c r="L26" s="57">
        <v>0</v>
      </c>
      <c r="M26" s="57">
        <v>0</v>
      </c>
      <c r="N26" s="58">
        <v>0</v>
      </c>
      <c r="O26" s="56" t="s">
        <v>63</v>
      </c>
      <c r="P26" s="61">
        <v>0</v>
      </c>
      <c r="Q26" s="61">
        <v>0</v>
      </c>
      <c r="R26" s="63">
        <v>0</v>
      </c>
      <c r="S26" s="56" t="s">
        <v>63</v>
      </c>
      <c r="T26" s="57">
        <v>0</v>
      </c>
      <c r="U26" s="57">
        <v>0</v>
      </c>
      <c r="V26" s="58">
        <v>0</v>
      </c>
      <c r="W26" s="59">
        <v>119.74</v>
      </c>
      <c r="X26" s="57">
        <v>903</v>
      </c>
      <c r="Y26" s="57">
        <v>903</v>
      </c>
      <c r="Z26" s="60">
        <v>0</v>
      </c>
      <c r="AA26" s="64">
        <v>83.4</v>
      </c>
      <c r="AB26" s="57">
        <v>576</v>
      </c>
      <c r="AC26" s="57">
        <v>576</v>
      </c>
      <c r="AD26" s="58">
        <v>0</v>
      </c>
      <c r="AE26" s="65">
        <v>26.86</v>
      </c>
      <c r="AF26" s="57">
        <v>96</v>
      </c>
      <c r="AG26" s="57">
        <v>320</v>
      </c>
      <c r="AH26" s="60">
        <v>224</v>
      </c>
      <c r="AI26" s="64">
        <v>16.63</v>
      </c>
      <c r="AJ26" s="57">
        <v>0</v>
      </c>
      <c r="AK26" s="57">
        <v>273</v>
      </c>
      <c r="AL26" s="58">
        <v>336</v>
      </c>
      <c r="AM26" s="65">
        <v>16.93</v>
      </c>
      <c r="AN26" s="57">
        <v>0</v>
      </c>
      <c r="AO26" s="57">
        <v>255</v>
      </c>
      <c r="AP26" s="60">
        <v>261</v>
      </c>
      <c r="AQ26" s="64">
        <v>33.5</v>
      </c>
      <c r="AR26" s="61">
        <v>152</v>
      </c>
      <c r="AS26" s="61">
        <v>373</v>
      </c>
      <c r="AT26" s="62">
        <v>221</v>
      </c>
      <c r="AU26" s="65">
        <v>32.700000000000003</v>
      </c>
      <c r="AV26" s="61">
        <v>152</v>
      </c>
      <c r="AW26" s="61">
        <v>373</v>
      </c>
      <c r="AX26" s="63">
        <v>221</v>
      </c>
      <c r="AY26" s="64">
        <v>27.88</v>
      </c>
      <c r="AZ26" s="61">
        <v>108</v>
      </c>
      <c r="BA26" s="61">
        <v>313</v>
      </c>
      <c r="BB26" s="62">
        <v>205</v>
      </c>
    </row>
    <row r="27" spans="1:54" ht="15.75" x14ac:dyDescent="0.25">
      <c r="A27" s="53"/>
      <c r="B27" s="54" t="s">
        <v>83</v>
      </c>
      <c r="C27" s="54" t="s">
        <v>62</v>
      </c>
      <c r="D27" s="54" t="s">
        <v>57</v>
      </c>
      <c r="E27" s="54" t="s">
        <v>58</v>
      </c>
      <c r="F27" s="55">
        <v>20</v>
      </c>
      <c r="G27" s="56" t="s">
        <v>63</v>
      </c>
      <c r="H27" s="57">
        <v>0</v>
      </c>
      <c r="I27" s="57">
        <v>0</v>
      </c>
      <c r="J27" s="60">
        <v>0</v>
      </c>
      <c r="K27" s="56" t="s">
        <v>63</v>
      </c>
      <c r="L27" s="57">
        <v>0</v>
      </c>
      <c r="M27" s="57">
        <v>0</v>
      </c>
      <c r="N27" s="58">
        <v>0</v>
      </c>
      <c r="O27" s="56" t="s">
        <v>63</v>
      </c>
      <c r="P27" s="61">
        <v>0</v>
      </c>
      <c r="Q27" s="61">
        <v>0</v>
      </c>
      <c r="R27" s="63">
        <v>0</v>
      </c>
      <c r="S27" s="56" t="s">
        <v>63</v>
      </c>
      <c r="T27" s="57">
        <v>0</v>
      </c>
      <c r="U27" s="57">
        <v>0</v>
      </c>
      <c r="V27" s="58">
        <v>0</v>
      </c>
      <c r="W27" s="59" t="s">
        <v>63</v>
      </c>
      <c r="X27" s="57">
        <v>0</v>
      </c>
      <c r="Y27" s="57">
        <v>0</v>
      </c>
      <c r="Z27" s="60">
        <v>0</v>
      </c>
      <c r="AA27" s="64" t="s">
        <v>63</v>
      </c>
      <c r="AB27" s="57">
        <v>0</v>
      </c>
      <c r="AC27" s="57">
        <v>0</v>
      </c>
      <c r="AD27" s="58">
        <v>0</v>
      </c>
      <c r="AE27" s="65" t="s">
        <v>63</v>
      </c>
      <c r="AF27" s="57">
        <v>0</v>
      </c>
      <c r="AG27" s="57">
        <v>0</v>
      </c>
      <c r="AH27" s="60">
        <v>0</v>
      </c>
      <c r="AI27" s="64" t="s">
        <v>63</v>
      </c>
      <c r="AJ27" s="57">
        <v>0</v>
      </c>
      <c r="AK27" s="57">
        <v>0</v>
      </c>
      <c r="AL27" s="58">
        <v>0</v>
      </c>
      <c r="AM27" s="65" t="s">
        <v>63</v>
      </c>
      <c r="AN27" s="57">
        <v>0</v>
      </c>
      <c r="AO27" s="57">
        <v>0</v>
      </c>
      <c r="AP27" s="60">
        <v>0</v>
      </c>
      <c r="AQ27" s="64">
        <v>314.77999999999997</v>
      </c>
      <c r="AR27" s="61">
        <v>2721</v>
      </c>
      <c r="AS27" s="61">
        <v>2760</v>
      </c>
      <c r="AT27" s="62">
        <v>39</v>
      </c>
      <c r="AU27" s="65">
        <v>222.04</v>
      </c>
      <c r="AV27" s="61">
        <v>1987</v>
      </c>
      <c r="AW27" s="61">
        <v>2216</v>
      </c>
      <c r="AX27" s="63">
        <v>229</v>
      </c>
      <c r="AY27" s="64">
        <v>136.63999999999999</v>
      </c>
      <c r="AZ27" s="61">
        <v>1180</v>
      </c>
      <c r="BA27" s="61">
        <v>1994</v>
      </c>
      <c r="BB27" s="62">
        <v>814</v>
      </c>
    </row>
    <row r="28" spans="1:54" ht="15.75" x14ac:dyDescent="0.25">
      <c r="A28" s="53"/>
      <c r="B28" s="54" t="s">
        <v>84</v>
      </c>
      <c r="C28" s="54" t="s">
        <v>56</v>
      </c>
      <c r="D28" s="54" t="s">
        <v>57</v>
      </c>
      <c r="E28" s="54" t="s">
        <v>58</v>
      </c>
      <c r="F28" s="55">
        <v>15.2</v>
      </c>
      <c r="G28" s="56" t="s">
        <v>63</v>
      </c>
      <c r="H28" s="57">
        <v>0</v>
      </c>
      <c r="I28" s="57">
        <v>0</v>
      </c>
      <c r="J28" s="60">
        <v>0</v>
      </c>
      <c r="K28" s="56" t="s">
        <v>63</v>
      </c>
      <c r="L28" s="57">
        <v>0</v>
      </c>
      <c r="M28" s="57">
        <v>0</v>
      </c>
      <c r="N28" s="58">
        <v>0</v>
      </c>
      <c r="O28" s="56" t="s">
        <v>63</v>
      </c>
      <c r="P28" s="61">
        <v>0</v>
      </c>
      <c r="Q28" s="61">
        <v>0</v>
      </c>
      <c r="R28" s="63">
        <v>0</v>
      </c>
      <c r="S28" s="56" t="s">
        <v>63</v>
      </c>
      <c r="T28" s="57">
        <v>0</v>
      </c>
      <c r="U28" s="57">
        <v>0</v>
      </c>
      <c r="V28" s="58">
        <v>0</v>
      </c>
      <c r="W28" s="56" t="s">
        <v>63</v>
      </c>
      <c r="X28" s="57">
        <v>0</v>
      </c>
      <c r="Y28" s="57">
        <v>0</v>
      </c>
      <c r="Z28" s="60">
        <v>0</v>
      </c>
      <c r="AA28" s="64" t="s">
        <v>63</v>
      </c>
      <c r="AB28" s="57">
        <v>0</v>
      </c>
      <c r="AC28" s="57">
        <v>0</v>
      </c>
      <c r="AD28" s="58">
        <v>0</v>
      </c>
      <c r="AE28" s="64" t="s">
        <v>63</v>
      </c>
      <c r="AF28" s="57">
        <v>0</v>
      </c>
      <c r="AG28" s="57">
        <v>0</v>
      </c>
      <c r="AH28" s="60">
        <v>0</v>
      </c>
      <c r="AI28" s="64" t="s">
        <v>63</v>
      </c>
      <c r="AJ28" s="57">
        <v>0</v>
      </c>
      <c r="AK28" s="57">
        <v>0</v>
      </c>
      <c r="AL28" s="58">
        <v>0</v>
      </c>
      <c r="AM28" s="76">
        <v>230.45</v>
      </c>
      <c r="AN28" s="57">
        <v>1955</v>
      </c>
      <c r="AO28" s="57">
        <v>2104</v>
      </c>
      <c r="AP28" s="60">
        <v>149</v>
      </c>
      <c r="AQ28" s="76">
        <v>173.3</v>
      </c>
      <c r="AR28" s="61">
        <v>1386</v>
      </c>
      <c r="AS28" s="61">
        <v>1820</v>
      </c>
      <c r="AT28" s="62">
        <v>434</v>
      </c>
      <c r="AU28" s="75">
        <v>149.53</v>
      </c>
      <c r="AV28" s="61">
        <v>1248</v>
      </c>
      <c r="AW28" s="61">
        <v>1644</v>
      </c>
      <c r="AX28" s="63">
        <v>396</v>
      </c>
      <c r="AY28" s="76">
        <v>121.05</v>
      </c>
      <c r="AZ28" s="61">
        <v>993</v>
      </c>
      <c r="BA28" s="61">
        <v>1572</v>
      </c>
      <c r="BB28" s="62">
        <v>579</v>
      </c>
    </row>
    <row r="29" spans="1:54" ht="15.75" x14ac:dyDescent="0.25">
      <c r="A29" s="53"/>
      <c r="B29" s="54" t="s">
        <v>85</v>
      </c>
      <c r="C29" s="54" t="s">
        <v>56</v>
      </c>
      <c r="D29" s="54" t="s">
        <v>57</v>
      </c>
      <c r="E29" s="54" t="s">
        <v>58</v>
      </c>
      <c r="F29" s="55">
        <v>5.8</v>
      </c>
      <c r="G29" s="56">
        <v>72.88</v>
      </c>
      <c r="H29" s="57">
        <v>536</v>
      </c>
      <c r="I29" s="57">
        <v>870</v>
      </c>
      <c r="J29" s="60">
        <v>334</v>
      </c>
      <c r="K29" s="56">
        <v>67.58</v>
      </c>
      <c r="L29" s="57">
        <v>457</v>
      </c>
      <c r="M29" s="57">
        <v>777</v>
      </c>
      <c r="N29" s="58">
        <v>320</v>
      </c>
      <c r="O29" s="56">
        <v>117.01</v>
      </c>
      <c r="P29" s="61">
        <v>906</v>
      </c>
      <c r="Q29" s="61">
        <v>1147</v>
      </c>
      <c r="R29" s="63">
        <v>241</v>
      </c>
      <c r="S29" s="56">
        <v>146.86000000000001</v>
      </c>
      <c r="T29" s="57">
        <v>1168</v>
      </c>
      <c r="U29" s="57">
        <v>1363</v>
      </c>
      <c r="V29" s="58">
        <v>195</v>
      </c>
      <c r="W29" s="56">
        <v>164.23</v>
      </c>
      <c r="X29" s="57">
        <v>1337</v>
      </c>
      <c r="Y29" s="57">
        <v>1509</v>
      </c>
      <c r="Z29" s="60">
        <v>172</v>
      </c>
      <c r="AA29" s="64">
        <v>154.71</v>
      </c>
      <c r="AB29" s="57">
        <v>1232</v>
      </c>
      <c r="AC29" s="57">
        <v>1471</v>
      </c>
      <c r="AD29" s="58">
        <v>239</v>
      </c>
      <c r="AE29" s="64">
        <v>109.02</v>
      </c>
      <c r="AF29" s="57">
        <v>887</v>
      </c>
      <c r="AG29" s="57">
        <v>1130</v>
      </c>
      <c r="AH29" s="60">
        <v>243</v>
      </c>
      <c r="AI29" s="64">
        <v>189.87</v>
      </c>
      <c r="AJ29" s="57">
        <v>1596</v>
      </c>
      <c r="AK29" s="57">
        <v>1758</v>
      </c>
      <c r="AL29" s="58">
        <v>162</v>
      </c>
      <c r="AM29" s="70">
        <v>286.31</v>
      </c>
      <c r="AN29" s="68">
        <v>2545</v>
      </c>
      <c r="AO29" s="68">
        <v>2630</v>
      </c>
      <c r="AP29" s="69">
        <v>85</v>
      </c>
      <c r="AQ29" s="70">
        <v>228.37</v>
      </c>
      <c r="AR29" s="72">
        <v>1925</v>
      </c>
      <c r="AS29" s="72">
        <v>2050</v>
      </c>
      <c r="AT29" s="73">
        <v>125</v>
      </c>
      <c r="AU29" s="67">
        <v>217.52</v>
      </c>
      <c r="AV29" s="72">
        <v>1929</v>
      </c>
      <c r="AW29" s="72">
        <v>2028</v>
      </c>
      <c r="AX29" s="74">
        <v>99</v>
      </c>
      <c r="AY29" s="70">
        <v>183.05</v>
      </c>
      <c r="AZ29" s="72">
        <v>1634</v>
      </c>
      <c r="BA29" s="72">
        <v>1765</v>
      </c>
      <c r="BB29" s="73">
        <v>131</v>
      </c>
    </row>
    <row r="30" spans="1:54" ht="15.75" x14ac:dyDescent="0.25">
      <c r="A30" s="53"/>
      <c r="B30" s="54" t="s">
        <v>86</v>
      </c>
      <c r="C30" s="54" t="s">
        <v>62</v>
      </c>
      <c r="D30" s="54" t="s">
        <v>57</v>
      </c>
      <c r="E30" s="54" t="s">
        <v>58</v>
      </c>
      <c r="F30" s="55">
        <v>3</v>
      </c>
      <c r="G30" s="59">
        <v>143.91</v>
      </c>
      <c r="H30" s="57">
        <v>1248</v>
      </c>
      <c r="I30" s="57">
        <v>1348</v>
      </c>
      <c r="J30" s="60">
        <v>100</v>
      </c>
      <c r="K30" s="56">
        <v>74.98</v>
      </c>
      <c r="L30" s="57">
        <v>543</v>
      </c>
      <c r="M30" s="57">
        <v>653</v>
      </c>
      <c r="N30" s="58">
        <v>110</v>
      </c>
      <c r="O30" s="59">
        <v>71.69</v>
      </c>
      <c r="P30" s="61">
        <v>517</v>
      </c>
      <c r="Q30" s="61">
        <v>632</v>
      </c>
      <c r="R30" s="63">
        <v>115</v>
      </c>
      <c r="S30" s="56">
        <v>80.94</v>
      </c>
      <c r="T30" s="57">
        <v>599</v>
      </c>
      <c r="U30" s="57">
        <v>676</v>
      </c>
      <c r="V30" s="58">
        <v>77</v>
      </c>
      <c r="W30" s="59">
        <v>94.73</v>
      </c>
      <c r="X30" s="57">
        <v>734</v>
      </c>
      <c r="Y30" s="57">
        <v>809</v>
      </c>
      <c r="Z30" s="60">
        <v>75</v>
      </c>
      <c r="AA30" s="64">
        <v>76.540000000000006</v>
      </c>
      <c r="AB30" s="57">
        <v>557</v>
      </c>
      <c r="AC30" s="57">
        <v>664</v>
      </c>
      <c r="AD30" s="58">
        <v>107</v>
      </c>
      <c r="AE30" s="65">
        <v>74.849999999999994</v>
      </c>
      <c r="AF30" s="57">
        <v>585</v>
      </c>
      <c r="AG30" s="57">
        <v>709</v>
      </c>
      <c r="AH30" s="60">
        <v>124</v>
      </c>
      <c r="AI30" s="64">
        <v>54.57</v>
      </c>
      <c r="AJ30" s="57">
        <v>364</v>
      </c>
      <c r="AK30" s="57">
        <v>475</v>
      </c>
      <c r="AL30" s="58">
        <v>111</v>
      </c>
      <c r="AM30" s="65">
        <v>151.06</v>
      </c>
      <c r="AN30" s="57">
        <v>1311</v>
      </c>
      <c r="AO30" s="57">
        <v>1364</v>
      </c>
      <c r="AP30" s="60">
        <v>53</v>
      </c>
      <c r="AQ30" s="64">
        <v>266.51</v>
      </c>
      <c r="AR30" s="61">
        <v>2358</v>
      </c>
      <c r="AS30" s="61">
        <v>2380</v>
      </c>
      <c r="AT30" s="62">
        <v>22</v>
      </c>
      <c r="AU30" s="65">
        <v>180.93</v>
      </c>
      <c r="AV30" s="61">
        <v>1650</v>
      </c>
      <c r="AW30" s="61">
        <v>1671</v>
      </c>
      <c r="AX30" s="63">
        <v>21</v>
      </c>
      <c r="AY30" s="64">
        <v>185.64</v>
      </c>
      <c r="AZ30" s="61">
        <v>1714</v>
      </c>
      <c r="BA30" s="61">
        <v>1742</v>
      </c>
      <c r="BB30" s="62">
        <v>28</v>
      </c>
    </row>
    <row r="31" spans="1:54" ht="15.75" x14ac:dyDescent="0.25">
      <c r="A31" s="53"/>
      <c r="B31" s="54" t="s">
        <v>87</v>
      </c>
      <c r="C31" s="54" t="s">
        <v>56</v>
      </c>
      <c r="D31" s="54" t="s">
        <v>57</v>
      </c>
      <c r="E31" s="54" t="s">
        <v>58</v>
      </c>
      <c r="F31" s="55">
        <v>10</v>
      </c>
      <c r="G31" s="56" t="s">
        <v>63</v>
      </c>
      <c r="H31" s="68">
        <v>0</v>
      </c>
      <c r="I31" s="68">
        <v>0</v>
      </c>
      <c r="J31" s="69">
        <v>0</v>
      </c>
      <c r="K31" s="56" t="s">
        <v>63</v>
      </c>
      <c r="L31" s="68">
        <v>0</v>
      </c>
      <c r="M31" s="68">
        <v>0</v>
      </c>
      <c r="N31" s="71">
        <v>0</v>
      </c>
      <c r="O31" s="81" t="s">
        <v>63</v>
      </c>
      <c r="P31" s="72">
        <v>0</v>
      </c>
      <c r="Q31" s="72">
        <v>0</v>
      </c>
      <c r="R31" s="74">
        <v>0</v>
      </c>
      <c r="S31" s="56" t="s">
        <v>63</v>
      </c>
      <c r="T31" s="68">
        <v>0</v>
      </c>
      <c r="U31" s="68">
        <v>0</v>
      </c>
      <c r="V31" s="71">
        <v>0</v>
      </c>
      <c r="W31" s="80" t="s">
        <v>63</v>
      </c>
      <c r="X31" s="68">
        <v>0</v>
      </c>
      <c r="Y31" s="68">
        <v>0</v>
      </c>
      <c r="Z31" s="69">
        <v>0</v>
      </c>
      <c r="AA31" s="70" t="s">
        <v>63</v>
      </c>
      <c r="AB31" s="68">
        <v>0</v>
      </c>
      <c r="AC31" s="68">
        <v>0</v>
      </c>
      <c r="AD31" s="71">
        <v>0</v>
      </c>
      <c r="AE31" s="67" t="s">
        <v>63</v>
      </c>
      <c r="AF31" s="68">
        <v>0</v>
      </c>
      <c r="AG31" s="68">
        <v>0</v>
      </c>
      <c r="AH31" s="69">
        <v>0</v>
      </c>
      <c r="AI31" s="70" t="s">
        <v>63</v>
      </c>
      <c r="AJ31" s="68">
        <v>0</v>
      </c>
      <c r="AK31" s="68">
        <v>0</v>
      </c>
      <c r="AL31" s="71">
        <v>0</v>
      </c>
      <c r="AM31" s="67" t="s">
        <v>63</v>
      </c>
      <c r="AN31" s="68">
        <v>0</v>
      </c>
      <c r="AO31" s="68">
        <v>0</v>
      </c>
      <c r="AP31" s="69">
        <v>0</v>
      </c>
      <c r="AQ31" s="70">
        <v>63.41</v>
      </c>
      <c r="AR31" s="72">
        <v>429</v>
      </c>
      <c r="AS31" s="72">
        <v>2215</v>
      </c>
      <c r="AT31" s="73">
        <v>285</v>
      </c>
      <c r="AU31" s="67">
        <v>225.11</v>
      </c>
      <c r="AV31" s="72">
        <v>2015</v>
      </c>
      <c r="AW31" s="72">
        <v>2258</v>
      </c>
      <c r="AX31" s="74">
        <v>243</v>
      </c>
      <c r="AY31" s="70">
        <v>164.03</v>
      </c>
      <c r="AZ31" s="72">
        <v>1448</v>
      </c>
      <c r="BA31" s="72">
        <v>1954</v>
      </c>
      <c r="BB31" s="73">
        <v>506</v>
      </c>
    </row>
    <row r="32" spans="1:54" ht="15.75" x14ac:dyDescent="0.25">
      <c r="A32" s="53"/>
      <c r="B32" s="54" t="s">
        <v>88</v>
      </c>
      <c r="C32" s="54" t="s">
        <v>56</v>
      </c>
      <c r="D32" s="54" t="s">
        <v>57</v>
      </c>
      <c r="E32" s="54" t="s">
        <v>58</v>
      </c>
      <c r="F32" s="55">
        <v>10</v>
      </c>
      <c r="G32" s="59" t="s">
        <v>63</v>
      </c>
      <c r="H32" s="57">
        <v>0</v>
      </c>
      <c r="I32" s="57">
        <v>0</v>
      </c>
      <c r="J32" s="60">
        <v>0</v>
      </c>
      <c r="K32" s="56" t="s">
        <v>63</v>
      </c>
      <c r="L32" s="57">
        <v>0</v>
      </c>
      <c r="M32" s="57">
        <v>0</v>
      </c>
      <c r="N32" s="58">
        <v>0</v>
      </c>
      <c r="O32" s="59" t="s">
        <v>63</v>
      </c>
      <c r="P32" s="61">
        <v>0</v>
      </c>
      <c r="Q32" s="61">
        <v>0</v>
      </c>
      <c r="R32" s="63">
        <v>0</v>
      </c>
      <c r="S32" s="56" t="s">
        <v>63</v>
      </c>
      <c r="T32" s="57">
        <v>0</v>
      </c>
      <c r="U32" s="57">
        <v>0</v>
      </c>
      <c r="V32" s="58">
        <v>0</v>
      </c>
      <c r="W32" s="59" t="s">
        <v>63</v>
      </c>
      <c r="X32" s="57">
        <v>0</v>
      </c>
      <c r="Y32" s="57">
        <v>0</v>
      </c>
      <c r="Z32" s="60">
        <v>0</v>
      </c>
      <c r="AA32" s="64" t="s">
        <v>63</v>
      </c>
      <c r="AB32" s="57">
        <v>0</v>
      </c>
      <c r="AC32" s="57">
        <v>0</v>
      </c>
      <c r="AD32" s="58">
        <v>0</v>
      </c>
      <c r="AE32" s="65" t="s">
        <v>63</v>
      </c>
      <c r="AF32" s="57">
        <v>0</v>
      </c>
      <c r="AG32" s="57">
        <v>0</v>
      </c>
      <c r="AH32" s="60">
        <v>0</v>
      </c>
      <c r="AI32" s="64" t="s">
        <v>63</v>
      </c>
      <c r="AJ32" s="57">
        <v>0</v>
      </c>
      <c r="AK32" s="57">
        <v>0</v>
      </c>
      <c r="AL32" s="58">
        <v>0</v>
      </c>
      <c r="AM32" s="65" t="s">
        <v>63</v>
      </c>
      <c r="AN32" s="57">
        <v>0</v>
      </c>
      <c r="AO32" s="57">
        <v>0</v>
      </c>
      <c r="AP32" s="60">
        <v>0</v>
      </c>
      <c r="AQ32" s="64">
        <v>154.74</v>
      </c>
      <c r="AR32" s="61">
        <v>1260</v>
      </c>
      <c r="AS32" s="61">
        <v>1585</v>
      </c>
      <c r="AT32" s="62">
        <v>325</v>
      </c>
      <c r="AU32" s="65">
        <v>144.62</v>
      </c>
      <c r="AV32" s="61">
        <v>1238</v>
      </c>
      <c r="AW32" s="61">
        <v>1458</v>
      </c>
      <c r="AX32" s="63">
        <v>220</v>
      </c>
      <c r="AY32" s="64">
        <v>87.36</v>
      </c>
      <c r="AZ32" s="61">
        <v>698</v>
      </c>
      <c r="BA32" s="61">
        <v>1247</v>
      </c>
      <c r="BB32" s="62">
        <v>549</v>
      </c>
    </row>
    <row r="33" spans="1:54" ht="15.75" x14ac:dyDescent="0.25">
      <c r="A33" s="53"/>
      <c r="B33" s="54" t="s">
        <v>89</v>
      </c>
      <c r="C33" s="54" t="s">
        <v>62</v>
      </c>
      <c r="D33" s="54" t="s">
        <v>57</v>
      </c>
      <c r="E33" s="54" t="s">
        <v>58</v>
      </c>
      <c r="F33" s="55">
        <v>25.1</v>
      </c>
      <c r="G33" s="80">
        <v>136.81</v>
      </c>
      <c r="H33" s="68">
        <v>1140</v>
      </c>
      <c r="I33" s="68">
        <v>2550</v>
      </c>
      <c r="J33" s="69">
        <v>1410</v>
      </c>
      <c r="K33" s="77">
        <v>340.23</v>
      </c>
      <c r="L33" s="68">
        <v>2889</v>
      </c>
      <c r="M33" s="68">
        <v>3698</v>
      </c>
      <c r="N33" s="71">
        <v>809</v>
      </c>
      <c r="O33" s="80">
        <v>384.08</v>
      </c>
      <c r="P33" s="72">
        <v>3312</v>
      </c>
      <c r="Q33" s="72">
        <v>4060</v>
      </c>
      <c r="R33" s="74">
        <v>748</v>
      </c>
      <c r="S33" s="56">
        <v>450.88</v>
      </c>
      <c r="T33" s="68">
        <v>3893</v>
      </c>
      <c r="U33" s="68">
        <v>4469</v>
      </c>
      <c r="V33" s="71">
        <v>576</v>
      </c>
      <c r="W33" s="80">
        <v>529.02</v>
      </c>
      <c r="X33" s="68">
        <v>4634</v>
      </c>
      <c r="Y33" s="68">
        <v>5181</v>
      </c>
      <c r="Z33" s="69">
        <v>547</v>
      </c>
      <c r="AA33" s="70">
        <v>528.45000000000005</v>
      </c>
      <c r="AB33" s="68">
        <v>4557</v>
      </c>
      <c r="AC33" s="68">
        <v>5075</v>
      </c>
      <c r="AD33" s="71">
        <v>518</v>
      </c>
      <c r="AE33" s="67">
        <v>455.84</v>
      </c>
      <c r="AF33" s="68">
        <v>4208</v>
      </c>
      <c r="AG33" s="68">
        <v>4645</v>
      </c>
      <c r="AH33" s="69">
        <v>437</v>
      </c>
      <c r="AI33" s="70">
        <v>222.59</v>
      </c>
      <c r="AJ33" s="68">
        <v>1884</v>
      </c>
      <c r="AK33" s="68">
        <v>2855</v>
      </c>
      <c r="AL33" s="71">
        <v>971</v>
      </c>
      <c r="AM33" s="67">
        <v>478.87</v>
      </c>
      <c r="AN33" s="68">
        <v>4361</v>
      </c>
      <c r="AO33" s="68">
        <v>5086</v>
      </c>
      <c r="AP33" s="69">
        <v>725</v>
      </c>
      <c r="AQ33" s="70">
        <v>499.83</v>
      </c>
      <c r="AR33" s="72">
        <v>4404</v>
      </c>
      <c r="AS33" s="72">
        <v>4917</v>
      </c>
      <c r="AT33" s="73">
        <v>513</v>
      </c>
      <c r="AU33" s="67">
        <v>396.05</v>
      </c>
      <c r="AV33" s="72">
        <v>3661</v>
      </c>
      <c r="AW33" s="72">
        <v>3959</v>
      </c>
      <c r="AX33" s="74">
        <v>298</v>
      </c>
      <c r="AY33" s="70">
        <v>348.9</v>
      </c>
      <c r="AZ33" s="72">
        <v>3257</v>
      </c>
      <c r="BA33" s="72">
        <v>4007</v>
      </c>
      <c r="BB33" s="73">
        <v>750</v>
      </c>
    </row>
    <row r="34" spans="1:54" ht="15.75" x14ac:dyDescent="0.25">
      <c r="A34" s="53"/>
      <c r="B34" s="54" t="s">
        <v>90</v>
      </c>
      <c r="C34" s="54" t="s">
        <v>56</v>
      </c>
      <c r="D34" s="54" t="s">
        <v>57</v>
      </c>
      <c r="E34" s="54" t="s">
        <v>58</v>
      </c>
      <c r="F34" s="55">
        <v>1.9</v>
      </c>
      <c r="G34" s="56">
        <v>115.36</v>
      </c>
      <c r="H34" s="57">
        <v>970</v>
      </c>
      <c r="I34" s="57">
        <v>1222</v>
      </c>
      <c r="J34" s="60">
        <v>432</v>
      </c>
      <c r="K34" s="56">
        <v>101.87</v>
      </c>
      <c r="L34" s="57">
        <v>790</v>
      </c>
      <c r="M34" s="57">
        <v>1222</v>
      </c>
      <c r="N34" s="58">
        <v>432</v>
      </c>
      <c r="O34" s="56">
        <v>102.62</v>
      </c>
      <c r="P34" s="61">
        <v>804</v>
      </c>
      <c r="Q34" s="61">
        <v>1203</v>
      </c>
      <c r="R34" s="63">
        <v>399</v>
      </c>
      <c r="S34" s="56">
        <v>116.93</v>
      </c>
      <c r="T34" s="57">
        <v>931</v>
      </c>
      <c r="U34" s="57">
        <v>1329</v>
      </c>
      <c r="V34" s="58">
        <v>398</v>
      </c>
      <c r="W34" s="56">
        <v>160.57</v>
      </c>
      <c r="X34" s="57">
        <v>1347</v>
      </c>
      <c r="Y34" s="57">
        <v>1620</v>
      </c>
      <c r="Z34" s="60">
        <v>273</v>
      </c>
      <c r="AA34" s="64">
        <v>170.06</v>
      </c>
      <c r="AB34" s="57">
        <v>1414</v>
      </c>
      <c r="AC34" s="57">
        <v>1702</v>
      </c>
      <c r="AD34" s="58">
        <v>288</v>
      </c>
      <c r="AE34" s="64">
        <v>127.14</v>
      </c>
      <c r="AF34" s="57">
        <v>1102</v>
      </c>
      <c r="AG34" s="57">
        <v>1499</v>
      </c>
      <c r="AH34" s="60">
        <v>397</v>
      </c>
      <c r="AI34" s="64">
        <v>97.18</v>
      </c>
      <c r="AJ34" s="57">
        <v>763</v>
      </c>
      <c r="AK34" s="57">
        <v>1191</v>
      </c>
      <c r="AL34" s="58">
        <v>428</v>
      </c>
      <c r="AM34" s="64">
        <v>135.62</v>
      </c>
      <c r="AN34" s="57">
        <v>1159</v>
      </c>
      <c r="AO34" s="57">
        <v>1447</v>
      </c>
      <c r="AP34" s="60">
        <v>288</v>
      </c>
      <c r="AQ34" s="64">
        <v>154.82</v>
      </c>
      <c r="AR34" s="61">
        <v>1308</v>
      </c>
      <c r="AS34" s="61">
        <v>1540</v>
      </c>
      <c r="AT34" s="62">
        <v>232</v>
      </c>
      <c r="AU34" s="65">
        <v>90.67</v>
      </c>
      <c r="AV34" s="61">
        <v>750</v>
      </c>
      <c r="AW34" s="61">
        <v>951</v>
      </c>
      <c r="AX34" s="63">
        <v>201</v>
      </c>
      <c r="AY34" s="64">
        <v>67.06</v>
      </c>
      <c r="AZ34" s="61">
        <v>519</v>
      </c>
      <c r="BA34" s="61">
        <v>718</v>
      </c>
      <c r="BB34" s="62">
        <v>199</v>
      </c>
    </row>
    <row r="35" spans="1:54" ht="15.75" x14ac:dyDescent="0.25">
      <c r="A35" s="53"/>
      <c r="B35" s="54" t="s">
        <v>91</v>
      </c>
      <c r="C35" s="54" t="s">
        <v>62</v>
      </c>
      <c r="D35" s="54" t="s">
        <v>57</v>
      </c>
      <c r="E35" s="54" t="s">
        <v>58</v>
      </c>
      <c r="F35" s="55">
        <v>15.4</v>
      </c>
      <c r="G35" s="56" t="s">
        <v>63</v>
      </c>
      <c r="H35" s="57">
        <v>0</v>
      </c>
      <c r="I35" s="57">
        <v>0</v>
      </c>
      <c r="J35" s="60">
        <v>0</v>
      </c>
      <c r="K35" s="56" t="s">
        <v>63</v>
      </c>
      <c r="L35" s="57">
        <v>0</v>
      </c>
      <c r="M35" s="57">
        <v>0</v>
      </c>
      <c r="N35" s="58">
        <v>0</v>
      </c>
      <c r="O35" s="56" t="s">
        <v>63</v>
      </c>
      <c r="P35" s="61">
        <v>0</v>
      </c>
      <c r="Q35" s="61">
        <v>0</v>
      </c>
      <c r="R35" s="63">
        <v>0</v>
      </c>
      <c r="S35" s="56" t="s">
        <v>63</v>
      </c>
      <c r="T35" s="57">
        <v>0</v>
      </c>
      <c r="U35" s="57">
        <v>0</v>
      </c>
      <c r="V35" s="58">
        <v>0</v>
      </c>
      <c r="W35" s="56" t="s">
        <v>63</v>
      </c>
      <c r="X35" s="57">
        <v>0</v>
      </c>
      <c r="Y35" s="57">
        <v>0</v>
      </c>
      <c r="Z35" s="60">
        <v>0</v>
      </c>
      <c r="AA35" s="64">
        <v>148.51</v>
      </c>
      <c r="AB35" s="57">
        <v>1314</v>
      </c>
      <c r="AC35" s="57">
        <v>1314</v>
      </c>
      <c r="AD35" s="58">
        <v>137</v>
      </c>
      <c r="AE35" s="64">
        <v>16.13</v>
      </c>
      <c r="AF35" s="57">
        <v>0</v>
      </c>
      <c r="AG35" s="57">
        <v>694</v>
      </c>
      <c r="AH35" s="60">
        <v>1161</v>
      </c>
      <c r="AI35" s="64">
        <v>75.06</v>
      </c>
      <c r="AJ35" s="57">
        <v>540</v>
      </c>
      <c r="AK35" s="57">
        <v>1575</v>
      </c>
      <c r="AL35" s="58">
        <v>568</v>
      </c>
      <c r="AM35" s="64">
        <v>288.51</v>
      </c>
      <c r="AN35" s="57">
        <v>2566</v>
      </c>
      <c r="AO35" s="57">
        <v>2625</v>
      </c>
      <c r="AP35" s="60">
        <v>59</v>
      </c>
      <c r="AQ35" s="64">
        <v>374.72</v>
      </c>
      <c r="AR35" s="61">
        <v>3259</v>
      </c>
      <c r="AS35" s="61">
        <v>3310</v>
      </c>
      <c r="AT35" s="62">
        <v>51</v>
      </c>
      <c r="AU35" s="65">
        <v>274.31</v>
      </c>
      <c r="AV35" s="61">
        <v>2479</v>
      </c>
      <c r="AW35" s="61">
        <v>2601</v>
      </c>
      <c r="AX35" s="63">
        <v>122</v>
      </c>
      <c r="AY35" s="64">
        <v>96.16</v>
      </c>
      <c r="AZ35" s="61">
        <v>784</v>
      </c>
      <c r="BA35" s="61">
        <v>1470</v>
      </c>
      <c r="BB35" s="62">
        <v>686</v>
      </c>
    </row>
    <row r="36" spans="1:54" ht="15.75" x14ac:dyDescent="0.25">
      <c r="A36" s="53"/>
      <c r="B36" s="54" t="s">
        <v>92</v>
      </c>
      <c r="C36" s="54" t="s">
        <v>62</v>
      </c>
      <c r="D36" s="54" t="s">
        <v>57</v>
      </c>
      <c r="E36" s="54" t="s">
        <v>58</v>
      </c>
      <c r="F36" s="55">
        <v>2.4</v>
      </c>
      <c r="G36" s="59" t="s">
        <v>63</v>
      </c>
      <c r="H36" s="57">
        <v>0</v>
      </c>
      <c r="I36" s="57">
        <v>0</v>
      </c>
      <c r="J36" s="60">
        <v>0</v>
      </c>
      <c r="K36" s="56" t="s">
        <v>63</v>
      </c>
      <c r="L36" s="57">
        <v>0</v>
      </c>
      <c r="M36" s="57">
        <v>0</v>
      </c>
      <c r="N36" s="58">
        <v>0</v>
      </c>
      <c r="O36" s="59" t="s">
        <v>63</v>
      </c>
      <c r="P36" s="61">
        <v>0</v>
      </c>
      <c r="Q36" s="61">
        <v>0</v>
      </c>
      <c r="R36" s="63">
        <v>0</v>
      </c>
      <c r="S36" s="56" t="s">
        <v>63</v>
      </c>
      <c r="T36" s="57">
        <v>0</v>
      </c>
      <c r="U36" s="57">
        <v>0</v>
      </c>
      <c r="V36" s="58">
        <v>0</v>
      </c>
      <c r="W36" s="59" t="s">
        <v>63</v>
      </c>
      <c r="X36" s="57">
        <v>0</v>
      </c>
      <c r="Y36" s="57">
        <v>0</v>
      </c>
      <c r="Z36" s="60">
        <v>0</v>
      </c>
      <c r="AA36" s="64">
        <v>169.45</v>
      </c>
      <c r="AB36" s="57">
        <v>1363</v>
      </c>
      <c r="AC36" s="57">
        <v>1363</v>
      </c>
      <c r="AD36" s="58">
        <v>0</v>
      </c>
      <c r="AE36" s="65">
        <v>114.01</v>
      </c>
      <c r="AF36" s="57">
        <v>938</v>
      </c>
      <c r="AG36" s="57">
        <v>969</v>
      </c>
      <c r="AH36" s="60">
        <v>31</v>
      </c>
      <c r="AI36" s="64">
        <v>39.89</v>
      </c>
      <c r="AJ36" s="57">
        <v>216</v>
      </c>
      <c r="AK36" s="57">
        <v>392</v>
      </c>
      <c r="AL36" s="58">
        <v>176</v>
      </c>
      <c r="AM36" s="65">
        <v>61.6</v>
      </c>
      <c r="AN36" s="57">
        <v>426</v>
      </c>
      <c r="AO36" s="57">
        <v>628</v>
      </c>
      <c r="AP36" s="60">
        <v>202</v>
      </c>
      <c r="AQ36" s="64">
        <v>100.19</v>
      </c>
      <c r="AR36" s="61">
        <v>765</v>
      </c>
      <c r="AS36" s="61">
        <v>913</v>
      </c>
      <c r="AT36" s="62">
        <v>148</v>
      </c>
      <c r="AU36" s="65">
        <v>66.45</v>
      </c>
      <c r="AV36" s="61">
        <v>487</v>
      </c>
      <c r="AW36" s="61">
        <v>608</v>
      </c>
      <c r="AX36" s="63">
        <v>121</v>
      </c>
      <c r="AY36" s="64">
        <v>52.03</v>
      </c>
      <c r="AZ36" s="61">
        <v>352</v>
      </c>
      <c r="BA36" s="61">
        <v>524</v>
      </c>
      <c r="BB36" s="62">
        <v>172</v>
      </c>
    </row>
    <row r="37" spans="1:54" ht="15.75" x14ac:dyDescent="0.25">
      <c r="A37" s="53"/>
      <c r="B37" s="54" t="s">
        <v>93</v>
      </c>
      <c r="C37" s="54" t="s">
        <v>56</v>
      </c>
      <c r="D37" s="54" t="s">
        <v>57</v>
      </c>
      <c r="E37" s="54" t="s">
        <v>58</v>
      </c>
      <c r="F37" s="30">
        <v>6</v>
      </c>
      <c r="G37" s="59">
        <v>16.13</v>
      </c>
      <c r="H37" s="57">
        <v>0</v>
      </c>
      <c r="I37" s="57">
        <v>458</v>
      </c>
      <c r="J37" s="60">
        <v>609</v>
      </c>
      <c r="K37" s="56">
        <v>16.350000000000001</v>
      </c>
      <c r="L37" s="57">
        <v>0</v>
      </c>
      <c r="M37" s="57">
        <v>479</v>
      </c>
      <c r="N37" s="58">
        <v>588</v>
      </c>
      <c r="O37" s="59">
        <v>16.45</v>
      </c>
      <c r="P37" s="61">
        <v>0</v>
      </c>
      <c r="Q37" s="61">
        <v>641</v>
      </c>
      <c r="R37" s="63">
        <v>628</v>
      </c>
      <c r="S37" s="56">
        <v>16.559999999999999</v>
      </c>
      <c r="T37" s="57">
        <v>0</v>
      </c>
      <c r="U37" s="57">
        <v>718</v>
      </c>
      <c r="V37" s="58">
        <v>571</v>
      </c>
      <c r="W37" s="59">
        <v>16.34</v>
      </c>
      <c r="X37" s="57">
        <v>0</v>
      </c>
      <c r="Y37" s="57">
        <v>573</v>
      </c>
      <c r="Z37" s="60">
        <v>651</v>
      </c>
      <c r="AA37" s="64">
        <v>16.23</v>
      </c>
      <c r="AB37" s="57">
        <v>0</v>
      </c>
      <c r="AC37" s="57">
        <v>718</v>
      </c>
      <c r="AD37" s="58">
        <v>631</v>
      </c>
      <c r="AE37" s="65">
        <v>16.14</v>
      </c>
      <c r="AF37" s="57">
        <v>0</v>
      </c>
      <c r="AG37" s="57">
        <v>674</v>
      </c>
      <c r="AH37" s="60">
        <v>500</v>
      </c>
      <c r="AI37" s="64">
        <v>16.149999999999999</v>
      </c>
      <c r="AJ37" s="57">
        <v>0</v>
      </c>
      <c r="AK37" s="57">
        <v>659</v>
      </c>
      <c r="AL37" s="58">
        <v>438</v>
      </c>
      <c r="AM37" s="65">
        <v>16.440000000000001</v>
      </c>
      <c r="AN37" s="57">
        <v>0</v>
      </c>
      <c r="AO37" s="57">
        <v>757</v>
      </c>
      <c r="AP37" s="60">
        <v>263</v>
      </c>
      <c r="AQ37" s="64">
        <v>16.329999999999998</v>
      </c>
      <c r="AR37" s="61">
        <v>0</v>
      </c>
      <c r="AS37" s="61">
        <v>718</v>
      </c>
      <c r="AT37" s="62">
        <v>310</v>
      </c>
      <c r="AU37" s="65">
        <v>16.079999999999998</v>
      </c>
      <c r="AV37" s="61">
        <v>0</v>
      </c>
      <c r="AW37" s="61">
        <v>662</v>
      </c>
      <c r="AX37" s="63">
        <v>244</v>
      </c>
      <c r="AY37" s="64">
        <v>16.04</v>
      </c>
      <c r="AZ37" s="61">
        <v>0</v>
      </c>
      <c r="BA37" s="61">
        <v>541</v>
      </c>
      <c r="BB37" s="62">
        <v>357</v>
      </c>
    </row>
    <row r="38" spans="1:54" ht="15.75" x14ac:dyDescent="0.25">
      <c r="A38" s="30"/>
      <c r="B38" s="66" t="s">
        <v>94</v>
      </c>
      <c r="C38" s="54" t="s">
        <v>62</v>
      </c>
      <c r="D38" s="54" t="s">
        <v>57</v>
      </c>
      <c r="E38" s="54" t="s">
        <v>58</v>
      </c>
      <c r="F38" s="30">
        <v>10</v>
      </c>
      <c r="G38" s="78" t="s">
        <v>63</v>
      </c>
      <c r="H38" s="57">
        <v>0</v>
      </c>
      <c r="I38" s="57">
        <v>0</v>
      </c>
      <c r="J38" s="60">
        <v>0</v>
      </c>
      <c r="K38" s="78" t="s">
        <v>63</v>
      </c>
      <c r="L38" s="57">
        <v>0</v>
      </c>
      <c r="M38" s="57">
        <v>0</v>
      </c>
      <c r="N38" s="58">
        <v>0</v>
      </c>
      <c r="O38" s="78" t="s">
        <v>63</v>
      </c>
      <c r="P38" s="61">
        <v>0</v>
      </c>
      <c r="Q38" s="61">
        <v>0</v>
      </c>
      <c r="R38" s="63">
        <v>0</v>
      </c>
      <c r="S38" s="56">
        <v>16.079999999999998</v>
      </c>
      <c r="T38" s="57">
        <v>0</v>
      </c>
      <c r="U38" s="57">
        <f>171+647</f>
        <v>818</v>
      </c>
      <c r="V38" s="58">
        <v>954</v>
      </c>
      <c r="W38" s="78">
        <v>15.86</v>
      </c>
      <c r="X38" s="57">
        <v>0</v>
      </c>
      <c r="Y38" s="57">
        <v>980</v>
      </c>
      <c r="Z38" s="60">
        <v>1028</v>
      </c>
      <c r="AA38" s="76">
        <v>15.76</v>
      </c>
      <c r="AB38" s="57">
        <v>0</v>
      </c>
      <c r="AC38" s="57">
        <v>941</v>
      </c>
      <c r="AD38" s="58">
        <v>1092</v>
      </c>
      <c r="AE38" s="75">
        <v>15.6</v>
      </c>
      <c r="AF38" s="57">
        <v>0</v>
      </c>
      <c r="AG38" s="57">
        <v>840</v>
      </c>
      <c r="AH38" s="60">
        <v>1155</v>
      </c>
      <c r="AI38" s="76">
        <v>15.68</v>
      </c>
      <c r="AJ38" s="57">
        <v>0</v>
      </c>
      <c r="AK38" s="57">
        <v>508</v>
      </c>
      <c r="AL38" s="58">
        <v>787</v>
      </c>
      <c r="AM38" s="75">
        <v>15.96</v>
      </c>
      <c r="AN38" s="57">
        <v>0</v>
      </c>
      <c r="AO38" s="57">
        <v>740</v>
      </c>
      <c r="AP38" s="60">
        <v>499</v>
      </c>
      <c r="AQ38" s="76">
        <v>15.85</v>
      </c>
      <c r="AR38" s="61">
        <v>0</v>
      </c>
      <c r="AS38" s="61">
        <v>1031</v>
      </c>
      <c r="AT38" s="62">
        <v>355</v>
      </c>
      <c r="AU38" s="75">
        <v>58.84</v>
      </c>
      <c r="AV38" s="61">
        <v>431</v>
      </c>
      <c r="AW38" s="61">
        <v>871</v>
      </c>
      <c r="AX38" s="63">
        <v>337</v>
      </c>
      <c r="AY38" s="76">
        <v>69.650000000000006</v>
      </c>
      <c r="AZ38" s="61">
        <v>545</v>
      </c>
      <c r="BA38" s="61">
        <v>940</v>
      </c>
      <c r="BB38" s="62">
        <v>395</v>
      </c>
    </row>
    <row r="39" spans="1:54" ht="15.75" x14ac:dyDescent="0.25">
      <c r="A39" s="53"/>
      <c r="B39" s="54" t="s">
        <v>95</v>
      </c>
      <c r="C39" s="54" t="s">
        <v>62</v>
      </c>
      <c r="D39" s="54" t="s">
        <v>57</v>
      </c>
      <c r="E39" s="54" t="s">
        <v>58</v>
      </c>
      <c r="F39" s="55">
        <v>4</v>
      </c>
      <c r="G39" s="82">
        <v>154.13</v>
      </c>
      <c r="H39" s="83">
        <v>1146</v>
      </c>
      <c r="I39" s="83">
        <v>1273</v>
      </c>
      <c r="J39" s="85">
        <v>127</v>
      </c>
      <c r="K39" s="82">
        <v>112.23</v>
      </c>
      <c r="L39" s="83">
        <v>704</v>
      </c>
      <c r="M39" s="83">
        <v>811</v>
      </c>
      <c r="N39" s="84">
        <v>107</v>
      </c>
      <c r="O39" s="82">
        <v>136.94</v>
      </c>
      <c r="P39" s="86">
        <v>933</v>
      </c>
      <c r="Q39" s="86">
        <v>1026</v>
      </c>
      <c r="R39" s="87">
        <v>93</v>
      </c>
      <c r="S39" s="82">
        <v>155.26</v>
      </c>
      <c r="T39" s="83">
        <v>1090</v>
      </c>
      <c r="U39" s="83">
        <v>1146</v>
      </c>
      <c r="V39" s="84">
        <v>56</v>
      </c>
      <c r="W39" s="82">
        <v>182.12</v>
      </c>
      <c r="X39" s="83">
        <v>1345</v>
      </c>
      <c r="Y39" s="83">
        <v>1392</v>
      </c>
      <c r="Z39" s="85">
        <v>47</v>
      </c>
      <c r="AA39" s="88">
        <v>177.11</v>
      </c>
      <c r="AB39" s="83">
        <v>1279</v>
      </c>
      <c r="AC39" s="83">
        <v>1324</v>
      </c>
      <c r="AD39" s="84">
        <v>45</v>
      </c>
      <c r="AE39" s="89">
        <v>158.69999999999999</v>
      </c>
      <c r="AF39" s="83">
        <v>1205</v>
      </c>
      <c r="AG39" s="83">
        <v>1235</v>
      </c>
      <c r="AH39" s="85">
        <v>30</v>
      </c>
      <c r="AI39" s="88">
        <v>124.1</v>
      </c>
      <c r="AJ39" s="83">
        <v>825</v>
      </c>
      <c r="AK39" s="83">
        <v>869</v>
      </c>
      <c r="AL39" s="84">
        <v>44</v>
      </c>
      <c r="AM39" s="89">
        <v>248.73</v>
      </c>
      <c r="AN39" s="83">
        <v>2026</v>
      </c>
      <c r="AO39" s="83">
        <v>2037</v>
      </c>
      <c r="AP39" s="85">
        <v>11</v>
      </c>
      <c r="AQ39" s="88">
        <v>263.37</v>
      </c>
      <c r="AR39" s="86">
        <v>2094</v>
      </c>
      <c r="AS39" s="86">
        <v>2111</v>
      </c>
      <c r="AT39" s="90">
        <v>17</v>
      </c>
      <c r="AU39" s="89">
        <v>224.85</v>
      </c>
      <c r="AV39" s="86">
        <v>1856</v>
      </c>
      <c r="AW39" s="86">
        <v>1866</v>
      </c>
      <c r="AX39" s="87">
        <v>10</v>
      </c>
      <c r="AY39" s="88">
        <v>280.45999999999998</v>
      </c>
      <c r="AZ39" s="86">
        <v>2424</v>
      </c>
      <c r="BA39" s="86">
        <v>2432</v>
      </c>
      <c r="BB39" s="90">
        <v>8</v>
      </c>
    </row>
    <row r="40" spans="1:54" ht="15.75" x14ac:dyDescent="0.25">
      <c r="A40" s="53"/>
      <c r="B40" s="54"/>
      <c r="C40" s="54"/>
      <c r="D40" s="54"/>
      <c r="E40" s="54"/>
      <c r="F40" s="55"/>
      <c r="G40" s="81"/>
      <c r="H40" s="91"/>
      <c r="I40" s="91"/>
      <c r="J40" s="91"/>
      <c r="K40" s="81"/>
      <c r="L40" s="91"/>
      <c r="M40" s="91"/>
      <c r="N40" s="91"/>
      <c r="O40" s="81"/>
      <c r="P40" s="92"/>
      <c r="Q40" s="92"/>
      <c r="R40" s="92"/>
      <c r="S40" s="81"/>
      <c r="T40" s="91"/>
      <c r="U40" s="91"/>
      <c r="V40" s="91"/>
      <c r="W40" s="81"/>
      <c r="X40" s="91"/>
      <c r="Y40" s="91"/>
      <c r="Z40" s="91"/>
      <c r="AA40" s="93"/>
      <c r="AB40" s="91"/>
      <c r="AC40" s="91"/>
      <c r="AD40" s="91"/>
      <c r="AE40" s="93"/>
      <c r="AF40" s="91"/>
      <c r="AG40" s="91"/>
      <c r="AH40" s="91"/>
      <c r="AI40" s="93"/>
      <c r="AJ40" s="91"/>
      <c r="AK40" s="91"/>
      <c r="AL40" s="91"/>
      <c r="AM40" s="93"/>
      <c r="AN40" s="91"/>
      <c r="AO40" s="91"/>
      <c r="AP40" s="91"/>
      <c r="AQ40" s="93"/>
      <c r="AR40" s="92"/>
      <c r="AS40" s="92"/>
      <c r="AT40" s="92"/>
      <c r="AU40" s="93"/>
      <c r="AV40" s="92"/>
      <c r="AW40" s="92"/>
      <c r="AX40" s="92"/>
      <c r="AY40" s="93"/>
      <c r="AZ40" s="92"/>
      <c r="BA40" s="92"/>
      <c r="BB40" s="92"/>
    </row>
    <row r="41" spans="1:54" x14ac:dyDescent="0.25">
      <c r="A41" s="94"/>
      <c r="B41" s="8"/>
      <c r="C41" s="8"/>
      <c r="D41" s="8"/>
      <c r="E41" s="8"/>
      <c r="F41" s="30"/>
    </row>
    <row r="42" spans="1:54" x14ac:dyDescent="0.25">
      <c r="A42" s="30"/>
      <c r="B42" s="8"/>
      <c r="C42" s="8"/>
      <c r="D42" s="8"/>
      <c r="E42" s="8"/>
      <c r="F42" s="30"/>
    </row>
    <row r="43" spans="1:54" x14ac:dyDescent="0.25">
      <c r="B43" s="8"/>
      <c r="C43" s="8"/>
      <c r="D43" s="8"/>
      <c r="E43" s="8"/>
      <c r="F43" s="30"/>
    </row>
    <row r="44" spans="1:54" x14ac:dyDescent="0.25">
      <c r="A44" s="13" t="s">
        <v>97</v>
      </c>
      <c r="B44" s="95">
        <f>SUM(G44:BB44)</f>
        <v>38938.549999999996</v>
      </c>
      <c r="G44" s="96">
        <f>SUM(G4:G39)</f>
        <v>1316.54</v>
      </c>
      <c r="K44" s="96">
        <f>SUM(K4:K39)</f>
        <v>1171.5999999999999</v>
      </c>
      <c r="O44" s="96">
        <f>SUM(O4:O39)</f>
        <v>1644.3000000000004</v>
      </c>
      <c r="S44" s="96">
        <f>SUM(S4:S39)</f>
        <v>1765.4499999999998</v>
      </c>
      <c r="W44" s="96">
        <f>SUM(W4:W39)</f>
        <v>3072.76</v>
      </c>
      <c r="AA44" s="96">
        <f>SUM(AA4:AA39)</f>
        <v>3160.79</v>
      </c>
      <c r="AE44" s="96">
        <f>SUM(AE4:AE39)</f>
        <v>2655.0199999999991</v>
      </c>
      <c r="AI44" s="96">
        <f>SUM(AI4:AI39)</f>
        <v>2255.0400000000004</v>
      </c>
      <c r="AM44" s="96">
        <f>SUM(AM4:AM39)</f>
        <v>4897.58</v>
      </c>
      <c r="AQ44" s="96">
        <f>SUM(AQ4:AQ39)</f>
        <v>6352.3099999999986</v>
      </c>
      <c r="AU44" s="96">
        <f>SUM(AU4:AU39)</f>
        <v>5869.6000000000013</v>
      </c>
      <c r="AY44" s="96">
        <f>SUM(AY4:AY39)</f>
        <v>4777.5600000000004</v>
      </c>
    </row>
    <row r="45" spans="1:54" x14ac:dyDescent="0.25">
      <c r="A45" s="13" t="s">
        <v>98</v>
      </c>
      <c r="B45" s="97">
        <f>SUM(G45:BB45)</f>
        <v>305171</v>
      </c>
      <c r="H45" s="14">
        <f>SUM(H4:H39)</f>
        <v>9493</v>
      </c>
      <c r="L45" s="14">
        <f>SUM(L4:L39)</f>
        <v>7619</v>
      </c>
      <c r="P45" s="14">
        <f>SUM(P4:P39)</f>
        <v>11824</v>
      </c>
      <c r="T45" s="14">
        <f>SUM(T4:T39)</f>
        <v>11597</v>
      </c>
      <c r="X45" s="14">
        <f>SUM(X4:X39)</f>
        <v>23646</v>
      </c>
      <c r="AB45" s="14">
        <f>SUM(AB4:AB39)</f>
        <v>23371</v>
      </c>
      <c r="AF45" s="14">
        <f>SUM(AF4:AF39)</f>
        <v>20138</v>
      </c>
      <c r="AJ45" s="14">
        <f>SUM(AJ4:AJ39)</f>
        <v>15361</v>
      </c>
      <c r="AN45" s="14">
        <f>SUM(AN4:AN39)</f>
        <v>40332</v>
      </c>
      <c r="AR45" s="14">
        <f>SUM(AR4:AR39)</f>
        <v>51689</v>
      </c>
      <c r="AV45" s="14">
        <f>SUM(AV4:AV39)</f>
        <v>50066</v>
      </c>
      <c r="AZ45" s="14">
        <f>SUM(AZ4:AZ39)</f>
        <v>40035</v>
      </c>
    </row>
    <row r="46" spans="1:54" x14ac:dyDescent="0.25">
      <c r="A46" s="13" t="s">
        <v>99</v>
      </c>
      <c r="B46" s="97">
        <f>SUM(G46:BB46)</f>
        <v>415115</v>
      </c>
      <c r="I46" s="13">
        <f>SUM(I4:I39)</f>
        <v>16339</v>
      </c>
      <c r="M46" s="13">
        <f>SUM(M4:M39)</f>
        <v>13746</v>
      </c>
      <c r="Q46" s="13">
        <f>SUM(Q4:Q39)</f>
        <v>18143</v>
      </c>
      <c r="U46" s="13">
        <f>SUM(U4:U39)</f>
        <v>20181</v>
      </c>
      <c r="Y46" s="13">
        <f>SUM(Y4:Y39)</f>
        <v>31861</v>
      </c>
      <c r="AC46" s="13">
        <f>SUM(AC4:AC39)</f>
        <v>32611</v>
      </c>
      <c r="AG46" s="13">
        <f>SUM(AG4:AG39)</f>
        <v>31621</v>
      </c>
      <c r="AK46" s="13">
        <f>SUM(AK4:AK39)</f>
        <v>28341</v>
      </c>
      <c r="AO46" s="13">
        <f>SUM(AO4:AO39)</f>
        <v>50317</v>
      </c>
      <c r="AS46" s="13">
        <f>SUM(AS4:AS39)</f>
        <v>62821</v>
      </c>
      <c r="AW46" s="13">
        <f>SUM(AW4:AW39)</f>
        <v>57226</v>
      </c>
      <c r="BA46" s="13">
        <f>SUM(BA4:BA39)</f>
        <v>51908</v>
      </c>
    </row>
    <row r="47" spans="1:54" x14ac:dyDescent="0.25">
      <c r="A47" s="30" t="s">
        <v>100</v>
      </c>
      <c r="B47" s="97">
        <f>SUM(G47:BB47)</f>
        <v>113169</v>
      </c>
      <c r="J47" s="13">
        <f>SUM(J4:J39)</f>
        <v>8301</v>
      </c>
      <c r="N47" s="13">
        <f>SUM(N4:N39)</f>
        <v>7921</v>
      </c>
      <c r="R47" s="13">
        <f>SUM(R4:R39)</f>
        <v>7770</v>
      </c>
      <c r="V47" s="13">
        <f>SUM(V4:V39)</f>
        <v>8194</v>
      </c>
      <c r="Z47" s="13">
        <f>SUM(Z4:Z39)</f>
        <v>8481</v>
      </c>
      <c r="AD47" s="13">
        <f>SUM(AD4:AD39)</f>
        <v>10600</v>
      </c>
      <c r="AH47" s="13">
        <f>SUM(AH4:AH39)</f>
        <v>13212</v>
      </c>
      <c r="AL47" s="13">
        <f>SUM(AL4:AL39)</f>
        <v>13423</v>
      </c>
      <c r="AP47" s="13">
        <f>SUM(AP4:AP39)</f>
        <v>8454</v>
      </c>
      <c r="AT47" s="13">
        <f>SUM(AT4:AT39)</f>
        <v>8280</v>
      </c>
      <c r="AX47" s="13">
        <f>SUM(AX4:AX39)</f>
        <v>6268</v>
      </c>
      <c r="BB47" s="13">
        <f>SUM(BB4:BB39)</f>
        <v>12265</v>
      </c>
    </row>
    <row r="48" spans="1:54" x14ac:dyDescent="0.25">
      <c r="A48" s="30" t="s">
        <v>101</v>
      </c>
      <c r="B48" s="97">
        <f>SUM(G48:BB48)</f>
        <v>326</v>
      </c>
      <c r="G48" s="14">
        <f>COUNTIF(G4:G39,"&gt;0")</f>
        <v>17</v>
      </c>
      <c r="K48" s="14">
        <f>COUNTIF(K4:K39,"&gt;0")</f>
        <v>17</v>
      </c>
      <c r="O48" s="14">
        <f>COUNTIF(O4:O39,"&gt;0")</f>
        <v>18</v>
      </c>
      <c r="S48" s="14">
        <f>COUNTIF(S4:S39,"&gt;0")</f>
        <v>20</v>
      </c>
      <c r="W48" s="14">
        <f>COUNTIF(W4:W39,"&gt;0")</f>
        <v>24</v>
      </c>
      <c r="AA48" s="14">
        <f>COUNTIF(AA4:AA39,"&gt;0")</f>
        <v>28</v>
      </c>
      <c r="AE48" s="14">
        <f>COUNTIF(AE4:AE39,"&gt;0")</f>
        <v>31</v>
      </c>
      <c r="AI48" s="14">
        <f>COUNTIF(AI4:AI39,"&gt;0")</f>
        <v>31</v>
      </c>
      <c r="AM48" s="14">
        <f>COUNTIF(AM4:AM39,"&gt;0")</f>
        <v>32</v>
      </c>
      <c r="AQ48" s="14">
        <f>COUNTIF(AQ4:AQ39,"&gt;0")</f>
        <v>36</v>
      </c>
      <c r="AU48" s="14">
        <f>COUNTIF(AU4:AU39,"&gt;0")</f>
        <v>36</v>
      </c>
      <c r="AY48" s="14">
        <f>COUNTIF(AY4:AY39,"&gt;0")</f>
        <v>36</v>
      </c>
    </row>
    <row r="49" spans="1:3" x14ac:dyDescent="0.25">
      <c r="A49" s="30" t="s">
        <v>102</v>
      </c>
      <c r="B49" s="98">
        <v>14</v>
      </c>
    </row>
    <row r="50" spans="1:3" x14ac:dyDescent="0.25">
      <c r="A50" s="30" t="s">
        <v>103</v>
      </c>
      <c r="B50" s="10">
        <v>9.8100000000000007E-2</v>
      </c>
    </row>
    <row r="51" spans="1:3" x14ac:dyDescent="0.25">
      <c r="A51" s="30" t="s">
        <v>104</v>
      </c>
      <c r="B51" s="10">
        <v>3.5529999999999999E-2</v>
      </c>
    </row>
    <row r="52" spans="1:3" x14ac:dyDescent="0.25">
      <c r="A52" s="30"/>
    </row>
    <row r="53" spans="1:3" x14ac:dyDescent="0.25">
      <c r="A53" s="99" t="s">
        <v>105</v>
      </c>
      <c r="B53" s="117">
        <v>0.91690000000000005</v>
      </c>
      <c r="C53" s="100" t="s">
        <v>106</v>
      </c>
    </row>
    <row r="54" spans="1:3" x14ac:dyDescent="0.25">
      <c r="A54" s="101" t="s">
        <v>107</v>
      </c>
      <c r="B54" s="102">
        <f>B53*B44</f>
        <v>35702.756495000001</v>
      </c>
    </row>
    <row r="55" spans="1:3" x14ac:dyDescent="0.25">
      <c r="A55" s="103" t="s">
        <v>108</v>
      </c>
    </row>
    <row r="56" spans="1:3" x14ac:dyDescent="0.25">
      <c r="A56" t="s">
        <v>109</v>
      </c>
      <c r="B56" s="104">
        <f>B47*B50</f>
        <v>11101.878900000002</v>
      </c>
    </row>
    <row r="57" spans="1:3" x14ac:dyDescent="0.25">
      <c r="A57" t="s">
        <v>110</v>
      </c>
      <c r="B57" s="95">
        <f>B47*-B51</f>
        <v>-4020.8945699999999</v>
      </c>
    </row>
    <row r="58" spans="1:3" x14ac:dyDescent="0.25">
      <c r="A58" t="s">
        <v>111</v>
      </c>
      <c r="B58" s="95">
        <f>B56+B57</f>
        <v>7080.9843300000011</v>
      </c>
    </row>
    <row r="59" spans="1:3" x14ac:dyDescent="0.25">
      <c r="A59"/>
      <c r="B59" s="95"/>
    </row>
    <row r="60" spans="1:3" x14ac:dyDescent="0.25">
      <c r="A60" t="s">
        <v>112</v>
      </c>
      <c r="B60" s="95">
        <f>B58+B54</f>
        <v>42783.740825000001</v>
      </c>
    </row>
    <row r="61" spans="1:3" x14ac:dyDescent="0.25">
      <c r="A61" s="30"/>
      <c r="B61" s="102"/>
    </row>
    <row r="62" spans="1:3" x14ac:dyDescent="0.25">
      <c r="A62" s="30"/>
      <c r="B62" s="98"/>
    </row>
    <row r="63" spans="1:3" x14ac:dyDescent="0.25">
      <c r="B63" s="105"/>
    </row>
  </sheetData>
  <mergeCells count="12">
    <mergeCell ref="AY2:BB2"/>
    <mergeCell ref="AA2:AD2"/>
    <mergeCell ref="AE2:AH2"/>
    <mergeCell ref="AI2:AL2"/>
    <mergeCell ref="AM2:AP2"/>
    <mergeCell ref="AQ2:AT2"/>
    <mergeCell ref="AU2:AX2"/>
    <mergeCell ref="G2:J2"/>
    <mergeCell ref="K2:N2"/>
    <mergeCell ref="O2:R2"/>
    <mergeCell ref="S2:V2"/>
    <mergeCell ref="W2:Z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3"/>
  <sheetViews>
    <sheetView workbookViewId="0">
      <selection activeCell="B23" sqref="B23"/>
    </sheetView>
  </sheetViews>
  <sheetFormatPr defaultRowHeight="15" x14ac:dyDescent="0.25"/>
  <cols>
    <col min="1" max="1" width="35.42578125" customWidth="1"/>
    <col min="2" max="2" width="12.5703125" bestFit="1" customWidth="1"/>
  </cols>
  <sheetData>
    <row r="1" spans="1:54" ht="15.75" thickBot="1" x14ac:dyDescent="0.3">
      <c r="A1" s="42" t="s">
        <v>113</v>
      </c>
    </row>
    <row r="2" spans="1:54" ht="16.5" thickBot="1" x14ac:dyDescent="0.3">
      <c r="A2" s="13" t="s">
        <v>140</v>
      </c>
      <c r="B2" s="10"/>
      <c r="C2" s="10"/>
      <c r="D2" s="10"/>
      <c r="E2" s="10"/>
      <c r="F2" s="13"/>
      <c r="G2" s="46" t="s">
        <v>35</v>
      </c>
      <c r="H2" s="44"/>
      <c r="I2" s="44"/>
      <c r="J2" s="47"/>
      <c r="K2" s="43" t="s">
        <v>36</v>
      </c>
      <c r="L2" s="44"/>
      <c r="M2" s="44"/>
      <c r="N2" s="45"/>
      <c r="O2" s="46" t="s">
        <v>37</v>
      </c>
      <c r="P2" s="44"/>
      <c r="Q2" s="44"/>
      <c r="R2" s="47"/>
      <c r="S2" s="43" t="s">
        <v>38</v>
      </c>
      <c r="T2" s="44"/>
      <c r="U2" s="44"/>
      <c r="V2" s="45"/>
      <c r="W2" s="46" t="s">
        <v>39</v>
      </c>
      <c r="X2" s="44"/>
      <c r="Y2" s="44"/>
      <c r="Z2" s="47"/>
      <c r="AA2" s="43" t="s">
        <v>40</v>
      </c>
      <c r="AB2" s="44"/>
      <c r="AC2" s="44"/>
      <c r="AD2" s="45"/>
      <c r="AE2" s="46" t="s">
        <v>41</v>
      </c>
      <c r="AF2" s="44"/>
      <c r="AG2" s="44"/>
      <c r="AH2" s="47"/>
      <c r="AI2" s="43" t="s">
        <v>42</v>
      </c>
      <c r="AJ2" s="44"/>
      <c r="AK2" s="44"/>
      <c r="AL2" s="45"/>
      <c r="AM2" s="46" t="s">
        <v>43</v>
      </c>
      <c r="AN2" s="44"/>
      <c r="AO2" s="44"/>
      <c r="AP2" s="47"/>
      <c r="AQ2" s="43" t="s">
        <v>44</v>
      </c>
      <c r="AR2" s="44"/>
      <c r="AS2" s="44"/>
      <c r="AT2" s="45"/>
      <c r="AU2" s="46" t="s">
        <v>45</v>
      </c>
      <c r="AV2" s="44"/>
      <c r="AW2" s="44"/>
      <c r="AX2" s="47"/>
      <c r="AY2" s="43" t="s">
        <v>46</v>
      </c>
      <c r="AZ2" s="44"/>
      <c r="BA2" s="44"/>
      <c r="BB2" s="45"/>
    </row>
    <row r="3" spans="1:54" ht="16.5" thickBot="1" x14ac:dyDescent="0.3">
      <c r="A3" s="3"/>
      <c r="B3" s="4" t="s">
        <v>47</v>
      </c>
      <c r="C3" s="4" t="s">
        <v>48</v>
      </c>
      <c r="D3" s="4"/>
      <c r="E3" s="4" t="s">
        <v>49</v>
      </c>
      <c r="F3" s="3" t="s">
        <v>50</v>
      </c>
      <c r="G3" s="50" t="s">
        <v>51</v>
      </c>
      <c r="H3" s="48" t="s">
        <v>52</v>
      </c>
      <c r="I3" s="48" t="s">
        <v>53</v>
      </c>
      <c r="J3" s="51" t="s">
        <v>54</v>
      </c>
      <c r="K3" s="52" t="s">
        <v>51</v>
      </c>
      <c r="L3" s="48" t="s">
        <v>52</v>
      </c>
      <c r="M3" s="48" t="s">
        <v>53</v>
      </c>
      <c r="N3" s="49" t="s">
        <v>54</v>
      </c>
      <c r="O3" s="50" t="s">
        <v>51</v>
      </c>
      <c r="P3" s="48" t="s">
        <v>52</v>
      </c>
      <c r="Q3" s="48" t="s">
        <v>53</v>
      </c>
      <c r="R3" s="51" t="s">
        <v>54</v>
      </c>
      <c r="S3" s="52" t="s">
        <v>51</v>
      </c>
      <c r="T3" s="48" t="s">
        <v>52</v>
      </c>
      <c r="U3" s="48" t="s">
        <v>53</v>
      </c>
      <c r="V3" s="49" t="s">
        <v>54</v>
      </c>
      <c r="W3" s="50" t="s">
        <v>51</v>
      </c>
      <c r="X3" s="48" t="s">
        <v>52</v>
      </c>
      <c r="Y3" s="48" t="s">
        <v>53</v>
      </c>
      <c r="Z3" s="51" t="s">
        <v>54</v>
      </c>
      <c r="AA3" s="52" t="s">
        <v>51</v>
      </c>
      <c r="AB3" s="48" t="s">
        <v>52</v>
      </c>
      <c r="AC3" s="48" t="s">
        <v>53</v>
      </c>
      <c r="AD3" s="49" t="s">
        <v>54</v>
      </c>
      <c r="AE3" s="50" t="s">
        <v>51</v>
      </c>
      <c r="AF3" s="48" t="s">
        <v>52</v>
      </c>
      <c r="AG3" s="48" t="s">
        <v>53</v>
      </c>
      <c r="AH3" s="51" t="s">
        <v>54</v>
      </c>
      <c r="AI3" s="52" t="s">
        <v>51</v>
      </c>
      <c r="AJ3" s="48" t="s">
        <v>52</v>
      </c>
      <c r="AK3" s="48" t="s">
        <v>53</v>
      </c>
      <c r="AL3" s="49" t="s">
        <v>54</v>
      </c>
      <c r="AM3" s="50" t="s">
        <v>51</v>
      </c>
      <c r="AN3" s="48" t="s">
        <v>52</v>
      </c>
      <c r="AO3" s="48" t="s">
        <v>53</v>
      </c>
      <c r="AP3" s="51" t="s">
        <v>54</v>
      </c>
      <c r="AQ3" s="52" t="s">
        <v>51</v>
      </c>
      <c r="AR3" s="48" t="s">
        <v>52</v>
      </c>
      <c r="AS3" s="48" t="s">
        <v>53</v>
      </c>
      <c r="AT3" s="49" t="s">
        <v>54</v>
      </c>
      <c r="AU3" s="50" t="s">
        <v>51</v>
      </c>
      <c r="AV3" s="48" t="s">
        <v>52</v>
      </c>
      <c r="AW3" s="48" t="s">
        <v>53</v>
      </c>
      <c r="AX3" s="51" t="s">
        <v>54</v>
      </c>
      <c r="AY3" s="52" t="s">
        <v>51</v>
      </c>
      <c r="AZ3" s="48" t="s">
        <v>52</v>
      </c>
      <c r="BA3" s="48" t="s">
        <v>53</v>
      </c>
      <c r="BB3" s="49" t="s">
        <v>54</v>
      </c>
    </row>
    <row r="4" spans="1:54" s="13" customFormat="1" ht="15.75" x14ac:dyDescent="0.25">
      <c r="A4" s="53"/>
      <c r="B4" s="54" t="s">
        <v>114</v>
      </c>
      <c r="C4" s="54" t="s">
        <v>115</v>
      </c>
      <c r="D4" s="54" t="s">
        <v>116</v>
      </c>
      <c r="E4" s="54" t="s">
        <v>117</v>
      </c>
      <c r="F4" s="55">
        <v>20</v>
      </c>
      <c r="G4" s="56">
        <v>416.03</v>
      </c>
      <c r="H4" s="57">
        <v>2960</v>
      </c>
      <c r="I4" s="57">
        <v>3440</v>
      </c>
      <c r="J4" s="60">
        <v>480</v>
      </c>
      <c r="K4" s="56">
        <v>209.02</v>
      </c>
      <c r="L4" s="57">
        <v>1040</v>
      </c>
      <c r="M4" s="57">
        <v>1680</v>
      </c>
      <c r="N4" s="58">
        <v>640</v>
      </c>
      <c r="O4" s="106">
        <v>138.26</v>
      </c>
      <c r="P4" s="61">
        <v>960</v>
      </c>
      <c r="Q4" s="61">
        <v>1600</v>
      </c>
      <c r="R4" s="63">
        <v>640</v>
      </c>
      <c r="S4" s="107">
        <v>175.82</v>
      </c>
      <c r="T4" s="57">
        <v>1280</v>
      </c>
      <c r="U4" s="57">
        <v>2000</v>
      </c>
      <c r="V4" s="58">
        <v>720</v>
      </c>
      <c r="W4" s="108">
        <v>155.44999999999999</v>
      </c>
      <c r="X4" s="68">
        <v>1120</v>
      </c>
      <c r="Y4" s="68">
        <v>1840</v>
      </c>
      <c r="Z4" s="69">
        <v>720</v>
      </c>
      <c r="AA4" s="109">
        <v>156.94</v>
      </c>
      <c r="AB4" s="68">
        <v>1120</v>
      </c>
      <c r="AC4" s="68">
        <v>1840</v>
      </c>
      <c r="AD4" s="71">
        <v>720</v>
      </c>
      <c r="AE4" s="110">
        <v>148.53</v>
      </c>
      <c r="AF4" s="68">
        <v>1120</v>
      </c>
      <c r="AG4" s="68">
        <v>1840</v>
      </c>
      <c r="AH4" s="69">
        <v>720</v>
      </c>
      <c r="AI4" s="109">
        <v>958.18</v>
      </c>
      <c r="AJ4" s="68">
        <v>5440</v>
      </c>
      <c r="AK4" s="68">
        <v>5760</v>
      </c>
      <c r="AL4" s="71">
        <v>320</v>
      </c>
      <c r="AM4" s="110">
        <v>1550.36</v>
      </c>
      <c r="AN4" s="68">
        <v>10720</v>
      </c>
      <c r="AO4" s="68">
        <v>10800</v>
      </c>
      <c r="AP4" s="69">
        <v>80</v>
      </c>
      <c r="AQ4" s="109">
        <v>1734.2</v>
      </c>
      <c r="AR4" s="72">
        <v>12160</v>
      </c>
      <c r="AS4" s="72">
        <v>12160</v>
      </c>
      <c r="AT4" s="73">
        <v>0</v>
      </c>
      <c r="AU4" s="110">
        <v>1961.48</v>
      </c>
      <c r="AV4" s="72">
        <v>14800</v>
      </c>
      <c r="AW4" s="72">
        <v>14800</v>
      </c>
      <c r="AX4" s="74">
        <v>0</v>
      </c>
      <c r="AY4" s="109">
        <v>1367.35</v>
      </c>
      <c r="AZ4" s="72">
        <v>9440</v>
      </c>
      <c r="BA4" s="72">
        <v>9520</v>
      </c>
      <c r="BB4" s="73">
        <v>80</v>
      </c>
    </row>
    <row r="5" spans="1:54" s="13" customFormat="1" ht="15.75" x14ac:dyDescent="0.25">
      <c r="A5" s="53"/>
      <c r="B5" s="54" t="s">
        <v>118</v>
      </c>
      <c r="C5" s="54" t="s">
        <v>119</v>
      </c>
      <c r="D5" s="54" t="s">
        <v>116</v>
      </c>
      <c r="E5" s="54" t="s">
        <v>117</v>
      </c>
      <c r="F5" s="55">
        <v>24</v>
      </c>
      <c r="G5" s="79">
        <v>311.35000000000002</v>
      </c>
      <c r="H5" s="57">
        <v>2000</v>
      </c>
      <c r="I5" s="57">
        <v>3440</v>
      </c>
      <c r="J5" s="60">
        <v>1440</v>
      </c>
      <c r="K5" s="78">
        <v>183.41</v>
      </c>
      <c r="L5" s="57">
        <v>1120</v>
      </c>
      <c r="M5" s="57">
        <v>2560</v>
      </c>
      <c r="N5" s="58">
        <v>1440</v>
      </c>
      <c r="O5" s="79">
        <v>231.07</v>
      </c>
      <c r="P5" s="61">
        <v>1440</v>
      </c>
      <c r="Q5" s="61">
        <v>2800</v>
      </c>
      <c r="R5" s="63">
        <v>1360</v>
      </c>
      <c r="S5" s="78">
        <v>205</v>
      </c>
      <c r="T5" s="57">
        <v>1200</v>
      </c>
      <c r="U5" s="57">
        <v>2800</v>
      </c>
      <c r="V5" s="58">
        <v>1600</v>
      </c>
      <c r="W5" s="79">
        <v>375.55</v>
      </c>
      <c r="X5" s="57">
        <v>2320</v>
      </c>
      <c r="Y5" s="57">
        <v>3520</v>
      </c>
      <c r="Z5" s="60">
        <v>1200</v>
      </c>
      <c r="AA5" s="76">
        <v>331.07</v>
      </c>
      <c r="AB5" s="57">
        <v>2160</v>
      </c>
      <c r="AC5" s="57">
        <v>3280</v>
      </c>
      <c r="AD5" s="58">
        <v>1120</v>
      </c>
      <c r="AE5" s="75">
        <v>250.47</v>
      </c>
      <c r="AF5" s="57">
        <v>1520</v>
      </c>
      <c r="AG5" s="57">
        <v>2880</v>
      </c>
      <c r="AH5" s="60">
        <v>1360</v>
      </c>
      <c r="AI5" s="76">
        <v>187.6</v>
      </c>
      <c r="AJ5" s="57">
        <v>1040</v>
      </c>
      <c r="AK5" s="57">
        <v>2640</v>
      </c>
      <c r="AL5" s="58">
        <v>1600</v>
      </c>
      <c r="AM5" s="75">
        <v>598.53</v>
      </c>
      <c r="AN5" s="57">
        <v>4320</v>
      </c>
      <c r="AO5" s="57">
        <v>5040</v>
      </c>
      <c r="AP5" s="60">
        <v>720</v>
      </c>
      <c r="AQ5" s="76">
        <v>742.77</v>
      </c>
      <c r="AR5" s="61">
        <v>5520</v>
      </c>
      <c r="AS5" s="61">
        <v>6080</v>
      </c>
      <c r="AT5" s="62">
        <v>560</v>
      </c>
      <c r="AU5" s="75">
        <v>621.02</v>
      </c>
      <c r="AV5" s="61">
        <v>4800</v>
      </c>
      <c r="AW5" s="61">
        <v>5120</v>
      </c>
      <c r="AX5" s="63">
        <v>320</v>
      </c>
      <c r="AY5" s="76">
        <v>563.48</v>
      </c>
      <c r="AZ5" s="61">
        <v>4480</v>
      </c>
      <c r="BA5" s="61">
        <v>5120</v>
      </c>
      <c r="BB5" s="62">
        <v>640</v>
      </c>
    </row>
    <row r="6" spans="1:54" s="13" customFormat="1" ht="15.75" x14ac:dyDescent="0.25">
      <c r="A6" s="53"/>
      <c r="B6" s="54" t="s">
        <v>120</v>
      </c>
      <c r="C6" s="54" t="s">
        <v>115</v>
      </c>
      <c r="D6" s="54" t="s">
        <v>116</v>
      </c>
      <c r="E6" s="54" t="s">
        <v>117</v>
      </c>
      <c r="F6" s="55">
        <v>20</v>
      </c>
      <c r="G6" s="111">
        <v>192.45</v>
      </c>
      <c r="H6" s="57">
        <v>1040</v>
      </c>
      <c r="I6" s="57">
        <v>3080</v>
      </c>
      <c r="J6" s="60">
        <v>2040</v>
      </c>
      <c r="K6" s="78">
        <v>114.19</v>
      </c>
      <c r="L6" s="57">
        <v>720</v>
      </c>
      <c r="M6" s="57">
        <v>2320</v>
      </c>
      <c r="N6" s="58">
        <v>1600</v>
      </c>
      <c r="O6" s="111">
        <v>154.88999999999999</v>
      </c>
      <c r="P6" s="61">
        <v>1080</v>
      </c>
      <c r="Q6" s="61">
        <v>2440</v>
      </c>
      <c r="R6" s="63">
        <v>1360</v>
      </c>
      <c r="S6" s="107">
        <v>187.62</v>
      </c>
      <c r="T6" s="57">
        <v>1280</v>
      </c>
      <c r="U6" s="57">
        <v>2400</v>
      </c>
      <c r="V6" s="58">
        <v>1120</v>
      </c>
      <c r="W6" s="79">
        <v>130.30000000000001</v>
      </c>
      <c r="X6" s="57">
        <v>720</v>
      </c>
      <c r="Y6" s="57">
        <v>2280</v>
      </c>
      <c r="Z6" s="60">
        <v>1560</v>
      </c>
      <c r="AA6" s="76">
        <v>83.83</v>
      </c>
      <c r="AB6" s="57">
        <v>360</v>
      </c>
      <c r="AC6" s="57">
        <v>2120</v>
      </c>
      <c r="AD6" s="58">
        <v>1760</v>
      </c>
      <c r="AE6" s="75">
        <v>98.15</v>
      </c>
      <c r="AF6" s="57">
        <v>600</v>
      </c>
      <c r="AG6" s="57">
        <v>2200</v>
      </c>
      <c r="AH6" s="60">
        <v>1600</v>
      </c>
      <c r="AI6" s="76">
        <v>306.04000000000002</v>
      </c>
      <c r="AJ6" s="57">
        <v>1240</v>
      </c>
      <c r="AK6" s="57">
        <v>2920</v>
      </c>
      <c r="AL6" s="58">
        <v>1680</v>
      </c>
      <c r="AM6" s="75">
        <v>495.61</v>
      </c>
      <c r="AN6" s="57">
        <v>3040</v>
      </c>
      <c r="AO6" s="57">
        <v>3760</v>
      </c>
      <c r="AP6" s="60">
        <v>720</v>
      </c>
      <c r="AQ6" s="76">
        <v>536.78</v>
      </c>
      <c r="AR6" s="61">
        <v>3680</v>
      </c>
      <c r="AS6" s="61">
        <v>4720</v>
      </c>
      <c r="AT6" s="62">
        <v>1040</v>
      </c>
      <c r="AU6" s="75">
        <v>611.24</v>
      </c>
      <c r="AV6" s="61">
        <v>4760</v>
      </c>
      <c r="AW6" s="61">
        <v>5200</v>
      </c>
      <c r="AX6" s="63">
        <v>440</v>
      </c>
      <c r="AY6" s="76">
        <v>396.95</v>
      </c>
      <c r="AZ6" s="61">
        <v>2280</v>
      </c>
      <c r="BA6" s="61">
        <v>3400</v>
      </c>
      <c r="BB6" s="62">
        <v>1120</v>
      </c>
    </row>
    <row r="7" spans="1:54" s="13" customFormat="1" ht="15.75" x14ac:dyDescent="0.25">
      <c r="A7" s="53"/>
      <c r="B7" s="54" t="s">
        <v>121</v>
      </c>
      <c r="C7" s="54" t="s">
        <v>115</v>
      </c>
      <c r="D7" s="54" t="s">
        <v>116</v>
      </c>
      <c r="E7" s="54" t="s">
        <v>117</v>
      </c>
      <c r="F7" s="55">
        <v>43.2</v>
      </c>
      <c r="G7" s="56" t="s">
        <v>63</v>
      </c>
      <c r="H7" s="57">
        <v>0</v>
      </c>
      <c r="I7" s="57">
        <v>0</v>
      </c>
      <c r="J7" s="60">
        <v>0</v>
      </c>
      <c r="K7" s="78" t="s">
        <v>63</v>
      </c>
      <c r="L7" s="61">
        <v>0</v>
      </c>
      <c r="M7" s="61">
        <v>0</v>
      </c>
      <c r="N7" s="62">
        <v>0</v>
      </c>
      <c r="O7" s="56" t="s">
        <v>63</v>
      </c>
      <c r="P7" s="61">
        <v>0</v>
      </c>
      <c r="Q7" s="61">
        <v>0</v>
      </c>
      <c r="R7" s="63">
        <v>0</v>
      </c>
      <c r="S7" s="56" t="s">
        <v>63</v>
      </c>
      <c r="T7" s="57">
        <v>0</v>
      </c>
      <c r="U7" s="57">
        <v>0</v>
      </c>
      <c r="V7" s="58">
        <v>0</v>
      </c>
      <c r="W7" s="56" t="s">
        <v>63</v>
      </c>
      <c r="X7" s="57">
        <v>0</v>
      </c>
      <c r="Y7" s="57">
        <v>0</v>
      </c>
      <c r="Z7" s="58">
        <v>0</v>
      </c>
      <c r="AA7" s="70" t="s">
        <v>63</v>
      </c>
      <c r="AB7" s="68">
        <v>0</v>
      </c>
      <c r="AC7" s="57">
        <v>0</v>
      </c>
      <c r="AD7" s="71">
        <v>0</v>
      </c>
      <c r="AE7" s="67" t="s">
        <v>63</v>
      </c>
      <c r="AF7" s="68">
        <v>0</v>
      </c>
      <c r="AG7" s="68">
        <v>0</v>
      </c>
      <c r="AH7" s="69">
        <v>0</v>
      </c>
      <c r="AI7" s="70" t="s">
        <v>63</v>
      </c>
      <c r="AJ7" s="68">
        <v>0</v>
      </c>
      <c r="AK7" s="68">
        <v>0</v>
      </c>
      <c r="AL7" s="71">
        <v>0</v>
      </c>
      <c r="AM7" s="67" t="s">
        <v>63</v>
      </c>
      <c r="AN7" s="68">
        <v>0</v>
      </c>
      <c r="AO7" s="68">
        <v>0</v>
      </c>
      <c r="AP7" s="69">
        <v>0</v>
      </c>
      <c r="AQ7" s="70" t="s">
        <v>63</v>
      </c>
      <c r="AR7" s="68">
        <v>0</v>
      </c>
      <c r="AS7" s="68">
        <v>0</v>
      </c>
      <c r="AT7" s="71">
        <v>0</v>
      </c>
      <c r="AU7" s="110">
        <v>1640.27</v>
      </c>
      <c r="AV7" s="72">
        <v>11360</v>
      </c>
      <c r="AW7" s="72">
        <f>3360+8160</f>
        <v>11520</v>
      </c>
      <c r="AX7" s="74">
        <v>160</v>
      </c>
      <c r="AY7" s="109">
        <v>1392.16</v>
      </c>
      <c r="AZ7" s="72">
        <v>9200</v>
      </c>
      <c r="BA7" s="72">
        <v>10400</v>
      </c>
      <c r="BB7" s="73">
        <v>1200</v>
      </c>
    </row>
    <row r="8" spans="1:54" s="13" customFormat="1" ht="15.75" x14ac:dyDescent="0.25">
      <c r="A8" s="53"/>
      <c r="B8" s="54" t="s">
        <v>122</v>
      </c>
      <c r="C8" s="54" t="s">
        <v>115</v>
      </c>
      <c r="D8" s="54" t="s">
        <v>116</v>
      </c>
      <c r="E8" s="54" t="s">
        <v>117</v>
      </c>
      <c r="F8" s="55">
        <v>29.8</v>
      </c>
      <c r="G8" s="108">
        <v>538.61</v>
      </c>
      <c r="H8" s="68">
        <v>2240</v>
      </c>
      <c r="I8" s="68">
        <v>2240</v>
      </c>
      <c r="J8" s="69">
        <v>0</v>
      </c>
      <c r="K8" s="78">
        <v>374.34</v>
      </c>
      <c r="L8" s="72">
        <v>2080</v>
      </c>
      <c r="M8" s="72">
        <v>2080</v>
      </c>
      <c r="N8" s="73">
        <v>0</v>
      </c>
      <c r="O8" s="108">
        <v>149.91</v>
      </c>
      <c r="P8" s="72">
        <v>0</v>
      </c>
      <c r="Q8" s="72">
        <v>1440</v>
      </c>
      <c r="R8" s="74">
        <v>1440</v>
      </c>
      <c r="S8" s="56">
        <v>100.6</v>
      </c>
      <c r="T8" s="68">
        <v>0</v>
      </c>
      <c r="U8" s="68">
        <v>1760</v>
      </c>
      <c r="V8" s="71">
        <v>2080</v>
      </c>
      <c r="W8" s="112">
        <v>114.09</v>
      </c>
      <c r="X8" s="68">
        <v>0</v>
      </c>
      <c r="Y8" s="68">
        <v>1760</v>
      </c>
      <c r="Z8" s="71">
        <v>1760</v>
      </c>
      <c r="AA8" s="109">
        <v>92.51</v>
      </c>
      <c r="AB8" s="68">
        <v>0</v>
      </c>
      <c r="AC8" s="68">
        <v>1600</v>
      </c>
      <c r="AD8" s="71">
        <v>1760</v>
      </c>
      <c r="AE8" s="110">
        <v>155.85</v>
      </c>
      <c r="AF8" s="68">
        <v>0</v>
      </c>
      <c r="AG8" s="68">
        <v>1760</v>
      </c>
      <c r="AH8" s="69">
        <v>1280</v>
      </c>
      <c r="AI8" s="109">
        <v>544.83000000000004</v>
      </c>
      <c r="AJ8" s="68">
        <v>2800</v>
      </c>
      <c r="AK8" s="68">
        <v>3360</v>
      </c>
      <c r="AL8" s="71">
        <v>560</v>
      </c>
      <c r="AM8" s="110">
        <v>918.18</v>
      </c>
      <c r="AN8" s="68">
        <v>5840</v>
      </c>
      <c r="AO8" s="68">
        <v>6160</v>
      </c>
      <c r="AP8" s="69">
        <v>320</v>
      </c>
      <c r="AQ8" s="109">
        <v>641.01</v>
      </c>
      <c r="AR8" s="72">
        <v>3280</v>
      </c>
      <c r="AS8" s="72">
        <v>3680</v>
      </c>
      <c r="AT8" s="73">
        <v>400</v>
      </c>
      <c r="AU8" s="110">
        <v>626.04</v>
      </c>
      <c r="AV8" s="72">
        <v>3440</v>
      </c>
      <c r="AW8" s="72">
        <v>3920</v>
      </c>
      <c r="AX8" s="74">
        <v>480</v>
      </c>
      <c r="AY8" s="109">
        <v>510.3</v>
      </c>
      <c r="AZ8" s="72">
        <v>1840</v>
      </c>
      <c r="BA8" s="72">
        <v>2880</v>
      </c>
      <c r="BB8" s="73">
        <v>1040</v>
      </c>
    </row>
    <row r="9" spans="1:54" s="13" customFormat="1" ht="15.75" x14ac:dyDescent="0.25">
      <c r="A9" s="53"/>
      <c r="B9" s="54" t="s">
        <v>123</v>
      </c>
      <c r="C9" s="54" t="s">
        <v>115</v>
      </c>
      <c r="D9" s="54" t="s">
        <v>116</v>
      </c>
      <c r="E9" s="54" t="s">
        <v>117</v>
      </c>
      <c r="F9" s="55">
        <v>30</v>
      </c>
      <c r="G9" s="79">
        <v>580.11</v>
      </c>
      <c r="H9" s="57">
        <v>2400</v>
      </c>
      <c r="I9" s="57">
        <v>4000</v>
      </c>
      <c r="J9" s="60">
        <v>1600</v>
      </c>
      <c r="K9" s="78">
        <v>1005.29</v>
      </c>
      <c r="L9" s="57">
        <v>5360</v>
      </c>
      <c r="M9" s="57">
        <v>6640</v>
      </c>
      <c r="N9" s="58">
        <v>1280</v>
      </c>
      <c r="O9" s="79">
        <v>1622.47</v>
      </c>
      <c r="P9" s="61">
        <v>10080</v>
      </c>
      <c r="Q9" s="61">
        <v>10800</v>
      </c>
      <c r="R9" s="63">
        <v>720</v>
      </c>
      <c r="S9" s="78">
        <v>1603.83</v>
      </c>
      <c r="T9" s="57">
        <v>9440</v>
      </c>
      <c r="U9" s="57">
        <v>10000</v>
      </c>
      <c r="V9" s="58">
        <v>560</v>
      </c>
      <c r="W9" s="79">
        <v>1844.51</v>
      </c>
      <c r="X9" s="57">
        <v>11200</v>
      </c>
      <c r="Y9" s="57">
        <v>11600</v>
      </c>
      <c r="Z9" s="60">
        <v>400</v>
      </c>
      <c r="AA9" s="76">
        <v>1702.61</v>
      </c>
      <c r="AB9" s="57">
        <v>10400</v>
      </c>
      <c r="AC9" s="57">
        <v>10800</v>
      </c>
      <c r="AD9" s="58">
        <v>400</v>
      </c>
      <c r="AE9" s="75">
        <v>2215.6</v>
      </c>
      <c r="AF9" s="57">
        <v>15120</v>
      </c>
      <c r="AG9" s="57">
        <v>15120</v>
      </c>
      <c r="AH9" s="60">
        <v>0</v>
      </c>
      <c r="AI9" s="76">
        <v>1063.06</v>
      </c>
      <c r="AJ9" s="57">
        <v>6160</v>
      </c>
      <c r="AK9" s="57">
        <v>6160</v>
      </c>
      <c r="AL9" s="58">
        <v>0</v>
      </c>
      <c r="AM9" s="75">
        <v>954.46</v>
      </c>
      <c r="AN9" s="57">
        <v>6880</v>
      </c>
      <c r="AO9" s="57">
        <v>6880</v>
      </c>
      <c r="AP9" s="60">
        <v>0</v>
      </c>
      <c r="AQ9" s="76">
        <v>968.32</v>
      </c>
      <c r="AR9" s="61">
        <v>6720</v>
      </c>
      <c r="AS9" s="61">
        <v>6720</v>
      </c>
      <c r="AT9" s="62">
        <v>0</v>
      </c>
      <c r="AU9" s="75">
        <v>858.9</v>
      </c>
      <c r="AV9" s="61">
        <v>6320</v>
      </c>
      <c r="AW9" s="61">
        <v>6320</v>
      </c>
      <c r="AX9" s="63">
        <v>0</v>
      </c>
      <c r="AY9" s="76">
        <v>692.92</v>
      </c>
      <c r="AZ9" s="61">
        <v>4880</v>
      </c>
      <c r="BA9" s="61">
        <v>5440</v>
      </c>
      <c r="BB9" s="62">
        <v>560</v>
      </c>
    </row>
    <row r="10" spans="1:54" s="13" customFormat="1" ht="15.75" x14ac:dyDescent="0.25">
      <c r="A10" s="53"/>
      <c r="B10" s="54" t="s">
        <v>124</v>
      </c>
      <c r="C10" s="54" t="s">
        <v>115</v>
      </c>
      <c r="D10" s="54" t="s">
        <v>116</v>
      </c>
      <c r="E10" s="54" t="s">
        <v>117</v>
      </c>
      <c r="F10" s="55">
        <v>14.4</v>
      </c>
      <c r="G10" s="59" t="s">
        <v>63</v>
      </c>
      <c r="H10" s="57">
        <v>0</v>
      </c>
      <c r="I10" s="57">
        <v>0</v>
      </c>
      <c r="J10" s="60">
        <v>0</v>
      </c>
      <c r="K10" s="78" t="s">
        <v>63</v>
      </c>
      <c r="L10" s="57">
        <v>0</v>
      </c>
      <c r="M10" s="57">
        <v>0</v>
      </c>
      <c r="N10" s="58">
        <v>0</v>
      </c>
      <c r="O10" s="59" t="s">
        <v>63</v>
      </c>
      <c r="P10" s="61">
        <v>0</v>
      </c>
      <c r="Q10" s="61">
        <v>0</v>
      </c>
      <c r="R10" s="63">
        <v>0</v>
      </c>
      <c r="S10" s="56" t="s">
        <v>63</v>
      </c>
      <c r="T10" s="57">
        <v>0</v>
      </c>
      <c r="U10" s="57">
        <v>0</v>
      </c>
      <c r="V10" s="58">
        <v>0</v>
      </c>
      <c r="W10" s="59" t="s">
        <v>63</v>
      </c>
      <c r="X10" s="57">
        <v>0</v>
      </c>
      <c r="Y10" s="57">
        <v>0</v>
      </c>
      <c r="Z10" s="60">
        <v>0</v>
      </c>
      <c r="AA10" s="64" t="s">
        <v>63</v>
      </c>
      <c r="AB10" s="57">
        <v>0</v>
      </c>
      <c r="AC10" s="57">
        <v>0</v>
      </c>
      <c r="AD10" s="58">
        <v>0</v>
      </c>
      <c r="AE10" s="65">
        <v>762.17</v>
      </c>
      <c r="AF10" s="57">
        <v>4400</v>
      </c>
      <c r="AG10" s="57">
        <v>4400</v>
      </c>
      <c r="AH10" s="60">
        <v>0</v>
      </c>
      <c r="AI10" s="64">
        <v>703.34</v>
      </c>
      <c r="AJ10" s="57">
        <v>3700</v>
      </c>
      <c r="AK10" s="57">
        <v>3700</v>
      </c>
      <c r="AL10" s="58">
        <v>0</v>
      </c>
      <c r="AM10" s="65">
        <v>354.98</v>
      </c>
      <c r="AN10" s="57">
        <v>1600</v>
      </c>
      <c r="AO10" s="57">
        <v>2800</v>
      </c>
      <c r="AP10" s="60">
        <v>1200</v>
      </c>
      <c r="AQ10" s="64">
        <v>358.51</v>
      </c>
      <c r="AR10" s="61">
        <v>1600</v>
      </c>
      <c r="AS10" s="61">
        <v>2400</v>
      </c>
      <c r="AT10" s="62">
        <v>800</v>
      </c>
      <c r="AU10" s="65">
        <v>386.92</v>
      </c>
      <c r="AV10" s="61">
        <v>1900</v>
      </c>
      <c r="AW10" s="61">
        <v>2600</v>
      </c>
      <c r="AX10" s="63">
        <v>700</v>
      </c>
      <c r="AY10" s="64">
        <v>333.95</v>
      </c>
      <c r="AZ10" s="61">
        <v>1800</v>
      </c>
      <c r="BA10" s="61">
        <v>2700</v>
      </c>
      <c r="BB10" s="62">
        <v>900</v>
      </c>
    </row>
    <row r="11" spans="1:54" s="13" customFormat="1" ht="15.75" x14ac:dyDescent="0.25">
      <c r="A11" s="53"/>
      <c r="B11" s="54" t="s">
        <v>125</v>
      </c>
      <c r="C11" s="54" t="s">
        <v>115</v>
      </c>
      <c r="D11" s="54" t="s">
        <v>116</v>
      </c>
      <c r="E11" s="54" t="s">
        <v>117</v>
      </c>
      <c r="F11" s="55">
        <v>30</v>
      </c>
      <c r="G11" s="56" t="s">
        <v>63</v>
      </c>
      <c r="H11" s="57">
        <v>0</v>
      </c>
      <c r="I11" s="57">
        <v>0</v>
      </c>
      <c r="J11" s="60">
        <v>0</v>
      </c>
      <c r="K11" s="78" t="s">
        <v>63</v>
      </c>
      <c r="L11" s="57">
        <v>0</v>
      </c>
      <c r="M11" s="57">
        <v>0</v>
      </c>
      <c r="N11" s="58">
        <v>0</v>
      </c>
      <c r="O11" s="56" t="s">
        <v>63</v>
      </c>
      <c r="P11" s="61">
        <v>0</v>
      </c>
      <c r="Q11" s="61">
        <v>0</v>
      </c>
      <c r="R11" s="63">
        <v>0</v>
      </c>
      <c r="S11" s="56" t="s">
        <v>63</v>
      </c>
      <c r="T11" s="57">
        <v>0</v>
      </c>
      <c r="U11" s="57">
        <v>0</v>
      </c>
      <c r="V11" s="58">
        <v>0</v>
      </c>
      <c r="W11" s="113">
        <v>339.22</v>
      </c>
      <c r="X11" s="57">
        <v>2000</v>
      </c>
      <c r="Y11" s="57">
        <v>3920</v>
      </c>
      <c r="Z11" s="60">
        <v>1920</v>
      </c>
      <c r="AA11" s="76">
        <v>130.84</v>
      </c>
      <c r="AB11" s="57">
        <v>320</v>
      </c>
      <c r="AC11" s="57">
        <v>3040</v>
      </c>
      <c r="AD11" s="58">
        <v>2720</v>
      </c>
      <c r="AE11" s="76">
        <v>333.34</v>
      </c>
      <c r="AF11" s="57">
        <v>1920</v>
      </c>
      <c r="AG11" s="57">
        <v>3600</v>
      </c>
      <c r="AH11" s="60">
        <v>1680</v>
      </c>
      <c r="AI11" s="76">
        <v>167.64</v>
      </c>
      <c r="AJ11" s="57">
        <v>560</v>
      </c>
      <c r="AK11" s="57">
        <v>2720</v>
      </c>
      <c r="AL11" s="58">
        <v>2160</v>
      </c>
      <c r="AM11" s="76">
        <v>1058.31</v>
      </c>
      <c r="AN11" s="57">
        <v>5920</v>
      </c>
      <c r="AO11" s="57">
        <v>6800</v>
      </c>
      <c r="AP11" s="60">
        <v>880</v>
      </c>
      <c r="AQ11" s="76">
        <v>1150.1099999999999</v>
      </c>
      <c r="AR11" s="61">
        <v>7600</v>
      </c>
      <c r="AS11" s="61">
        <v>8400</v>
      </c>
      <c r="AT11" s="62">
        <v>800</v>
      </c>
      <c r="AU11" s="76">
        <v>996.7</v>
      </c>
      <c r="AV11" s="61">
        <v>6640</v>
      </c>
      <c r="AW11" s="61">
        <v>7200</v>
      </c>
      <c r="AX11" s="63">
        <v>560</v>
      </c>
      <c r="AY11" s="76">
        <v>918.76</v>
      </c>
      <c r="AZ11" s="61">
        <v>6160</v>
      </c>
      <c r="BA11" s="61">
        <v>7440</v>
      </c>
      <c r="BB11" s="62">
        <v>1280</v>
      </c>
    </row>
    <row r="12" spans="1:54" s="13" customFormat="1" ht="15.75" x14ac:dyDescent="0.25">
      <c r="A12" s="53"/>
      <c r="B12" s="54" t="s">
        <v>126</v>
      </c>
      <c r="C12" s="54" t="s">
        <v>119</v>
      </c>
      <c r="D12" s="54" t="s">
        <v>116</v>
      </c>
      <c r="E12" s="54" t="s">
        <v>117</v>
      </c>
      <c r="F12" s="55">
        <v>20</v>
      </c>
      <c r="G12" s="56" t="s">
        <v>63</v>
      </c>
      <c r="H12" s="57">
        <v>0</v>
      </c>
      <c r="I12" s="57">
        <v>0</v>
      </c>
      <c r="J12" s="60">
        <v>0</v>
      </c>
      <c r="K12" s="56" t="s">
        <v>63</v>
      </c>
      <c r="L12" s="57">
        <v>0</v>
      </c>
      <c r="M12" s="57">
        <v>0</v>
      </c>
      <c r="N12" s="58">
        <v>0</v>
      </c>
      <c r="O12" s="56" t="s">
        <v>63</v>
      </c>
      <c r="P12" s="61">
        <v>0</v>
      </c>
      <c r="Q12" s="61">
        <v>0</v>
      </c>
      <c r="R12" s="63">
        <v>0</v>
      </c>
      <c r="S12" s="56" t="s">
        <v>63</v>
      </c>
      <c r="T12" s="57">
        <v>0</v>
      </c>
      <c r="U12" s="57">
        <v>0</v>
      </c>
      <c r="V12" s="58">
        <v>0</v>
      </c>
      <c r="W12" s="56" t="s">
        <v>63</v>
      </c>
      <c r="X12" s="57">
        <v>0</v>
      </c>
      <c r="Y12" s="57">
        <v>0</v>
      </c>
      <c r="Z12" s="60">
        <v>0</v>
      </c>
      <c r="AA12" s="76">
        <v>25.48</v>
      </c>
      <c r="AB12" s="57">
        <v>0</v>
      </c>
      <c r="AC12" s="57">
        <f>146+296</f>
        <v>442</v>
      </c>
      <c r="AD12" s="58">
        <v>1026</v>
      </c>
      <c r="AE12" s="76">
        <v>29.52</v>
      </c>
      <c r="AF12" s="57">
        <v>0</v>
      </c>
      <c r="AG12" s="57">
        <v>511</v>
      </c>
      <c r="AH12" s="60">
        <v>1341</v>
      </c>
      <c r="AI12" s="76">
        <v>30.29</v>
      </c>
      <c r="AJ12" s="57">
        <v>0</v>
      </c>
      <c r="AK12" s="57">
        <v>1885</v>
      </c>
      <c r="AL12" s="58">
        <v>534</v>
      </c>
      <c r="AM12" s="76">
        <v>230.12</v>
      </c>
      <c r="AN12" s="57">
        <v>1637</v>
      </c>
      <c r="AO12" s="57">
        <v>2194</v>
      </c>
      <c r="AP12" s="60">
        <v>494</v>
      </c>
      <c r="AQ12" s="76">
        <v>336.67</v>
      </c>
      <c r="AR12" s="61">
        <v>1721</v>
      </c>
      <c r="AS12" s="61">
        <v>2042</v>
      </c>
      <c r="AT12" s="62">
        <v>321</v>
      </c>
      <c r="AU12" s="76">
        <v>176.59</v>
      </c>
      <c r="AV12" s="61">
        <v>1291</v>
      </c>
      <c r="AW12" s="61">
        <v>1957</v>
      </c>
      <c r="AX12" s="63">
        <v>666</v>
      </c>
      <c r="AY12" s="76">
        <v>30.07</v>
      </c>
      <c r="AZ12" s="61">
        <v>0</v>
      </c>
      <c r="BA12" s="61">
        <v>584</v>
      </c>
      <c r="BB12" s="62">
        <v>1668</v>
      </c>
    </row>
    <row r="14" spans="1:54" x14ac:dyDescent="0.25">
      <c r="B14" s="114"/>
    </row>
    <row r="15" spans="1:54" x14ac:dyDescent="0.25">
      <c r="A15" s="13" t="s">
        <v>127</v>
      </c>
      <c r="B15" s="115">
        <f>SUM(G15:BB15)</f>
        <v>48645.3</v>
      </c>
      <c r="G15" s="116">
        <f>SUM(G4:G12)</f>
        <v>2038.5500000000002</v>
      </c>
      <c r="K15" s="116">
        <f>SUM(K4:K12)</f>
        <v>1886.25</v>
      </c>
      <c r="O15" s="116">
        <f>SUM(O4:O12)</f>
        <v>2296.6</v>
      </c>
      <c r="S15" s="116">
        <f>SUM(S4:S12)</f>
        <v>2272.87</v>
      </c>
      <c r="W15" s="116">
        <f>SUM(W4:W12)</f>
        <v>2959.12</v>
      </c>
      <c r="AA15" s="116">
        <f>SUM(AA4:AA12)</f>
        <v>2523.2800000000002</v>
      </c>
      <c r="AE15" s="116">
        <f>SUM(AE4:AE12)</f>
        <v>3993.63</v>
      </c>
      <c r="AI15" s="116">
        <f>SUM(AI4:AI12)</f>
        <v>3960.98</v>
      </c>
      <c r="AM15" s="116">
        <f>SUM(AM4:AM12)</f>
        <v>6160.5499999999984</v>
      </c>
      <c r="AQ15" s="116">
        <f>SUM(AQ4:AQ12)</f>
        <v>6468.37</v>
      </c>
      <c r="AU15" s="116">
        <f>SUM(AU4:AU12)</f>
        <v>7879.16</v>
      </c>
      <c r="AY15" s="116">
        <f>SUM(AY4:AY12)</f>
        <v>6205.94</v>
      </c>
    </row>
    <row r="16" spans="1:54" x14ac:dyDescent="0.25">
      <c r="A16" s="13" t="s">
        <v>128</v>
      </c>
      <c r="B16" s="5">
        <f>SUM(G16:BB16)</f>
        <v>302689</v>
      </c>
      <c r="H16">
        <f>SUM(H4:H12)</f>
        <v>10640</v>
      </c>
      <c r="L16">
        <f>SUM(L4:L12)</f>
        <v>10320</v>
      </c>
      <c r="P16">
        <f>SUM(P4:P12)</f>
        <v>13560</v>
      </c>
      <c r="T16">
        <f>SUM(T4:T12)</f>
        <v>13200</v>
      </c>
      <c r="X16">
        <f>SUM(X4:X12)</f>
        <v>17360</v>
      </c>
      <c r="AB16">
        <f>SUM(AB4:AB12)</f>
        <v>14360</v>
      </c>
      <c r="AF16">
        <f>SUM(AF4:AF12)</f>
        <v>24680</v>
      </c>
      <c r="AJ16">
        <f>SUM(AJ4:AJ12)</f>
        <v>20940</v>
      </c>
      <c r="AN16">
        <f>SUM(AN4:AN12)</f>
        <v>39957</v>
      </c>
      <c r="AR16">
        <f>SUM(AR4:AR12)</f>
        <v>42281</v>
      </c>
      <c r="AV16">
        <f>SUM(AV4:AV12)</f>
        <v>55311</v>
      </c>
      <c r="AZ16">
        <f>SUM(AZ4:AZ12)</f>
        <v>40080</v>
      </c>
    </row>
    <row r="17" spans="1:54" x14ac:dyDescent="0.25">
      <c r="A17" s="13" t="s">
        <v>129</v>
      </c>
      <c r="B17" s="5">
        <f>SUM(G17:BB17)</f>
        <v>375775</v>
      </c>
      <c r="I17">
        <f>SUM(I4:I12)</f>
        <v>16200</v>
      </c>
      <c r="M17">
        <f>SUM(M4:M12)</f>
        <v>15280</v>
      </c>
      <c r="Q17">
        <f>SUM(Q4:Q12)</f>
        <v>19080</v>
      </c>
      <c r="U17">
        <f>SUM(U4:U12)</f>
        <v>18960</v>
      </c>
      <c r="Y17">
        <f>SUM(Y4:Y12)</f>
        <v>24920</v>
      </c>
      <c r="AC17">
        <f>SUM(AC4:AC12)</f>
        <v>23122</v>
      </c>
      <c r="AG17">
        <f>SUM(AG4:AG12)</f>
        <v>32311</v>
      </c>
      <c r="AK17">
        <f>SUM(AK4:AK12)</f>
        <v>29145</v>
      </c>
      <c r="AO17">
        <f>SUM(AO4:AO12)</f>
        <v>44434</v>
      </c>
      <c r="AS17">
        <f>SUM(AS4:AS12)</f>
        <v>46202</v>
      </c>
      <c r="AW17">
        <f>SUM(AW4:AW12)</f>
        <v>58637</v>
      </c>
      <c r="BA17">
        <f>SUM(BA4:BA12)</f>
        <v>47484</v>
      </c>
    </row>
    <row r="18" spans="1:54" x14ac:dyDescent="0.25">
      <c r="A18" s="30" t="s">
        <v>100</v>
      </c>
      <c r="B18" s="5">
        <f>SUM(G18:BB18)</f>
        <v>74170</v>
      </c>
      <c r="J18">
        <f>SUM(J4:J12)</f>
        <v>5560</v>
      </c>
      <c r="N18">
        <f>SUM(N4:N12)</f>
        <v>4960</v>
      </c>
      <c r="R18">
        <f>SUM(R4:R12)</f>
        <v>5520</v>
      </c>
      <c r="V18">
        <f>SUM(V4:V12)</f>
        <v>6080</v>
      </c>
      <c r="Z18">
        <f>SUM(Z4:Z12)</f>
        <v>7560</v>
      </c>
      <c r="AD18">
        <f>SUM(AD4:AD12)</f>
        <v>9506</v>
      </c>
      <c r="AH18">
        <f>SUM(AH4:AH12)</f>
        <v>7981</v>
      </c>
      <c r="AL18">
        <f>SUM(AL4:AL12)</f>
        <v>6854</v>
      </c>
      <c r="AP18">
        <f>SUM(AP4:AP12)</f>
        <v>4414</v>
      </c>
      <c r="AT18">
        <f>SUM(AT4:AT12)</f>
        <v>3921</v>
      </c>
      <c r="AX18">
        <f>SUM(AX4:AX12)</f>
        <v>3326</v>
      </c>
      <c r="BB18">
        <f>SUM(BB4:BB12)</f>
        <v>8488</v>
      </c>
    </row>
    <row r="19" spans="1:54" x14ac:dyDescent="0.25">
      <c r="A19" s="30" t="s">
        <v>101</v>
      </c>
      <c r="B19" s="5">
        <f>SUM(G19:BB19)</f>
        <v>83</v>
      </c>
      <c r="G19">
        <f>COUNTIF(G4:G12,"&gt;0")</f>
        <v>5</v>
      </c>
      <c r="K19">
        <f>COUNTIF(K4:K12,"&gt;0")</f>
        <v>5</v>
      </c>
      <c r="O19">
        <f>COUNTIF(O4:O12,"&gt;0")</f>
        <v>5</v>
      </c>
      <c r="S19">
        <f>COUNTIF(S4:S12,"&gt;0")</f>
        <v>5</v>
      </c>
      <c r="W19">
        <f>COUNTIF(W4:W12,"&gt;0")</f>
        <v>6</v>
      </c>
      <c r="AA19">
        <f>COUNTIF(AA4:AA12,"&gt;0")</f>
        <v>7</v>
      </c>
      <c r="AE19">
        <f>COUNTIF(AE4:AE12,"&gt;0")</f>
        <v>8</v>
      </c>
      <c r="AI19">
        <f>COUNTIF(AI4:AI12,"&gt;0")</f>
        <v>8</v>
      </c>
      <c r="AM19">
        <f>COUNTIF(AM4:AM12,"&gt;0")</f>
        <v>8</v>
      </c>
      <c r="AQ19">
        <f>COUNTIF(AQ4:AQ12,"&gt;0")</f>
        <v>8</v>
      </c>
      <c r="AU19">
        <f>COUNTIF(AU4:AU12,"&gt;0")</f>
        <v>9</v>
      </c>
      <c r="AY19">
        <f>COUNTIF(AY4:AY12,"&gt;0")</f>
        <v>9</v>
      </c>
    </row>
    <row r="21" spans="1:54" x14ac:dyDescent="0.25">
      <c r="A21" s="30" t="s">
        <v>102</v>
      </c>
      <c r="B21" s="98">
        <v>22.5</v>
      </c>
    </row>
    <row r="22" spans="1:54" x14ac:dyDescent="0.25">
      <c r="A22" s="30" t="s">
        <v>130</v>
      </c>
      <c r="B22" s="10">
        <v>9.826E-2</v>
      </c>
    </row>
    <row r="23" spans="1:54" x14ac:dyDescent="0.25">
      <c r="A23" s="30" t="s">
        <v>104</v>
      </c>
      <c r="B23" s="10">
        <v>3.7780000000000001E-2</v>
      </c>
    </row>
    <row r="24" spans="1:54" x14ac:dyDescent="0.25">
      <c r="A24" s="99" t="s">
        <v>105</v>
      </c>
      <c r="B24" s="117">
        <v>0.88861999999999997</v>
      </c>
      <c r="C24" s="100" t="s">
        <v>106</v>
      </c>
    </row>
    <row r="25" spans="1:54" s="13" customFormat="1" x14ac:dyDescent="0.25">
      <c r="A25" s="101" t="s">
        <v>107</v>
      </c>
      <c r="B25" s="102">
        <f>B24*B15</f>
        <v>43227.186485999999</v>
      </c>
      <c r="C25" s="10"/>
      <c r="D25" s="10"/>
      <c r="E25" s="10"/>
    </row>
    <row r="26" spans="1:54" x14ac:dyDescent="0.25">
      <c r="A26" s="103" t="s">
        <v>108</v>
      </c>
    </row>
    <row r="27" spans="1:54" x14ac:dyDescent="0.25">
      <c r="A27" t="s">
        <v>109</v>
      </c>
      <c r="B27" s="2">
        <f>B18*B22</f>
        <v>7287.9441999999999</v>
      </c>
    </row>
    <row r="28" spans="1:54" x14ac:dyDescent="0.25">
      <c r="A28" t="s">
        <v>110</v>
      </c>
      <c r="B28" s="2">
        <f>B18*B23</f>
        <v>2802.1426000000001</v>
      </c>
    </row>
    <row r="29" spans="1:54" x14ac:dyDescent="0.25">
      <c r="A29" t="s">
        <v>131</v>
      </c>
      <c r="B29" s="2">
        <f>B27-B28</f>
        <v>4485.8015999999998</v>
      </c>
    </row>
    <row r="31" spans="1:54" x14ac:dyDescent="0.25">
      <c r="A31" t="s">
        <v>112</v>
      </c>
      <c r="B31" s="118">
        <f>B25+B29</f>
        <v>47712.988085999998</v>
      </c>
    </row>
    <row r="33" spans="1:3" x14ac:dyDescent="0.25">
      <c r="A33" t="s">
        <v>132</v>
      </c>
      <c r="B33" s="118">
        <f>B31+'LGS Sec'!B23</f>
        <v>99837.264936099993</v>
      </c>
      <c r="C33" t="s">
        <v>133</v>
      </c>
    </row>
  </sheetData>
  <mergeCells count="12">
    <mergeCell ref="AY2:BB2"/>
    <mergeCell ref="AA2:AD2"/>
    <mergeCell ref="AE2:AH2"/>
    <mergeCell ref="AI2:AL2"/>
    <mergeCell ref="AM2:AP2"/>
    <mergeCell ref="AQ2:AT2"/>
    <mergeCell ref="AU2:AX2"/>
    <mergeCell ref="G2:J2"/>
    <mergeCell ref="K2:N2"/>
    <mergeCell ref="O2:R2"/>
    <mergeCell ref="S2:V2"/>
    <mergeCell ref="W2:Z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3"/>
  <sheetViews>
    <sheetView workbookViewId="0">
      <selection activeCell="E17" sqref="E17"/>
    </sheetView>
  </sheetViews>
  <sheetFormatPr defaultRowHeight="15" x14ac:dyDescent="0.25"/>
  <cols>
    <col min="1" max="1" width="35.85546875" customWidth="1"/>
    <col min="2" max="2" width="11.5703125" bestFit="1" customWidth="1"/>
    <col min="7" max="26" width="9.140625" customWidth="1"/>
    <col min="27" max="27" width="12.7109375" bestFit="1" customWidth="1"/>
    <col min="31" max="31" width="12.7109375" bestFit="1" customWidth="1"/>
    <col min="35" max="35" width="11.5703125" bestFit="1" customWidth="1"/>
    <col min="39" max="39" width="11.5703125" bestFit="1" customWidth="1"/>
    <col min="41" max="41" width="11" customWidth="1"/>
    <col min="43" max="43" width="11.5703125" bestFit="1" customWidth="1"/>
    <col min="47" max="47" width="11.5703125" bestFit="1" customWidth="1"/>
    <col min="51" max="51" width="11.5703125" bestFit="1" customWidth="1"/>
  </cols>
  <sheetData>
    <row r="1" spans="1:54" ht="15.75" thickBot="1" x14ac:dyDescent="0.3">
      <c r="A1" s="42" t="s">
        <v>113</v>
      </c>
    </row>
    <row r="2" spans="1:54" ht="16.5" thickBot="1" x14ac:dyDescent="0.3">
      <c r="A2" s="13" t="s">
        <v>140</v>
      </c>
      <c r="B2" s="10"/>
      <c r="C2" s="10"/>
      <c r="D2" s="10"/>
      <c r="E2" s="10"/>
      <c r="F2" s="13"/>
      <c r="G2" s="46" t="s">
        <v>35</v>
      </c>
      <c r="H2" s="44"/>
      <c r="I2" s="44"/>
      <c r="J2" s="47"/>
      <c r="K2" s="43" t="s">
        <v>36</v>
      </c>
      <c r="L2" s="44"/>
      <c r="M2" s="44"/>
      <c r="N2" s="45"/>
      <c r="O2" s="46" t="s">
        <v>37</v>
      </c>
      <c r="P2" s="44"/>
      <c r="Q2" s="44"/>
      <c r="R2" s="47"/>
      <c r="S2" s="43" t="s">
        <v>38</v>
      </c>
      <c r="T2" s="44"/>
      <c r="U2" s="44"/>
      <c r="V2" s="45"/>
      <c r="W2" s="46" t="s">
        <v>39</v>
      </c>
      <c r="X2" s="44"/>
      <c r="Y2" s="44"/>
      <c r="Z2" s="47"/>
      <c r="AA2" s="43" t="s">
        <v>40</v>
      </c>
      <c r="AB2" s="44"/>
      <c r="AC2" s="44"/>
      <c r="AD2" s="45"/>
      <c r="AE2" s="46" t="s">
        <v>41</v>
      </c>
      <c r="AF2" s="44"/>
      <c r="AG2" s="44"/>
      <c r="AH2" s="47"/>
      <c r="AI2" s="43" t="s">
        <v>42</v>
      </c>
      <c r="AJ2" s="44"/>
      <c r="AK2" s="44"/>
      <c r="AL2" s="45"/>
      <c r="AM2" s="46" t="s">
        <v>43</v>
      </c>
      <c r="AN2" s="44"/>
      <c r="AO2" s="44"/>
      <c r="AP2" s="47"/>
      <c r="AQ2" s="43" t="s">
        <v>44</v>
      </c>
      <c r="AR2" s="44"/>
      <c r="AS2" s="44"/>
      <c r="AT2" s="45"/>
      <c r="AU2" s="46" t="s">
        <v>45</v>
      </c>
      <c r="AV2" s="44"/>
      <c r="AW2" s="44"/>
      <c r="AX2" s="47"/>
      <c r="AY2" s="43" t="s">
        <v>46</v>
      </c>
      <c r="AZ2" s="44"/>
      <c r="BA2" s="44"/>
      <c r="BB2" s="45"/>
    </row>
    <row r="3" spans="1:54" ht="16.5" thickBot="1" x14ac:dyDescent="0.3">
      <c r="A3" s="3"/>
      <c r="B3" s="4" t="s">
        <v>47</v>
      </c>
      <c r="C3" s="4" t="s">
        <v>48</v>
      </c>
      <c r="D3" s="4"/>
      <c r="E3" s="4" t="s">
        <v>49</v>
      </c>
      <c r="F3" s="3" t="s">
        <v>50</v>
      </c>
      <c r="G3" s="50" t="s">
        <v>51</v>
      </c>
      <c r="H3" s="48" t="s">
        <v>52</v>
      </c>
      <c r="I3" s="48" t="s">
        <v>53</v>
      </c>
      <c r="J3" s="51" t="s">
        <v>54</v>
      </c>
      <c r="K3" s="52" t="s">
        <v>51</v>
      </c>
      <c r="L3" s="48" t="s">
        <v>52</v>
      </c>
      <c r="M3" s="48" t="s">
        <v>53</v>
      </c>
      <c r="N3" s="49" t="s">
        <v>54</v>
      </c>
      <c r="O3" s="50" t="s">
        <v>51</v>
      </c>
      <c r="P3" s="48" t="s">
        <v>52</v>
      </c>
      <c r="Q3" s="48" t="s">
        <v>53</v>
      </c>
      <c r="R3" s="51" t="s">
        <v>54</v>
      </c>
      <c r="S3" s="52" t="s">
        <v>51</v>
      </c>
      <c r="T3" s="48" t="s">
        <v>52</v>
      </c>
      <c r="U3" s="48" t="s">
        <v>53</v>
      </c>
      <c r="V3" s="49" t="s">
        <v>54</v>
      </c>
      <c r="W3" s="50" t="s">
        <v>51</v>
      </c>
      <c r="X3" s="48" t="s">
        <v>52</v>
      </c>
      <c r="Y3" s="48" t="s">
        <v>53</v>
      </c>
      <c r="Z3" s="51" t="s">
        <v>54</v>
      </c>
      <c r="AA3" s="52" t="s">
        <v>51</v>
      </c>
      <c r="AB3" s="48" t="s">
        <v>52</v>
      </c>
      <c r="AC3" s="48" t="s">
        <v>53</v>
      </c>
      <c r="AD3" s="49" t="s">
        <v>54</v>
      </c>
      <c r="AE3" s="50" t="s">
        <v>51</v>
      </c>
      <c r="AF3" s="48" t="s">
        <v>52</v>
      </c>
      <c r="AG3" s="48" t="s">
        <v>53</v>
      </c>
      <c r="AH3" s="51" t="s">
        <v>54</v>
      </c>
      <c r="AI3" s="52" t="s">
        <v>51</v>
      </c>
      <c r="AJ3" s="48" t="s">
        <v>52</v>
      </c>
      <c r="AK3" s="48" t="s">
        <v>53</v>
      </c>
      <c r="AL3" s="49" t="s">
        <v>54</v>
      </c>
      <c r="AM3" s="50" t="s">
        <v>51</v>
      </c>
      <c r="AN3" s="48" t="s">
        <v>52</v>
      </c>
      <c r="AO3" s="48" t="s">
        <v>53</v>
      </c>
      <c r="AP3" s="51" t="s">
        <v>54</v>
      </c>
      <c r="AQ3" s="52" t="s">
        <v>51</v>
      </c>
      <c r="AR3" s="48" t="s">
        <v>52</v>
      </c>
      <c r="AS3" s="48" t="s">
        <v>53</v>
      </c>
      <c r="AT3" s="49" t="s">
        <v>54</v>
      </c>
      <c r="AU3" s="50" t="s">
        <v>51</v>
      </c>
      <c r="AV3" s="48" t="s">
        <v>52</v>
      </c>
      <c r="AW3" s="48" t="s">
        <v>53</v>
      </c>
      <c r="AX3" s="51" t="s">
        <v>54</v>
      </c>
      <c r="AY3" s="52" t="s">
        <v>51</v>
      </c>
      <c r="AZ3" s="48" t="s">
        <v>52</v>
      </c>
      <c r="BA3" s="48" t="s">
        <v>53</v>
      </c>
      <c r="BB3" s="49" t="s">
        <v>54</v>
      </c>
    </row>
    <row r="4" spans="1:54" s="13" customFormat="1" ht="15.75" x14ac:dyDescent="0.25">
      <c r="A4" s="53"/>
      <c r="B4" s="54" t="s">
        <v>134</v>
      </c>
      <c r="C4" s="54" t="s">
        <v>135</v>
      </c>
      <c r="D4" s="54" t="s">
        <v>136</v>
      </c>
      <c r="E4" s="54" t="s">
        <v>117</v>
      </c>
      <c r="F4" s="55">
        <v>30</v>
      </c>
      <c r="G4" s="119" t="s">
        <v>63</v>
      </c>
      <c r="H4" s="120">
        <v>0</v>
      </c>
      <c r="I4" s="120">
        <v>0</v>
      </c>
      <c r="J4" s="122">
        <v>0</v>
      </c>
      <c r="K4" s="119" t="s">
        <v>63</v>
      </c>
      <c r="L4" s="120">
        <v>0</v>
      </c>
      <c r="M4" s="120">
        <v>0</v>
      </c>
      <c r="N4" s="121">
        <v>0</v>
      </c>
      <c r="O4" s="119" t="s">
        <v>63</v>
      </c>
      <c r="P4" s="123">
        <v>0</v>
      </c>
      <c r="Q4" s="123">
        <v>0</v>
      </c>
      <c r="R4" s="124">
        <v>0</v>
      </c>
      <c r="S4" s="119" t="s">
        <v>63</v>
      </c>
      <c r="T4" s="120">
        <v>0</v>
      </c>
      <c r="U4" s="120">
        <v>0</v>
      </c>
      <c r="V4" s="121">
        <v>0</v>
      </c>
      <c r="W4" s="119" t="s">
        <v>63</v>
      </c>
      <c r="X4" s="120">
        <v>0</v>
      </c>
      <c r="Y4" s="120">
        <v>0</v>
      </c>
      <c r="Z4" s="122">
        <v>0</v>
      </c>
      <c r="AA4" s="125">
        <v>10929.08</v>
      </c>
      <c r="AB4" s="120">
        <v>102000</v>
      </c>
      <c r="AC4" s="120">
        <v>102000</v>
      </c>
      <c r="AD4" s="121">
        <v>0</v>
      </c>
      <c r="AE4" s="126">
        <v>10657.84</v>
      </c>
      <c r="AF4" s="120">
        <v>105400</v>
      </c>
      <c r="AG4" s="120">
        <v>105400</v>
      </c>
      <c r="AH4" s="122">
        <v>0</v>
      </c>
      <c r="AI4" s="125">
        <v>9920.83</v>
      </c>
      <c r="AJ4" s="120">
        <v>90400</v>
      </c>
      <c r="AK4" s="120">
        <v>90400</v>
      </c>
      <c r="AL4" s="121">
        <v>0</v>
      </c>
      <c r="AM4" s="126">
        <v>7484.47</v>
      </c>
      <c r="AN4" s="120">
        <v>70400</v>
      </c>
      <c r="AO4" s="120">
        <v>70400</v>
      </c>
      <c r="AP4" s="122">
        <v>0</v>
      </c>
      <c r="AQ4" s="125">
        <v>7519.95</v>
      </c>
      <c r="AR4" s="123">
        <v>69600</v>
      </c>
      <c r="AS4" s="123">
        <v>69600</v>
      </c>
      <c r="AT4" s="127">
        <v>0</v>
      </c>
      <c r="AU4" s="126">
        <v>6589.85</v>
      </c>
      <c r="AV4" s="123">
        <v>60400</v>
      </c>
      <c r="AW4" s="123">
        <v>60400</v>
      </c>
      <c r="AX4" s="124">
        <v>0</v>
      </c>
      <c r="AY4" s="125">
        <v>4822.21</v>
      </c>
      <c r="AZ4" s="123">
        <v>43400</v>
      </c>
      <c r="BA4" s="123">
        <v>43400</v>
      </c>
      <c r="BB4" s="127">
        <v>0</v>
      </c>
    </row>
    <row r="7" spans="1:54" x14ac:dyDescent="0.25">
      <c r="A7" s="13" t="s">
        <v>137</v>
      </c>
      <c r="B7" s="114">
        <f>SUM(G7:BB7)</f>
        <v>57924.229999999996</v>
      </c>
      <c r="AA7" s="118">
        <f>AA4</f>
        <v>10929.08</v>
      </c>
      <c r="AE7" s="118">
        <f>AE4</f>
        <v>10657.84</v>
      </c>
      <c r="AI7" s="118">
        <f>AI4</f>
        <v>9920.83</v>
      </c>
      <c r="AM7" s="118">
        <f>AM4</f>
        <v>7484.47</v>
      </c>
      <c r="AQ7" s="118">
        <f>AQ4</f>
        <v>7519.95</v>
      </c>
      <c r="AU7" s="118">
        <f>AU4</f>
        <v>6589.85</v>
      </c>
      <c r="AY7" s="118">
        <f>AY4</f>
        <v>4822.21</v>
      </c>
    </row>
    <row r="8" spans="1:54" x14ac:dyDescent="0.25">
      <c r="A8" s="13" t="s">
        <v>138</v>
      </c>
      <c r="B8" s="5">
        <f>SUM(G8:BB8)</f>
        <v>541600</v>
      </c>
      <c r="AB8">
        <f>AB4</f>
        <v>102000</v>
      </c>
      <c r="AF8">
        <f>AF4</f>
        <v>105400</v>
      </c>
      <c r="AJ8">
        <f>AJ4</f>
        <v>90400</v>
      </c>
      <c r="AN8">
        <f>AN4</f>
        <v>70400</v>
      </c>
      <c r="AR8">
        <f>AR4</f>
        <v>69600</v>
      </c>
      <c r="AV8">
        <f>AV4</f>
        <v>60400</v>
      </c>
      <c r="AZ8">
        <f>AZ4</f>
        <v>43400</v>
      </c>
    </row>
    <row r="9" spans="1:54" x14ac:dyDescent="0.25">
      <c r="A9" s="13" t="s">
        <v>139</v>
      </c>
      <c r="B9" s="5">
        <f>SUM(G9:BB9)</f>
        <v>541600</v>
      </c>
      <c r="AC9">
        <f>AC4</f>
        <v>102000</v>
      </c>
      <c r="AG9">
        <f>AG4</f>
        <v>105400</v>
      </c>
      <c r="AK9">
        <f>AK4</f>
        <v>90400</v>
      </c>
      <c r="AO9">
        <f>AO4</f>
        <v>70400</v>
      </c>
      <c r="AS9">
        <f>AS4</f>
        <v>69600</v>
      </c>
      <c r="AW9">
        <f>AW4</f>
        <v>60400</v>
      </c>
      <c r="BA9">
        <f>BA4</f>
        <v>43400</v>
      </c>
    </row>
    <row r="10" spans="1:54" x14ac:dyDescent="0.25">
      <c r="A10" s="30" t="s">
        <v>100</v>
      </c>
      <c r="B10" s="5">
        <f>SUM(G10:BB10)</f>
        <v>0</v>
      </c>
      <c r="AD10">
        <f>AD4</f>
        <v>0</v>
      </c>
      <c r="AH10">
        <f>AH4</f>
        <v>0</v>
      </c>
      <c r="AL10">
        <f>AL4</f>
        <v>0</v>
      </c>
      <c r="AP10">
        <f>AP4</f>
        <v>0</v>
      </c>
      <c r="AT10">
        <f>AT4</f>
        <v>0</v>
      </c>
      <c r="AX10">
        <f>AX4</f>
        <v>0</v>
      </c>
      <c r="BB10">
        <f>BB4</f>
        <v>0</v>
      </c>
    </row>
    <row r="11" spans="1:54" x14ac:dyDescent="0.25">
      <c r="A11" s="30" t="s">
        <v>101</v>
      </c>
      <c r="B11" s="5">
        <f>SUM(G11:BB11)</f>
        <v>7</v>
      </c>
      <c r="AA11">
        <v>1</v>
      </c>
      <c r="AE11">
        <v>1</v>
      </c>
      <c r="AI11">
        <v>1</v>
      </c>
      <c r="AM11">
        <v>1</v>
      </c>
      <c r="AQ11">
        <v>1</v>
      </c>
      <c r="AU11">
        <v>1</v>
      </c>
      <c r="AY11">
        <v>1</v>
      </c>
    </row>
    <row r="13" spans="1:54" x14ac:dyDescent="0.25">
      <c r="A13" s="30" t="s">
        <v>102</v>
      </c>
      <c r="B13" s="98">
        <v>85</v>
      </c>
    </row>
    <row r="14" spans="1:54" x14ac:dyDescent="0.25">
      <c r="A14" s="30" t="s">
        <v>130</v>
      </c>
      <c r="B14" s="10">
        <v>9.8159999999999997E-2</v>
      </c>
    </row>
    <row r="15" spans="1:54" x14ac:dyDescent="0.25">
      <c r="A15" s="30" t="s">
        <v>104</v>
      </c>
      <c r="B15" s="10">
        <v>3.7780000000000001E-2</v>
      </c>
    </row>
    <row r="17" spans="1:5" x14ac:dyDescent="0.25">
      <c r="A17" s="103" t="s">
        <v>108</v>
      </c>
    </row>
    <row r="18" spans="1:5" x14ac:dyDescent="0.25">
      <c r="A18" t="s">
        <v>109</v>
      </c>
      <c r="B18" s="2">
        <f>B10*B14</f>
        <v>0</v>
      </c>
    </row>
    <row r="19" spans="1:5" x14ac:dyDescent="0.25">
      <c r="A19" t="s">
        <v>110</v>
      </c>
      <c r="B19" s="2">
        <f>B10*B15</f>
        <v>0</v>
      </c>
    </row>
    <row r="20" spans="1:5" x14ac:dyDescent="0.25">
      <c r="A20" t="s">
        <v>131</v>
      </c>
      <c r="B20" s="2">
        <f>B18-B19</f>
        <v>0</v>
      </c>
    </row>
    <row r="21" spans="1:5" x14ac:dyDescent="0.25">
      <c r="A21" s="99" t="s">
        <v>105</v>
      </c>
      <c r="B21" s="10">
        <v>0.89986999999999995</v>
      </c>
      <c r="C21" s="100" t="s">
        <v>106</v>
      </c>
    </row>
    <row r="22" spans="1:5" s="13" customFormat="1" x14ac:dyDescent="0.25">
      <c r="A22" s="101" t="s">
        <v>107</v>
      </c>
      <c r="B22" s="102">
        <f>B7*B21</f>
        <v>52124.276850099995</v>
      </c>
      <c r="C22" s="10"/>
      <c r="D22" s="10"/>
      <c r="E22" s="10"/>
    </row>
    <row r="23" spans="1:5" x14ac:dyDescent="0.25">
      <c r="A23" t="s">
        <v>112</v>
      </c>
      <c r="B23" s="118">
        <f>B22</f>
        <v>52124.276850099995</v>
      </c>
    </row>
  </sheetData>
  <mergeCells count="12">
    <mergeCell ref="AY2:BB2"/>
    <mergeCell ref="AA2:AD2"/>
    <mergeCell ref="AE2:AH2"/>
    <mergeCell ref="AI2:AL2"/>
    <mergeCell ref="AM2:AP2"/>
    <mergeCell ref="AQ2:AT2"/>
    <mergeCell ref="AU2:AX2"/>
    <mergeCell ref="G2:J2"/>
    <mergeCell ref="K2:N2"/>
    <mergeCell ref="O2:R2"/>
    <mergeCell ref="S2:V2"/>
    <mergeCell ref="W2:Z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autoSelectedSuggestion">
  <element uid="936e22d5-45a7-4cb7-95ab-1aa8c7c88789" value=""/>
  <element uid="c64218ab-b8d1-40b6-a478-cb8be1e10ecc" value=""/>
</sisl>
</file>

<file path=customXml/itemProps1.xml><?xml version="1.0" encoding="utf-8"?>
<ds:datastoreItem xmlns:ds="http://schemas.openxmlformats.org/officeDocument/2006/customXml" ds:itemID="{44E88726-8C61-4C6C-A2BD-F29CA178426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Cogen SPP Price</vt:lpstr>
      <vt:lpstr>RES</vt:lpstr>
      <vt:lpstr>GS Sec</vt:lpstr>
      <vt:lpstr>LGS Sec</vt:lpstr>
      <vt:lpstr>'Cogen SPP Price'!Print_Area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keywords/>
  <cp:lastModifiedBy>s207409</cp:lastModifiedBy>
  <cp:lastPrinted>2019-05-17T17:55:35Z</cp:lastPrinted>
  <dcterms:created xsi:type="dcterms:W3CDTF">2017-11-01T11:07:54Z</dcterms:created>
  <dcterms:modified xsi:type="dcterms:W3CDTF">2021-03-25T15:35:26Z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{B67B9226-4F62-404A-A82A-B00EF9C61EB3}</vt:lpwstr>
  </property>
  <property fmtid="{D5CDD505-2E9C-101B-9397-08002B2CF9AE}" pid="3" name="docIndexRef">
    <vt:lpwstr>427fd371-c7a2-4f7e-8f1c-9ae54a3b93e4</vt:lpwstr>
  </property>
  <property fmtid="{D5CDD505-2E9C-101B-9397-08002B2CF9AE}" pid="4" name="bjSaver">
    <vt:lpwstr>H74XOok3ZfiZaM3FfUBDx/p0prfgynmD</vt:lpwstr>
  </property>
  <property fmtid="{D5CDD505-2E9C-101B-9397-08002B2CF9AE}" pid="5" name="bjDocumentSecurityLabel">
    <vt:lpwstr>Uncategorized</vt:lpwstr>
  </property>
  <property fmtid="{D5CDD505-2E9C-101B-9397-08002B2CF9AE}" pid="6" name="bjDocumentLabelXML">
    <vt:lpwstr>&lt;?xml version="1.0" encoding="us-ascii"?&gt;&lt;sisl xmlns:xsi="http://www.w3.org/2001/XMLSchema-instance" xmlns:xsd="http://www.w3.org/2001/XMLSchema" sislVersion="0" policy="e9c0b8d7-bdb4-4fd3-b62a-f50327aaefce" origin="autoSelectedSuggestion" xmlns="http://w</vt:lpwstr>
  </property>
  <property fmtid="{D5CDD505-2E9C-101B-9397-08002B2CF9AE}" pid="7" name="bjDocumentLabelXML-0">
    <vt:lpwstr>ww.boldonjames.com/2008/01/sie/internal/label"&gt;&lt;element uid="936e22d5-45a7-4cb7-95ab-1aa8c7c88789" value="" /&gt;&lt;element uid="c64218ab-b8d1-40b6-a478-cb8be1e10ecc" value="" /&gt;&lt;/sisl&gt;</vt:lpwstr>
  </property>
  <property fmtid="{D5CDD505-2E9C-101B-9397-08002B2CF9AE}" pid="8" name="Visual Markings Removed">
    <vt:lpwstr>No</vt:lpwstr>
  </property>
</Properties>
</file>