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Kentucky - Base Cases\2020 KY Rate Case - March 31 Test Year\Data Requests\AG.KIUC Set 2\2-18\"/>
    </mc:Choice>
  </mc:AlternateContent>
  <bookViews>
    <workbookView xWindow="0" yWindow="0" windowWidth="28800" windowHeight="11700"/>
  </bookViews>
  <sheets>
    <sheet name="Attachment" sheetId="1" r:id="rId1"/>
  </sheets>
  <definedNames>
    <definedName name="_xlnm.Print_Area" localSheetId="0">Attachment!$A$1:$Q$88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0" i="1" l="1"/>
  <c r="R87" i="1"/>
  <c r="N87" i="1"/>
  <c r="Q87" i="1"/>
  <c r="P87" i="1"/>
  <c r="R86" i="1"/>
  <c r="R79" i="1"/>
  <c r="Q72" i="1"/>
  <c r="P72" i="1"/>
  <c r="Q85" i="1"/>
  <c r="P85" i="1"/>
  <c r="Q84" i="1"/>
  <c r="P84" i="1"/>
  <c r="Q83" i="1"/>
  <c r="R83" i="1" s="1"/>
  <c r="P83" i="1"/>
  <c r="Q82" i="1"/>
  <c r="P82" i="1"/>
  <c r="Q81" i="1"/>
  <c r="P81" i="1"/>
  <c r="Q80" i="1"/>
  <c r="P80" i="1"/>
  <c r="Q79" i="1"/>
  <c r="P79" i="1"/>
  <c r="Q78" i="1"/>
  <c r="P78" i="1"/>
  <c r="R78" i="1" s="1"/>
  <c r="Q77" i="1"/>
  <c r="P77" i="1"/>
  <c r="Q76" i="1"/>
  <c r="P76" i="1"/>
  <c r="Q75" i="1"/>
  <c r="R75" i="1" s="1"/>
  <c r="P75" i="1"/>
  <c r="Q74" i="1"/>
  <c r="P74" i="1"/>
  <c r="Q73" i="1"/>
  <c r="P73" i="1"/>
  <c r="Q71" i="1"/>
  <c r="P71" i="1"/>
  <c r="Q70" i="1"/>
  <c r="P70" i="1"/>
  <c r="Q69" i="1"/>
  <c r="P69" i="1"/>
  <c r="R69" i="1" s="1"/>
  <c r="Q68" i="1"/>
  <c r="P68" i="1"/>
  <c r="Q67" i="1"/>
  <c r="P67" i="1"/>
  <c r="Q66" i="1"/>
  <c r="R66" i="1" s="1"/>
  <c r="P66" i="1"/>
  <c r="Q65" i="1"/>
  <c r="P65" i="1"/>
  <c r="Q64" i="1"/>
  <c r="P64" i="1"/>
  <c r="Q63" i="1"/>
  <c r="P63" i="1"/>
  <c r="Q62" i="1"/>
  <c r="P62" i="1"/>
  <c r="Q61" i="1"/>
  <c r="P61" i="1"/>
  <c r="R61" i="1" s="1"/>
  <c r="Q60" i="1"/>
  <c r="P60" i="1"/>
  <c r="Q59" i="1"/>
  <c r="P59" i="1"/>
  <c r="Q58" i="1"/>
  <c r="R58" i="1" s="1"/>
  <c r="P58" i="1"/>
  <c r="Q57" i="1"/>
  <c r="P57" i="1"/>
  <c r="Q56" i="1"/>
  <c r="P56" i="1"/>
  <c r="Q55" i="1"/>
  <c r="P55" i="1"/>
  <c r="Q54" i="1"/>
  <c r="P54" i="1"/>
  <c r="Q53" i="1"/>
  <c r="P53" i="1"/>
  <c r="R53" i="1" s="1"/>
  <c r="Q52" i="1"/>
  <c r="P52" i="1"/>
  <c r="Q51" i="1"/>
  <c r="P51" i="1"/>
  <c r="Q50" i="1"/>
  <c r="R50" i="1" s="1"/>
  <c r="P50" i="1"/>
  <c r="Q49" i="1"/>
  <c r="P49" i="1"/>
  <c r="R49" i="1" s="1"/>
  <c r="Q48" i="1"/>
  <c r="P48" i="1"/>
  <c r="Q47" i="1"/>
  <c r="P47" i="1"/>
  <c r="Q46" i="1"/>
  <c r="P46" i="1"/>
  <c r="Q45" i="1"/>
  <c r="P45" i="1"/>
  <c r="R45" i="1" s="1"/>
  <c r="Q44" i="1"/>
  <c r="P44" i="1"/>
  <c r="Q43" i="1"/>
  <c r="P43" i="1"/>
  <c r="Q42" i="1"/>
  <c r="R42" i="1" s="1"/>
  <c r="P42" i="1"/>
  <c r="Q41" i="1"/>
  <c r="P41" i="1"/>
  <c r="R41" i="1" s="1"/>
  <c r="Q40" i="1"/>
  <c r="P40" i="1"/>
  <c r="Q39" i="1"/>
  <c r="P39" i="1"/>
  <c r="Q38" i="1"/>
  <c r="P38" i="1"/>
  <c r="Q37" i="1"/>
  <c r="P37" i="1"/>
  <c r="R37" i="1" s="1"/>
  <c r="Q36" i="1"/>
  <c r="P36" i="1"/>
  <c r="Q35" i="1"/>
  <c r="P35" i="1"/>
  <c r="Q34" i="1"/>
  <c r="R34" i="1" s="1"/>
  <c r="P34" i="1"/>
  <c r="Q33" i="1"/>
  <c r="P33" i="1"/>
  <c r="R33" i="1" s="1"/>
  <c r="Q32" i="1"/>
  <c r="P32" i="1"/>
  <c r="Q31" i="1"/>
  <c r="P31" i="1"/>
  <c r="Q30" i="1"/>
  <c r="P30" i="1"/>
  <c r="Q29" i="1"/>
  <c r="P29" i="1"/>
  <c r="R29" i="1" s="1"/>
  <c r="Q28" i="1"/>
  <c r="P28" i="1"/>
  <c r="Q27" i="1"/>
  <c r="P27" i="1"/>
  <c r="Q26" i="1"/>
  <c r="R26" i="1" s="1"/>
  <c r="P26" i="1"/>
  <c r="Q25" i="1"/>
  <c r="P25" i="1"/>
  <c r="R25" i="1" s="1"/>
  <c r="Q24" i="1"/>
  <c r="P24" i="1"/>
  <c r="Q23" i="1"/>
  <c r="P23" i="1"/>
  <c r="Q22" i="1"/>
  <c r="P22" i="1"/>
  <c r="Q21" i="1"/>
  <c r="P21" i="1"/>
  <c r="R21" i="1" s="1"/>
  <c r="Q20" i="1"/>
  <c r="P20" i="1"/>
  <c r="Q19" i="1"/>
  <c r="P19" i="1"/>
  <c r="Q18" i="1"/>
  <c r="R18" i="1" s="1"/>
  <c r="P18" i="1"/>
  <c r="Q17" i="1"/>
  <c r="P17" i="1"/>
  <c r="R17" i="1" s="1"/>
  <c r="Q16" i="1"/>
  <c r="P16" i="1"/>
  <c r="Q15" i="1"/>
  <c r="P15" i="1"/>
  <c r="Q14" i="1"/>
  <c r="P14" i="1"/>
  <c r="Q13" i="1"/>
  <c r="P13" i="1"/>
  <c r="R13" i="1" s="1"/>
  <c r="Q12" i="1"/>
  <c r="P12" i="1"/>
  <c r="Q11" i="1"/>
  <c r="P11" i="1"/>
  <c r="Q10" i="1"/>
  <c r="R10" i="1" s="1"/>
  <c r="P10" i="1"/>
  <c r="Q9" i="1"/>
  <c r="P9" i="1"/>
  <c r="R9" i="1" s="1"/>
  <c r="R8" i="1"/>
  <c r="Q8" i="1"/>
  <c r="P8" i="1"/>
  <c r="J87" i="1"/>
  <c r="F87" i="1"/>
  <c r="E87" i="1"/>
  <c r="M87" i="1"/>
  <c r="L87" i="1"/>
  <c r="I87" i="1"/>
  <c r="H87" i="1"/>
  <c r="D87" i="1"/>
  <c r="P86" i="1"/>
  <c r="N86" i="1"/>
  <c r="M86" i="1"/>
  <c r="L86" i="1"/>
  <c r="J86" i="1"/>
  <c r="I86" i="1"/>
  <c r="H86" i="1"/>
  <c r="F86" i="1"/>
  <c r="E86" i="1"/>
  <c r="D86" i="1"/>
  <c r="M72" i="1"/>
  <c r="L72" i="1"/>
  <c r="I72" i="1"/>
  <c r="J72" i="1"/>
  <c r="H72" i="1"/>
  <c r="E72" i="1"/>
  <c r="F72" i="1" s="1"/>
  <c r="D72" i="1"/>
  <c r="R85" i="1"/>
  <c r="R84" i="1"/>
  <c r="R82" i="1"/>
  <c r="R81" i="1"/>
  <c r="R80" i="1"/>
  <c r="R77" i="1"/>
  <c r="R76" i="1"/>
  <c r="R74" i="1"/>
  <c r="R73" i="1"/>
  <c r="R71" i="1"/>
  <c r="R68" i="1"/>
  <c r="R67" i="1"/>
  <c r="R65" i="1"/>
  <c r="R64" i="1"/>
  <c r="R63" i="1"/>
  <c r="R62" i="1"/>
  <c r="R60" i="1"/>
  <c r="R59" i="1"/>
  <c r="R57" i="1"/>
  <c r="R56" i="1"/>
  <c r="R55" i="1"/>
  <c r="R54" i="1"/>
  <c r="R52" i="1"/>
  <c r="R51" i="1"/>
  <c r="R48" i="1"/>
  <c r="R47" i="1"/>
  <c r="R46" i="1"/>
  <c r="R44" i="1"/>
  <c r="R43" i="1"/>
  <c r="R40" i="1"/>
  <c r="R39" i="1"/>
  <c r="R38" i="1"/>
  <c r="R36" i="1"/>
  <c r="R35" i="1"/>
  <c r="R32" i="1"/>
  <c r="R31" i="1"/>
  <c r="R30" i="1"/>
  <c r="R28" i="1"/>
  <c r="R27" i="1"/>
  <c r="R24" i="1"/>
  <c r="R23" i="1"/>
  <c r="R22" i="1"/>
  <c r="R20" i="1"/>
  <c r="R19" i="1"/>
  <c r="R16" i="1"/>
  <c r="R15" i="1"/>
  <c r="R14" i="1"/>
  <c r="R12" i="1"/>
  <c r="R11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Q86" i="1" l="1"/>
  <c r="R72" i="1"/>
  <c r="N72" i="1"/>
  <c r="P6" i="1"/>
  <c r="L6" i="1"/>
  <c r="H6" i="1"/>
</calcChain>
</file>

<file path=xl/sharedStrings.xml><?xml version="1.0" encoding="utf-8"?>
<sst xmlns="http://schemas.openxmlformats.org/spreadsheetml/2006/main" count="102" uniqueCount="96">
  <si>
    <t>Grand Total</t>
  </si>
  <si>
    <t>Non-Cost of Service Total</t>
  </si>
  <si>
    <t>4265</t>
  </si>
  <si>
    <t>4264</t>
  </si>
  <si>
    <t>4210</t>
  </si>
  <si>
    <t>4171</t>
  </si>
  <si>
    <t>1880</t>
  </si>
  <si>
    <t>1860</t>
  </si>
  <si>
    <t>1830</t>
  </si>
  <si>
    <t>1630</t>
  </si>
  <si>
    <t>1520</t>
  </si>
  <si>
    <t>1240</t>
  </si>
  <si>
    <t>1220</t>
  </si>
  <si>
    <t>1080</t>
  </si>
  <si>
    <t>1070</t>
  </si>
  <si>
    <t>Non-Cost of Service</t>
  </si>
  <si>
    <t>Cost of Service Total</t>
  </si>
  <si>
    <t>9350</t>
  </si>
  <si>
    <t>9302</t>
  </si>
  <si>
    <t>9301</t>
  </si>
  <si>
    <t>9280</t>
  </si>
  <si>
    <t>9260</t>
  </si>
  <si>
    <t>9250</t>
  </si>
  <si>
    <t>9230</t>
  </si>
  <si>
    <t>9220</t>
  </si>
  <si>
    <t>9200</t>
  </si>
  <si>
    <t>9120</t>
  </si>
  <si>
    <t>9100</t>
  </si>
  <si>
    <t>9090</t>
  </si>
  <si>
    <t>9080</t>
  </si>
  <si>
    <t>9070</t>
  </si>
  <si>
    <t>9050</t>
  </si>
  <si>
    <t>9030</t>
  </si>
  <si>
    <t>9020</t>
  </si>
  <si>
    <t>9010</t>
  </si>
  <si>
    <t>5980</t>
  </si>
  <si>
    <t>5970</t>
  </si>
  <si>
    <t>5930</t>
  </si>
  <si>
    <t>5920</t>
  </si>
  <si>
    <t>5910</t>
  </si>
  <si>
    <t>5900</t>
  </si>
  <si>
    <t>5880</t>
  </si>
  <si>
    <t>5860</t>
  </si>
  <si>
    <t>5840</t>
  </si>
  <si>
    <t>5830</t>
  </si>
  <si>
    <t>5820</t>
  </si>
  <si>
    <t>5800</t>
  </si>
  <si>
    <t>5730</t>
  </si>
  <si>
    <t>5710</t>
  </si>
  <si>
    <t>5700</t>
  </si>
  <si>
    <t>5693</t>
  </si>
  <si>
    <t>5692</t>
  </si>
  <si>
    <t>5691</t>
  </si>
  <si>
    <t>5690</t>
  </si>
  <si>
    <t>5680</t>
  </si>
  <si>
    <t>5670</t>
  </si>
  <si>
    <t>5660</t>
  </si>
  <si>
    <t>5630</t>
  </si>
  <si>
    <t>5620</t>
  </si>
  <si>
    <t>5615</t>
  </si>
  <si>
    <t>5612</t>
  </si>
  <si>
    <t>5600</t>
  </si>
  <si>
    <t>5570</t>
  </si>
  <si>
    <t>5560</t>
  </si>
  <si>
    <t>5390</t>
  </si>
  <si>
    <t>5350</t>
  </si>
  <si>
    <t>5310</t>
  </si>
  <si>
    <t>5300</t>
  </si>
  <si>
    <t>5290</t>
  </si>
  <si>
    <t>5280</t>
  </si>
  <si>
    <t>5240</t>
  </si>
  <si>
    <t>5140</t>
  </si>
  <si>
    <t>5130</t>
  </si>
  <si>
    <t>5120</t>
  </si>
  <si>
    <t>5110</t>
  </si>
  <si>
    <t>5100</t>
  </si>
  <si>
    <t>5060</t>
  </si>
  <si>
    <t>5050</t>
  </si>
  <si>
    <t>5020</t>
  </si>
  <si>
    <t>5010</t>
  </si>
  <si>
    <t>5000</t>
  </si>
  <si>
    <t>Cost of Servcie</t>
  </si>
  <si>
    <t>Total</t>
  </si>
  <si>
    <t>Restricted Stock Units</t>
  </si>
  <si>
    <t>Performance Shares</t>
  </si>
  <si>
    <t>Annual 
Incentive Plan</t>
  </si>
  <si>
    <t>FERC</t>
  </si>
  <si>
    <t>Account Type</t>
  </si>
  <si>
    <t>Long Term Incentive (LTIP)</t>
  </si>
  <si>
    <t>ICP</t>
  </si>
  <si>
    <t>Test Year ended March 2020</t>
  </si>
  <si>
    <t>Incentive Comp Plan (ICP) and Long-Term Incentive Plan (LTIP)</t>
  </si>
  <si>
    <t>AEPSC Billings to Kentucky Power</t>
  </si>
  <si>
    <t>Less: Mitchell Amount 
Billed by KPCO to 
Co-Owner</t>
  </si>
  <si>
    <t>Adjusted Amount Billed KPCO</t>
  </si>
  <si>
    <t>Total Billed, net of Share Billed to Mitchell Co-Owner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</si>
</sst>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38" fontId="1" fillId="0" borderId="1" xfId="0" applyNumberFormat="1" applyFont="1" applyBorder="1"/>
    <xf numFmtId="38" fontId="1" fillId="0" borderId="0" xfId="0" applyNumberFormat="1" applyFont="1"/>
    <xf numFmtId="0" fontId="1" fillId="0" borderId="0" xfId="0" applyFont="1" applyFill="1"/>
    <xf numFmtId="0" fontId="1" fillId="0" borderId="0" xfId="0" applyFont="1"/>
    <xf numFmtId="38" fontId="1" fillId="2" borderId="2" xfId="0" applyNumberFormat="1" applyFont="1" applyFill="1" applyBorder="1"/>
    <xf numFmtId="0" fontId="1" fillId="2" borderId="2" xfId="0" applyFont="1" applyFill="1" applyBorder="1"/>
    <xf numFmtId="38" fontId="0" fillId="0" borderId="0" xfId="0" applyNumberFormat="1"/>
    <xf numFmtId="38" fontId="0" fillId="0" borderId="3" xfId="0" applyNumberFormat="1" applyBorder="1"/>
    <xf numFmtId="0" fontId="0" fillId="0" borderId="3" xfId="0" applyBorder="1"/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left"/>
    </xf>
    <xf numFmtId="38" fontId="0" fillId="0" borderId="0" xfId="0" applyNumberFormat="1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tabSelected="1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V75" sqref="V75"/>
    </sheetView>
  </sheetViews>
  <sheetFormatPr defaultRowHeight="15" x14ac:dyDescent="0.25"/>
  <cols>
    <col min="1" max="1" width="23.7109375" bestFit="1" customWidth="1"/>
    <col min="2" max="2" width="8" customWidth="1"/>
    <col min="3" max="3" width="3.28515625" style="1" customWidth="1"/>
    <col min="4" max="4" width="9.85546875" bestFit="1" customWidth="1"/>
    <col min="5" max="5" width="21" bestFit="1" customWidth="1"/>
    <col min="6" max="6" width="18.5703125" customWidth="1"/>
    <col min="7" max="7" width="2" customWidth="1"/>
    <col min="8" max="8" width="15.28515625" customWidth="1"/>
    <col min="9" max="9" width="21" bestFit="1" customWidth="1"/>
    <col min="10" max="10" width="16.5703125" customWidth="1"/>
    <col min="11" max="11" width="1.7109375" customWidth="1"/>
    <col min="12" max="12" width="17.140625" customWidth="1"/>
    <col min="13" max="13" width="19.85546875" bestFit="1" customWidth="1"/>
    <col min="14" max="14" width="17.140625" customWidth="1"/>
    <col min="15" max="15" width="2.7109375" customWidth="1"/>
    <col min="16" max="16" width="10.42578125" customWidth="1"/>
    <col min="17" max="17" width="19.85546875" bestFit="1" customWidth="1"/>
    <col min="18" max="18" width="15.28515625" customWidth="1"/>
  </cols>
  <sheetData>
    <row r="1" spans="1:18" x14ac:dyDescent="0.25">
      <c r="A1" s="22" t="s">
        <v>92</v>
      </c>
      <c r="B1" s="22"/>
      <c r="C1" s="22"/>
      <c r="D1" s="22"/>
      <c r="E1" s="22"/>
      <c r="F1" s="22"/>
      <c r="G1" s="22"/>
      <c r="H1" s="22"/>
      <c r="I1" s="15"/>
      <c r="J1" s="15"/>
      <c r="K1" s="15"/>
      <c r="Q1" s="15"/>
      <c r="R1" s="15"/>
    </row>
    <row r="2" spans="1:18" x14ac:dyDescent="0.25">
      <c r="A2" s="22" t="s">
        <v>91</v>
      </c>
      <c r="B2" s="22"/>
      <c r="C2" s="22"/>
      <c r="D2" s="22"/>
      <c r="E2" s="22"/>
      <c r="F2" s="22"/>
      <c r="G2" s="22"/>
      <c r="H2" s="22"/>
      <c r="I2" s="15"/>
      <c r="J2" s="15"/>
      <c r="K2" s="15"/>
      <c r="Q2" s="15"/>
      <c r="R2" s="15"/>
    </row>
    <row r="3" spans="1:18" x14ac:dyDescent="0.25">
      <c r="A3" s="22" t="s">
        <v>95</v>
      </c>
      <c r="B3" s="22"/>
      <c r="C3" s="22"/>
      <c r="D3" s="22"/>
      <c r="E3" s="22"/>
      <c r="F3" s="22"/>
      <c r="G3" s="22"/>
      <c r="H3" s="22"/>
      <c r="I3" s="15"/>
      <c r="J3" s="15"/>
      <c r="K3" s="15"/>
      <c r="Q3" s="15"/>
      <c r="R3" s="15"/>
    </row>
    <row r="4" spans="1:18" ht="15.75" thickBot="1" x14ac:dyDescent="0.3">
      <c r="A4" s="22" t="s">
        <v>90</v>
      </c>
      <c r="B4" s="22"/>
      <c r="C4" s="22"/>
      <c r="D4" s="22"/>
      <c r="E4" s="22"/>
      <c r="F4" s="22"/>
      <c r="G4" s="22"/>
      <c r="H4" s="22"/>
    </row>
    <row r="5" spans="1:18" ht="15.75" thickBot="1" x14ac:dyDescent="0.3">
      <c r="D5" s="23" t="s">
        <v>89</v>
      </c>
      <c r="E5" s="24"/>
      <c r="F5" s="25"/>
      <c r="H5" s="23" t="s">
        <v>88</v>
      </c>
      <c r="I5" s="24"/>
      <c r="J5" s="24"/>
      <c r="K5" s="24"/>
      <c r="L5" s="24"/>
      <c r="M5" s="24"/>
      <c r="N5" s="24"/>
      <c r="O5" s="24"/>
      <c r="P5" s="24"/>
      <c r="Q5" s="24"/>
      <c r="R5" s="25"/>
    </row>
    <row r="6" spans="1:18" x14ac:dyDescent="0.25">
      <c r="D6" s="17"/>
      <c r="E6" s="17"/>
      <c r="F6" s="17"/>
      <c r="H6" s="19" t="str">
        <f>+H7</f>
        <v>Performance Shares</v>
      </c>
      <c r="I6" s="20"/>
      <c r="J6" s="21"/>
      <c r="K6" s="18"/>
      <c r="L6" s="19" t="str">
        <f>+L7</f>
        <v>Restricted Stock Units</v>
      </c>
      <c r="M6" s="20"/>
      <c r="N6" s="21"/>
      <c r="O6" s="18"/>
      <c r="P6" s="19" t="str">
        <f>+P7</f>
        <v>Total</v>
      </c>
      <c r="Q6" s="20"/>
      <c r="R6" s="21"/>
    </row>
    <row r="7" spans="1:18" s="11" customFormat="1" ht="60" x14ac:dyDescent="0.25">
      <c r="A7" s="14" t="s">
        <v>87</v>
      </c>
      <c r="B7" s="14" t="s">
        <v>86</v>
      </c>
      <c r="C7" s="13"/>
      <c r="D7" s="12" t="s">
        <v>85</v>
      </c>
      <c r="E7" s="12" t="s">
        <v>93</v>
      </c>
      <c r="F7" s="12" t="s">
        <v>94</v>
      </c>
      <c r="H7" s="12" t="s">
        <v>84</v>
      </c>
      <c r="I7" s="12" t="s">
        <v>93</v>
      </c>
      <c r="J7" s="12" t="s">
        <v>94</v>
      </c>
      <c r="K7" s="12"/>
      <c r="L7" s="12" t="s">
        <v>83</v>
      </c>
      <c r="M7" s="12" t="s">
        <v>93</v>
      </c>
      <c r="N7" s="12" t="s">
        <v>94</v>
      </c>
      <c r="O7" s="12"/>
      <c r="P7" s="12" t="s">
        <v>82</v>
      </c>
      <c r="Q7" s="12" t="s">
        <v>93</v>
      </c>
      <c r="R7" s="12" t="s">
        <v>94</v>
      </c>
    </row>
    <row r="8" spans="1:18" x14ac:dyDescent="0.25">
      <c r="A8" t="s">
        <v>81</v>
      </c>
      <c r="B8" t="s">
        <v>80</v>
      </c>
      <c r="D8" s="8">
        <v>696360.53213989886</v>
      </c>
      <c r="E8" s="8">
        <v>268583.70748652663</v>
      </c>
      <c r="F8" s="8">
        <f>D8-E8</f>
        <v>427776.82465337223</v>
      </c>
      <c r="G8" s="8"/>
      <c r="H8" s="8">
        <v>119440.53941183232</v>
      </c>
      <c r="I8" s="8">
        <v>46115.480708673931</v>
      </c>
      <c r="J8" s="8">
        <f>H8-I8</f>
        <v>73325.058703158385</v>
      </c>
      <c r="K8" s="8"/>
      <c r="L8" s="8">
        <v>39191.814170285965</v>
      </c>
      <c r="M8" s="8">
        <v>15058.640975677059</v>
      </c>
      <c r="N8" s="8">
        <f>L8-M8</f>
        <v>24133.173194608906</v>
      </c>
      <c r="O8" s="8"/>
      <c r="P8" s="8">
        <f>H8+L8</f>
        <v>158632.35358211829</v>
      </c>
      <c r="Q8" s="8">
        <f>I8+M8</f>
        <v>61174.12168435099</v>
      </c>
      <c r="R8" s="8">
        <f>P8-Q8</f>
        <v>97458.231897767299</v>
      </c>
    </row>
    <row r="9" spans="1:18" x14ac:dyDescent="0.25">
      <c r="B9" t="s">
        <v>79</v>
      </c>
      <c r="D9" s="8">
        <v>81514.884879334306</v>
      </c>
      <c r="E9" s="8">
        <v>4213.2952703259953</v>
      </c>
      <c r="F9" s="8">
        <f t="shared" ref="F9:F73" si="0">D9-E9</f>
        <v>77301.589609008312</v>
      </c>
      <c r="G9" s="8"/>
      <c r="H9" s="8">
        <v>27762.219246162073</v>
      </c>
      <c r="I9" s="8">
        <v>834.39406296055074</v>
      </c>
      <c r="J9" s="8">
        <f t="shared" ref="J9:J72" si="1">H9-I9</f>
        <v>26927.825183201523</v>
      </c>
      <c r="K9" s="8"/>
      <c r="L9" s="8">
        <v>8678.6843762352164</v>
      </c>
      <c r="M9" s="8">
        <v>237.22444989842771</v>
      </c>
      <c r="N9" s="8">
        <f t="shared" ref="N9:N72" si="2">L9-M9</f>
        <v>8441.4599263367891</v>
      </c>
      <c r="O9" s="8"/>
      <c r="P9" s="8">
        <f t="shared" ref="P9:P71" si="3">H9+L9</f>
        <v>36440.903622397287</v>
      </c>
      <c r="Q9" s="8">
        <f t="shared" ref="Q9:Q71" si="4">I9+M9</f>
        <v>1071.6185128589784</v>
      </c>
      <c r="R9" s="8">
        <f t="shared" ref="R9:R72" si="5">P9-Q9</f>
        <v>35369.285109538308</v>
      </c>
    </row>
    <row r="10" spans="1:18" x14ac:dyDescent="0.25">
      <c r="B10" t="s">
        <v>78</v>
      </c>
      <c r="D10" s="8">
        <v>16380.901697692452</v>
      </c>
      <c r="E10" s="8">
        <v>6254.7070438340434</v>
      </c>
      <c r="F10" s="8">
        <f t="shared" si="0"/>
        <v>10126.194653858409</v>
      </c>
      <c r="G10" s="8"/>
      <c r="H10" s="8">
        <v>2425.5968605077805</v>
      </c>
      <c r="I10" s="8">
        <v>1080.7681940351131</v>
      </c>
      <c r="J10" s="8">
        <f t="shared" si="1"/>
        <v>1344.8286664726675</v>
      </c>
      <c r="K10" s="8"/>
      <c r="L10" s="8">
        <v>568.29665012494695</v>
      </c>
      <c r="M10" s="8">
        <v>274.77805207424308</v>
      </c>
      <c r="N10" s="8">
        <f t="shared" si="2"/>
        <v>293.51859805070387</v>
      </c>
      <c r="O10" s="8"/>
      <c r="P10" s="8">
        <f t="shared" si="3"/>
        <v>2993.8935106327276</v>
      </c>
      <c r="Q10" s="8">
        <f t="shared" si="4"/>
        <v>1355.5462461093562</v>
      </c>
      <c r="R10" s="8">
        <f t="shared" si="5"/>
        <v>1638.3472645233715</v>
      </c>
    </row>
    <row r="11" spans="1:18" x14ac:dyDescent="0.25">
      <c r="B11" t="s">
        <v>77</v>
      </c>
      <c r="D11" s="8">
        <v>266.98701543540716</v>
      </c>
      <c r="E11" s="8">
        <v>0</v>
      </c>
      <c r="F11" s="8">
        <f t="shared" si="0"/>
        <v>266.98701543540716</v>
      </c>
      <c r="G11" s="8"/>
      <c r="H11" s="8">
        <v>65.438842523581741</v>
      </c>
      <c r="I11" s="8">
        <v>0</v>
      </c>
      <c r="J11" s="8">
        <f t="shared" si="1"/>
        <v>65.438842523581741</v>
      </c>
      <c r="K11" s="8"/>
      <c r="L11" s="8">
        <v>0.62248332978855514</v>
      </c>
      <c r="M11" s="8">
        <v>0</v>
      </c>
      <c r="N11" s="8">
        <f t="shared" si="2"/>
        <v>0.62248332978855514</v>
      </c>
      <c r="O11" s="8"/>
      <c r="P11" s="8">
        <f t="shared" si="3"/>
        <v>66.061325853370292</v>
      </c>
      <c r="Q11" s="8">
        <f t="shared" si="4"/>
        <v>0</v>
      </c>
      <c r="R11" s="8">
        <f t="shared" si="5"/>
        <v>66.061325853370292</v>
      </c>
    </row>
    <row r="12" spans="1:18" x14ac:dyDescent="0.25">
      <c r="B12" t="s">
        <v>76</v>
      </c>
      <c r="D12" s="8">
        <v>-311612.04337089683</v>
      </c>
      <c r="E12" s="8">
        <v>18917.136117466096</v>
      </c>
      <c r="F12" s="8">
        <f t="shared" si="0"/>
        <v>-330529.17948836292</v>
      </c>
      <c r="G12" s="8"/>
      <c r="H12" s="8">
        <v>7061.7224570275102</v>
      </c>
      <c r="I12" s="8">
        <v>9644.2813648072151</v>
      </c>
      <c r="J12" s="8">
        <f t="shared" si="1"/>
        <v>-2582.5589077797049</v>
      </c>
      <c r="K12" s="8"/>
      <c r="L12" s="8">
        <v>7019.6552581424521</v>
      </c>
      <c r="M12" s="8">
        <v>2920.5857189390281</v>
      </c>
      <c r="N12" s="8">
        <f t="shared" si="2"/>
        <v>4099.069539203424</v>
      </c>
      <c r="O12" s="8"/>
      <c r="P12" s="8">
        <f t="shared" si="3"/>
        <v>14081.377715169961</v>
      </c>
      <c r="Q12" s="8">
        <f t="shared" si="4"/>
        <v>12564.867083746243</v>
      </c>
      <c r="R12" s="8">
        <f t="shared" si="5"/>
        <v>1516.5106314237182</v>
      </c>
    </row>
    <row r="13" spans="1:18" x14ac:dyDescent="0.25">
      <c r="B13" t="s">
        <v>75</v>
      </c>
      <c r="D13" s="8">
        <v>60897.308782386084</v>
      </c>
      <c r="E13" s="8">
        <v>14918.851966147678</v>
      </c>
      <c r="F13" s="8">
        <f t="shared" si="0"/>
        <v>45978.456816238409</v>
      </c>
      <c r="G13" s="8"/>
      <c r="H13" s="8">
        <v>10112.411884494244</v>
      </c>
      <c r="I13" s="8">
        <v>2693.1586925993652</v>
      </c>
      <c r="J13" s="8">
        <f t="shared" si="1"/>
        <v>7419.2531918948789</v>
      </c>
      <c r="K13" s="8"/>
      <c r="L13" s="8">
        <v>3171.3870300890412</v>
      </c>
      <c r="M13" s="8">
        <v>872.17133472148646</v>
      </c>
      <c r="N13" s="8">
        <f t="shared" si="2"/>
        <v>2299.2156953675549</v>
      </c>
      <c r="O13" s="8"/>
      <c r="P13" s="8">
        <f t="shared" si="3"/>
        <v>13283.798914583285</v>
      </c>
      <c r="Q13" s="8">
        <f t="shared" si="4"/>
        <v>3565.3300273208515</v>
      </c>
      <c r="R13" s="8">
        <f t="shared" si="5"/>
        <v>9718.4688872624338</v>
      </c>
    </row>
    <row r="14" spans="1:18" x14ac:dyDescent="0.25">
      <c r="B14" t="s">
        <v>74</v>
      </c>
      <c r="D14" s="8">
        <v>47795.492597108743</v>
      </c>
      <c r="E14" s="8">
        <v>12211.618341031961</v>
      </c>
      <c r="F14" s="8">
        <f t="shared" si="0"/>
        <v>35583.874256076786</v>
      </c>
      <c r="G14" s="8"/>
      <c r="H14" s="8">
        <v>8867.2853609798003</v>
      </c>
      <c r="I14" s="8">
        <v>2069.33147301197</v>
      </c>
      <c r="J14" s="8">
        <f t="shared" si="1"/>
        <v>6797.9538879678303</v>
      </c>
      <c r="K14" s="8"/>
      <c r="L14" s="8">
        <v>3191.4185408631952</v>
      </c>
      <c r="M14" s="8">
        <v>806.62134638625639</v>
      </c>
      <c r="N14" s="8">
        <f t="shared" si="2"/>
        <v>2384.7971944769388</v>
      </c>
      <c r="O14" s="8"/>
      <c r="P14" s="8">
        <f t="shared" si="3"/>
        <v>12058.703901842995</v>
      </c>
      <c r="Q14" s="8">
        <f t="shared" si="4"/>
        <v>2875.9528193982264</v>
      </c>
      <c r="R14" s="8">
        <f t="shared" si="5"/>
        <v>9182.7510824447691</v>
      </c>
    </row>
    <row r="15" spans="1:18" x14ac:dyDescent="0.25">
      <c r="B15" t="s">
        <v>73</v>
      </c>
      <c r="D15" s="8">
        <v>191314.55246976734</v>
      </c>
      <c r="E15" s="8">
        <v>90147.98174329687</v>
      </c>
      <c r="F15" s="8">
        <f t="shared" si="0"/>
        <v>101166.57072647047</v>
      </c>
      <c r="G15" s="8"/>
      <c r="H15" s="8">
        <v>30579.728623168277</v>
      </c>
      <c r="I15" s="8">
        <v>14213.916113642092</v>
      </c>
      <c r="J15" s="8">
        <f t="shared" si="1"/>
        <v>16365.812509526186</v>
      </c>
      <c r="K15" s="8"/>
      <c r="L15" s="8">
        <v>9847.0794215894057</v>
      </c>
      <c r="M15" s="8">
        <v>4510.5810176006635</v>
      </c>
      <c r="N15" s="8">
        <f t="shared" si="2"/>
        <v>5336.4984039887422</v>
      </c>
      <c r="O15" s="8"/>
      <c r="P15" s="8">
        <f t="shared" si="3"/>
        <v>40426.808044757679</v>
      </c>
      <c r="Q15" s="8">
        <f t="shared" si="4"/>
        <v>18724.497131242755</v>
      </c>
      <c r="R15" s="8">
        <f t="shared" si="5"/>
        <v>21702.310913514924</v>
      </c>
    </row>
    <row r="16" spans="1:18" x14ac:dyDescent="0.25">
      <c r="B16" t="s">
        <v>72</v>
      </c>
      <c r="D16" s="8">
        <v>183782.06022296357</v>
      </c>
      <c r="E16" s="8">
        <v>75840.885652155048</v>
      </c>
      <c r="F16" s="8">
        <f t="shared" si="0"/>
        <v>107941.17457080852</v>
      </c>
      <c r="G16" s="8"/>
      <c r="H16" s="8">
        <v>38276.29944707737</v>
      </c>
      <c r="I16" s="8">
        <v>16381.22474947234</v>
      </c>
      <c r="J16" s="8">
        <f t="shared" si="1"/>
        <v>21895.074697605029</v>
      </c>
      <c r="K16" s="8"/>
      <c r="L16" s="8">
        <v>13672.582609337967</v>
      </c>
      <c r="M16" s="8">
        <v>5766.9268568356538</v>
      </c>
      <c r="N16" s="8">
        <f t="shared" si="2"/>
        <v>7905.6557525023136</v>
      </c>
      <c r="O16" s="8"/>
      <c r="P16" s="8">
        <f t="shared" si="3"/>
        <v>51948.882056415336</v>
      </c>
      <c r="Q16" s="8">
        <f t="shared" si="4"/>
        <v>22148.151606307994</v>
      </c>
      <c r="R16" s="8">
        <f t="shared" si="5"/>
        <v>29800.730450107341</v>
      </c>
    </row>
    <row r="17" spans="2:18" x14ac:dyDescent="0.25">
      <c r="B17" t="s">
        <v>71</v>
      </c>
      <c r="D17" s="8">
        <v>63170.978332309023</v>
      </c>
      <c r="E17" s="8">
        <v>21807.045568975769</v>
      </c>
      <c r="F17" s="8">
        <f t="shared" si="0"/>
        <v>41363.932763333258</v>
      </c>
      <c r="G17" s="8"/>
      <c r="H17" s="8">
        <v>11851.768357579931</v>
      </c>
      <c r="I17" s="8">
        <v>3819.0516862898353</v>
      </c>
      <c r="J17" s="8">
        <f t="shared" si="1"/>
        <v>8032.7166712900962</v>
      </c>
      <c r="K17" s="8"/>
      <c r="L17" s="8">
        <v>4482.9115955303178</v>
      </c>
      <c r="M17" s="8">
        <v>1556.7833270752051</v>
      </c>
      <c r="N17" s="8">
        <f t="shared" si="2"/>
        <v>2926.1282684551124</v>
      </c>
      <c r="O17" s="8"/>
      <c r="P17" s="8">
        <f t="shared" si="3"/>
        <v>16334.679953110248</v>
      </c>
      <c r="Q17" s="8">
        <f t="shared" si="4"/>
        <v>5375.8350133650401</v>
      </c>
      <c r="R17" s="8">
        <f t="shared" si="5"/>
        <v>10958.844939745208</v>
      </c>
    </row>
    <row r="18" spans="2:18" x14ac:dyDescent="0.25">
      <c r="B18" t="s">
        <v>70</v>
      </c>
      <c r="D18" s="8">
        <v>0.01</v>
      </c>
      <c r="E18" s="8">
        <v>4.2500000000000003E-3</v>
      </c>
      <c r="F18" s="8">
        <f t="shared" si="0"/>
        <v>5.7499999999999999E-3</v>
      </c>
      <c r="G18" s="8"/>
      <c r="H18" s="8"/>
      <c r="I18" s="8">
        <v>0</v>
      </c>
      <c r="J18" s="8">
        <f t="shared" si="1"/>
        <v>0</v>
      </c>
      <c r="K18" s="8"/>
      <c r="L18" s="8"/>
      <c r="M18" s="8">
        <v>0</v>
      </c>
      <c r="N18" s="8">
        <f t="shared" si="2"/>
        <v>0</v>
      </c>
      <c r="O18" s="8"/>
      <c r="P18" s="8">
        <f t="shared" si="3"/>
        <v>0</v>
      </c>
      <c r="Q18" s="8">
        <f t="shared" si="4"/>
        <v>0</v>
      </c>
      <c r="R18" s="8">
        <f t="shared" si="5"/>
        <v>0</v>
      </c>
    </row>
    <row r="19" spans="2:18" x14ac:dyDescent="0.25">
      <c r="B19" t="s">
        <v>69</v>
      </c>
      <c r="D19" s="8">
        <v>342.81689741798323</v>
      </c>
      <c r="E19" s="8">
        <v>145.69718140264288</v>
      </c>
      <c r="F19" s="8">
        <f t="shared" si="0"/>
        <v>197.11971601534034</v>
      </c>
      <c r="G19" s="8"/>
      <c r="H19" s="8">
        <v>52.418507463503531</v>
      </c>
      <c r="I19" s="8">
        <v>22.277865671988998</v>
      </c>
      <c r="J19" s="8">
        <f t="shared" si="1"/>
        <v>30.140641791514533</v>
      </c>
      <c r="K19" s="8"/>
      <c r="L19" s="8">
        <v>15.980292101244086</v>
      </c>
      <c r="M19" s="8">
        <v>6.7916241430287361</v>
      </c>
      <c r="N19" s="8">
        <f t="shared" si="2"/>
        <v>9.1886679582153494</v>
      </c>
      <c r="O19" s="8"/>
      <c r="P19" s="8">
        <f t="shared" si="3"/>
        <v>68.39879956474762</v>
      </c>
      <c r="Q19" s="8">
        <f t="shared" si="4"/>
        <v>29.069489815017732</v>
      </c>
      <c r="R19" s="8">
        <f t="shared" si="5"/>
        <v>39.329309749729887</v>
      </c>
    </row>
    <row r="20" spans="2:18" x14ac:dyDescent="0.25">
      <c r="B20" t="s">
        <v>68</v>
      </c>
      <c r="D20" s="8">
        <v>15.151949267394953</v>
      </c>
      <c r="E20" s="8">
        <v>3.8961348070093984</v>
      </c>
      <c r="F20" s="8">
        <f t="shared" si="0"/>
        <v>11.255814460385555</v>
      </c>
      <c r="G20" s="8"/>
      <c r="H20" s="8">
        <v>3.7340312478979216</v>
      </c>
      <c r="I20" s="8">
        <v>0.96225460621758951</v>
      </c>
      <c r="J20" s="8">
        <f t="shared" si="1"/>
        <v>2.771776641680332</v>
      </c>
      <c r="K20" s="8"/>
      <c r="L20" s="8">
        <v>2.6876696496924106</v>
      </c>
      <c r="M20" s="8">
        <v>0.68058524622263228</v>
      </c>
      <c r="N20" s="8">
        <f t="shared" si="2"/>
        <v>2.0070844034697783</v>
      </c>
      <c r="O20" s="8"/>
      <c r="P20" s="8">
        <f t="shared" si="3"/>
        <v>6.4217008975903322</v>
      </c>
      <c r="Q20" s="8">
        <f t="shared" si="4"/>
        <v>1.6428398524402219</v>
      </c>
      <c r="R20" s="8">
        <f t="shared" si="5"/>
        <v>4.7788610451501103</v>
      </c>
    </row>
    <row r="21" spans="2:18" x14ac:dyDescent="0.25">
      <c r="B21" t="s">
        <v>67</v>
      </c>
      <c r="D21" s="8">
        <v>1.6153713426210174</v>
      </c>
      <c r="E21" s="8">
        <v>0.33253933498487359</v>
      </c>
      <c r="F21" s="8">
        <f t="shared" si="0"/>
        <v>1.2828320076361439</v>
      </c>
      <c r="G21" s="8"/>
      <c r="H21" s="8">
        <v>0.43112445928508469</v>
      </c>
      <c r="I21" s="8">
        <v>8.8751011735640511E-2</v>
      </c>
      <c r="J21" s="8">
        <f t="shared" si="1"/>
        <v>0.34237344754944421</v>
      </c>
      <c r="K21" s="8"/>
      <c r="L21" s="8">
        <v>0.13630739165509889</v>
      </c>
      <c r="M21" s="8">
        <v>2.8060154453998877E-2</v>
      </c>
      <c r="N21" s="8">
        <f t="shared" si="2"/>
        <v>0.10824723720110002</v>
      </c>
      <c r="O21" s="8"/>
      <c r="P21" s="8">
        <f t="shared" si="3"/>
        <v>0.56743185094018356</v>
      </c>
      <c r="Q21" s="8">
        <f t="shared" si="4"/>
        <v>0.11681116618963938</v>
      </c>
      <c r="R21" s="8">
        <f t="shared" si="5"/>
        <v>0.45062068475054418</v>
      </c>
    </row>
    <row r="22" spans="2:18" x14ac:dyDescent="0.25">
      <c r="B22" t="s">
        <v>66</v>
      </c>
      <c r="D22" s="8">
        <v>1976.3343106490968</v>
      </c>
      <c r="E22" s="8">
        <v>839.87053051654073</v>
      </c>
      <c r="F22" s="8">
        <f t="shared" si="0"/>
        <v>1136.4637801325562</v>
      </c>
      <c r="G22" s="8"/>
      <c r="H22" s="8">
        <v>354.13465193327977</v>
      </c>
      <c r="I22" s="8">
        <v>150.49239493647121</v>
      </c>
      <c r="J22" s="8">
        <f t="shared" si="1"/>
        <v>203.64225699680856</v>
      </c>
      <c r="K22" s="8"/>
      <c r="L22" s="8">
        <v>110.56589854916963</v>
      </c>
      <c r="M22" s="8">
        <v>46.989848580653302</v>
      </c>
      <c r="N22" s="8">
        <f t="shared" si="2"/>
        <v>63.57604996851633</v>
      </c>
      <c r="O22" s="8"/>
      <c r="P22" s="8">
        <f t="shared" si="3"/>
        <v>464.70055048244939</v>
      </c>
      <c r="Q22" s="8">
        <f t="shared" si="4"/>
        <v>197.48224351712452</v>
      </c>
      <c r="R22" s="8">
        <f t="shared" si="5"/>
        <v>267.21830696532487</v>
      </c>
    </row>
    <row r="23" spans="2:18" x14ac:dyDescent="0.25">
      <c r="B23" t="s">
        <v>65</v>
      </c>
      <c r="D23" s="8">
        <v>154.2236966760062</v>
      </c>
      <c r="E23" s="8">
        <v>60.442719154380832</v>
      </c>
      <c r="F23" s="8">
        <f t="shared" si="0"/>
        <v>93.780977521625374</v>
      </c>
      <c r="G23" s="8"/>
      <c r="H23" s="8">
        <v>29.325996761316055</v>
      </c>
      <c r="I23" s="8">
        <v>11.211138205970533</v>
      </c>
      <c r="J23" s="8">
        <f t="shared" si="1"/>
        <v>18.114858555345521</v>
      </c>
      <c r="K23" s="8"/>
      <c r="L23" s="8">
        <v>13.717391950750832</v>
      </c>
      <c r="M23" s="8">
        <v>4.8375965590816223</v>
      </c>
      <c r="N23" s="8">
        <f t="shared" si="2"/>
        <v>8.8797953916692087</v>
      </c>
      <c r="O23" s="8"/>
      <c r="P23" s="8">
        <f t="shared" si="3"/>
        <v>43.043388712066886</v>
      </c>
      <c r="Q23" s="8">
        <f t="shared" si="4"/>
        <v>16.048734765052156</v>
      </c>
      <c r="R23" s="8">
        <f t="shared" si="5"/>
        <v>26.994653947014729</v>
      </c>
    </row>
    <row r="24" spans="2:18" x14ac:dyDescent="0.25">
      <c r="B24" t="s">
        <v>64</v>
      </c>
      <c r="D24" s="8">
        <v>227.16805219589469</v>
      </c>
      <c r="E24" s="8">
        <v>57.911549888860264</v>
      </c>
      <c r="F24" s="8">
        <f t="shared" si="0"/>
        <v>169.25650230703442</v>
      </c>
      <c r="G24" s="8"/>
      <c r="H24" s="8">
        <v>56.892511766800681</v>
      </c>
      <c r="I24" s="8">
        <v>14.526665348089693</v>
      </c>
      <c r="J24" s="8">
        <f t="shared" si="1"/>
        <v>42.365846418710987</v>
      </c>
      <c r="K24" s="8"/>
      <c r="L24" s="8">
        <v>31.151642564722337</v>
      </c>
      <c r="M24" s="8">
        <v>7.8797908694263441</v>
      </c>
      <c r="N24" s="8">
        <f t="shared" si="2"/>
        <v>23.271851695295993</v>
      </c>
      <c r="O24" s="8"/>
      <c r="P24" s="8">
        <f t="shared" si="3"/>
        <v>88.044154331523018</v>
      </c>
      <c r="Q24" s="8">
        <f t="shared" si="4"/>
        <v>22.406456217516038</v>
      </c>
      <c r="R24" s="8">
        <f t="shared" si="5"/>
        <v>65.63769811400698</v>
      </c>
    </row>
    <row r="25" spans="2:18" x14ac:dyDescent="0.25">
      <c r="B25" t="s">
        <v>63</v>
      </c>
      <c r="D25" s="8">
        <v>80919.090062739677</v>
      </c>
      <c r="E25" s="8">
        <v>34390.613276664357</v>
      </c>
      <c r="F25" s="8">
        <f t="shared" si="0"/>
        <v>46528.47678607532</v>
      </c>
      <c r="G25" s="8"/>
      <c r="H25" s="8">
        <v>13617.808268817149</v>
      </c>
      <c r="I25" s="8">
        <v>5787.5685142472885</v>
      </c>
      <c r="J25" s="8">
        <f t="shared" si="1"/>
        <v>7830.2397545698605</v>
      </c>
      <c r="K25" s="8"/>
      <c r="L25" s="8">
        <v>4610.3472441315425</v>
      </c>
      <c r="M25" s="8">
        <v>1959.3975787559059</v>
      </c>
      <c r="N25" s="8">
        <f t="shared" si="2"/>
        <v>2650.9496653756369</v>
      </c>
      <c r="O25" s="8"/>
      <c r="P25" s="8">
        <f t="shared" si="3"/>
        <v>18228.155512948691</v>
      </c>
      <c r="Q25" s="8">
        <f t="shared" si="4"/>
        <v>7746.9660930031941</v>
      </c>
      <c r="R25" s="8">
        <f t="shared" si="5"/>
        <v>10481.189419945498</v>
      </c>
    </row>
    <row r="26" spans="2:18" x14ac:dyDescent="0.25">
      <c r="B26" t="s">
        <v>62</v>
      </c>
      <c r="D26" s="8">
        <v>146926.22983049304</v>
      </c>
      <c r="E26" s="8">
        <v>62179.019803978474</v>
      </c>
      <c r="F26" s="8">
        <f t="shared" si="0"/>
        <v>84747.210026514571</v>
      </c>
      <c r="G26" s="8"/>
      <c r="H26" s="8">
        <v>27366.287891530945</v>
      </c>
      <c r="I26" s="8">
        <v>11556.966677439079</v>
      </c>
      <c r="J26" s="8">
        <f t="shared" si="1"/>
        <v>15809.321214091866</v>
      </c>
      <c r="K26" s="8"/>
      <c r="L26" s="8">
        <v>10358.334376875335</v>
      </c>
      <c r="M26" s="8">
        <v>4372.9779234798598</v>
      </c>
      <c r="N26" s="8">
        <f t="shared" si="2"/>
        <v>5985.356453395475</v>
      </c>
      <c r="O26" s="8"/>
      <c r="P26" s="8">
        <f t="shared" si="3"/>
        <v>37724.622268406281</v>
      </c>
      <c r="Q26" s="8">
        <f t="shared" si="4"/>
        <v>15929.944600918938</v>
      </c>
      <c r="R26" s="8">
        <f t="shared" si="5"/>
        <v>21794.677667487344</v>
      </c>
    </row>
    <row r="27" spans="2:18" x14ac:dyDescent="0.25">
      <c r="B27" t="s">
        <v>61</v>
      </c>
      <c r="D27" s="8">
        <v>332303.79323484434</v>
      </c>
      <c r="E27" s="8">
        <v>698.59766040868215</v>
      </c>
      <c r="F27" s="8">
        <f t="shared" si="0"/>
        <v>331605.19557443564</v>
      </c>
      <c r="G27" s="8"/>
      <c r="H27" s="8">
        <v>42961.159830678072</v>
      </c>
      <c r="I27" s="8">
        <v>96.591532888007194</v>
      </c>
      <c r="J27" s="8">
        <f t="shared" si="1"/>
        <v>42864.568297790065</v>
      </c>
      <c r="K27" s="8"/>
      <c r="L27" s="8">
        <v>15767.405956501188</v>
      </c>
      <c r="M27" s="8">
        <v>48.391721942141878</v>
      </c>
      <c r="N27" s="8">
        <f t="shared" si="2"/>
        <v>15719.014234559047</v>
      </c>
      <c r="O27" s="8"/>
      <c r="P27" s="8">
        <f t="shared" si="3"/>
        <v>58728.565787179265</v>
      </c>
      <c r="Q27" s="8">
        <f t="shared" si="4"/>
        <v>144.98325483014906</v>
      </c>
      <c r="R27" s="8">
        <f t="shared" si="5"/>
        <v>58583.582532349115</v>
      </c>
    </row>
    <row r="28" spans="2:18" x14ac:dyDescent="0.25">
      <c r="B28" t="s">
        <v>60</v>
      </c>
      <c r="D28" s="8">
        <v>49645.614368951829</v>
      </c>
      <c r="E28" s="8">
        <v>364.90043912359198</v>
      </c>
      <c r="F28" s="8">
        <f t="shared" si="0"/>
        <v>49280.713929828235</v>
      </c>
      <c r="G28" s="8"/>
      <c r="H28" s="8">
        <v>5927.147468295113</v>
      </c>
      <c r="I28" s="8">
        <v>56.734512041693407</v>
      </c>
      <c r="J28" s="8">
        <f t="shared" si="1"/>
        <v>5870.4129562534199</v>
      </c>
      <c r="K28" s="8"/>
      <c r="L28" s="8">
        <v>2040.6915068856135</v>
      </c>
      <c r="M28" s="8">
        <v>23.596639343365524</v>
      </c>
      <c r="N28" s="8">
        <f t="shared" si="2"/>
        <v>2017.094867542248</v>
      </c>
      <c r="O28" s="8"/>
      <c r="P28" s="8">
        <f t="shared" si="3"/>
        <v>7967.8389751807263</v>
      </c>
      <c r="Q28" s="8">
        <f t="shared" si="4"/>
        <v>80.331151385058931</v>
      </c>
      <c r="R28" s="8">
        <f t="shared" si="5"/>
        <v>7887.5078237956677</v>
      </c>
    </row>
    <row r="29" spans="2:18" x14ac:dyDescent="0.25">
      <c r="B29" t="s">
        <v>59</v>
      </c>
      <c r="D29" s="8">
        <v>12486.19050499884</v>
      </c>
      <c r="E29" s="8">
        <v>233.39925302232871</v>
      </c>
      <c r="F29" s="8">
        <f t="shared" si="0"/>
        <v>12252.79125197651</v>
      </c>
      <c r="G29" s="8"/>
      <c r="H29" s="8">
        <v>1546.2317421388609</v>
      </c>
      <c r="I29" s="8">
        <v>28.724786059314052</v>
      </c>
      <c r="J29" s="8">
        <f t="shared" si="1"/>
        <v>1517.5069560795469</v>
      </c>
      <c r="K29" s="8"/>
      <c r="L29" s="8">
        <v>515.50412350438546</v>
      </c>
      <c r="M29" s="8">
        <v>8.4616766123224245</v>
      </c>
      <c r="N29" s="8">
        <f t="shared" si="2"/>
        <v>507.04244689206303</v>
      </c>
      <c r="O29" s="8"/>
      <c r="P29" s="8">
        <f t="shared" si="3"/>
        <v>2061.7358656432461</v>
      </c>
      <c r="Q29" s="8">
        <f t="shared" si="4"/>
        <v>37.186462671636477</v>
      </c>
      <c r="R29" s="8">
        <f t="shared" si="5"/>
        <v>2024.5494029716097</v>
      </c>
    </row>
    <row r="30" spans="2:18" x14ac:dyDescent="0.25">
      <c r="B30" t="s">
        <v>58</v>
      </c>
      <c r="D30" s="8">
        <v>16852.221230099185</v>
      </c>
      <c r="E30" s="8">
        <v>4.3541377259206966</v>
      </c>
      <c r="F30" s="8">
        <f t="shared" si="0"/>
        <v>16847.867092373264</v>
      </c>
      <c r="G30" s="8"/>
      <c r="H30" s="8">
        <v>2077.62448552259</v>
      </c>
      <c r="I30" s="8">
        <v>0.62774483450738283</v>
      </c>
      <c r="J30" s="8">
        <f t="shared" si="1"/>
        <v>2076.9967406880828</v>
      </c>
      <c r="K30" s="8"/>
      <c r="L30" s="8">
        <v>580.88311613248015</v>
      </c>
      <c r="M30" s="8">
        <v>0.25982012537073074</v>
      </c>
      <c r="N30" s="8">
        <f t="shared" si="2"/>
        <v>580.62329600710939</v>
      </c>
      <c r="O30" s="8"/>
      <c r="P30" s="8">
        <f t="shared" si="3"/>
        <v>2658.5076016550702</v>
      </c>
      <c r="Q30" s="8">
        <f t="shared" si="4"/>
        <v>0.88756495987811357</v>
      </c>
      <c r="R30" s="8">
        <f t="shared" si="5"/>
        <v>2657.6200366951921</v>
      </c>
    </row>
    <row r="31" spans="2:18" x14ac:dyDescent="0.25">
      <c r="B31" t="s">
        <v>57</v>
      </c>
      <c r="D31" s="8">
        <v>572.39137358921653</v>
      </c>
      <c r="E31" s="8">
        <v>1.998466787638256</v>
      </c>
      <c r="F31" s="8">
        <f t="shared" si="0"/>
        <v>570.39290680157831</v>
      </c>
      <c r="G31" s="8"/>
      <c r="H31" s="8">
        <v>67.067134955523869</v>
      </c>
      <c r="I31" s="8">
        <v>0.35563448139125142</v>
      </c>
      <c r="J31" s="8">
        <f t="shared" si="1"/>
        <v>66.71150047413262</v>
      </c>
      <c r="K31" s="8"/>
      <c r="L31" s="8">
        <v>19.371495929706622</v>
      </c>
      <c r="M31" s="8">
        <v>0.22037989641265573</v>
      </c>
      <c r="N31" s="8">
        <f t="shared" si="2"/>
        <v>19.151116033293967</v>
      </c>
      <c r="O31" s="8"/>
      <c r="P31" s="8">
        <f t="shared" si="3"/>
        <v>86.438630885230495</v>
      </c>
      <c r="Q31" s="8">
        <f t="shared" si="4"/>
        <v>0.57601437780390718</v>
      </c>
      <c r="R31" s="8">
        <f t="shared" si="5"/>
        <v>85.862616507426594</v>
      </c>
    </row>
    <row r="32" spans="2:18" x14ac:dyDescent="0.25">
      <c r="B32" t="s">
        <v>56</v>
      </c>
      <c r="D32" s="8">
        <v>-202937.43321272801</v>
      </c>
      <c r="E32" s="8">
        <v>2390.5764091415699</v>
      </c>
      <c r="F32" s="8">
        <f t="shared" si="0"/>
        <v>-205328.00962186957</v>
      </c>
      <c r="G32" s="8"/>
      <c r="H32" s="8">
        <v>22744.014262237193</v>
      </c>
      <c r="I32" s="8">
        <v>1150.1376698297274</v>
      </c>
      <c r="J32" s="8">
        <f t="shared" si="1"/>
        <v>21593.876592407465</v>
      </c>
      <c r="K32" s="8"/>
      <c r="L32" s="8">
        <v>11307.761970729565</v>
      </c>
      <c r="M32" s="8">
        <v>313.4076717972456</v>
      </c>
      <c r="N32" s="8">
        <f t="shared" si="2"/>
        <v>10994.35429893232</v>
      </c>
      <c r="O32" s="8"/>
      <c r="P32" s="8">
        <f t="shared" si="3"/>
        <v>34051.77623296676</v>
      </c>
      <c r="Q32" s="8">
        <f t="shared" si="4"/>
        <v>1463.5453416269729</v>
      </c>
      <c r="R32" s="8">
        <f t="shared" si="5"/>
        <v>32588.230891339786</v>
      </c>
    </row>
    <row r="33" spans="2:18" x14ac:dyDescent="0.25">
      <c r="B33" t="s">
        <v>55</v>
      </c>
      <c r="D33" s="8">
        <v>4.3595157506500213</v>
      </c>
      <c r="E33" s="8">
        <v>1.0959719314801741</v>
      </c>
      <c r="F33" s="8">
        <f t="shared" si="0"/>
        <v>3.2635438191698469</v>
      </c>
      <c r="G33" s="8"/>
      <c r="H33" s="8">
        <v>0.84402400570336356</v>
      </c>
      <c r="I33" s="8">
        <v>0.21324870862684572</v>
      </c>
      <c r="J33" s="8">
        <f t="shared" si="1"/>
        <v>0.6307752970765178</v>
      </c>
      <c r="K33" s="8"/>
      <c r="L33" s="8">
        <v>0.57818234544368929</v>
      </c>
      <c r="M33" s="8">
        <v>0.14251753134268269</v>
      </c>
      <c r="N33" s="8">
        <f t="shared" si="2"/>
        <v>0.4356648141010066</v>
      </c>
      <c r="O33" s="8"/>
      <c r="P33" s="8">
        <f t="shared" si="3"/>
        <v>1.4222063511470528</v>
      </c>
      <c r="Q33" s="8">
        <f t="shared" si="4"/>
        <v>0.35576623996952839</v>
      </c>
      <c r="R33" s="8">
        <f t="shared" si="5"/>
        <v>1.0664401111775246</v>
      </c>
    </row>
    <row r="34" spans="2:18" x14ac:dyDescent="0.25">
      <c r="B34" t="s">
        <v>54</v>
      </c>
      <c r="D34" s="8">
        <v>1093.2981415074148</v>
      </c>
      <c r="E34" s="8">
        <v>0</v>
      </c>
      <c r="F34" s="8">
        <f t="shared" si="0"/>
        <v>1093.2981415074148</v>
      </c>
      <c r="G34" s="8"/>
      <c r="H34" s="8">
        <v>148.36361438032938</v>
      </c>
      <c r="I34" s="8">
        <v>0</v>
      </c>
      <c r="J34" s="8">
        <f t="shared" si="1"/>
        <v>148.36361438032938</v>
      </c>
      <c r="K34" s="8"/>
      <c r="L34" s="8">
        <v>50.303438808499173</v>
      </c>
      <c r="M34" s="8">
        <v>0</v>
      </c>
      <c r="N34" s="8">
        <f t="shared" si="2"/>
        <v>50.303438808499173</v>
      </c>
      <c r="O34" s="8"/>
      <c r="P34" s="8">
        <f t="shared" si="3"/>
        <v>198.66705318882856</v>
      </c>
      <c r="Q34" s="8">
        <f t="shared" si="4"/>
        <v>0</v>
      </c>
      <c r="R34" s="8">
        <f t="shared" si="5"/>
        <v>198.66705318882856</v>
      </c>
    </row>
    <row r="35" spans="2:18" x14ac:dyDescent="0.25">
      <c r="B35" t="s">
        <v>53</v>
      </c>
      <c r="D35" s="8">
        <v>341.39215941094045</v>
      </c>
      <c r="E35" s="8">
        <v>0</v>
      </c>
      <c r="F35" s="8">
        <f t="shared" si="0"/>
        <v>341.39215941094045</v>
      </c>
      <c r="G35" s="8"/>
      <c r="H35" s="8">
        <v>50.758229381417529</v>
      </c>
      <c r="I35" s="8">
        <v>0</v>
      </c>
      <c r="J35" s="8">
        <f t="shared" si="1"/>
        <v>50.758229381417529</v>
      </c>
      <c r="K35" s="8"/>
      <c r="L35" s="8">
        <v>9.1311116901377449</v>
      </c>
      <c r="M35" s="8">
        <v>0</v>
      </c>
      <c r="N35" s="8">
        <f t="shared" si="2"/>
        <v>9.1311116901377449</v>
      </c>
      <c r="O35" s="8"/>
      <c r="P35" s="8">
        <f t="shared" si="3"/>
        <v>59.889341071555272</v>
      </c>
      <c r="Q35" s="8">
        <f t="shared" si="4"/>
        <v>0</v>
      </c>
      <c r="R35" s="8">
        <f t="shared" si="5"/>
        <v>59.889341071555272</v>
      </c>
    </row>
    <row r="36" spans="2:18" x14ac:dyDescent="0.25">
      <c r="B36" t="s">
        <v>52</v>
      </c>
      <c r="D36" s="8">
        <v>751.38283471236855</v>
      </c>
      <c r="E36" s="8">
        <v>0</v>
      </c>
      <c r="F36" s="8">
        <f t="shared" si="0"/>
        <v>751.38283471236855</v>
      </c>
      <c r="G36" s="8"/>
      <c r="H36" s="8">
        <v>85.852686854181187</v>
      </c>
      <c r="I36" s="8">
        <v>0</v>
      </c>
      <c r="J36" s="8">
        <f t="shared" si="1"/>
        <v>85.852686854181187</v>
      </c>
      <c r="K36" s="8"/>
      <c r="L36" s="8">
        <v>29.509789876275633</v>
      </c>
      <c r="M36" s="8">
        <v>0</v>
      </c>
      <c r="N36" s="8">
        <f t="shared" si="2"/>
        <v>29.509789876275633</v>
      </c>
      <c r="O36" s="8"/>
      <c r="P36" s="8">
        <f t="shared" si="3"/>
        <v>115.36247673045682</v>
      </c>
      <c r="Q36" s="8">
        <f t="shared" si="4"/>
        <v>0</v>
      </c>
      <c r="R36" s="8">
        <f t="shared" si="5"/>
        <v>115.36247673045682</v>
      </c>
    </row>
    <row r="37" spans="2:18" x14ac:dyDescent="0.25">
      <c r="B37" t="s">
        <v>51</v>
      </c>
      <c r="D37" s="8">
        <v>6177.3004427530486</v>
      </c>
      <c r="E37" s="8">
        <v>0</v>
      </c>
      <c r="F37" s="8">
        <f t="shared" si="0"/>
        <v>6177.3004427530486</v>
      </c>
      <c r="G37" s="8"/>
      <c r="H37" s="8">
        <v>864.62850122942746</v>
      </c>
      <c r="I37" s="8">
        <v>0</v>
      </c>
      <c r="J37" s="8">
        <f t="shared" si="1"/>
        <v>864.62850122942746</v>
      </c>
      <c r="K37" s="8"/>
      <c r="L37" s="8">
        <v>384.29876946140587</v>
      </c>
      <c r="M37" s="8">
        <v>0</v>
      </c>
      <c r="N37" s="8">
        <f t="shared" si="2"/>
        <v>384.29876946140587</v>
      </c>
      <c r="O37" s="8"/>
      <c r="P37" s="8">
        <f t="shared" si="3"/>
        <v>1248.9272706908332</v>
      </c>
      <c r="Q37" s="8">
        <f t="shared" si="4"/>
        <v>0</v>
      </c>
      <c r="R37" s="8">
        <f t="shared" si="5"/>
        <v>1248.9272706908332</v>
      </c>
    </row>
    <row r="38" spans="2:18" x14ac:dyDescent="0.25">
      <c r="B38" t="s">
        <v>50</v>
      </c>
      <c r="D38" s="8">
        <v>288.39103793111929</v>
      </c>
      <c r="E38" s="8">
        <v>0</v>
      </c>
      <c r="F38" s="8">
        <f t="shared" si="0"/>
        <v>288.39103793111929</v>
      </c>
      <c r="G38" s="8"/>
      <c r="H38" s="8">
        <v>33.888903654977838</v>
      </c>
      <c r="I38" s="8">
        <v>0</v>
      </c>
      <c r="J38" s="8">
        <f t="shared" si="1"/>
        <v>33.888903654977838</v>
      </c>
      <c r="K38" s="8"/>
      <c r="L38" s="8">
        <v>12.004609006465587</v>
      </c>
      <c r="M38" s="8">
        <v>0</v>
      </c>
      <c r="N38" s="8">
        <f t="shared" si="2"/>
        <v>12.004609006465587</v>
      </c>
      <c r="O38" s="8"/>
      <c r="P38" s="8">
        <f t="shared" si="3"/>
        <v>45.893512661443424</v>
      </c>
      <c r="Q38" s="8">
        <f t="shared" si="4"/>
        <v>0</v>
      </c>
      <c r="R38" s="8">
        <f t="shared" si="5"/>
        <v>45.893512661443424</v>
      </c>
    </row>
    <row r="39" spans="2:18" x14ac:dyDescent="0.25">
      <c r="B39" t="s">
        <v>49</v>
      </c>
      <c r="D39" s="8">
        <v>44842.433723472255</v>
      </c>
      <c r="E39" s="8">
        <v>1.1329902819172282</v>
      </c>
      <c r="F39" s="8">
        <f t="shared" si="0"/>
        <v>44841.300733190335</v>
      </c>
      <c r="G39" s="8"/>
      <c r="H39" s="8">
        <v>6574.5293436580441</v>
      </c>
      <c r="I39" s="8">
        <v>0.18683161862342196</v>
      </c>
      <c r="J39" s="8">
        <f t="shared" si="1"/>
        <v>6574.3425120394204</v>
      </c>
      <c r="K39" s="8"/>
      <c r="L39" s="8">
        <v>2087.1348702786759</v>
      </c>
      <c r="M39" s="8">
        <v>6.665315280861903E-3</v>
      </c>
      <c r="N39" s="8">
        <f t="shared" si="2"/>
        <v>2087.1282049633951</v>
      </c>
      <c r="O39" s="8"/>
      <c r="P39" s="8">
        <f t="shared" si="3"/>
        <v>8661.6642139367195</v>
      </c>
      <c r="Q39" s="8">
        <f t="shared" si="4"/>
        <v>0.19349693390428385</v>
      </c>
      <c r="R39" s="8">
        <f t="shared" si="5"/>
        <v>8661.4707170028159</v>
      </c>
    </row>
    <row r="40" spans="2:18" x14ac:dyDescent="0.25">
      <c r="B40" t="s">
        <v>48</v>
      </c>
      <c r="D40" s="8">
        <v>108123.83340416894</v>
      </c>
      <c r="E40" s="8">
        <v>0</v>
      </c>
      <c r="F40" s="8">
        <f t="shared" si="0"/>
        <v>108123.83340416894</v>
      </c>
      <c r="G40" s="8"/>
      <c r="H40" s="8">
        <v>13497.008996370831</v>
      </c>
      <c r="I40" s="8">
        <v>0</v>
      </c>
      <c r="J40" s="8">
        <f t="shared" si="1"/>
        <v>13497.008996370831</v>
      </c>
      <c r="K40" s="8"/>
      <c r="L40" s="8">
        <v>4062.0138120432844</v>
      </c>
      <c r="M40" s="8">
        <v>0</v>
      </c>
      <c r="N40" s="8">
        <f t="shared" si="2"/>
        <v>4062.0138120432844</v>
      </c>
      <c r="O40" s="8"/>
      <c r="P40" s="8">
        <f t="shared" si="3"/>
        <v>17559.022808414116</v>
      </c>
      <c r="Q40" s="8">
        <f t="shared" si="4"/>
        <v>0</v>
      </c>
      <c r="R40" s="8">
        <f t="shared" si="5"/>
        <v>17559.022808414116</v>
      </c>
    </row>
    <row r="41" spans="2:18" x14ac:dyDescent="0.25">
      <c r="B41" t="s">
        <v>47</v>
      </c>
      <c r="D41" s="8">
        <v>14717.49459384514</v>
      </c>
      <c r="E41" s="8">
        <v>11.514702726641524</v>
      </c>
      <c r="F41" s="8">
        <f t="shared" si="0"/>
        <v>14705.979891118499</v>
      </c>
      <c r="G41" s="8"/>
      <c r="H41" s="8">
        <v>1478.1656752322451</v>
      </c>
      <c r="I41" s="8">
        <v>1.0134506889883539</v>
      </c>
      <c r="J41" s="8">
        <f t="shared" si="1"/>
        <v>1477.1522245432568</v>
      </c>
      <c r="K41" s="8"/>
      <c r="L41" s="8">
        <v>438.62578144964709</v>
      </c>
      <c r="M41" s="8">
        <v>8.9708869693129731E-2</v>
      </c>
      <c r="N41" s="8">
        <f t="shared" si="2"/>
        <v>438.53607257995395</v>
      </c>
      <c r="O41" s="8"/>
      <c r="P41" s="8">
        <f t="shared" si="3"/>
        <v>1916.7914566818922</v>
      </c>
      <c r="Q41" s="8">
        <f t="shared" si="4"/>
        <v>1.1031595586814835</v>
      </c>
      <c r="R41" s="8">
        <f t="shared" si="5"/>
        <v>1915.6882971232108</v>
      </c>
    </row>
    <row r="42" spans="2:18" x14ac:dyDescent="0.25">
      <c r="B42" t="s">
        <v>46</v>
      </c>
      <c r="D42" s="8">
        <v>57873.010131665738</v>
      </c>
      <c r="E42" s="8">
        <v>1103.928474839802</v>
      </c>
      <c r="F42" s="8">
        <f t="shared" si="0"/>
        <v>56769.08165682594</v>
      </c>
      <c r="G42" s="8"/>
      <c r="H42" s="8">
        <v>12049.549628877277</v>
      </c>
      <c r="I42" s="8">
        <v>271.01067866939354</v>
      </c>
      <c r="J42" s="8">
        <f t="shared" si="1"/>
        <v>11778.538950207883</v>
      </c>
      <c r="K42" s="8"/>
      <c r="L42" s="8">
        <v>7175.7276831963563</v>
      </c>
      <c r="M42" s="8">
        <v>128.63192010132332</v>
      </c>
      <c r="N42" s="8">
        <f t="shared" si="2"/>
        <v>7047.0957630950334</v>
      </c>
      <c r="O42" s="8"/>
      <c r="P42" s="8">
        <f t="shared" si="3"/>
        <v>19225.277312073635</v>
      </c>
      <c r="Q42" s="8">
        <f t="shared" si="4"/>
        <v>399.64259877071686</v>
      </c>
      <c r="R42" s="8">
        <f t="shared" si="5"/>
        <v>18825.634713302919</v>
      </c>
    </row>
    <row r="43" spans="2:18" x14ac:dyDescent="0.25">
      <c r="B43" t="s">
        <v>45</v>
      </c>
      <c r="D43" s="8">
        <v>21502.407329172274</v>
      </c>
      <c r="E43" s="8">
        <v>0</v>
      </c>
      <c r="F43" s="8">
        <f t="shared" si="0"/>
        <v>21502.407329172274</v>
      </c>
      <c r="G43" s="8"/>
      <c r="H43" s="8">
        <v>2871.0939754863634</v>
      </c>
      <c r="I43" s="8">
        <v>0</v>
      </c>
      <c r="J43" s="8">
        <f t="shared" si="1"/>
        <v>2871.0939754863634</v>
      </c>
      <c r="K43" s="8"/>
      <c r="L43" s="8">
        <v>1024.2431261255547</v>
      </c>
      <c r="M43" s="8">
        <v>0</v>
      </c>
      <c r="N43" s="8">
        <f t="shared" si="2"/>
        <v>1024.2431261255547</v>
      </c>
      <c r="O43" s="8"/>
      <c r="P43" s="8">
        <f t="shared" si="3"/>
        <v>3895.3371016119181</v>
      </c>
      <c r="Q43" s="8">
        <f t="shared" si="4"/>
        <v>0</v>
      </c>
      <c r="R43" s="8">
        <f t="shared" si="5"/>
        <v>3895.3371016119181</v>
      </c>
    </row>
    <row r="44" spans="2:18" x14ac:dyDescent="0.25">
      <c r="B44" t="s">
        <v>44</v>
      </c>
      <c r="D44" s="8">
        <v>4.1667129850595686</v>
      </c>
      <c r="E44" s="8">
        <v>0</v>
      </c>
      <c r="F44" s="8">
        <f t="shared" si="0"/>
        <v>4.1667129850595686</v>
      </c>
      <c r="G44" s="8"/>
      <c r="H44" s="8">
        <v>0.67979828316557012</v>
      </c>
      <c r="I44" s="8">
        <v>0</v>
      </c>
      <c r="J44" s="8">
        <f t="shared" si="1"/>
        <v>0.67979828316557012</v>
      </c>
      <c r="K44" s="8"/>
      <c r="L44" s="8">
        <v>3.0978952648886109E-3</v>
      </c>
      <c r="M44" s="8">
        <v>0</v>
      </c>
      <c r="N44" s="8">
        <f t="shared" si="2"/>
        <v>3.0978952648886109E-3</v>
      </c>
      <c r="O44" s="8"/>
      <c r="P44" s="8">
        <f t="shared" si="3"/>
        <v>0.68289617843045869</v>
      </c>
      <c r="Q44" s="8">
        <f t="shared" si="4"/>
        <v>0</v>
      </c>
      <c r="R44" s="8">
        <f t="shared" si="5"/>
        <v>0.68289617843045869</v>
      </c>
    </row>
    <row r="45" spans="2:18" x14ac:dyDescent="0.25">
      <c r="B45" t="s">
        <v>43</v>
      </c>
      <c r="D45" s="8">
        <v>82.703549345725548</v>
      </c>
      <c r="E45" s="8">
        <v>0</v>
      </c>
      <c r="F45" s="8">
        <f t="shared" si="0"/>
        <v>82.703549345725548</v>
      </c>
      <c r="G45" s="8"/>
      <c r="H45" s="8">
        <v>14.678977996051943</v>
      </c>
      <c r="I45" s="8">
        <v>0</v>
      </c>
      <c r="J45" s="8">
        <f t="shared" si="1"/>
        <v>14.678977996051943</v>
      </c>
      <c r="K45" s="8"/>
      <c r="L45" s="8">
        <v>0.26525728205608728</v>
      </c>
      <c r="M45" s="8">
        <v>0</v>
      </c>
      <c r="N45" s="8">
        <f t="shared" si="2"/>
        <v>0.26525728205608728</v>
      </c>
      <c r="O45" s="8"/>
      <c r="P45" s="8">
        <f t="shared" si="3"/>
        <v>14.94423527810803</v>
      </c>
      <c r="Q45" s="8">
        <f t="shared" si="4"/>
        <v>0</v>
      </c>
      <c r="R45" s="8">
        <f t="shared" si="5"/>
        <v>14.94423527810803</v>
      </c>
    </row>
    <row r="46" spans="2:18" x14ac:dyDescent="0.25">
      <c r="B46" t="s">
        <v>42</v>
      </c>
      <c r="D46" s="8">
        <v>11574.127465880318</v>
      </c>
      <c r="E46" s="8">
        <v>11.614634361787948</v>
      </c>
      <c r="F46" s="8">
        <f t="shared" si="0"/>
        <v>11562.51283151853</v>
      </c>
      <c r="G46" s="8"/>
      <c r="H46" s="8">
        <v>1879.3245483347685</v>
      </c>
      <c r="I46" s="8">
        <v>2.8032506893723612</v>
      </c>
      <c r="J46" s="8">
        <f t="shared" si="1"/>
        <v>1876.5212976453961</v>
      </c>
      <c r="K46" s="8"/>
      <c r="L46" s="8">
        <v>903.12891857199622</v>
      </c>
      <c r="M46" s="8">
        <v>0.18953619930697052</v>
      </c>
      <c r="N46" s="8">
        <f t="shared" si="2"/>
        <v>902.93938237268924</v>
      </c>
      <c r="O46" s="8"/>
      <c r="P46" s="8">
        <f t="shared" si="3"/>
        <v>2782.4534669067648</v>
      </c>
      <c r="Q46" s="8">
        <f t="shared" si="4"/>
        <v>2.9927868886793316</v>
      </c>
      <c r="R46" s="8">
        <f t="shared" si="5"/>
        <v>2779.4606800180854</v>
      </c>
    </row>
    <row r="47" spans="2:18" x14ac:dyDescent="0.25">
      <c r="B47" t="s">
        <v>41</v>
      </c>
      <c r="D47" s="8">
        <v>-129280.71054282752</v>
      </c>
      <c r="E47" s="8">
        <v>603.83266217331197</v>
      </c>
      <c r="F47" s="8">
        <f t="shared" si="0"/>
        <v>-129884.54320500084</v>
      </c>
      <c r="G47" s="8"/>
      <c r="H47" s="8">
        <v>-20789.843658032078</v>
      </c>
      <c r="I47" s="8">
        <v>99.028120571284333</v>
      </c>
      <c r="J47" s="8">
        <f t="shared" si="1"/>
        <v>-20888.871778603363</v>
      </c>
      <c r="K47" s="8"/>
      <c r="L47" s="8">
        <v>6371.306581111281</v>
      </c>
      <c r="M47" s="8">
        <v>56.181338239939109</v>
      </c>
      <c r="N47" s="8">
        <f t="shared" si="2"/>
        <v>6315.1252428713424</v>
      </c>
      <c r="O47" s="8"/>
      <c r="P47" s="8">
        <f t="shared" si="3"/>
        <v>-14418.537076920797</v>
      </c>
      <c r="Q47" s="8">
        <f t="shared" si="4"/>
        <v>155.20945881122344</v>
      </c>
      <c r="R47" s="8">
        <f t="shared" si="5"/>
        <v>-14573.74653573202</v>
      </c>
    </row>
    <row r="48" spans="2:18" x14ac:dyDescent="0.25">
      <c r="B48" t="s">
        <v>40</v>
      </c>
      <c r="D48" s="8">
        <v>527.40486003133731</v>
      </c>
      <c r="E48" s="8">
        <v>0</v>
      </c>
      <c r="F48" s="8">
        <f t="shared" si="0"/>
        <v>527.40486003133731</v>
      </c>
      <c r="G48" s="8"/>
      <c r="H48" s="8">
        <v>99.153442066592731</v>
      </c>
      <c r="I48" s="8">
        <v>0</v>
      </c>
      <c r="J48" s="8">
        <f t="shared" si="1"/>
        <v>99.153442066592731</v>
      </c>
      <c r="K48" s="8"/>
      <c r="L48" s="8">
        <v>51.00809954892339</v>
      </c>
      <c r="M48" s="8">
        <v>0</v>
      </c>
      <c r="N48" s="8">
        <f t="shared" si="2"/>
        <v>51.00809954892339</v>
      </c>
      <c r="O48" s="8"/>
      <c r="P48" s="8">
        <f t="shared" si="3"/>
        <v>150.16154161551611</v>
      </c>
      <c r="Q48" s="8">
        <f t="shared" si="4"/>
        <v>0</v>
      </c>
      <c r="R48" s="8">
        <f t="shared" si="5"/>
        <v>150.16154161551611</v>
      </c>
    </row>
    <row r="49" spans="2:18" x14ac:dyDescent="0.25">
      <c r="B49" t="s">
        <v>39</v>
      </c>
      <c r="D49" s="8">
        <v>309.55837733994446</v>
      </c>
      <c r="E49" s="8">
        <v>0</v>
      </c>
      <c r="F49" s="8">
        <f t="shared" si="0"/>
        <v>309.55837733994446</v>
      </c>
      <c r="G49" s="8"/>
      <c r="H49" s="8">
        <v>52.618467414273688</v>
      </c>
      <c r="I49" s="8">
        <v>0</v>
      </c>
      <c r="J49" s="8">
        <f t="shared" si="1"/>
        <v>52.618467414273688</v>
      </c>
      <c r="K49" s="8"/>
      <c r="L49" s="8">
        <v>4.1413051137939059</v>
      </c>
      <c r="M49" s="8">
        <v>0</v>
      </c>
      <c r="N49" s="8">
        <f t="shared" si="2"/>
        <v>4.1413051137939059</v>
      </c>
      <c r="O49" s="8"/>
      <c r="P49" s="8">
        <f t="shared" si="3"/>
        <v>56.759772528067593</v>
      </c>
      <c r="Q49" s="8">
        <f t="shared" si="4"/>
        <v>0</v>
      </c>
      <c r="R49" s="8">
        <f t="shared" si="5"/>
        <v>56.759772528067593</v>
      </c>
    </row>
    <row r="50" spans="2:18" x14ac:dyDescent="0.25">
      <c r="B50" t="s">
        <v>38</v>
      </c>
      <c r="D50" s="8">
        <v>56723.000698261269</v>
      </c>
      <c r="E50" s="8">
        <v>0</v>
      </c>
      <c r="F50" s="8">
        <f t="shared" si="0"/>
        <v>56723.000698261269</v>
      </c>
      <c r="G50" s="8"/>
      <c r="H50" s="8">
        <v>6114.2295903428621</v>
      </c>
      <c r="I50" s="8">
        <v>0</v>
      </c>
      <c r="J50" s="8">
        <f t="shared" si="1"/>
        <v>6114.2295903428621</v>
      </c>
      <c r="K50" s="8"/>
      <c r="L50" s="8">
        <v>1657.5124536552166</v>
      </c>
      <c r="M50" s="8">
        <v>0</v>
      </c>
      <c r="N50" s="8">
        <f t="shared" si="2"/>
        <v>1657.5124536552166</v>
      </c>
      <c r="O50" s="8"/>
      <c r="P50" s="8">
        <f t="shared" si="3"/>
        <v>7771.7420439980788</v>
      </c>
      <c r="Q50" s="8">
        <f t="shared" si="4"/>
        <v>0</v>
      </c>
      <c r="R50" s="8">
        <f t="shared" si="5"/>
        <v>7771.7420439980788</v>
      </c>
    </row>
    <row r="51" spans="2:18" x14ac:dyDescent="0.25">
      <c r="B51" t="s">
        <v>37</v>
      </c>
      <c r="D51" s="8">
        <v>2470.1689011668159</v>
      </c>
      <c r="E51" s="8">
        <v>0</v>
      </c>
      <c r="F51" s="8">
        <f t="shared" si="0"/>
        <v>2470.1689011668159</v>
      </c>
      <c r="G51" s="8"/>
      <c r="H51" s="8">
        <v>558.46176226940338</v>
      </c>
      <c r="I51" s="8">
        <v>0</v>
      </c>
      <c r="J51" s="8">
        <f t="shared" si="1"/>
        <v>558.46176226940338</v>
      </c>
      <c r="K51" s="8"/>
      <c r="L51" s="8">
        <v>294.27007527902049</v>
      </c>
      <c r="M51" s="8">
        <v>0</v>
      </c>
      <c r="N51" s="8">
        <f t="shared" si="2"/>
        <v>294.27007527902049</v>
      </c>
      <c r="O51" s="8"/>
      <c r="P51" s="8">
        <f t="shared" si="3"/>
        <v>852.73183754842387</v>
      </c>
      <c r="Q51" s="8">
        <f t="shared" si="4"/>
        <v>0</v>
      </c>
      <c r="R51" s="8">
        <f t="shared" si="5"/>
        <v>852.73183754842387</v>
      </c>
    </row>
    <row r="52" spans="2:18" x14ac:dyDescent="0.25">
      <c r="B52" t="s">
        <v>36</v>
      </c>
      <c r="D52" s="8">
        <v>14.276125712542264</v>
      </c>
      <c r="E52" s="8">
        <v>0</v>
      </c>
      <c r="F52" s="8">
        <f t="shared" si="0"/>
        <v>14.276125712542264</v>
      </c>
      <c r="G52" s="8"/>
      <c r="H52" s="8">
        <v>1.5308834426871867</v>
      </c>
      <c r="I52" s="8">
        <v>0</v>
      </c>
      <c r="J52" s="8">
        <f t="shared" si="1"/>
        <v>1.5308834426871867</v>
      </c>
      <c r="K52" s="8"/>
      <c r="L52" s="8">
        <v>0.2215963206665634</v>
      </c>
      <c r="M52" s="8">
        <v>0</v>
      </c>
      <c r="N52" s="8">
        <f t="shared" si="2"/>
        <v>0.2215963206665634</v>
      </c>
      <c r="O52" s="8"/>
      <c r="P52" s="8">
        <f t="shared" si="3"/>
        <v>1.7524797633537501</v>
      </c>
      <c r="Q52" s="8">
        <f t="shared" si="4"/>
        <v>0</v>
      </c>
      <c r="R52" s="8">
        <f t="shared" si="5"/>
        <v>1.7524797633537501</v>
      </c>
    </row>
    <row r="53" spans="2:18" x14ac:dyDescent="0.25">
      <c r="B53" t="s">
        <v>35</v>
      </c>
      <c r="D53" s="8">
        <v>288.96006524486825</v>
      </c>
      <c r="E53" s="8">
        <v>0</v>
      </c>
      <c r="F53" s="8">
        <f t="shared" si="0"/>
        <v>288.96006524486825</v>
      </c>
      <c r="G53" s="8"/>
      <c r="H53" s="8">
        <v>19.003139708500861</v>
      </c>
      <c r="I53" s="8">
        <v>0</v>
      </c>
      <c r="J53" s="8">
        <f t="shared" si="1"/>
        <v>19.003139708500861</v>
      </c>
      <c r="K53" s="8"/>
      <c r="L53" s="8">
        <v>1.4395532059029263</v>
      </c>
      <c r="M53" s="8">
        <v>0</v>
      </c>
      <c r="N53" s="8">
        <f t="shared" si="2"/>
        <v>1.4395532059029263</v>
      </c>
      <c r="O53" s="8"/>
      <c r="P53" s="8">
        <f t="shared" si="3"/>
        <v>20.442692914403786</v>
      </c>
      <c r="Q53" s="8">
        <f t="shared" si="4"/>
        <v>0</v>
      </c>
      <c r="R53" s="8">
        <f t="shared" si="5"/>
        <v>20.442692914403786</v>
      </c>
    </row>
    <row r="54" spans="2:18" x14ac:dyDescent="0.25">
      <c r="B54" t="s">
        <v>34</v>
      </c>
      <c r="D54" s="8">
        <v>1796.5232996208683</v>
      </c>
      <c r="E54" s="8">
        <v>0</v>
      </c>
      <c r="F54" s="8">
        <f t="shared" si="0"/>
        <v>1796.5232996208683</v>
      </c>
      <c r="G54" s="8"/>
      <c r="H54" s="8">
        <v>127.9713056959994</v>
      </c>
      <c r="I54" s="8">
        <v>0</v>
      </c>
      <c r="J54" s="8">
        <f t="shared" si="1"/>
        <v>127.9713056959994</v>
      </c>
      <c r="K54" s="8"/>
      <c r="L54" s="8">
        <v>38.394810718318723</v>
      </c>
      <c r="M54" s="8">
        <v>0</v>
      </c>
      <c r="N54" s="8">
        <f t="shared" si="2"/>
        <v>38.394810718318723</v>
      </c>
      <c r="O54" s="8"/>
      <c r="P54" s="8">
        <f t="shared" si="3"/>
        <v>166.36611641431813</v>
      </c>
      <c r="Q54" s="8">
        <f t="shared" si="4"/>
        <v>0</v>
      </c>
      <c r="R54" s="8">
        <f t="shared" si="5"/>
        <v>166.36611641431813</v>
      </c>
    </row>
    <row r="55" spans="2:18" x14ac:dyDescent="0.25">
      <c r="B55" t="s">
        <v>33</v>
      </c>
      <c r="D55" s="8">
        <v>7882.8411928412888</v>
      </c>
      <c r="E55" s="8">
        <v>368.27622523625604</v>
      </c>
      <c r="F55" s="8">
        <f t="shared" si="0"/>
        <v>7514.5649676050325</v>
      </c>
      <c r="G55" s="8"/>
      <c r="H55" s="8">
        <v>534.62280143251814</v>
      </c>
      <c r="I55" s="8">
        <v>22.232148633927515</v>
      </c>
      <c r="J55" s="8">
        <f t="shared" si="1"/>
        <v>512.39065279859062</v>
      </c>
      <c r="K55" s="8"/>
      <c r="L55" s="8">
        <v>160.90523959525677</v>
      </c>
      <c r="M55" s="8">
        <v>6.599979478642803</v>
      </c>
      <c r="N55" s="8">
        <f t="shared" si="2"/>
        <v>154.30526011661397</v>
      </c>
      <c r="O55" s="8"/>
      <c r="P55" s="8">
        <f t="shared" si="3"/>
        <v>695.52804102777486</v>
      </c>
      <c r="Q55" s="8">
        <f t="shared" si="4"/>
        <v>28.832128112570317</v>
      </c>
      <c r="R55" s="8">
        <f t="shared" si="5"/>
        <v>666.69591291520453</v>
      </c>
    </row>
    <row r="56" spans="2:18" x14ac:dyDescent="0.25">
      <c r="B56" t="s">
        <v>32</v>
      </c>
      <c r="D56" s="8">
        <v>290085.94955761766</v>
      </c>
      <c r="E56" s="8">
        <v>11.815919692133033</v>
      </c>
      <c r="F56" s="8">
        <f t="shared" si="0"/>
        <v>290074.13363792555</v>
      </c>
      <c r="G56" s="8"/>
      <c r="H56" s="8">
        <v>25381.262849435712</v>
      </c>
      <c r="I56" s="8">
        <v>1.1810076200616284</v>
      </c>
      <c r="J56" s="8">
        <f t="shared" si="1"/>
        <v>25380.081841815652</v>
      </c>
      <c r="K56" s="8"/>
      <c r="L56" s="8">
        <v>7907.2797501877667</v>
      </c>
      <c r="M56" s="8">
        <v>0.18858988911277405</v>
      </c>
      <c r="N56" s="8">
        <f t="shared" si="2"/>
        <v>7907.0911602986544</v>
      </c>
      <c r="O56" s="8"/>
      <c r="P56" s="8">
        <f t="shared" si="3"/>
        <v>33288.542599623477</v>
      </c>
      <c r="Q56" s="8">
        <f t="shared" si="4"/>
        <v>1.3695975091744024</v>
      </c>
      <c r="R56" s="8">
        <f t="shared" si="5"/>
        <v>33287.173002114301</v>
      </c>
    </row>
    <row r="57" spans="2:18" x14ac:dyDescent="0.25">
      <c r="B57" t="s">
        <v>31</v>
      </c>
      <c r="D57" s="8">
        <v>1025.4372142989087</v>
      </c>
      <c r="E57" s="8">
        <v>0</v>
      </c>
      <c r="F57" s="8">
        <f t="shared" si="0"/>
        <v>1025.4372142989087</v>
      </c>
      <c r="G57" s="8"/>
      <c r="H57" s="8">
        <v>72.607164764693692</v>
      </c>
      <c r="I57" s="8">
        <v>0</v>
      </c>
      <c r="J57" s="8">
        <f t="shared" si="1"/>
        <v>72.607164764693692</v>
      </c>
      <c r="K57" s="8"/>
      <c r="L57" s="8">
        <v>21.956283528121059</v>
      </c>
      <c r="M57" s="8">
        <v>0</v>
      </c>
      <c r="N57" s="8">
        <f t="shared" si="2"/>
        <v>21.956283528121059</v>
      </c>
      <c r="O57" s="8"/>
      <c r="P57" s="8">
        <f t="shared" si="3"/>
        <v>94.563448292814755</v>
      </c>
      <c r="Q57" s="8">
        <f t="shared" si="4"/>
        <v>0</v>
      </c>
      <c r="R57" s="8">
        <f t="shared" si="5"/>
        <v>94.563448292814755</v>
      </c>
    </row>
    <row r="58" spans="2:18" x14ac:dyDescent="0.25">
      <c r="B58" t="s">
        <v>30</v>
      </c>
      <c r="D58" s="8">
        <v>4227.1378693344477</v>
      </c>
      <c r="E58" s="8">
        <v>0</v>
      </c>
      <c r="F58" s="8">
        <f t="shared" si="0"/>
        <v>4227.1378693344477</v>
      </c>
      <c r="G58" s="8"/>
      <c r="H58" s="8">
        <v>314.90451586494612</v>
      </c>
      <c r="I58" s="8">
        <v>0</v>
      </c>
      <c r="J58" s="8">
        <f t="shared" si="1"/>
        <v>314.90451586494612</v>
      </c>
      <c r="K58" s="8"/>
      <c r="L58" s="8">
        <v>92.312878421241621</v>
      </c>
      <c r="M58" s="8">
        <v>0</v>
      </c>
      <c r="N58" s="8">
        <f t="shared" si="2"/>
        <v>92.312878421241621</v>
      </c>
      <c r="O58" s="8"/>
      <c r="P58" s="8">
        <f t="shared" si="3"/>
        <v>407.21739428618775</v>
      </c>
      <c r="Q58" s="8">
        <f t="shared" si="4"/>
        <v>0</v>
      </c>
      <c r="R58" s="8">
        <f t="shared" si="5"/>
        <v>407.21739428618775</v>
      </c>
    </row>
    <row r="59" spans="2:18" x14ac:dyDescent="0.25">
      <c r="B59" t="s">
        <v>29</v>
      </c>
      <c r="D59" s="8">
        <v>2496.0917622438237</v>
      </c>
      <c r="E59" s="8">
        <v>0</v>
      </c>
      <c r="F59" s="8">
        <f t="shared" si="0"/>
        <v>2496.0917622438237</v>
      </c>
      <c r="G59" s="8"/>
      <c r="H59" s="8">
        <v>141.05321274661634</v>
      </c>
      <c r="I59" s="8">
        <v>0</v>
      </c>
      <c r="J59" s="8">
        <f t="shared" si="1"/>
        <v>141.05321274661634</v>
      </c>
      <c r="K59" s="8"/>
      <c r="L59" s="8">
        <v>41.699360597000158</v>
      </c>
      <c r="M59" s="8">
        <v>0</v>
      </c>
      <c r="N59" s="8">
        <f t="shared" si="2"/>
        <v>41.699360597000158</v>
      </c>
      <c r="O59" s="8"/>
      <c r="P59" s="8">
        <f t="shared" si="3"/>
        <v>182.75257334361649</v>
      </c>
      <c r="Q59" s="8">
        <f t="shared" si="4"/>
        <v>0</v>
      </c>
      <c r="R59" s="8">
        <f t="shared" si="5"/>
        <v>182.75257334361649</v>
      </c>
    </row>
    <row r="60" spans="2:18" x14ac:dyDescent="0.25">
      <c r="B60" t="s">
        <v>28</v>
      </c>
      <c r="D60" s="8">
        <v>130.06132275328906</v>
      </c>
      <c r="E60" s="8">
        <v>33.643351149426202</v>
      </c>
      <c r="F60" s="8">
        <f t="shared" si="0"/>
        <v>96.417971603862867</v>
      </c>
      <c r="G60" s="8"/>
      <c r="H60" s="8">
        <v>7.2387742550400418</v>
      </c>
      <c r="I60" s="8">
        <v>1.8923851707636123</v>
      </c>
      <c r="J60" s="8">
        <f t="shared" si="1"/>
        <v>5.3463890842764297</v>
      </c>
      <c r="K60" s="8"/>
      <c r="L60" s="8">
        <v>0.66672514654024584</v>
      </c>
      <c r="M60" s="8">
        <v>0.18041609571962619</v>
      </c>
      <c r="N60" s="8">
        <f t="shared" si="2"/>
        <v>0.48630905082061965</v>
      </c>
      <c r="O60" s="8"/>
      <c r="P60" s="8">
        <f t="shared" si="3"/>
        <v>7.905499401580288</v>
      </c>
      <c r="Q60" s="8">
        <f t="shared" si="4"/>
        <v>2.0728012664832387</v>
      </c>
      <c r="R60" s="8">
        <f t="shared" si="5"/>
        <v>5.8326981350970488</v>
      </c>
    </row>
    <row r="61" spans="2:18" x14ac:dyDescent="0.25">
      <c r="B61" t="s">
        <v>27</v>
      </c>
      <c r="D61" s="8">
        <v>1308.8663581413643</v>
      </c>
      <c r="E61" s="8">
        <v>316.14796610851948</v>
      </c>
      <c r="F61" s="8">
        <f t="shared" si="0"/>
        <v>992.7183920328448</v>
      </c>
      <c r="G61" s="8"/>
      <c r="H61" s="8">
        <v>225.33420350513958</v>
      </c>
      <c r="I61" s="8">
        <v>55.232190441049632</v>
      </c>
      <c r="J61" s="8">
        <f t="shared" si="1"/>
        <v>170.10201306408996</v>
      </c>
      <c r="K61" s="8"/>
      <c r="L61" s="8">
        <v>74.942231159449634</v>
      </c>
      <c r="M61" s="8">
        <v>19.056320370831578</v>
      </c>
      <c r="N61" s="8">
        <f t="shared" si="2"/>
        <v>55.885910788618055</v>
      </c>
      <c r="O61" s="8"/>
      <c r="P61" s="8">
        <f t="shared" si="3"/>
        <v>300.2764346645892</v>
      </c>
      <c r="Q61" s="8">
        <f t="shared" si="4"/>
        <v>74.28851081188121</v>
      </c>
      <c r="R61" s="8">
        <f t="shared" si="5"/>
        <v>225.98792385270798</v>
      </c>
    </row>
    <row r="62" spans="2:18" x14ac:dyDescent="0.25">
      <c r="B62" t="s">
        <v>26</v>
      </c>
      <c r="D62" s="8">
        <v>55.782898876945382</v>
      </c>
      <c r="E62" s="8">
        <v>0</v>
      </c>
      <c r="F62" s="8">
        <f t="shared" si="0"/>
        <v>55.782898876945382</v>
      </c>
      <c r="G62" s="8"/>
      <c r="H62" s="8">
        <v>5.8760836676507502</v>
      </c>
      <c r="I62" s="8">
        <v>0</v>
      </c>
      <c r="J62" s="8">
        <f t="shared" si="1"/>
        <v>5.8760836676507502</v>
      </c>
      <c r="K62" s="8"/>
      <c r="L62" s="8">
        <v>2.1012396017354877</v>
      </c>
      <c r="M62" s="8">
        <v>0</v>
      </c>
      <c r="N62" s="8">
        <f t="shared" si="2"/>
        <v>2.1012396017354877</v>
      </c>
      <c r="O62" s="8"/>
      <c r="P62" s="8">
        <f t="shared" si="3"/>
        <v>7.9773232693862379</v>
      </c>
      <c r="Q62" s="8">
        <f t="shared" si="4"/>
        <v>0</v>
      </c>
      <c r="R62" s="8">
        <f t="shared" si="5"/>
        <v>7.9773232693862379</v>
      </c>
    </row>
    <row r="63" spans="2:18" x14ac:dyDescent="0.25">
      <c r="B63" t="s">
        <v>25</v>
      </c>
      <c r="D63" s="8">
        <v>1698966.8811067126</v>
      </c>
      <c r="E63" s="8">
        <v>390459.29453449027</v>
      </c>
      <c r="F63" s="8">
        <f t="shared" si="0"/>
        <v>1308507.5865722224</v>
      </c>
      <c r="G63" s="8"/>
      <c r="H63" s="8">
        <v>526782.47933097242</v>
      </c>
      <c r="I63" s="8">
        <v>117480.11771668405</v>
      </c>
      <c r="J63" s="8">
        <f t="shared" si="1"/>
        <v>409302.36161428835</v>
      </c>
      <c r="K63" s="8"/>
      <c r="L63" s="8">
        <v>190698.42162245166</v>
      </c>
      <c r="M63" s="8">
        <v>43668.454791759737</v>
      </c>
      <c r="N63" s="8">
        <f t="shared" si="2"/>
        <v>147029.9668306919</v>
      </c>
      <c r="O63" s="8"/>
      <c r="P63" s="8">
        <f t="shared" si="3"/>
        <v>717480.90095342405</v>
      </c>
      <c r="Q63" s="8">
        <f t="shared" si="4"/>
        <v>161148.57250844379</v>
      </c>
      <c r="R63" s="8">
        <f t="shared" si="5"/>
        <v>556332.32844498032</v>
      </c>
    </row>
    <row r="64" spans="2:18" x14ac:dyDescent="0.25">
      <c r="B64" t="s">
        <v>24</v>
      </c>
      <c r="D64" s="8">
        <v>1.7815610098281809E-15</v>
      </c>
      <c r="E64" s="8">
        <v>2.2117724318704289E-18</v>
      </c>
      <c r="F64" s="8">
        <f t="shared" si="0"/>
        <v>1.7793492373963103E-15</v>
      </c>
      <c r="G64" s="8"/>
      <c r="H64" s="8">
        <v>-1.0408340855860843E-17</v>
      </c>
      <c r="I64" s="8">
        <v>-4.4235448637408578E-18</v>
      </c>
      <c r="J64" s="8">
        <f t="shared" si="1"/>
        <v>-5.9847959921199848E-18</v>
      </c>
      <c r="K64" s="8"/>
      <c r="L64" s="8"/>
      <c r="M64" s="8">
        <v>0</v>
      </c>
      <c r="N64" s="8">
        <f t="shared" si="2"/>
        <v>0</v>
      </c>
      <c r="O64" s="8"/>
      <c r="P64" s="8">
        <f t="shared" si="3"/>
        <v>-1.0408340855860843E-17</v>
      </c>
      <c r="Q64" s="8">
        <f t="shared" si="4"/>
        <v>-4.4235448637408578E-18</v>
      </c>
      <c r="R64" s="8">
        <f t="shared" si="5"/>
        <v>-5.9847959921199848E-18</v>
      </c>
    </row>
    <row r="65" spans="1:18" x14ac:dyDescent="0.25">
      <c r="B65" t="s">
        <v>23</v>
      </c>
      <c r="D65" s="8">
        <v>3636.4464762707644</v>
      </c>
      <c r="E65" s="8">
        <v>0</v>
      </c>
      <c r="F65" s="8">
        <f t="shared" si="0"/>
        <v>3636.4464762707644</v>
      </c>
      <c r="G65" s="8"/>
      <c r="H65" s="8">
        <v>438.95486413470235</v>
      </c>
      <c r="I65" s="8">
        <v>0</v>
      </c>
      <c r="J65" s="8">
        <f t="shared" si="1"/>
        <v>438.95486413470235</v>
      </c>
      <c r="K65" s="8"/>
      <c r="L65" s="8">
        <v>131.40359224869957</v>
      </c>
      <c r="M65" s="8">
        <v>0</v>
      </c>
      <c r="N65" s="8">
        <f t="shared" si="2"/>
        <v>131.40359224869957</v>
      </c>
      <c r="O65" s="8"/>
      <c r="P65" s="8">
        <f t="shared" si="3"/>
        <v>570.35845638340197</v>
      </c>
      <c r="Q65" s="8">
        <f t="shared" si="4"/>
        <v>0</v>
      </c>
      <c r="R65" s="8">
        <f t="shared" si="5"/>
        <v>570.35845638340197</v>
      </c>
    </row>
    <row r="66" spans="1:18" x14ac:dyDescent="0.25">
      <c r="B66" t="s">
        <v>22</v>
      </c>
      <c r="D66" s="8">
        <v>916.31682730990804</v>
      </c>
      <c r="E66" s="8">
        <v>187.3894687265917</v>
      </c>
      <c r="F66" s="8">
        <f t="shared" si="0"/>
        <v>728.92735858331639</v>
      </c>
      <c r="G66" s="8"/>
      <c r="H66" s="8">
        <v>520.02344707451186</v>
      </c>
      <c r="I66" s="8">
        <v>106.87045785850943</v>
      </c>
      <c r="J66" s="8">
        <f t="shared" si="1"/>
        <v>413.15298921600242</v>
      </c>
      <c r="K66" s="8"/>
      <c r="L66" s="8">
        <v>162.3142472270365</v>
      </c>
      <c r="M66" s="8">
        <v>33.511469880827747</v>
      </c>
      <c r="N66" s="8">
        <f t="shared" si="2"/>
        <v>128.80277734620876</v>
      </c>
      <c r="O66" s="8"/>
      <c r="P66" s="8">
        <f t="shared" si="3"/>
        <v>682.33769430154837</v>
      </c>
      <c r="Q66" s="8">
        <f t="shared" si="4"/>
        <v>140.38192773933719</v>
      </c>
      <c r="R66" s="8">
        <f t="shared" si="5"/>
        <v>541.95576656221124</v>
      </c>
    </row>
    <row r="67" spans="1:18" x14ac:dyDescent="0.25">
      <c r="B67" t="s">
        <v>21</v>
      </c>
      <c r="D67" s="8">
        <v>1539.2219269999657</v>
      </c>
      <c r="E67" s="8">
        <v>398.1320462863406</v>
      </c>
      <c r="F67" s="8">
        <f t="shared" si="0"/>
        <v>1141.089880713625</v>
      </c>
      <c r="G67" s="8"/>
      <c r="H67" s="8">
        <v>356.75358806602219</v>
      </c>
      <c r="I67" s="8">
        <v>92.442008948157948</v>
      </c>
      <c r="J67" s="8">
        <f t="shared" si="1"/>
        <v>264.31157911786426</v>
      </c>
      <c r="K67" s="8"/>
      <c r="L67" s="8">
        <v>107.05224840834967</v>
      </c>
      <c r="M67" s="8">
        <v>27.714091362795575</v>
      </c>
      <c r="N67" s="8">
        <f t="shared" si="2"/>
        <v>79.338157045554098</v>
      </c>
      <c r="O67" s="8"/>
      <c r="P67" s="8">
        <f t="shared" si="3"/>
        <v>463.80583647437186</v>
      </c>
      <c r="Q67" s="8">
        <f t="shared" si="4"/>
        <v>120.15610031095352</v>
      </c>
      <c r="R67" s="8">
        <f t="shared" si="5"/>
        <v>343.64973616341831</v>
      </c>
    </row>
    <row r="68" spans="1:18" x14ac:dyDescent="0.25">
      <c r="B68" t="s">
        <v>20</v>
      </c>
      <c r="D68" s="8">
        <v>126009.242491939</v>
      </c>
      <c r="E68" s="8">
        <v>25560.797081878056</v>
      </c>
      <c r="F68" s="8">
        <f t="shared" si="0"/>
        <v>100448.44541006094</v>
      </c>
      <c r="G68" s="8"/>
      <c r="H68" s="8">
        <v>26319.365459784909</v>
      </c>
      <c r="I68" s="8">
        <v>5218.1911037459622</v>
      </c>
      <c r="J68" s="8">
        <f t="shared" si="1"/>
        <v>21101.174356038948</v>
      </c>
      <c r="K68" s="8"/>
      <c r="L68" s="8">
        <v>9236.324369526641</v>
      </c>
      <c r="M68" s="8">
        <v>2002.8925341816212</v>
      </c>
      <c r="N68" s="8">
        <f t="shared" si="2"/>
        <v>7233.4318353450199</v>
      </c>
      <c r="O68" s="8"/>
      <c r="P68" s="8">
        <f t="shared" si="3"/>
        <v>35555.689829311552</v>
      </c>
      <c r="Q68" s="8">
        <f t="shared" si="4"/>
        <v>7221.0836379275834</v>
      </c>
      <c r="R68" s="8">
        <f t="shared" si="5"/>
        <v>28334.606191383969</v>
      </c>
    </row>
    <row r="69" spans="1:18" x14ac:dyDescent="0.25">
      <c r="B69" t="s">
        <v>19</v>
      </c>
      <c r="D69" s="8">
        <v>8.9517111839419883</v>
      </c>
      <c r="E69" s="8">
        <v>0</v>
      </c>
      <c r="F69" s="8">
        <f t="shared" si="0"/>
        <v>8.9517111839419883</v>
      </c>
      <c r="G69" s="8"/>
      <c r="H69" s="8">
        <v>0.91420090716344227</v>
      </c>
      <c r="I69" s="8">
        <v>0</v>
      </c>
      <c r="J69" s="8">
        <f t="shared" si="1"/>
        <v>0.91420090716344227</v>
      </c>
      <c r="K69" s="8"/>
      <c r="L69" s="8">
        <v>0.15625009242281931</v>
      </c>
      <c r="M69" s="8">
        <v>0</v>
      </c>
      <c r="N69" s="8">
        <f t="shared" si="2"/>
        <v>0.15625009242281931</v>
      </c>
      <c r="O69" s="8"/>
      <c r="P69" s="8">
        <f t="shared" si="3"/>
        <v>1.0704509995862617</v>
      </c>
      <c r="Q69" s="8">
        <f t="shared" si="4"/>
        <v>0</v>
      </c>
      <c r="R69" s="8">
        <f t="shared" si="5"/>
        <v>1.0704509995862617</v>
      </c>
    </row>
    <row r="70" spans="1:18" x14ac:dyDescent="0.25">
      <c r="B70" t="s">
        <v>18</v>
      </c>
      <c r="D70" s="8">
        <v>6202.5565710270184</v>
      </c>
      <c r="E70" s="8">
        <v>507.21970544181357</v>
      </c>
      <c r="F70" s="8">
        <f t="shared" si="0"/>
        <v>5695.3368655852046</v>
      </c>
      <c r="G70" s="8"/>
      <c r="H70" s="8">
        <v>1587.7243493289009</v>
      </c>
      <c r="I70" s="8">
        <v>218.46206559142863</v>
      </c>
      <c r="J70" s="8">
        <f t="shared" si="1"/>
        <v>1369.2622837374722</v>
      </c>
      <c r="K70" s="8"/>
      <c r="L70" s="8">
        <v>554.37955303392539</v>
      </c>
      <c r="M70" s="8">
        <v>66.849158092313871</v>
      </c>
      <c r="N70" s="8">
        <f t="shared" si="2"/>
        <v>487.53039494161152</v>
      </c>
      <c r="O70" s="8"/>
      <c r="P70" s="8">
        <f t="shared" si="3"/>
        <v>2142.1039023628264</v>
      </c>
      <c r="Q70" s="8">
        <f t="shared" si="4"/>
        <v>285.31122368374247</v>
      </c>
      <c r="R70" s="8">
        <f>P70-Q70</f>
        <v>1856.792678679084</v>
      </c>
    </row>
    <row r="71" spans="1:18" x14ac:dyDescent="0.25">
      <c r="A71" s="10"/>
      <c r="B71" s="10" t="s">
        <v>17</v>
      </c>
      <c r="D71" s="9">
        <v>75843.956501535533</v>
      </c>
      <c r="E71" s="16">
        <v>1188.4246472987004</v>
      </c>
      <c r="F71" s="8">
        <f t="shared" si="0"/>
        <v>74655.531854236833</v>
      </c>
      <c r="G71" s="8"/>
      <c r="H71" s="9">
        <v>10654.880872514135</v>
      </c>
      <c r="I71" s="8">
        <v>158.95214572797985</v>
      </c>
      <c r="J71" s="8">
        <f t="shared" si="1"/>
        <v>10495.928726786155</v>
      </c>
      <c r="K71" s="9"/>
      <c r="L71" s="9">
        <v>3296.4108221350184</v>
      </c>
      <c r="M71" s="8">
        <v>48.314390341823547</v>
      </c>
      <c r="N71" s="8">
        <f t="shared" si="2"/>
        <v>3248.0964317931948</v>
      </c>
      <c r="O71" s="9"/>
      <c r="P71" s="9">
        <f t="shared" si="3"/>
        <v>13951.291694649153</v>
      </c>
      <c r="Q71" s="8">
        <f t="shared" si="4"/>
        <v>207.26653606980341</v>
      </c>
      <c r="R71" s="8">
        <f t="shared" si="5"/>
        <v>13744.02515857935</v>
      </c>
    </row>
    <row r="72" spans="1:18" x14ac:dyDescent="0.25">
      <c r="A72" s="7" t="s">
        <v>16</v>
      </c>
      <c r="B72" s="7"/>
      <c r="D72" s="6">
        <f>SUM(D8:D71)</f>
        <v>3889918.2970527741</v>
      </c>
      <c r="E72" s="6">
        <f>SUM(E8:E71)</f>
        <v>1035031.1039243402</v>
      </c>
      <c r="F72" s="6">
        <f>D72-E72</f>
        <v>2854887.193128434</v>
      </c>
      <c r="G72" s="8"/>
      <c r="H72" s="6">
        <f>SUM(H8:H71)</f>
        <v>992323.77595426817</v>
      </c>
      <c r="I72" s="6">
        <f>SUM(I8:I71)</f>
        <v>239458.70199846203</v>
      </c>
      <c r="J72" s="6">
        <f t="shared" si="1"/>
        <v>752865.07395580621</v>
      </c>
      <c r="K72" s="6"/>
      <c r="L72" s="6">
        <f>SUM(L8:L71)</f>
        <v>372282.58046477044</v>
      </c>
      <c r="M72" s="6">
        <f>SUM(M8:M71)</f>
        <v>84857.237424423816</v>
      </c>
      <c r="N72" s="6">
        <f t="shared" si="2"/>
        <v>287425.34304034663</v>
      </c>
      <c r="O72" s="6"/>
      <c r="P72" s="6">
        <f>SUM(P8:P71)</f>
        <v>1364606.3564190385</v>
      </c>
      <c r="Q72" s="6">
        <f>SUM(Q8:Q71)</f>
        <v>324315.939422886</v>
      </c>
      <c r="R72" s="6">
        <f>P72-Q72</f>
        <v>1040290.4169961525</v>
      </c>
    </row>
    <row r="73" spans="1:18" x14ac:dyDescent="0.25">
      <c r="A73" t="s">
        <v>15</v>
      </c>
      <c r="B73" t="s">
        <v>14</v>
      </c>
      <c r="D73" s="8">
        <v>2545625.8086902457</v>
      </c>
      <c r="E73" s="8">
        <v>269116.59102512995</v>
      </c>
      <c r="F73" s="8">
        <f t="shared" si="0"/>
        <v>2276509.2176651158</v>
      </c>
      <c r="G73" s="8"/>
      <c r="H73" s="8">
        <v>427041.8107026724</v>
      </c>
      <c r="I73" s="8">
        <v>59768.260532152672</v>
      </c>
      <c r="J73" s="8">
        <f t="shared" ref="J73:J86" si="6">H73-I73</f>
        <v>367273.55017051974</v>
      </c>
      <c r="K73" s="8"/>
      <c r="L73" s="8">
        <v>143945.87651260456</v>
      </c>
      <c r="M73" s="8">
        <v>20377.51349935801</v>
      </c>
      <c r="N73" s="8">
        <f t="shared" ref="N73:N86" si="7">L73-M73</f>
        <v>123568.36301324655</v>
      </c>
      <c r="O73" s="8"/>
      <c r="P73" s="8">
        <f t="shared" ref="P73:P85" si="8">H73+L73</f>
        <v>570987.68721527699</v>
      </c>
      <c r="Q73" s="8">
        <f t="shared" ref="Q73:Q85" si="9">I73+M73</f>
        <v>80145.774031510678</v>
      </c>
      <c r="R73" s="8">
        <f t="shared" ref="R73:R86" si="10">P73-Q73</f>
        <v>490841.9131837663</v>
      </c>
    </row>
    <row r="74" spans="1:18" x14ac:dyDescent="0.25">
      <c r="B74" t="s">
        <v>13</v>
      </c>
      <c r="D74" s="8">
        <v>173353.5678013392</v>
      </c>
      <c r="E74" s="8">
        <v>6802.3205745172118</v>
      </c>
      <c r="F74" s="8">
        <f t="shared" ref="F74:F86" si="11">D74-E74</f>
        <v>166551.24722682199</v>
      </c>
      <c r="G74" s="8"/>
      <c r="H74" s="8">
        <v>27676.850882034742</v>
      </c>
      <c r="I74" s="8">
        <v>1732.182676419782</v>
      </c>
      <c r="J74" s="8">
        <f t="shared" si="6"/>
        <v>25944.668205614958</v>
      </c>
      <c r="K74" s="8"/>
      <c r="L74" s="8">
        <v>9339.9554393442322</v>
      </c>
      <c r="M74" s="8">
        <v>796.83577257918</v>
      </c>
      <c r="N74" s="8">
        <f t="shared" si="7"/>
        <v>8543.1196667650529</v>
      </c>
      <c r="O74" s="8"/>
      <c r="P74" s="8">
        <f t="shared" si="8"/>
        <v>37016.806321378972</v>
      </c>
      <c r="Q74" s="8">
        <f t="shared" si="9"/>
        <v>2529.018448998962</v>
      </c>
      <c r="R74" s="8">
        <f t="shared" si="10"/>
        <v>34487.78787238001</v>
      </c>
    </row>
    <row r="75" spans="1:18" x14ac:dyDescent="0.25">
      <c r="B75" t="s">
        <v>12</v>
      </c>
      <c r="D75" s="8">
        <v>2454.5608757618343</v>
      </c>
      <c r="E75" s="8">
        <v>0</v>
      </c>
      <c r="F75" s="8">
        <f t="shared" si="11"/>
        <v>2454.5608757618343</v>
      </c>
      <c r="G75" s="8"/>
      <c r="H75" s="8">
        <v>302.55448235081565</v>
      </c>
      <c r="I75" s="8">
        <v>0</v>
      </c>
      <c r="J75" s="8">
        <f t="shared" si="6"/>
        <v>302.55448235081565</v>
      </c>
      <c r="K75" s="8"/>
      <c r="L75" s="8">
        <v>33.152784029207361</v>
      </c>
      <c r="M75" s="8">
        <v>0</v>
      </c>
      <c r="N75" s="8">
        <f t="shared" si="7"/>
        <v>33.152784029207361</v>
      </c>
      <c r="O75" s="8"/>
      <c r="P75" s="8">
        <f t="shared" si="8"/>
        <v>335.70726638002299</v>
      </c>
      <c r="Q75" s="8">
        <f t="shared" si="9"/>
        <v>0</v>
      </c>
      <c r="R75" s="8">
        <f t="shared" si="10"/>
        <v>335.70726638002299</v>
      </c>
    </row>
    <row r="76" spans="1:18" x14ac:dyDescent="0.25">
      <c r="B76" t="s">
        <v>11</v>
      </c>
      <c r="D76" s="8">
        <v>963.79869226260473</v>
      </c>
      <c r="E76" s="8">
        <v>0</v>
      </c>
      <c r="F76" s="8">
        <f t="shared" si="11"/>
        <v>963.79869226260473</v>
      </c>
      <c r="G76" s="8"/>
      <c r="H76" s="8">
        <v>189.29345601161339</v>
      </c>
      <c r="I76" s="8">
        <v>0</v>
      </c>
      <c r="J76" s="8">
        <f t="shared" si="6"/>
        <v>189.29345601161339</v>
      </c>
      <c r="K76" s="8"/>
      <c r="L76" s="8">
        <v>30.557605731578956</v>
      </c>
      <c r="M76" s="8">
        <v>0</v>
      </c>
      <c r="N76" s="8">
        <f t="shared" si="7"/>
        <v>30.557605731578956</v>
      </c>
      <c r="O76" s="8"/>
      <c r="P76" s="8">
        <f t="shared" si="8"/>
        <v>219.85106174319233</v>
      </c>
      <c r="Q76" s="8">
        <f t="shared" si="9"/>
        <v>0</v>
      </c>
      <c r="R76" s="8">
        <f t="shared" si="10"/>
        <v>219.85106174319233</v>
      </c>
    </row>
    <row r="77" spans="1:18" x14ac:dyDescent="0.25">
      <c r="B77" t="s">
        <v>10</v>
      </c>
      <c r="D77" s="8">
        <v>110234.53824768651</v>
      </c>
      <c r="E77" s="8">
        <v>34375.055458390983</v>
      </c>
      <c r="F77" s="8">
        <f t="shared" si="11"/>
        <v>75859.482789295522</v>
      </c>
      <c r="G77" s="8"/>
      <c r="H77" s="8">
        <v>22206.648405443404</v>
      </c>
      <c r="I77" s="8">
        <v>7078.646846460606</v>
      </c>
      <c r="J77" s="8">
        <f t="shared" si="6"/>
        <v>15128.001558982798</v>
      </c>
      <c r="K77" s="8"/>
      <c r="L77" s="8">
        <v>8158.4432138917964</v>
      </c>
      <c r="M77" s="8">
        <v>2474.7816704300981</v>
      </c>
      <c r="N77" s="8">
        <f t="shared" si="7"/>
        <v>5683.6615434616979</v>
      </c>
      <c r="O77" s="8"/>
      <c r="P77" s="8">
        <f t="shared" si="8"/>
        <v>30365.091619335202</v>
      </c>
      <c r="Q77" s="8">
        <f t="shared" si="9"/>
        <v>9553.4285168907045</v>
      </c>
      <c r="R77" s="8">
        <f t="shared" si="10"/>
        <v>20811.663102444498</v>
      </c>
    </row>
    <row r="78" spans="1:18" x14ac:dyDescent="0.25">
      <c r="B78" t="s">
        <v>9</v>
      </c>
      <c r="D78" s="8">
        <v>405436.42137126229</v>
      </c>
      <c r="E78" s="8">
        <v>93333.328071088356</v>
      </c>
      <c r="F78" s="8">
        <f t="shared" si="11"/>
        <v>312103.09330017393</v>
      </c>
      <c r="G78" s="8"/>
      <c r="H78" s="8">
        <v>111190.37667767605</v>
      </c>
      <c r="I78" s="8">
        <v>25806.57001192019</v>
      </c>
      <c r="J78" s="8">
        <f t="shared" si="6"/>
        <v>85383.806665755852</v>
      </c>
      <c r="K78" s="8"/>
      <c r="L78" s="8">
        <v>55031.98758690773</v>
      </c>
      <c r="M78" s="8">
        <v>12846.311934539057</v>
      </c>
      <c r="N78" s="8">
        <f t="shared" si="7"/>
        <v>42185.675652368671</v>
      </c>
      <c r="O78" s="8"/>
      <c r="P78" s="8">
        <f t="shared" si="8"/>
        <v>166222.36426458377</v>
      </c>
      <c r="Q78" s="8">
        <f t="shared" si="9"/>
        <v>38652.881946459245</v>
      </c>
      <c r="R78" s="8">
        <f t="shared" si="10"/>
        <v>127569.48231812453</v>
      </c>
    </row>
    <row r="79" spans="1:18" x14ac:dyDescent="0.25">
      <c r="B79" t="s">
        <v>8</v>
      </c>
      <c r="D79" s="8">
        <v>-8406.426887614185</v>
      </c>
      <c r="E79" s="8">
        <v>-10870.752657038684</v>
      </c>
      <c r="F79" s="8">
        <f t="shared" si="11"/>
        <v>2464.3257694244985</v>
      </c>
      <c r="G79" s="8"/>
      <c r="H79" s="8">
        <v>-8182.1396002457095</v>
      </c>
      <c r="I79" s="8">
        <v>-5913.0341224241702</v>
      </c>
      <c r="J79" s="8">
        <f t="shared" si="6"/>
        <v>-2269.1054778215394</v>
      </c>
      <c r="K79" s="8"/>
      <c r="L79" s="8">
        <v>-1360.4531935118052</v>
      </c>
      <c r="M79" s="8">
        <v>-1138.4798709453505</v>
      </c>
      <c r="N79" s="8">
        <f t="shared" si="7"/>
        <v>-221.97332256645473</v>
      </c>
      <c r="O79" s="8"/>
      <c r="P79" s="8">
        <f t="shared" si="8"/>
        <v>-9542.5927937575143</v>
      </c>
      <c r="Q79" s="8">
        <f t="shared" si="9"/>
        <v>-7051.5139933695209</v>
      </c>
      <c r="R79" s="8">
        <f>P79-Q79</f>
        <v>-2491.0788003879934</v>
      </c>
    </row>
    <row r="80" spans="1:18" x14ac:dyDescent="0.25">
      <c r="B80" t="s">
        <v>7</v>
      </c>
      <c r="D80" s="8">
        <v>158430.59766327721</v>
      </c>
      <c r="E80" s="8">
        <v>0</v>
      </c>
      <c r="F80" s="8">
        <f t="shared" si="11"/>
        <v>158430.59766327721</v>
      </c>
      <c r="G80" s="8"/>
      <c r="H80" s="8">
        <v>28287.11003421685</v>
      </c>
      <c r="I80" s="8">
        <v>0</v>
      </c>
      <c r="J80" s="8">
        <f t="shared" si="6"/>
        <v>28287.11003421685</v>
      </c>
      <c r="K80" s="8"/>
      <c r="L80" s="8">
        <v>9339.6179410375753</v>
      </c>
      <c r="M80" s="8">
        <v>0</v>
      </c>
      <c r="N80" s="8">
        <f t="shared" si="7"/>
        <v>9339.6179410375753</v>
      </c>
      <c r="O80" s="8"/>
      <c r="P80" s="8">
        <f t="shared" si="8"/>
        <v>37626.727975254427</v>
      </c>
      <c r="Q80" s="8">
        <f t="shared" si="9"/>
        <v>0</v>
      </c>
      <c r="R80" s="8">
        <f t="shared" si="10"/>
        <v>37626.727975254427</v>
      </c>
    </row>
    <row r="81" spans="1:18" x14ac:dyDescent="0.25">
      <c r="B81" t="s">
        <v>6</v>
      </c>
      <c r="D81" s="8">
        <v>16200.634283915513</v>
      </c>
      <c r="E81" s="8">
        <v>5551.0586453367014</v>
      </c>
      <c r="F81" s="8">
        <f t="shared" si="11"/>
        <v>10649.575638578812</v>
      </c>
      <c r="G81" s="8"/>
      <c r="H81" s="8">
        <v>3122.9216116319385</v>
      </c>
      <c r="I81" s="8">
        <v>1039.1406766075017</v>
      </c>
      <c r="J81" s="8">
        <f t="shared" si="6"/>
        <v>2083.780935024437</v>
      </c>
      <c r="K81" s="8"/>
      <c r="L81" s="8">
        <v>1134.2869139178672</v>
      </c>
      <c r="M81" s="8">
        <v>361.63332194541545</v>
      </c>
      <c r="N81" s="8">
        <f t="shared" si="7"/>
        <v>772.65359197245175</v>
      </c>
      <c r="O81" s="8"/>
      <c r="P81" s="8">
        <f t="shared" si="8"/>
        <v>4257.2085255498059</v>
      </c>
      <c r="Q81" s="8">
        <f t="shared" si="9"/>
        <v>1400.7739985529172</v>
      </c>
      <c r="R81" s="8">
        <f t="shared" si="10"/>
        <v>2856.434526996889</v>
      </c>
    </row>
    <row r="82" spans="1:18" x14ac:dyDescent="0.25">
      <c r="B82" t="s">
        <v>5</v>
      </c>
      <c r="D82" s="8">
        <v>-29.661718973728128</v>
      </c>
      <c r="E82" s="8">
        <v>0</v>
      </c>
      <c r="F82" s="8">
        <f t="shared" si="11"/>
        <v>-29.661718973728128</v>
      </c>
      <c r="G82" s="8"/>
      <c r="H82" s="8">
        <v>-0.47920761705139736</v>
      </c>
      <c r="I82" s="8">
        <v>0</v>
      </c>
      <c r="J82" s="8">
        <f t="shared" si="6"/>
        <v>-0.47920761705139736</v>
      </c>
      <c r="K82" s="8"/>
      <c r="L82" s="8">
        <v>-3.1366189556997187E-2</v>
      </c>
      <c r="M82" s="8">
        <v>0</v>
      </c>
      <c r="N82" s="8">
        <f t="shared" si="7"/>
        <v>-3.1366189556997187E-2</v>
      </c>
      <c r="O82" s="8"/>
      <c r="P82" s="8">
        <f t="shared" si="8"/>
        <v>-0.51057380660839458</v>
      </c>
      <c r="Q82" s="8">
        <f t="shared" si="9"/>
        <v>0</v>
      </c>
      <c r="R82" s="8">
        <f t="shared" si="10"/>
        <v>-0.51057380660839458</v>
      </c>
    </row>
    <row r="83" spans="1:18" x14ac:dyDescent="0.25">
      <c r="B83" t="s">
        <v>4</v>
      </c>
      <c r="D83" s="8">
        <v>28.505046108230932</v>
      </c>
      <c r="E83" s="8">
        <v>0</v>
      </c>
      <c r="F83" s="8">
        <f t="shared" si="11"/>
        <v>28.505046108230932</v>
      </c>
      <c r="G83" s="8"/>
      <c r="H83" s="8">
        <v>5.3796772950844902</v>
      </c>
      <c r="I83" s="8">
        <v>0</v>
      </c>
      <c r="J83" s="8">
        <f t="shared" si="6"/>
        <v>5.3796772950844902</v>
      </c>
      <c r="K83" s="8"/>
      <c r="L83" s="8">
        <v>1.8792985514947993</v>
      </c>
      <c r="M83" s="8">
        <v>0</v>
      </c>
      <c r="N83" s="8">
        <f t="shared" si="7"/>
        <v>1.8792985514947993</v>
      </c>
      <c r="O83" s="8"/>
      <c r="P83" s="8">
        <f t="shared" si="8"/>
        <v>7.2589758465792897</v>
      </c>
      <c r="Q83" s="8">
        <f t="shared" si="9"/>
        <v>0</v>
      </c>
      <c r="R83" s="8">
        <f t="shared" si="10"/>
        <v>7.2589758465792897</v>
      </c>
    </row>
    <row r="84" spans="1:18" x14ac:dyDescent="0.25">
      <c r="B84" t="s">
        <v>3</v>
      </c>
      <c r="D84" s="8">
        <v>25386.729874228473</v>
      </c>
      <c r="E84" s="8">
        <v>6554.1278082287008</v>
      </c>
      <c r="F84" s="8">
        <f t="shared" si="11"/>
        <v>18832.602065999774</v>
      </c>
      <c r="G84" s="8"/>
      <c r="H84" s="8">
        <v>16744.63201572415</v>
      </c>
      <c r="I84" s="8">
        <v>4310.5954706990169</v>
      </c>
      <c r="J84" s="8">
        <f t="shared" si="6"/>
        <v>12434.036545025134</v>
      </c>
      <c r="K84" s="8"/>
      <c r="L84" s="8">
        <v>4753.9862357883121</v>
      </c>
      <c r="M84" s="8">
        <v>1222.763684363445</v>
      </c>
      <c r="N84" s="8">
        <f t="shared" si="7"/>
        <v>3531.2225514248671</v>
      </c>
      <c r="O84" s="8"/>
      <c r="P84" s="8">
        <f t="shared" si="8"/>
        <v>21498.61825151246</v>
      </c>
      <c r="Q84" s="8">
        <f t="shared" si="9"/>
        <v>5533.3591550624624</v>
      </c>
      <c r="R84" s="8">
        <f t="shared" si="10"/>
        <v>15965.259096449998</v>
      </c>
    </row>
    <row r="85" spans="1:18" x14ac:dyDescent="0.25">
      <c r="B85" t="s">
        <v>2</v>
      </c>
      <c r="D85" s="8">
        <v>226.78907182318017</v>
      </c>
      <c r="E85" s="8">
        <v>7.902629982832682</v>
      </c>
      <c r="F85" s="8">
        <f t="shared" si="11"/>
        <v>218.88644184034749</v>
      </c>
      <c r="G85" s="8"/>
      <c r="H85" s="8">
        <v>23.55413305881752</v>
      </c>
      <c r="I85" s="8">
        <v>1.8219425542974996</v>
      </c>
      <c r="J85" s="8">
        <f t="shared" si="6"/>
        <v>21.73219050452002</v>
      </c>
      <c r="K85" s="8"/>
      <c r="L85" s="8">
        <v>5.4839110998842848</v>
      </c>
      <c r="M85" s="8">
        <v>0.74626264118663244</v>
      </c>
      <c r="N85" s="8">
        <f t="shared" si="7"/>
        <v>4.7376484586976524</v>
      </c>
      <c r="O85" s="8"/>
      <c r="P85" s="8">
        <f t="shared" si="8"/>
        <v>29.038044158701805</v>
      </c>
      <c r="Q85" s="8">
        <f t="shared" si="9"/>
        <v>2.5682051954841318</v>
      </c>
      <c r="R85" s="8">
        <f t="shared" si="10"/>
        <v>26.469838963217672</v>
      </c>
    </row>
    <row r="86" spans="1:18" x14ac:dyDescent="0.25">
      <c r="A86" s="7" t="s">
        <v>1</v>
      </c>
      <c r="B86" s="7"/>
      <c r="D86" s="6">
        <f>SUM(D73:D85)</f>
        <v>3429905.8630113229</v>
      </c>
      <c r="E86" s="6">
        <f>SUM(E73:E85)</f>
        <v>404869.63155563606</v>
      </c>
      <c r="F86" s="6">
        <f>D86-E86</f>
        <v>3025036.231455687</v>
      </c>
      <c r="G86" s="8"/>
      <c r="H86" s="6">
        <f>SUM(H73:H85)</f>
        <v>628608.51327025332</v>
      </c>
      <c r="I86" s="6">
        <f>SUM(I73:I85)</f>
        <v>93824.184034389895</v>
      </c>
      <c r="J86" s="6">
        <f>H86-I86</f>
        <v>534784.32923586341</v>
      </c>
      <c r="K86" s="6"/>
      <c r="L86" s="6">
        <f>SUM(L73:L85)</f>
        <v>230414.74288320285</v>
      </c>
      <c r="M86" s="6">
        <f>SUM(M73:M85)</f>
        <v>36942.106274911042</v>
      </c>
      <c r="N86" s="6">
        <f>L86-M86</f>
        <v>193472.63660829182</v>
      </c>
      <c r="O86" s="6"/>
      <c r="P86" s="6">
        <f>SUM(P73:P85)</f>
        <v>859023.25615345617</v>
      </c>
      <c r="Q86" s="6">
        <f>SUM(Q73:Q85)</f>
        <v>130766.29030930094</v>
      </c>
      <c r="R86" s="6">
        <f>P86-Q86</f>
        <v>728256.96584415529</v>
      </c>
    </row>
    <row r="87" spans="1:18" ht="15.75" thickBot="1" x14ac:dyDescent="0.3">
      <c r="A87" s="5" t="s">
        <v>0</v>
      </c>
      <c r="B87" s="5"/>
      <c r="C87" s="4"/>
      <c r="D87" s="2">
        <f>D72+D86</f>
        <v>7319824.1600640975</v>
      </c>
      <c r="E87" s="2">
        <f>E72+E86</f>
        <v>1439900.7354799763</v>
      </c>
      <c r="F87" s="2">
        <f>D87-E87</f>
        <v>5879923.4245841214</v>
      </c>
      <c r="G87" s="3"/>
      <c r="H87" s="2">
        <f>H72+H86</f>
        <v>1620932.2892245215</v>
      </c>
      <c r="I87" s="2">
        <f>I72+I86</f>
        <v>333282.88603285194</v>
      </c>
      <c r="J87" s="2">
        <f>J72+J86</f>
        <v>1287649.4031916696</v>
      </c>
      <c r="K87" s="2"/>
      <c r="L87" s="2">
        <f>L72+L86</f>
        <v>602697.32334797329</v>
      </c>
      <c r="M87" s="2">
        <f>M72+M86</f>
        <v>121799.34369933486</v>
      </c>
      <c r="N87" s="2">
        <f>L87-M87</f>
        <v>480897.9796486384</v>
      </c>
      <c r="O87" s="2"/>
      <c r="P87" s="2">
        <f>P72+P86</f>
        <v>2223629.6125724949</v>
      </c>
      <c r="Q87" s="2">
        <f>Q72+Q86</f>
        <v>455082.22973218694</v>
      </c>
      <c r="R87" s="2">
        <f>P87-Q87</f>
        <v>1768547.3828403079</v>
      </c>
    </row>
    <row r="88" spans="1:18" ht="15.75" thickTop="1" x14ac:dyDescent="0.25"/>
  </sheetData>
  <mergeCells count="9">
    <mergeCell ref="H6:J6"/>
    <mergeCell ref="L6:N6"/>
    <mergeCell ref="P6:R6"/>
    <mergeCell ref="A4:H4"/>
    <mergeCell ref="A1:H1"/>
    <mergeCell ref="A2:H2"/>
    <mergeCell ref="A3:H3"/>
    <mergeCell ref="D5:F5"/>
    <mergeCell ref="H5:R5"/>
  </mergeCells>
  <pageMargins left="0.7" right="0.7" top="0.75" bottom="0.75" header="0.3" footer="0.3"/>
  <pageSetup scale="39" orientation="portrait" horizontalDpi="300" r:id="rId1"/>
  <headerFooter>
    <oddHeader>&amp;RKPSC Case No. 2020-00174 
KIUC and Attorney General's Second Set of Data Requests 
Item No. 18 
Attachment 2
&amp;P of &amp;N</oddHeader>
  </headerFooter>
  <ignoredErrors>
    <ignoredError sqref="P72:Q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</vt:lpstr>
      <vt:lpstr>Attachment!Print_Area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S130186</dc:creator>
  <cp:lastModifiedBy>s280569</cp:lastModifiedBy>
  <cp:lastPrinted>2020-09-20T17:41:09Z</cp:lastPrinted>
  <dcterms:created xsi:type="dcterms:W3CDTF">2020-08-19T15:11:38Z</dcterms:created>
  <dcterms:modified xsi:type="dcterms:W3CDTF">2020-09-22T14:48:42Z</dcterms:modified>
</cp:coreProperties>
</file>