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AG.KIUC Set 2\2-21\"/>
    </mc:Choice>
  </mc:AlternateContent>
  <bookViews>
    <workbookView xWindow="0" yWindow="0" windowWidth="19200" windowHeight="7050"/>
  </bookViews>
  <sheets>
    <sheet name="Est Rockport Asbestos" sheetId="5" r:id="rId1"/>
    <sheet name="Demolition Study" sheetId="4" r:id="rId2"/>
  </sheets>
  <calcPr calcId="162913" iterate="1" iterateDelta="252"/>
</workbook>
</file>

<file path=xl/calcChain.xml><?xml version="1.0" encoding="utf-8"?>
<calcChain xmlns="http://schemas.openxmlformats.org/spreadsheetml/2006/main">
  <c r="F9" i="5" l="1"/>
  <c r="F8" i="5"/>
  <c r="F7" i="5"/>
  <c r="F6" i="5"/>
  <c r="E8" i="5"/>
  <c r="E6" i="5"/>
  <c r="D8" i="5"/>
  <c r="D7" i="5"/>
  <c r="D6" i="5"/>
  <c r="F4" i="5"/>
  <c r="B14" i="5"/>
  <c r="C12" i="5"/>
  <c r="B6" i="5"/>
  <c r="C13" i="5"/>
  <c r="B7" i="5"/>
  <c r="B8" i="5"/>
</calcChain>
</file>

<file path=xl/sharedStrings.xml><?xml version="1.0" encoding="utf-8"?>
<sst xmlns="http://schemas.openxmlformats.org/spreadsheetml/2006/main" count="17" uniqueCount="17">
  <si>
    <t>Exhibit 2, page 3</t>
  </si>
  <si>
    <t>Exhibit 2, page 4</t>
  </si>
  <si>
    <t>Unit 1</t>
  </si>
  <si>
    <t>Common</t>
  </si>
  <si>
    <t xml:space="preserve">* Rockport U1 and U2 are both 1,300 MW units which went in service only 5 years apart.  The estimated asbestos abatement cost is assumed to be the same for both units.  </t>
  </si>
  <si>
    <t xml:space="preserve">Common </t>
  </si>
  <si>
    <t>U1</t>
  </si>
  <si>
    <t>U2*</t>
  </si>
  <si>
    <t>2016 $</t>
  </si>
  <si>
    <t>2017 $</t>
  </si>
  <si>
    <t>2019 Rockport Asbestos ARO Estimated Cash Flows</t>
  </si>
  <si>
    <t>Settlements</t>
  </si>
  <si>
    <t>Total Estimate - Common and U1 Asbestos Removal (Demolition Study Exhibit 2, page 3)</t>
  </si>
  <si>
    <t>Asbestos Removal - Direct cost only
Demolition Study Exhibit 2, page 4</t>
  </si>
  <si>
    <t>Allocated based on Direct cost below:</t>
  </si>
  <si>
    <t>Est Cash Flow
April 2019 Rev</t>
  </si>
  <si>
    <t>Total Rockport Asbestos: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</si>
</sst>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(* #,##0_);_(* \(#,##0\);_(* &quot;-&quot;??_);_(@_)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5" fontId="1" fillId="0" borderId="0" xfId="1" applyNumberFormat="1" applyFont="1"/>
    <xf numFmtId="165" fontId="1" fillId="0" borderId="1" xfId="1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" fillId="0" borderId="0" xfId="2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43" fontId="1" fillId="0" borderId="0" xfId="1" applyFont="1"/>
    <xf numFmtId="165" fontId="1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 indent="1"/>
    </xf>
    <xf numFmtId="165" fontId="2" fillId="0" borderId="0" xfId="1" applyNumberFormat="1" applyFont="1" applyAlignment="1">
      <alignment horizontal="left" wrapText="1"/>
    </xf>
    <xf numFmtId="0" fontId="0" fillId="0" borderId="1" xfId="0" applyBorder="1"/>
    <xf numFmtId="0" fontId="2" fillId="0" borderId="0" xfId="0" applyFont="1"/>
    <xf numFmtId="0" fontId="0" fillId="0" borderId="1" xfId="0" applyFont="1" applyBorder="1"/>
    <xf numFmtId="0" fontId="0" fillId="0" borderId="1" xfId="0" applyBorder="1" applyAlignment="1">
      <alignment wrapText="1"/>
    </xf>
    <xf numFmtId="165" fontId="1" fillId="0" borderId="1" xfId="1" applyNumberFormat="1" applyFont="1" applyBorder="1"/>
    <xf numFmtId="165" fontId="3" fillId="0" borderId="0" xfId="1" applyNumberFormat="1" applyFont="1"/>
    <xf numFmtId="165" fontId="4" fillId="0" borderId="0" xfId="1" applyNumberFormat="1" applyFont="1"/>
    <xf numFmtId="165" fontId="2" fillId="0" borderId="0" xfId="1" applyNumberFormat="1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190500</xdr:colOff>
      <xdr:row>30</xdr:row>
      <xdr:rowOff>28575</xdr:rowOff>
    </xdr:to>
    <xdr:pic>
      <xdr:nvPicPr>
        <xdr:cNvPr id="206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457700" cy="555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21</xdr:col>
      <xdr:colOff>466725</xdr:colOff>
      <xdr:row>35</xdr:row>
      <xdr:rowOff>76200</xdr:rowOff>
    </xdr:to>
    <xdr:pic>
      <xdr:nvPicPr>
        <xdr:cNvPr id="2065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90500"/>
          <a:ext cx="8391525" cy="655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35</xdr:col>
      <xdr:colOff>190500</xdr:colOff>
      <xdr:row>18</xdr:row>
      <xdr:rowOff>57150</xdr:rowOff>
    </xdr:to>
    <xdr:pic>
      <xdr:nvPicPr>
        <xdr:cNvPr id="2066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90500"/>
          <a:ext cx="86772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9"/>
  <sheetViews>
    <sheetView tabSelected="1" workbookViewId="0">
      <selection activeCell="T5" sqref="T5"/>
    </sheetView>
  </sheetViews>
  <sheetFormatPr defaultRowHeight="15" x14ac:dyDescent="0.25"/>
  <cols>
    <col min="1" max="1" width="43" customWidth="1"/>
    <col min="2" max="2" width="11.140625" bestFit="1" customWidth="1"/>
    <col min="3" max="3" width="5.85546875" bestFit="1" customWidth="1"/>
    <col min="4" max="4" width="11.140625" bestFit="1" customWidth="1"/>
    <col min="5" max="5" width="10.5703125" bestFit="1" customWidth="1"/>
    <col min="6" max="6" width="12.5703125" bestFit="1" customWidth="1"/>
    <col min="7" max="7" width="11.140625" bestFit="1" customWidth="1"/>
  </cols>
  <sheetData>
    <row r="1" spans="1:7" x14ac:dyDescent="0.25">
      <c r="A1" s="14" t="s">
        <v>10</v>
      </c>
    </row>
    <row r="2" spans="1:7" ht="11.1" customHeight="1" x14ac:dyDescent="0.25"/>
    <row r="3" spans="1:7" ht="60" x14ac:dyDescent="0.25">
      <c r="B3" s="15" t="s">
        <v>8</v>
      </c>
      <c r="C3" s="14"/>
      <c r="D3" s="15" t="s">
        <v>9</v>
      </c>
      <c r="E3" s="13" t="s">
        <v>11</v>
      </c>
      <c r="F3" s="16" t="s">
        <v>15</v>
      </c>
    </row>
    <row r="4" spans="1:7" ht="30" x14ac:dyDescent="0.25">
      <c r="A4" s="7" t="s">
        <v>12</v>
      </c>
      <c r="B4" s="1">
        <v>447366</v>
      </c>
      <c r="C4" s="7"/>
      <c r="D4" s="9"/>
      <c r="E4" s="9"/>
      <c r="F4" s="9">
        <f>+D4+E4</f>
        <v>0</v>
      </c>
    </row>
    <row r="5" spans="1:7" x14ac:dyDescent="0.25">
      <c r="A5" t="s">
        <v>14</v>
      </c>
      <c r="B5" s="9"/>
      <c r="D5" s="9"/>
    </row>
    <row r="6" spans="1:7" x14ac:dyDescent="0.25">
      <c r="A6" s="11" t="s">
        <v>5</v>
      </c>
      <c r="B6" s="9">
        <f>+B4*C12</f>
        <v>395963.98162935994</v>
      </c>
      <c r="D6" s="9">
        <f>+B6*1.0225</f>
        <v>404873.17121602054</v>
      </c>
      <c r="E6" s="9">
        <f>-5541.98-5542</f>
        <v>-11083.98</v>
      </c>
      <c r="F6" s="9">
        <f>+D6+E6</f>
        <v>393789.19121602055</v>
      </c>
    </row>
    <row r="7" spans="1:7" x14ac:dyDescent="0.25">
      <c r="A7" s="11" t="s">
        <v>6</v>
      </c>
      <c r="B7" s="9">
        <f>+B4*C13</f>
        <v>51402.018370640079</v>
      </c>
      <c r="D7" s="9">
        <f>+B7*1.0225</f>
        <v>52558.56378397948</v>
      </c>
      <c r="E7" s="9">
        <v>0</v>
      </c>
      <c r="F7" s="9">
        <f>+D7+E7</f>
        <v>52558.56378397948</v>
      </c>
    </row>
    <row r="8" spans="1:7" x14ac:dyDescent="0.25">
      <c r="A8" s="11" t="s">
        <v>7</v>
      </c>
      <c r="B8" s="9">
        <f>+B7</f>
        <v>51402.018370640079</v>
      </c>
      <c r="D8" s="9">
        <f>+B8*1.0225</f>
        <v>52558.56378397948</v>
      </c>
      <c r="E8" s="9">
        <f>-21274.77-21274.81</f>
        <v>-42549.58</v>
      </c>
      <c r="F8" s="17">
        <f>+D8+E8</f>
        <v>10008.983783979478</v>
      </c>
    </row>
    <row r="9" spans="1:7" x14ac:dyDescent="0.25">
      <c r="B9" s="9"/>
      <c r="D9" s="18" t="s">
        <v>16</v>
      </c>
      <c r="E9" s="19"/>
      <c r="F9" s="20">
        <f>SUM(F6:F8)</f>
        <v>456356.7387839795</v>
      </c>
      <c r="G9" s="8"/>
    </row>
    <row r="10" spans="1:7" x14ac:dyDescent="0.25">
      <c r="B10" s="9"/>
      <c r="D10" s="9"/>
      <c r="E10" s="9"/>
      <c r="F10" s="9"/>
    </row>
    <row r="11" spans="1:7" ht="30" x14ac:dyDescent="0.25">
      <c r="A11" s="7" t="s">
        <v>13</v>
      </c>
      <c r="B11" s="12"/>
      <c r="C11" s="7"/>
    </row>
    <row r="12" spans="1:7" x14ac:dyDescent="0.25">
      <c r="A12" t="s">
        <v>3</v>
      </c>
      <c r="B12" s="1">
        <v>299488</v>
      </c>
      <c r="C12" s="5">
        <f>+B12/B14</f>
        <v>0.88510074889321033</v>
      </c>
    </row>
    <row r="13" spans="1:7" x14ac:dyDescent="0.25">
      <c r="A13" t="s">
        <v>2</v>
      </c>
      <c r="B13" s="2">
        <v>38878</v>
      </c>
      <c r="C13" s="5">
        <f>+B13/B14</f>
        <v>0.1148992511067897</v>
      </c>
    </row>
    <row r="14" spans="1:7" x14ac:dyDescent="0.25">
      <c r="B14" s="1">
        <f>SUM(B12:B13)</f>
        <v>338366</v>
      </c>
    </row>
    <row r="15" spans="1:7" ht="9.9499999999999993" customHeight="1" x14ac:dyDescent="0.25"/>
    <row r="16" spans="1:7" ht="33" customHeight="1" x14ac:dyDescent="0.25">
      <c r="A16" s="21" t="s">
        <v>4</v>
      </c>
      <c r="B16" s="21"/>
      <c r="C16" s="21"/>
      <c r="D16" s="21"/>
      <c r="E16" s="21"/>
      <c r="F16" s="21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</sheetData>
  <mergeCells count="1">
    <mergeCell ref="A16:F16"/>
  </mergeCells>
  <pageMargins left="0.7" right="0.7" top="0.75" bottom="0.75" header="0.3" footer="0.3"/>
  <pageSetup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I1:AG22"/>
  <sheetViews>
    <sheetView workbookViewId="0">
      <selection activeCell="AA30" sqref="AA30"/>
    </sheetView>
  </sheetViews>
  <sheetFormatPr defaultRowHeight="15" x14ac:dyDescent="0.25"/>
  <cols>
    <col min="27" max="27" width="11.7109375" bestFit="1" customWidth="1"/>
    <col min="28" max="28" width="10.5703125" bestFit="1" customWidth="1"/>
    <col min="29" max="29" width="11.5703125" bestFit="1" customWidth="1"/>
    <col min="32" max="32" width="11.140625" bestFit="1" customWidth="1"/>
  </cols>
  <sheetData>
    <row r="1" spans="9:23" x14ac:dyDescent="0.25">
      <c r="I1" t="s">
        <v>0</v>
      </c>
      <c r="W1" t="s">
        <v>1</v>
      </c>
    </row>
    <row r="20" spans="27:33" x14ac:dyDescent="0.25">
      <c r="AA20" s="22"/>
      <c r="AB20" s="22"/>
      <c r="AC20" s="22"/>
      <c r="AE20" s="3"/>
    </row>
    <row r="21" spans="27:33" x14ac:dyDescent="0.25">
      <c r="AA21" s="4"/>
      <c r="AB21" s="4"/>
      <c r="AC21" s="4"/>
      <c r="AE21" s="4"/>
      <c r="AF21" s="4"/>
      <c r="AG21" s="4"/>
    </row>
    <row r="22" spans="27:33" x14ac:dyDescent="0.25">
      <c r="AA22" s="1"/>
      <c r="AB22" s="1"/>
      <c r="AC22" s="1"/>
      <c r="AE22" s="1"/>
      <c r="AF22" s="10"/>
      <c r="AG22" s="9"/>
    </row>
  </sheetData>
  <mergeCells count="1">
    <mergeCell ref="AA20:AC20"/>
  </mergeCells>
  <pageMargins left="0.7" right="0.7" top="0.75" bottom="0.75" header="0.3" footer="0.3"/>
  <pageSetup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1f6a98d5-4e6a-406f-8258-3f07b61a1b98" value=""/>
  <element uid="c64218ab-b8d1-40b6-a478-cb8be1e10ecc" value=""/>
</sisl>
</file>

<file path=customXml/itemProps1.xml><?xml version="1.0" encoding="utf-8"?>
<ds:datastoreItem xmlns:ds="http://schemas.openxmlformats.org/officeDocument/2006/customXml" ds:itemID="{BE2982B5-9166-4876-BFC9-4EBFD2E461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 Rockport Asbestos</vt:lpstr>
      <vt:lpstr>Demolition Study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s213167</cp:lastModifiedBy>
  <cp:lastPrinted>2017-04-17T18:34:10Z</cp:lastPrinted>
  <dcterms:created xsi:type="dcterms:W3CDTF">2016-12-06T17:17:26Z</dcterms:created>
  <dcterms:modified xsi:type="dcterms:W3CDTF">2020-09-24T21:57:02Z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8df0607f-7c4b-4ee2-8ef3-ba2be044c2f4</vt:lpwstr>
  </property>
  <property fmtid="{D5CDD505-2E9C-101B-9397-08002B2CF9AE}" pid="3" name="bjSaver">
    <vt:lpwstr>e22DehJH9ZrF1OvEtWjoNSZo1EBHT+Ur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uid="1f6a98d5-4e6a-406f-8258-3f07b61a1b98" value="" /&gt;&lt;element uid="c64218ab-b8d1-40b6-a478-cb8be1e10ecc" value="" /&gt;&lt;/sisl&gt;</vt:lpwstr>
  </property>
  <property fmtid="{D5CDD505-2E9C-101B-9397-08002B2CF9AE}" pid="6" name="bjDocumentSecurityLabel">
    <vt:lpwstr>AEP Confidential</vt:lpwstr>
  </property>
  <property fmtid="{D5CDD505-2E9C-101B-9397-08002B2CF9AE}" pid="7" name="Visual Markings Removed">
    <vt:lpwstr>No</vt:lpwstr>
  </property>
  <property fmtid="{D5CDD505-2E9C-101B-9397-08002B2CF9AE}" pid="8" name="bjCentreFooterLabel-first">
    <vt:lpwstr>&amp;"Calibri,Regular"&amp;11&amp;B&amp;K000000AEP CONFIDENTIAL</vt:lpwstr>
  </property>
  <property fmtid="{D5CDD505-2E9C-101B-9397-08002B2CF9AE}" pid="9" name="bjCentreFooterLabel-even">
    <vt:lpwstr>&amp;"Calibri,Regular"&amp;11&amp;B&amp;K000000AEP CONFIDENTIAL</vt:lpwstr>
  </property>
  <property fmtid="{D5CDD505-2E9C-101B-9397-08002B2CF9AE}" pid="10" name="bjCentreFooterLabel">
    <vt:lpwstr>&amp;"Calibri,Regular"&amp;11&amp;B&amp;K000000AEP CONFIDENTIAL</vt:lpwstr>
  </property>
</Properties>
</file>