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KPSC 2-39" sheetId="1" r:id="rId1"/>
    <sheet name="Summary" sheetId="2" r:id="rId2"/>
    <sheet name="Financial Concepts" sheetId="3" r:id="rId3"/>
    <sheet name="Stites &amp; Harbison" sheetId="4" r:id="rId4"/>
  </sheets>
  <definedNames>
    <definedName name="_xlnm.Print_Area" localSheetId="2">'Financial Concepts'!$A$1:$N$56</definedName>
    <definedName name="_xlnm.Print_Titles" localSheetId="1">'Summary'!$1:$7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<sst xmlns="http://schemas.openxmlformats.org/spreadsheetml/2006/main" count="352" uniqueCount="129">
  <si>
    <t>Timekeeper</t>
  </si>
  <si>
    <t>Rate</t>
  </si>
  <si>
    <t>Hours</t>
  </si>
  <si>
    <t>Fee</t>
  </si>
  <si>
    <t>Expenses</t>
  </si>
  <si>
    <r>
      <t xml:space="preserve">Grand                                          </t>
    </r>
    <r>
      <rPr>
        <u val="single"/>
        <sz val="10"/>
        <rFont val="Arial"/>
        <family val="2"/>
      </rPr>
      <t>Total</t>
    </r>
  </si>
  <si>
    <r>
      <t xml:space="preserve">Line                                            </t>
    </r>
    <r>
      <rPr>
        <u val="single"/>
        <sz val="10"/>
        <rFont val="Arial"/>
        <family val="2"/>
      </rPr>
      <t>No</t>
    </r>
  </si>
  <si>
    <t>Subtotal</t>
  </si>
  <si>
    <t>Kentucky Power Company</t>
  </si>
  <si>
    <t>Summary of Legal Fees and Expenses</t>
  </si>
  <si>
    <t>Stites &amp; Haribson, PLLC</t>
  </si>
  <si>
    <t>Vendor</t>
  </si>
  <si>
    <t>Date</t>
  </si>
  <si>
    <t>Amount</t>
  </si>
  <si>
    <t>Description</t>
  </si>
  <si>
    <t>Legal</t>
  </si>
  <si>
    <t>Total</t>
  </si>
  <si>
    <t xml:space="preserve"> </t>
  </si>
  <si>
    <r>
      <t xml:space="preserve">Line                                          </t>
    </r>
    <r>
      <rPr>
        <u val="single"/>
        <sz val="10"/>
        <rFont val="Arial"/>
        <family val="2"/>
      </rPr>
      <t xml:space="preserve">  No</t>
    </r>
  </si>
  <si>
    <r>
      <t>As Filed</t>
    </r>
    <r>
      <rPr>
        <u val="single"/>
        <sz val="10"/>
        <rFont val="Arial"/>
        <family val="2"/>
      </rPr>
      <t xml:space="preserve"> Estimate</t>
    </r>
  </si>
  <si>
    <t>Engineering</t>
  </si>
  <si>
    <t>Accounting</t>
  </si>
  <si>
    <t>Consultants</t>
  </si>
  <si>
    <t>Publication Notices</t>
  </si>
  <si>
    <t>Kentucky Press Association</t>
  </si>
  <si>
    <t>KPCo Miscellaneous Expenses</t>
  </si>
  <si>
    <t>Travel</t>
  </si>
  <si>
    <t>STITES &amp; HARBISON</t>
  </si>
  <si>
    <t>9280002</t>
  </si>
  <si>
    <t>0000006872</t>
  </si>
  <si>
    <r>
      <t>Amount Incurred During</t>
    </r>
    <r>
      <rPr>
        <u val="single"/>
        <sz val="10"/>
        <rFont val="Arial"/>
        <family val="2"/>
      </rPr>
      <t xml:space="preserve">        Test Year</t>
    </r>
  </si>
  <si>
    <t>Other</t>
  </si>
  <si>
    <t>`</t>
  </si>
  <si>
    <t>Meeting expenses</t>
  </si>
  <si>
    <r>
      <t xml:space="preserve">Time        </t>
    </r>
    <r>
      <rPr>
        <u val="single"/>
        <sz val="10"/>
        <rFont val="Arial"/>
        <family val="2"/>
      </rPr>
      <t>Period</t>
    </r>
  </si>
  <si>
    <r>
      <t xml:space="preserve">Line                                            </t>
    </r>
    <r>
      <rPr>
        <b/>
        <u val="single"/>
        <sz val="10"/>
        <rFont val="Arial"/>
        <family val="2"/>
      </rPr>
      <t>No</t>
    </r>
  </si>
  <si>
    <r>
      <t xml:space="preserve">Account </t>
    </r>
    <r>
      <rPr>
        <b/>
        <u val="single"/>
        <sz val="10"/>
        <rFont val="Arial"/>
        <family val="2"/>
      </rPr>
      <t>Number</t>
    </r>
  </si>
  <si>
    <r>
      <t xml:space="preserve">Voucher                                      </t>
    </r>
    <r>
      <rPr>
        <b/>
        <u val="single"/>
        <sz val="10"/>
        <rFont val="Arial"/>
        <family val="2"/>
      </rPr>
      <t xml:space="preserve"> ID</t>
    </r>
  </si>
  <si>
    <r>
      <t xml:space="preserve">Vendor                                                                     </t>
    </r>
    <r>
      <rPr>
        <b/>
        <u val="single"/>
        <sz val="10"/>
        <rFont val="Arial"/>
        <family val="2"/>
      </rPr>
      <t xml:space="preserve">  ID</t>
    </r>
  </si>
  <si>
    <r>
      <t xml:space="preserve">Invoice                                        </t>
    </r>
    <r>
      <rPr>
        <b/>
        <u val="single"/>
        <sz val="10"/>
        <rFont val="Arial"/>
        <family val="2"/>
      </rPr>
      <t xml:space="preserve"> ID</t>
    </r>
  </si>
  <si>
    <t>Office Supplies</t>
  </si>
  <si>
    <t>Shipping</t>
  </si>
  <si>
    <r>
      <t xml:space="preserve">Approximate Average </t>
    </r>
    <r>
      <rPr>
        <u val="single"/>
        <sz val="10"/>
        <rFont val="Arial"/>
        <family val="2"/>
      </rPr>
      <t>Hourly Rate</t>
    </r>
  </si>
  <si>
    <t>0000161803</t>
  </si>
  <si>
    <t>N/A</t>
  </si>
  <si>
    <t>00218598</t>
  </si>
  <si>
    <t>1476445</t>
  </si>
  <si>
    <t>00218705</t>
  </si>
  <si>
    <t>1482854</t>
  </si>
  <si>
    <t>00218866</t>
  </si>
  <si>
    <t>1484761</t>
  </si>
  <si>
    <t>00218994</t>
  </si>
  <si>
    <t>1489266</t>
  </si>
  <si>
    <t>00325205</t>
  </si>
  <si>
    <t>0000064403EX0000949667</t>
  </si>
  <si>
    <t>00325323</t>
  </si>
  <si>
    <t>0000332933EX0000952655</t>
  </si>
  <si>
    <t>KPSC Case No. 2020-00174</t>
  </si>
  <si>
    <t>Panera Bread</t>
  </si>
  <si>
    <t>USPS</t>
  </si>
  <si>
    <t>Financial Concepts and Applications, Inc.</t>
  </si>
  <si>
    <t>01988-9</t>
  </si>
  <si>
    <t>Consultant</t>
  </si>
  <si>
    <t>01988-10</t>
  </si>
  <si>
    <t>2/1/2020-2/29/2020</t>
  </si>
  <si>
    <t>3/1/2020-3/31/2020</t>
  </si>
  <si>
    <t>M. Overstreet</t>
  </si>
  <si>
    <t>J. Pollom</t>
  </si>
  <si>
    <t>4/1/2020-4/30/2020</t>
  </si>
  <si>
    <t>5/1/2020-5/31/2020</t>
  </si>
  <si>
    <t>K. Glass</t>
  </si>
  <si>
    <t>6/1/2020-6/30/2020</t>
  </si>
  <si>
    <t>0000191902</t>
  </si>
  <si>
    <t>Summary of Consultant Fees and Expenses</t>
  </si>
  <si>
    <t>A. McKenzie</t>
  </si>
  <si>
    <t>B. Heidebrecht</t>
  </si>
  <si>
    <t>Stites &amp; Harbison PLLC agreed beginning June 1, 2020 to discount its agreed rates by a further ten percent.</t>
  </si>
  <si>
    <t>Note:</t>
  </si>
  <si>
    <t>Meal Provided During Meeting</t>
  </si>
  <si>
    <t>Lodging</t>
  </si>
  <si>
    <t>Personal Auto Mileage</t>
  </si>
  <si>
    <t>Meal-Self (travel required)</t>
  </si>
  <si>
    <t>Jimmy John's</t>
  </si>
  <si>
    <t>Moe's</t>
  </si>
  <si>
    <t>Snacks</t>
  </si>
  <si>
    <t>Kroger's</t>
  </si>
  <si>
    <t>Expenses As of July 31, 2020</t>
  </si>
  <si>
    <t>7/1/2020-
7/31/2020</t>
  </si>
  <si>
    <t>Kentucky Bar Association</t>
  </si>
  <si>
    <t>OfficeMax</t>
  </si>
  <si>
    <t>Kentucky Press Service</t>
  </si>
  <si>
    <t>Notices</t>
  </si>
  <si>
    <t>00219163</t>
  </si>
  <si>
    <t>20072KKO</t>
  </si>
  <si>
    <t>00325535</t>
  </si>
  <si>
    <t>20074KK0</t>
  </si>
  <si>
    <t>00325657</t>
  </si>
  <si>
    <t>0000332933EX0000962435</t>
  </si>
  <si>
    <t>00325683</t>
  </si>
  <si>
    <t>0000328420EX0000961895</t>
  </si>
  <si>
    <t>02517244</t>
  </si>
  <si>
    <t>0000328420EX0000961062</t>
  </si>
  <si>
    <t>02517243</t>
  </si>
  <si>
    <t>0000320786EX0000959516</t>
  </si>
  <si>
    <t>02516100</t>
  </si>
  <si>
    <t>0000320786EX0000955082</t>
  </si>
  <si>
    <t>02513823</t>
  </si>
  <si>
    <t>0000064403EX0000955207</t>
  </si>
  <si>
    <t>00325541</t>
  </si>
  <si>
    <t>0000315965EX0000959335</t>
  </si>
  <si>
    <t>00325565</t>
  </si>
  <si>
    <t>0000329733EX0000959018</t>
  </si>
  <si>
    <t>02516108</t>
  </si>
  <si>
    <t>0000329733EX0000958901</t>
  </si>
  <si>
    <t>02516107</t>
  </si>
  <si>
    <t>0000329733EX0000958899</t>
  </si>
  <si>
    <t>02516106</t>
  </si>
  <si>
    <t>02516101</t>
  </si>
  <si>
    <t>0000329733EX0000958881</t>
  </si>
  <si>
    <t>02516105</t>
  </si>
  <si>
    <t>0000329733EX0000959682</t>
  </si>
  <si>
    <t>02516230</t>
  </si>
  <si>
    <t>00325327</t>
  </si>
  <si>
    <t>0000329733</t>
  </si>
  <si>
    <t>0000328420</t>
  </si>
  <si>
    <t>0000320786</t>
  </si>
  <si>
    <t>000036308</t>
  </si>
  <si>
    <t>Chick-fil-A</t>
  </si>
  <si>
    <r>
      <t xml:space="preserve">Actual as of </t>
    </r>
    <r>
      <rPr>
        <u val="single"/>
        <sz val="10"/>
        <rFont val="Arial"/>
        <family val="2"/>
      </rPr>
      <t>July 31, 2020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</si>
</sst>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[$-409]dddd\,\ mmmm\ dd\,\ yyyy"/>
    <numFmt numFmtId="166" formatCode="[$-409]h:mm:ss\ AM/PM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$&quot;#,##0.00"/>
    <numFmt numFmtId="171" formatCode="_(* #,##0.0_);_(* \(#,##0.0\);_(* &quot;-&quot;??_);_(@_)"/>
    <numFmt numFmtId="172" formatCode="_(* #,##0_);_(* \(#,##0\);_(* &quot;-&quot;??_);_(@_)"/>
    <numFmt numFmtId="173" formatCode="[$-409]dddd\,\ mmmm\ d\,\ yyyy"/>
    <numFmt numFmtId="174" formatCode="m/d/yyyy;@"/>
  </numFmts>
  <fonts count="45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7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37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wrapText="1"/>
    </xf>
    <xf numFmtId="168" fontId="0" fillId="0" borderId="0" xfId="44" applyNumberFormat="1" applyFont="1" applyAlignment="1">
      <alignment/>
    </xf>
    <xf numFmtId="168" fontId="0" fillId="0" borderId="0" xfId="44" applyNumberFormat="1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62" applyFont="1" applyAlignment="1">
      <alignment/>
    </xf>
    <xf numFmtId="0" fontId="0" fillId="0" borderId="0" xfId="62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62" applyFon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49" fontId="2" fillId="0" borderId="0" xfId="0" applyNumberFormat="1" applyFont="1" applyAlignment="1">
      <alignment horizontal="center" wrapText="1"/>
    </xf>
    <xf numFmtId="0" fontId="2" fillId="0" borderId="0" xfId="62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7" fontId="2" fillId="0" borderId="0" xfId="0" applyNumberFormat="1" applyFont="1" applyAlignment="1">
      <alignment horizontal="right"/>
    </xf>
    <xf numFmtId="168" fontId="2" fillId="0" borderId="11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7" fontId="0" fillId="0" borderId="0" xfId="0" applyNumberFormat="1" applyFont="1" applyAlignment="1">
      <alignment horizontal="right"/>
    </xf>
    <xf numFmtId="7" fontId="0" fillId="0" borderId="0" xfId="0" applyNumberFormat="1" applyAlignment="1">
      <alignment/>
    </xf>
    <xf numFmtId="7" fontId="2" fillId="0" borderId="12" xfId="0" applyNumberFormat="1" applyFont="1" applyBorder="1" applyAlignment="1">
      <alignment/>
    </xf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/>
    </xf>
    <xf numFmtId="170" fontId="2" fillId="0" borderId="11" xfId="44" applyNumberFormat="1" applyFont="1" applyBorder="1" applyAlignment="1">
      <alignment/>
    </xf>
    <xf numFmtId="4" fontId="0" fillId="0" borderId="0" xfId="64" applyFont="1" applyAlignment="1">
      <alignment/>
    </xf>
    <xf numFmtId="14" fontId="0" fillId="0" borderId="0" xfId="0" applyNumberFormat="1" applyAlignment="1">
      <alignment horizontal="center" wrapText="1"/>
    </xf>
    <xf numFmtId="168" fontId="0" fillId="0" borderId="0" xfId="44" applyNumberFormat="1" applyFont="1" applyAlignment="1">
      <alignment horizontal="center"/>
    </xf>
    <xf numFmtId="168" fontId="0" fillId="0" borderId="0" xfId="44" applyNumberFormat="1" applyFont="1" applyAlignment="1">
      <alignment horizontal="center"/>
    </xf>
    <xf numFmtId="172" fontId="0" fillId="0" borderId="0" xfId="42" applyNumberFormat="1" applyFont="1" applyAlignment="1">
      <alignment/>
    </xf>
    <xf numFmtId="44" fontId="0" fillId="0" borderId="0" xfId="0" applyNumberFormat="1" applyAlignment="1">
      <alignment/>
    </xf>
    <xf numFmtId="164" fontId="0" fillId="0" borderId="0" xfId="0" applyNumberFormat="1" applyFont="1" applyAlignment="1">
      <alignment horizontal="center"/>
    </xf>
    <xf numFmtId="164" fontId="2" fillId="0" borderId="12" xfId="0" applyNumberFormat="1" applyFont="1" applyBorder="1" applyAlignment="1">
      <alignment/>
    </xf>
    <xf numFmtId="174" fontId="0" fillId="0" borderId="0" xfId="0" applyNumberFormat="1" applyFont="1" applyAlignment="1">
      <alignment horizontal="center"/>
    </xf>
    <xf numFmtId="174" fontId="0" fillId="0" borderId="0" xfId="63" applyNumberFormat="1" applyFont="1" applyAlignment="1" quotePrefix="1">
      <alignment horizontal="center"/>
    </xf>
    <xf numFmtId="174" fontId="2" fillId="0" borderId="0" xfId="63" applyNumberFormat="1" applyFont="1" applyAlignment="1" quotePrefix="1">
      <alignment horizontal="center"/>
    </xf>
    <xf numFmtId="174" fontId="0" fillId="0" borderId="0" xfId="63" applyNumberFormat="1" applyFont="1" applyAlignment="1" quotePrefix="1">
      <alignment horizontal="center"/>
    </xf>
    <xf numFmtId="0" fontId="0" fillId="0" borderId="0" xfId="62" applyFont="1" applyAlignment="1">
      <alignment horizontal="center"/>
    </xf>
    <xf numFmtId="1" fontId="0" fillId="0" borderId="0" xfId="44" applyNumberFormat="1" applyFont="1" applyAlignment="1">
      <alignment horizontal="center"/>
    </xf>
    <xf numFmtId="37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13" xfId="0" applyNumberFormat="1" applyBorder="1" applyAlignment="1">
      <alignment/>
    </xf>
    <xf numFmtId="174" fontId="0" fillId="0" borderId="13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3" fontId="0" fillId="0" borderId="13" xfId="42" applyFont="1" applyBorder="1" applyAlignment="1">
      <alignment/>
    </xf>
    <xf numFmtId="0" fontId="0" fillId="0" borderId="13" xfId="62" applyFont="1" applyBorder="1" applyAlignment="1">
      <alignment/>
    </xf>
    <xf numFmtId="49" fontId="0" fillId="0" borderId="13" xfId="0" applyNumberFormat="1" applyFont="1" applyBorder="1" applyAlignment="1">
      <alignment wrapText="1"/>
    </xf>
    <xf numFmtId="174" fontId="0" fillId="0" borderId="13" xfId="63" applyNumberFormat="1" applyFont="1" applyBorder="1" applyAlignment="1" quotePrefix="1">
      <alignment horizontal="center"/>
    </xf>
    <xf numFmtId="0" fontId="0" fillId="0" borderId="13" xfId="62" applyFont="1" applyBorder="1" applyAlignment="1" quotePrefix="1">
      <alignment horizontal="center"/>
    </xf>
    <xf numFmtId="0" fontId="0" fillId="0" borderId="13" xfId="62" applyFont="1" applyBorder="1" applyAlignment="1">
      <alignment horizontal="center"/>
    </xf>
    <xf numFmtId="4" fontId="0" fillId="0" borderId="13" xfId="64" applyFont="1" applyBorder="1" applyAlignment="1">
      <alignment/>
    </xf>
    <xf numFmtId="0" fontId="0" fillId="0" borderId="13" xfId="0" applyFont="1" applyBorder="1" applyAlignment="1" quotePrefix="1">
      <alignment horizontal="center"/>
    </xf>
    <xf numFmtId="49" fontId="0" fillId="0" borderId="13" xfId="0" applyNumberFormat="1" applyFont="1" applyFill="1" applyBorder="1" applyAlignment="1">
      <alignment wrapText="1"/>
    </xf>
    <xf numFmtId="0" fontId="0" fillId="0" borderId="13" xfId="62" applyFont="1" applyFill="1" applyBorder="1" applyAlignment="1">
      <alignment/>
    </xf>
    <xf numFmtId="0" fontId="0" fillId="0" borderId="13" xfId="62" applyFont="1" applyBorder="1" applyAlignment="1">
      <alignment/>
    </xf>
    <xf numFmtId="0" fontId="0" fillId="0" borderId="13" xfId="62" applyFont="1" applyFill="1" applyBorder="1" applyAlignment="1">
      <alignment/>
    </xf>
    <xf numFmtId="17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 quotePrefix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174" fontId="0" fillId="0" borderId="13" xfId="63" applyNumberFormat="1" applyFont="1" applyFill="1" applyBorder="1" applyAlignment="1" quotePrefix="1">
      <alignment horizontal="center"/>
    </xf>
    <xf numFmtId="0" fontId="0" fillId="0" borderId="13" xfId="62" applyFont="1" applyFill="1" applyBorder="1" applyAlignment="1">
      <alignment horizontal="center"/>
    </xf>
    <xf numFmtId="4" fontId="0" fillId="0" borderId="13" xfId="64" applyFont="1" applyFill="1" applyBorder="1" applyAlignment="1">
      <alignment/>
    </xf>
    <xf numFmtId="49" fontId="0" fillId="0" borderId="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SChar" xfId="62"/>
    <cellStyle name="PSDate" xfId="63"/>
    <cellStyle name="PSDec" xfId="64"/>
    <cellStyle name="PSHeading" xfId="65"/>
    <cellStyle name="PSInt" xfId="66"/>
    <cellStyle name="PSSpacer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6.7109375" style="2" bestFit="1" customWidth="1"/>
    <col min="2" max="2" width="2.28125" style="0" customWidth="1"/>
    <col min="3" max="3" width="23.421875" style="0" bestFit="1" customWidth="1"/>
    <col min="4" max="4" width="2.28125" style="0" customWidth="1"/>
    <col min="5" max="5" width="10.140625" style="0" bestFit="1" customWidth="1"/>
    <col min="6" max="6" width="2.28125" style="0" customWidth="1"/>
    <col min="7" max="7" width="11.28125" style="0" customWidth="1"/>
    <col min="8" max="8" width="2.28125" style="0" customWidth="1"/>
    <col min="9" max="9" width="11.8515625" style="0" customWidth="1"/>
    <col min="10" max="10" width="2.28125" style="0" customWidth="1"/>
    <col min="11" max="11" width="11.7109375" style="0" customWidth="1"/>
    <col min="12" max="12" width="2.28125" style="0" hidden="1" customWidth="1"/>
    <col min="13" max="17" width="0" style="0" hidden="1" customWidth="1"/>
    <col min="18" max="18" width="1.28515625" style="0" customWidth="1"/>
    <col min="19" max="19" width="2.421875" style="0" customWidth="1"/>
    <col min="20" max="20" width="11.421875" style="0" customWidth="1"/>
    <col min="22" max="22" width="10.140625" style="0" bestFit="1" customWidth="1"/>
  </cols>
  <sheetData>
    <row r="1" spans="1:20" ht="12.75">
      <c r="A1" s="95" t="s">
        <v>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ht="12.75">
      <c r="A2" s="95" t="s">
        <v>57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12.75">
      <c r="A3" s="95" t="s">
        <v>86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6" spans="1:20" ht="51">
      <c r="A6" s="17" t="s">
        <v>18</v>
      </c>
      <c r="B6" s="10"/>
      <c r="C6" s="13" t="s">
        <v>14</v>
      </c>
      <c r="D6" s="10"/>
      <c r="E6" s="13" t="s">
        <v>2</v>
      </c>
      <c r="F6" s="10"/>
      <c r="G6" s="17" t="s">
        <v>42</v>
      </c>
      <c r="H6" s="11"/>
      <c r="I6" s="17" t="s">
        <v>19</v>
      </c>
      <c r="J6" s="11"/>
      <c r="K6" s="94" t="s">
        <v>128</v>
      </c>
      <c r="L6" s="11"/>
      <c r="T6" s="20" t="s">
        <v>30</v>
      </c>
    </row>
    <row r="7" spans="1:20" ht="12.75">
      <c r="A7" s="3">
        <v>-1</v>
      </c>
      <c r="B7" s="2"/>
      <c r="C7" s="3">
        <f>+A7-1</f>
        <v>-2</v>
      </c>
      <c r="D7" s="2"/>
      <c r="E7" s="3">
        <f>+C7-1</f>
        <v>-3</v>
      </c>
      <c r="F7" s="2"/>
      <c r="G7" s="3">
        <f>+E7-1</f>
        <v>-4</v>
      </c>
      <c r="H7" s="2"/>
      <c r="I7" s="3">
        <f>+G7-1</f>
        <v>-5</v>
      </c>
      <c r="J7" s="2"/>
      <c r="K7" s="3">
        <f>+I7-1</f>
        <v>-6</v>
      </c>
      <c r="L7" s="2"/>
      <c r="T7" s="3">
        <f>K7-1</f>
        <v>-7</v>
      </c>
    </row>
    <row r="9" spans="1:20" ht="12.75">
      <c r="A9" s="2">
        <v>1</v>
      </c>
      <c r="C9" s="27" t="s">
        <v>21</v>
      </c>
      <c r="E9" s="54" t="s">
        <v>44</v>
      </c>
      <c r="F9" s="19"/>
      <c r="G9" s="54" t="s">
        <v>44</v>
      </c>
      <c r="H9" s="19"/>
      <c r="I9" s="54" t="s">
        <v>44</v>
      </c>
      <c r="J9" s="19"/>
      <c r="K9" s="19">
        <v>0</v>
      </c>
      <c r="T9" s="19">
        <v>0</v>
      </c>
    </row>
    <row r="10" spans="3:11" ht="12.75">
      <c r="C10" s="27"/>
      <c r="E10" s="19"/>
      <c r="F10" s="19"/>
      <c r="G10" s="19"/>
      <c r="H10" s="19"/>
      <c r="I10" s="19"/>
      <c r="J10" s="19"/>
      <c r="K10" s="19"/>
    </row>
    <row r="11" spans="1:20" ht="12.75">
      <c r="A11" s="2">
        <v>2</v>
      </c>
      <c r="C11" s="27" t="s">
        <v>20</v>
      </c>
      <c r="E11" s="54" t="s">
        <v>44</v>
      </c>
      <c r="F11" s="19"/>
      <c r="G11" s="54" t="s">
        <v>44</v>
      </c>
      <c r="H11" s="19"/>
      <c r="I11" s="54" t="s">
        <v>44</v>
      </c>
      <c r="J11" s="19"/>
      <c r="K11" s="19">
        <v>0</v>
      </c>
      <c r="T11" s="19">
        <v>0</v>
      </c>
    </row>
    <row r="12" spans="3:11" ht="12.75">
      <c r="C12" s="27"/>
      <c r="E12" s="19"/>
      <c r="F12" s="19"/>
      <c r="G12" s="19"/>
      <c r="H12" s="19"/>
      <c r="I12" s="19"/>
      <c r="J12" s="19"/>
      <c r="K12" s="19"/>
    </row>
    <row r="13" spans="1:20" ht="12.75">
      <c r="A13" s="2">
        <v>3</v>
      </c>
      <c r="C13" s="27" t="s">
        <v>15</v>
      </c>
      <c r="E13" s="56">
        <f>'Stites &amp; Harbison'!H56</f>
        <v>286.1</v>
      </c>
      <c r="F13" s="19"/>
      <c r="G13" s="19">
        <f>'Stites &amp; Harbison'!J56/'Stites &amp; Harbison'!H56</f>
        <v>285.99091226843757</v>
      </c>
      <c r="H13" s="19"/>
      <c r="I13" s="18">
        <v>852400</v>
      </c>
      <c r="J13" s="19"/>
      <c r="K13" s="19">
        <f>SUM(Summary!I8:I14)</f>
        <v>82335.8</v>
      </c>
      <c r="T13" s="19">
        <v>0</v>
      </c>
    </row>
    <row r="14" spans="5:22" ht="12.75">
      <c r="E14" s="19"/>
      <c r="F14" s="19"/>
      <c r="G14" s="19"/>
      <c r="H14" s="19"/>
      <c r="I14" s="19"/>
      <c r="J14" s="19"/>
      <c r="K14" s="19"/>
      <c r="T14" s="19"/>
      <c r="V14" s="57"/>
    </row>
    <row r="15" spans="1:20" ht="12.75">
      <c r="A15" s="2">
        <v>4</v>
      </c>
      <c r="C15" s="27" t="s">
        <v>22</v>
      </c>
      <c r="E15" s="56">
        <f>'Financial Concepts'!H56</f>
        <v>66</v>
      </c>
      <c r="F15" s="55"/>
      <c r="G15" s="54">
        <f>'Financial Concepts'!J56/'Financial Concepts'!H56</f>
        <v>337.5</v>
      </c>
      <c r="H15" s="19"/>
      <c r="I15" s="18">
        <v>95975</v>
      </c>
      <c r="J15" s="19"/>
      <c r="K15" s="19">
        <f>'Financial Concepts'!N56</f>
        <v>22275</v>
      </c>
      <c r="T15" s="19">
        <v>0</v>
      </c>
    </row>
    <row r="16" spans="3:10" ht="12.75">
      <c r="C16" s="14" t="s">
        <v>17</v>
      </c>
      <c r="E16" s="55"/>
      <c r="F16" s="55"/>
      <c r="G16" s="55"/>
      <c r="H16" s="19"/>
      <c r="I16" s="19"/>
      <c r="J16" s="19"/>
    </row>
    <row r="17" spans="1:20" ht="12.75">
      <c r="A17" s="65">
        <f>A15+1</f>
        <v>5</v>
      </c>
      <c r="C17" s="27" t="s">
        <v>23</v>
      </c>
      <c r="E17" s="54" t="s">
        <v>44</v>
      </c>
      <c r="F17" s="55"/>
      <c r="G17" s="54" t="s">
        <v>44</v>
      </c>
      <c r="H17" s="19"/>
      <c r="I17" s="18">
        <v>620000</v>
      </c>
      <c r="J17" s="19"/>
      <c r="K17" s="19">
        <f>SUM(Summary!I57:I58)</f>
        <v>82829.52</v>
      </c>
      <c r="T17" s="19">
        <v>0</v>
      </c>
    </row>
    <row r="18" spans="1:20" ht="12.75">
      <c r="A18" s="2">
        <f>A17+1</f>
        <v>6</v>
      </c>
      <c r="C18" s="14" t="s">
        <v>24</v>
      </c>
      <c r="E18" s="19"/>
      <c r="F18" s="19"/>
      <c r="G18" s="19"/>
      <c r="H18" s="19"/>
      <c r="I18" s="19"/>
      <c r="J18" s="19"/>
      <c r="K18" s="18" t="s">
        <v>17</v>
      </c>
      <c r="T18" s="19"/>
    </row>
    <row r="19" spans="5:20" ht="12.75">
      <c r="E19" s="19"/>
      <c r="F19" s="19"/>
      <c r="G19" s="19"/>
      <c r="H19" s="19"/>
      <c r="I19" s="19"/>
      <c r="J19" s="19"/>
      <c r="K19" s="19"/>
      <c r="T19" s="19"/>
    </row>
    <row r="20" spans="1:20" ht="12.75">
      <c r="A20" s="2">
        <f>A18+1</f>
        <v>7</v>
      </c>
      <c r="C20" s="27" t="s">
        <v>25</v>
      </c>
      <c r="E20" s="19"/>
      <c r="F20" s="19"/>
      <c r="G20" s="19"/>
      <c r="H20" s="19"/>
      <c r="I20" s="18">
        <v>15000</v>
      </c>
      <c r="J20" s="19"/>
      <c r="K20" s="19"/>
      <c r="T20" s="19"/>
    </row>
    <row r="21" spans="1:20" ht="12.75">
      <c r="A21" s="2">
        <f>A20+1</f>
        <v>8</v>
      </c>
      <c r="C21" s="14" t="s">
        <v>40</v>
      </c>
      <c r="E21" s="19"/>
      <c r="F21" s="19"/>
      <c r="G21" s="19"/>
      <c r="H21" s="19"/>
      <c r="I21" s="18"/>
      <c r="J21" s="19"/>
      <c r="K21" s="19">
        <f>SUM(Summary!I19:I20)</f>
        <v>283.14</v>
      </c>
      <c r="T21" s="19">
        <v>0</v>
      </c>
    </row>
    <row r="22" spans="1:20" ht="12.75">
      <c r="A22" s="2">
        <f>A21+1</f>
        <v>9</v>
      </c>
      <c r="C22" s="14" t="s">
        <v>26</v>
      </c>
      <c r="E22" s="19"/>
      <c r="F22" s="19"/>
      <c r="G22" s="19"/>
      <c r="H22" s="19"/>
      <c r="I22" s="19"/>
      <c r="J22" s="19"/>
      <c r="K22" s="19">
        <f>SUM(Summary!I36:I55)</f>
        <v>1915.0499999999995</v>
      </c>
      <c r="T22" s="19">
        <v>0</v>
      </c>
    </row>
    <row r="23" spans="1:20" ht="12.75">
      <c r="A23" s="2">
        <f>A22+1</f>
        <v>10</v>
      </c>
      <c r="C23" s="14" t="s">
        <v>33</v>
      </c>
      <c r="E23" s="19"/>
      <c r="F23" s="19"/>
      <c r="G23" s="19"/>
      <c r="H23" s="19"/>
      <c r="I23" s="19"/>
      <c r="J23" s="19"/>
      <c r="K23" s="19">
        <f>SUM(Summary!I25:I34)</f>
        <v>1149.99</v>
      </c>
      <c r="T23" s="19">
        <v>0</v>
      </c>
    </row>
    <row r="24" spans="1:20" ht="12.75">
      <c r="A24" s="2">
        <v>11</v>
      </c>
      <c r="C24" s="14" t="s">
        <v>41</v>
      </c>
      <c r="E24" s="19"/>
      <c r="F24" s="19"/>
      <c r="G24" s="19"/>
      <c r="H24" s="19"/>
      <c r="I24" s="19"/>
      <c r="J24" s="19"/>
      <c r="K24" s="19">
        <f>SUM(Summary!I22:I23)</f>
        <v>147.39999999999998</v>
      </c>
      <c r="T24" s="19">
        <v>0</v>
      </c>
    </row>
    <row r="25" spans="1:20" ht="12.75">
      <c r="A25" s="2">
        <v>12</v>
      </c>
      <c r="C25" s="14" t="s">
        <v>31</v>
      </c>
      <c r="E25" s="19"/>
      <c r="F25" s="19"/>
      <c r="G25" s="19"/>
      <c r="H25" s="19"/>
      <c r="I25" s="19"/>
      <c r="J25" s="19"/>
      <c r="K25" s="19">
        <v>0</v>
      </c>
      <c r="T25" s="19">
        <v>0</v>
      </c>
    </row>
    <row r="26" ht="12.75">
      <c r="J26" s="41"/>
    </row>
    <row r="27" spans="1:20" ht="13.5" thickBot="1">
      <c r="A27" s="2">
        <v>13</v>
      </c>
      <c r="C27" s="27" t="s">
        <v>16</v>
      </c>
      <c r="I27" s="39">
        <f>SUM(I13:I26)</f>
        <v>1583375</v>
      </c>
      <c r="J27" s="40">
        <f>SUM(J13:J26)</f>
        <v>0</v>
      </c>
      <c r="K27" s="39">
        <f>SUM(K13:K26)</f>
        <v>190935.9</v>
      </c>
      <c r="L27" s="39">
        <f aca="true" t="shared" si="0" ref="L27:T27">SUM(L13:L26)</f>
        <v>0</v>
      </c>
      <c r="M27" s="39">
        <f t="shared" si="0"/>
        <v>0</v>
      </c>
      <c r="N27" s="39">
        <f t="shared" si="0"/>
        <v>0</v>
      </c>
      <c r="O27" s="39">
        <f t="shared" si="0"/>
        <v>0</v>
      </c>
      <c r="P27" s="39">
        <f t="shared" si="0"/>
        <v>0</v>
      </c>
      <c r="Q27" s="39">
        <f t="shared" si="0"/>
        <v>0</v>
      </c>
      <c r="R27" s="39">
        <f t="shared" si="0"/>
        <v>0</v>
      </c>
      <c r="S27" s="40">
        <f t="shared" si="0"/>
        <v>0</v>
      </c>
      <c r="T27" s="39">
        <f t="shared" si="0"/>
        <v>0</v>
      </c>
    </row>
    <row r="28" spans="10:19" ht="12.75">
      <c r="J28" s="41"/>
      <c r="S28" s="41"/>
    </row>
  </sheetData>
  <sheetProtection/>
  <mergeCells count="3">
    <mergeCell ref="A1:T1"/>
    <mergeCell ref="A2:T2"/>
    <mergeCell ref="A3:T3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8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E8" sqref="E8"/>
    </sheetView>
  </sheetViews>
  <sheetFormatPr defaultColWidth="9.140625" defaultRowHeight="12.75"/>
  <cols>
    <col min="1" max="1" width="6.421875" style="21" customWidth="1"/>
    <col min="2" max="2" width="2.28125" style="14" customWidth="1"/>
    <col min="3" max="3" width="46.421875" style="15" customWidth="1"/>
    <col min="4" max="4" width="11.8515625" style="21" customWidth="1"/>
    <col min="5" max="5" width="13.7109375" style="21" customWidth="1"/>
    <col min="6" max="6" width="12.421875" style="12" customWidth="1"/>
    <col min="7" max="7" width="13.421875" style="21" customWidth="1"/>
    <col min="8" max="8" width="25.7109375" style="24" customWidth="1"/>
    <col min="9" max="9" width="12.421875" style="14" customWidth="1"/>
    <col min="10" max="10" width="4.28125" style="14" customWidth="1"/>
    <col min="11" max="11" width="28.7109375" style="14" customWidth="1"/>
    <col min="12" max="12" width="2.28125" style="0" customWidth="1"/>
  </cols>
  <sheetData>
    <row r="1" spans="1:11" ht="12.75">
      <c r="A1" s="95" t="s">
        <v>8</v>
      </c>
      <c r="B1" s="95"/>
      <c r="C1" s="95"/>
      <c r="D1" s="95"/>
      <c r="E1" s="95"/>
      <c r="F1" s="95"/>
      <c r="G1" s="95"/>
      <c r="H1" s="95"/>
      <c r="I1" s="95"/>
      <c r="J1" s="96"/>
      <c r="K1" s="96"/>
    </row>
    <row r="2" spans="1:11" ht="12.75">
      <c r="A2" s="95" t="str">
        <f>'KPSC 2-39'!A2</f>
        <v>KPSC Case No. 2020-00174</v>
      </c>
      <c r="B2" s="97"/>
      <c r="C2" s="97"/>
      <c r="D2" s="97"/>
      <c r="E2" s="97"/>
      <c r="F2" s="97"/>
      <c r="G2" s="97"/>
      <c r="H2" s="97"/>
      <c r="I2" s="97"/>
      <c r="J2" s="98"/>
      <c r="K2" s="98"/>
    </row>
    <row r="3" spans="1:11" ht="12.75">
      <c r="A3" s="99" t="str">
        <f>'KPSC 2-39'!A3</f>
        <v>Expenses As of July 31, 2020</v>
      </c>
      <c r="B3" s="99"/>
      <c r="C3" s="99"/>
      <c r="D3" s="99"/>
      <c r="E3" s="99"/>
      <c r="F3" s="99"/>
      <c r="G3" s="99"/>
      <c r="H3" s="99"/>
      <c r="I3" s="99"/>
      <c r="J3" s="100"/>
      <c r="K3" s="100"/>
    </row>
    <row r="4" spans="1:11" ht="12.75">
      <c r="A4" s="31"/>
      <c r="B4" s="33"/>
      <c r="C4" s="34"/>
      <c r="D4" s="31"/>
      <c r="E4" s="31"/>
      <c r="F4" s="35"/>
      <c r="G4" s="31"/>
      <c r="H4" s="32"/>
      <c r="I4" s="33"/>
      <c r="J4" s="33"/>
      <c r="K4" s="33"/>
    </row>
    <row r="5" spans="1:11" s="27" customFormat="1" ht="25.5">
      <c r="A5" s="29" t="s">
        <v>35</v>
      </c>
      <c r="B5" s="33"/>
      <c r="C5" s="48" t="s">
        <v>11</v>
      </c>
      <c r="D5" s="48" t="s">
        <v>12</v>
      </c>
      <c r="E5" s="29" t="s">
        <v>36</v>
      </c>
      <c r="F5" s="29" t="s">
        <v>37</v>
      </c>
      <c r="G5" s="29" t="s">
        <v>38</v>
      </c>
      <c r="H5" s="29" t="s">
        <v>39</v>
      </c>
      <c r="I5" s="48" t="s">
        <v>13</v>
      </c>
      <c r="J5" s="33"/>
      <c r="K5" s="49" t="s">
        <v>14</v>
      </c>
    </row>
    <row r="6" spans="1:11" s="2" customFormat="1" ht="12.75">
      <c r="A6" s="16">
        <v>-1</v>
      </c>
      <c r="B6" s="21"/>
      <c r="C6" s="16">
        <f>+A6-1</f>
        <v>-2</v>
      </c>
      <c r="D6" s="16">
        <f aca="true" t="shared" si="0" ref="D6:I6">+C6-1</f>
        <v>-3</v>
      </c>
      <c r="E6" s="16">
        <f t="shared" si="0"/>
        <v>-4</v>
      </c>
      <c r="F6" s="16">
        <f t="shared" si="0"/>
        <v>-5</v>
      </c>
      <c r="G6" s="16">
        <f t="shared" si="0"/>
        <v>-6</v>
      </c>
      <c r="H6" s="16">
        <f t="shared" si="0"/>
        <v>-7</v>
      </c>
      <c r="I6" s="16">
        <f t="shared" si="0"/>
        <v>-8</v>
      </c>
      <c r="J6" s="21"/>
      <c r="K6" s="16">
        <f>+I6-1</f>
        <v>-9</v>
      </c>
    </row>
    <row r="7" spans="1:11" ht="12.75">
      <c r="A7" s="36"/>
      <c r="B7" s="33"/>
      <c r="C7" s="29"/>
      <c r="D7" s="36"/>
      <c r="E7" s="36"/>
      <c r="F7" s="35"/>
      <c r="G7" s="36"/>
      <c r="H7" s="37"/>
      <c r="I7" s="36"/>
      <c r="J7" s="33"/>
      <c r="K7" s="33"/>
    </row>
    <row r="8" spans="1:11" ht="12.75">
      <c r="A8" s="66">
        <v>1</v>
      </c>
      <c r="B8" s="67"/>
      <c r="C8" s="68" t="s">
        <v>27</v>
      </c>
      <c r="D8" s="69">
        <v>43914</v>
      </c>
      <c r="E8" s="70" t="s">
        <v>28</v>
      </c>
      <c r="F8" s="70" t="s">
        <v>45</v>
      </c>
      <c r="G8" s="70" t="s">
        <v>29</v>
      </c>
      <c r="H8" s="70" t="s">
        <v>46</v>
      </c>
      <c r="I8" s="71">
        <v>700</v>
      </c>
      <c r="J8" s="72"/>
      <c r="K8" s="73" t="s">
        <v>15</v>
      </c>
    </row>
    <row r="9" spans="1:11" ht="12.75">
      <c r="A9" s="66">
        <v>2</v>
      </c>
      <c r="B9" s="67"/>
      <c r="C9" s="68" t="s">
        <v>27</v>
      </c>
      <c r="D9" s="69">
        <v>43934</v>
      </c>
      <c r="E9" s="70" t="s">
        <v>28</v>
      </c>
      <c r="F9" s="70" t="s">
        <v>47</v>
      </c>
      <c r="G9" s="70" t="s">
        <v>29</v>
      </c>
      <c r="H9" s="70" t="s">
        <v>48</v>
      </c>
      <c r="I9" s="71">
        <v>3152</v>
      </c>
      <c r="J9" s="72"/>
      <c r="K9" s="73" t="s">
        <v>15</v>
      </c>
    </row>
    <row r="10" spans="1:11" ht="12.75">
      <c r="A10" s="66">
        <v>3</v>
      </c>
      <c r="B10" s="67"/>
      <c r="C10" s="68" t="s">
        <v>27</v>
      </c>
      <c r="D10" s="69">
        <v>43966</v>
      </c>
      <c r="E10" s="70" t="s">
        <v>28</v>
      </c>
      <c r="F10" s="70" t="s">
        <v>49</v>
      </c>
      <c r="G10" s="70" t="s">
        <v>29</v>
      </c>
      <c r="H10" s="70" t="s">
        <v>50</v>
      </c>
      <c r="I10" s="71">
        <v>630</v>
      </c>
      <c r="J10" s="72"/>
      <c r="K10" s="73" t="s">
        <v>15</v>
      </c>
    </row>
    <row r="11" spans="1:11" ht="12.75">
      <c r="A11" s="66">
        <v>4</v>
      </c>
      <c r="B11" s="67"/>
      <c r="C11" s="68" t="s">
        <v>27</v>
      </c>
      <c r="D11" s="69">
        <v>43990</v>
      </c>
      <c r="E11" s="70" t="s">
        <v>28</v>
      </c>
      <c r="F11" s="70" t="s">
        <v>51</v>
      </c>
      <c r="G11" s="70" t="s">
        <v>29</v>
      </c>
      <c r="H11" s="70" t="s">
        <v>52</v>
      </c>
      <c r="I11" s="71">
        <v>19065</v>
      </c>
      <c r="J11" s="72"/>
      <c r="K11" s="73" t="s">
        <v>15</v>
      </c>
    </row>
    <row r="12" spans="1:11" ht="12.75">
      <c r="A12" s="66">
        <v>5</v>
      </c>
      <c r="B12" s="67"/>
      <c r="C12" s="68" t="s">
        <v>27</v>
      </c>
      <c r="D12" s="74">
        <v>44018</v>
      </c>
      <c r="E12" s="70" t="s">
        <v>28</v>
      </c>
      <c r="F12" s="75" t="s">
        <v>92</v>
      </c>
      <c r="G12" s="70" t="s">
        <v>29</v>
      </c>
      <c r="H12" s="76">
        <v>1493524</v>
      </c>
      <c r="I12" s="77">
        <v>36701.45</v>
      </c>
      <c r="J12" s="72"/>
      <c r="K12" s="73" t="s">
        <v>15</v>
      </c>
    </row>
    <row r="13" spans="1:11" ht="12.75">
      <c r="A13" s="66">
        <v>6</v>
      </c>
      <c r="B13" s="67"/>
      <c r="C13" s="68" t="s">
        <v>27</v>
      </c>
      <c r="D13" s="74">
        <v>44049</v>
      </c>
      <c r="E13" s="70" t="s">
        <v>28</v>
      </c>
      <c r="F13" s="76"/>
      <c r="G13" s="70" t="s">
        <v>29</v>
      </c>
      <c r="H13" s="76"/>
      <c r="I13" s="77">
        <v>21766.5</v>
      </c>
      <c r="J13" s="72"/>
      <c r="K13" s="73" t="s">
        <v>15</v>
      </c>
    </row>
    <row r="14" spans="1:11" ht="12.75">
      <c r="A14" s="66">
        <v>7</v>
      </c>
      <c r="B14" s="67"/>
      <c r="C14" s="72" t="s">
        <v>88</v>
      </c>
      <c r="D14" s="74">
        <v>44006</v>
      </c>
      <c r="E14" s="70" t="s">
        <v>28</v>
      </c>
      <c r="F14" s="75" t="s">
        <v>106</v>
      </c>
      <c r="G14" s="78" t="s">
        <v>43</v>
      </c>
      <c r="H14" s="76" t="s">
        <v>105</v>
      </c>
      <c r="I14" s="77">
        <v>320.85</v>
      </c>
      <c r="J14" s="79"/>
      <c r="K14" s="72" t="s">
        <v>15</v>
      </c>
    </row>
    <row r="15" spans="1:11" ht="12.75">
      <c r="A15" s="66">
        <v>8</v>
      </c>
      <c r="B15" s="67"/>
      <c r="C15" s="72"/>
      <c r="D15" s="74"/>
      <c r="E15" s="70"/>
      <c r="F15" s="75"/>
      <c r="G15" s="78"/>
      <c r="H15" s="76"/>
      <c r="I15" s="77"/>
      <c r="J15" s="79"/>
      <c r="K15" s="72"/>
    </row>
    <row r="16" spans="1:11" ht="12.75">
      <c r="A16" s="66">
        <v>9</v>
      </c>
      <c r="B16" s="67"/>
      <c r="C16" s="72" t="s">
        <v>60</v>
      </c>
      <c r="D16" s="69">
        <v>43982</v>
      </c>
      <c r="E16" s="70" t="s">
        <v>28</v>
      </c>
      <c r="F16" s="75" t="s">
        <v>122</v>
      </c>
      <c r="G16" s="75" t="s">
        <v>72</v>
      </c>
      <c r="H16" s="76" t="s">
        <v>61</v>
      </c>
      <c r="I16" s="77">
        <v>12975</v>
      </c>
      <c r="J16" s="80"/>
      <c r="K16" s="81" t="s">
        <v>62</v>
      </c>
    </row>
    <row r="17" spans="1:11" ht="12.75">
      <c r="A17" s="66">
        <v>10</v>
      </c>
      <c r="B17" s="67"/>
      <c r="C17" s="72" t="s">
        <v>60</v>
      </c>
      <c r="D17" s="69">
        <v>44012</v>
      </c>
      <c r="E17" s="70" t="s">
        <v>28</v>
      </c>
      <c r="F17" s="75"/>
      <c r="G17" s="75" t="s">
        <v>72</v>
      </c>
      <c r="H17" s="76" t="s">
        <v>63</v>
      </c>
      <c r="I17" s="77">
        <v>9300</v>
      </c>
      <c r="J17" s="82"/>
      <c r="K17" s="81" t="s">
        <v>62</v>
      </c>
    </row>
    <row r="18" spans="1:11" ht="12.75">
      <c r="A18" s="66">
        <v>11</v>
      </c>
      <c r="B18" s="67"/>
      <c r="C18" s="72"/>
      <c r="D18" s="74"/>
      <c r="E18" s="76"/>
      <c r="F18" s="76"/>
      <c r="G18" s="76"/>
      <c r="H18" s="76"/>
      <c r="I18" s="77"/>
      <c r="J18" s="82"/>
      <c r="K18" s="81"/>
    </row>
    <row r="19" spans="1:11" ht="12.75">
      <c r="A19" s="66">
        <v>12</v>
      </c>
      <c r="B19" s="67"/>
      <c r="C19" s="72" t="s">
        <v>89</v>
      </c>
      <c r="D19" s="69">
        <v>44012</v>
      </c>
      <c r="E19" s="70" t="s">
        <v>28</v>
      </c>
      <c r="F19" s="70" t="s">
        <v>55</v>
      </c>
      <c r="G19" s="70" t="s">
        <v>43</v>
      </c>
      <c r="H19" s="70" t="s">
        <v>56</v>
      </c>
      <c r="I19" s="71">
        <v>162.33</v>
      </c>
      <c r="J19" s="72"/>
      <c r="K19" s="73" t="s">
        <v>40</v>
      </c>
    </row>
    <row r="20" spans="1:11" ht="12.75">
      <c r="A20" s="66">
        <v>13</v>
      </c>
      <c r="B20" s="67"/>
      <c r="C20" s="72" t="s">
        <v>89</v>
      </c>
      <c r="D20" s="74">
        <v>44042</v>
      </c>
      <c r="E20" s="70" t="s">
        <v>28</v>
      </c>
      <c r="F20" s="75" t="s">
        <v>98</v>
      </c>
      <c r="G20" s="75" t="s">
        <v>124</v>
      </c>
      <c r="H20" s="76" t="s">
        <v>97</v>
      </c>
      <c r="I20" s="77">
        <v>120.81</v>
      </c>
      <c r="J20" s="79"/>
      <c r="K20" s="72" t="s">
        <v>40</v>
      </c>
    </row>
    <row r="21" spans="1:11" ht="12.75">
      <c r="A21" s="66">
        <v>14</v>
      </c>
      <c r="B21" s="67"/>
      <c r="C21" s="72"/>
      <c r="D21" s="74"/>
      <c r="E21" s="76"/>
      <c r="F21" s="76"/>
      <c r="G21" s="76"/>
      <c r="H21" s="76"/>
      <c r="I21" s="77"/>
      <c r="J21" s="82"/>
      <c r="K21" s="81"/>
    </row>
    <row r="22" spans="1:11" ht="12.75">
      <c r="A22" s="66">
        <v>15</v>
      </c>
      <c r="B22" s="67"/>
      <c r="C22" s="72" t="s">
        <v>59</v>
      </c>
      <c r="D22" s="69">
        <v>44012</v>
      </c>
      <c r="E22" s="70" t="s">
        <v>28</v>
      </c>
      <c r="F22" s="70" t="s">
        <v>55</v>
      </c>
      <c r="G22" s="70" t="s">
        <v>43</v>
      </c>
      <c r="H22" s="70" t="s">
        <v>56</v>
      </c>
      <c r="I22" s="71">
        <v>71.3</v>
      </c>
      <c r="J22" s="72"/>
      <c r="K22" s="73" t="s">
        <v>41</v>
      </c>
    </row>
    <row r="23" spans="1:11" ht="12.75">
      <c r="A23" s="66">
        <v>16</v>
      </c>
      <c r="B23" s="67"/>
      <c r="C23" s="72" t="s">
        <v>59</v>
      </c>
      <c r="D23" s="74">
        <v>44021</v>
      </c>
      <c r="E23" s="70" t="s">
        <v>28</v>
      </c>
      <c r="F23" s="75" t="s">
        <v>98</v>
      </c>
      <c r="G23" s="75" t="s">
        <v>29</v>
      </c>
      <c r="H23" s="76" t="s">
        <v>97</v>
      </c>
      <c r="I23" s="77">
        <v>76.1</v>
      </c>
      <c r="J23" s="79"/>
      <c r="K23" s="72" t="s">
        <v>41</v>
      </c>
    </row>
    <row r="24" spans="1:11" ht="12.75">
      <c r="A24" s="66">
        <v>17</v>
      </c>
      <c r="B24" s="67"/>
      <c r="C24" s="72"/>
      <c r="D24" s="74"/>
      <c r="E24" s="76"/>
      <c r="F24" s="76"/>
      <c r="G24" s="76"/>
      <c r="H24" s="76"/>
      <c r="I24" s="77"/>
      <c r="J24" s="82"/>
      <c r="K24" s="81"/>
    </row>
    <row r="25" spans="1:11" ht="12.75">
      <c r="A25" s="66">
        <v>18</v>
      </c>
      <c r="B25" s="67"/>
      <c r="C25" s="72" t="s">
        <v>58</v>
      </c>
      <c r="D25" s="69">
        <v>44004</v>
      </c>
      <c r="E25" s="70" t="s">
        <v>28</v>
      </c>
      <c r="F25" s="70" t="s">
        <v>53</v>
      </c>
      <c r="G25" s="70" t="s">
        <v>43</v>
      </c>
      <c r="H25" s="70" t="s">
        <v>54</v>
      </c>
      <c r="I25" s="71">
        <v>67.75</v>
      </c>
      <c r="J25" s="72"/>
      <c r="K25" s="73" t="s">
        <v>78</v>
      </c>
    </row>
    <row r="26" spans="1:11" ht="12.75">
      <c r="A26" s="66">
        <v>19</v>
      </c>
      <c r="B26" s="67"/>
      <c r="C26" s="72" t="s">
        <v>58</v>
      </c>
      <c r="D26" s="69">
        <v>44004</v>
      </c>
      <c r="E26" s="70" t="s">
        <v>28</v>
      </c>
      <c r="F26" s="70" t="s">
        <v>53</v>
      </c>
      <c r="G26" s="70" t="s">
        <v>43</v>
      </c>
      <c r="H26" s="70" t="s">
        <v>54</v>
      </c>
      <c r="I26" s="71">
        <v>85.44</v>
      </c>
      <c r="J26" s="72"/>
      <c r="K26" s="73" t="s">
        <v>78</v>
      </c>
    </row>
    <row r="27" spans="1:11" ht="12.75">
      <c r="A27" s="66">
        <v>20</v>
      </c>
      <c r="B27" s="67"/>
      <c r="C27" s="72" t="s">
        <v>58</v>
      </c>
      <c r="D27" s="69">
        <v>44004</v>
      </c>
      <c r="E27" s="70" t="s">
        <v>28</v>
      </c>
      <c r="F27" s="70" t="s">
        <v>53</v>
      </c>
      <c r="G27" s="70" t="s">
        <v>43</v>
      </c>
      <c r="H27" s="70" t="s">
        <v>54</v>
      </c>
      <c r="I27" s="71">
        <v>107.22</v>
      </c>
      <c r="J27" s="72"/>
      <c r="K27" s="73" t="s">
        <v>78</v>
      </c>
    </row>
    <row r="28" spans="1:11" ht="12.75">
      <c r="A28" s="66">
        <v>21</v>
      </c>
      <c r="B28" s="67"/>
      <c r="C28" s="73" t="s">
        <v>58</v>
      </c>
      <c r="D28" s="83">
        <v>44007</v>
      </c>
      <c r="E28" s="70" t="s">
        <v>28</v>
      </c>
      <c r="F28" s="75" t="s">
        <v>108</v>
      </c>
      <c r="G28" s="78" t="s">
        <v>43</v>
      </c>
      <c r="H28" s="84" t="s">
        <v>107</v>
      </c>
      <c r="I28" s="71">
        <v>63.69</v>
      </c>
      <c r="J28" s="85"/>
      <c r="K28" s="73" t="s">
        <v>78</v>
      </c>
    </row>
    <row r="29" spans="1:11" ht="12.75">
      <c r="A29" s="66">
        <v>22</v>
      </c>
      <c r="B29" s="67"/>
      <c r="C29" s="73" t="s">
        <v>82</v>
      </c>
      <c r="D29" s="83">
        <v>44011</v>
      </c>
      <c r="E29" s="70" t="s">
        <v>28</v>
      </c>
      <c r="F29" s="86" t="s">
        <v>108</v>
      </c>
      <c r="G29" s="78" t="s">
        <v>43</v>
      </c>
      <c r="H29" s="84" t="s">
        <v>107</v>
      </c>
      <c r="I29" s="71">
        <v>30.53</v>
      </c>
      <c r="J29" s="85"/>
      <c r="K29" s="73" t="s">
        <v>78</v>
      </c>
    </row>
    <row r="30" spans="1:11" ht="12.75">
      <c r="A30" s="66">
        <v>23</v>
      </c>
      <c r="B30" s="67"/>
      <c r="C30" s="79" t="s">
        <v>127</v>
      </c>
      <c r="D30" s="74">
        <v>44034</v>
      </c>
      <c r="E30" s="70" t="s">
        <v>28</v>
      </c>
      <c r="F30" s="75" t="s">
        <v>110</v>
      </c>
      <c r="G30" s="78" t="s">
        <v>43</v>
      </c>
      <c r="H30" s="76" t="s">
        <v>109</v>
      </c>
      <c r="I30" s="77">
        <v>155.36</v>
      </c>
      <c r="J30" s="87"/>
      <c r="K30" s="73" t="s">
        <v>78</v>
      </c>
    </row>
    <row r="31" spans="1:11" ht="12.75">
      <c r="A31" s="66">
        <v>24</v>
      </c>
      <c r="B31" s="67"/>
      <c r="C31" s="79" t="s">
        <v>58</v>
      </c>
      <c r="D31" s="74">
        <v>44035</v>
      </c>
      <c r="E31" s="70" t="s">
        <v>28</v>
      </c>
      <c r="F31" s="75" t="s">
        <v>110</v>
      </c>
      <c r="G31" s="78" t="s">
        <v>43</v>
      </c>
      <c r="H31" s="76" t="s">
        <v>109</v>
      </c>
      <c r="I31" s="77">
        <v>267.68</v>
      </c>
      <c r="J31" s="87"/>
      <c r="K31" s="73" t="s">
        <v>78</v>
      </c>
    </row>
    <row r="32" spans="1:11" ht="12.75">
      <c r="A32" s="66">
        <v>25</v>
      </c>
      <c r="B32" s="67"/>
      <c r="C32" s="79" t="s">
        <v>82</v>
      </c>
      <c r="D32" s="74">
        <v>44036</v>
      </c>
      <c r="E32" s="70" t="s">
        <v>28</v>
      </c>
      <c r="F32" s="76"/>
      <c r="G32" s="76"/>
      <c r="H32" s="76"/>
      <c r="I32" s="77">
        <v>178.12</v>
      </c>
      <c r="J32" s="85"/>
      <c r="K32" s="79" t="s">
        <v>78</v>
      </c>
    </row>
    <row r="33" spans="1:11" ht="12.75">
      <c r="A33" s="66">
        <v>26</v>
      </c>
      <c r="B33" s="67"/>
      <c r="C33" s="79" t="s">
        <v>83</v>
      </c>
      <c r="D33" s="74">
        <v>44033</v>
      </c>
      <c r="E33" s="70" t="s">
        <v>28</v>
      </c>
      <c r="F33" s="75" t="s">
        <v>110</v>
      </c>
      <c r="G33" s="78" t="s">
        <v>43</v>
      </c>
      <c r="H33" s="76" t="s">
        <v>109</v>
      </c>
      <c r="I33" s="77">
        <v>22.66</v>
      </c>
      <c r="J33" s="88"/>
      <c r="K33" s="73" t="s">
        <v>84</v>
      </c>
    </row>
    <row r="34" spans="1:11" ht="12.75">
      <c r="A34" s="66">
        <v>27</v>
      </c>
      <c r="B34" s="67"/>
      <c r="C34" s="79" t="s">
        <v>85</v>
      </c>
      <c r="D34" s="74">
        <v>44033</v>
      </c>
      <c r="E34" s="70" t="s">
        <v>28</v>
      </c>
      <c r="F34" s="75" t="s">
        <v>110</v>
      </c>
      <c r="G34" s="78" t="s">
        <v>43</v>
      </c>
      <c r="H34" s="76" t="s">
        <v>109</v>
      </c>
      <c r="I34" s="77">
        <v>171.54</v>
      </c>
      <c r="J34" s="87"/>
      <c r="K34" s="79" t="s">
        <v>84</v>
      </c>
    </row>
    <row r="35" spans="1:11" ht="12.75">
      <c r="A35" s="66">
        <v>28</v>
      </c>
      <c r="B35" s="67"/>
      <c r="C35" s="73"/>
      <c r="D35" s="84"/>
      <c r="E35" s="84"/>
      <c r="F35" s="89"/>
      <c r="G35" s="84"/>
      <c r="H35" s="90"/>
      <c r="I35" s="85"/>
      <c r="J35" s="85"/>
      <c r="K35" s="85"/>
    </row>
    <row r="36" spans="1:11" ht="12.75">
      <c r="A36" s="66">
        <v>29</v>
      </c>
      <c r="B36" s="67"/>
      <c r="C36" s="79" t="s">
        <v>26</v>
      </c>
      <c r="D36" s="69">
        <v>44036</v>
      </c>
      <c r="E36" s="70" t="s">
        <v>28</v>
      </c>
      <c r="F36" s="75" t="s">
        <v>102</v>
      </c>
      <c r="G36" s="75" t="s">
        <v>29</v>
      </c>
      <c r="H36" s="76" t="s">
        <v>101</v>
      </c>
      <c r="I36" s="77">
        <v>401.13</v>
      </c>
      <c r="J36" s="72"/>
      <c r="K36" s="79" t="s">
        <v>79</v>
      </c>
    </row>
    <row r="37" spans="1:11" ht="12.75">
      <c r="A37" s="66">
        <v>30</v>
      </c>
      <c r="B37" s="67"/>
      <c r="C37" s="79" t="s">
        <v>26</v>
      </c>
      <c r="D37" s="74">
        <v>44036</v>
      </c>
      <c r="E37" s="70" t="s">
        <v>28</v>
      </c>
      <c r="F37" s="75" t="s">
        <v>117</v>
      </c>
      <c r="G37" s="75" t="s">
        <v>72</v>
      </c>
      <c r="H37" s="76" t="s">
        <v>103</v>
      </c>
      <c r="I37" s="77">
        <v>151.8</v>
      </c>
      <c r="J37" s="87"/>
      <c r="K37" s="79" t="s">
        <v>80</v>
      </c>
    </row>
    <row r="38" spans="1:11" ht="12.75">
      <c r="A38" s="66">
        <v>31</v>
      </c>
      <c r="B38" s="67"/>
      <c r="C38" s="73" t="s">
        <v>26</v>
      </c>
      <c r="D38" s="83">
        <v>44033</v>
      </c>
      <c r="E38" s="70" t="s">
        <v>28</v>
      </c>
      <c r="F38" s="86" t="s">
        <v>104</v>
      </c>
      <c r="G38" s="78" t="s">
        <v>43</v>
      </c>
      <c r="H38" s="84" t="s">
        <v>103</v>
      </c>
      <c r="I38" s="71">
        <v>49</v>
      </c>
      <c r="J38" s="85"/>
      <c r="K38" s="79" t="s">
        <v>81</v>
      </c>
    </row>
    <row r="39" spans="1:11" ht="12.75">
      <c r="A39" s="66">
        <v>32</v>
      </c>
      <c r="B39" s="67"/>
      <c r="C39" s="73" t="s">
        <v>26</v>
      </c>
      <c r="D39" s="83">
        <v>44034</v>
      </c>
      <c r="E39" s="70" t="s">
        <v>28</v>
      </c>
      <c r="F39" s="86" t="s">
        <v>104</v>
      </c>
      <c r="G39" s="78" t="s">
        <v>43</v>
      </c>
      <c r="H39" s="84" t="s">
        <v>103</v>
      </c>
      <c r="I39" s="71">
        <v>24</v>
      </c>
      <c r="J39" s="85"/>
      <c r="K39" s="79" t="s">
        <v>81</v>
      </c>
    </row>
    <row r="40" spans="1:11" ht="12.75">
      <c r="A40" s="66">
        <v>33</v>
      </c>
      <c r="B40" s="67"/>
      <c r="C40" s="73" t="s">
        <v>26</v>
      </c>
      <c r="D40" s="83">
        <v>44035</v>
      </c>
      <c r="E40" s="70" t="s">
        <v>28</v>
      </c>
      <c r="F40" s="86" t="s">
        <v>104</v>
      </c>
      <c r="G40" s="78" t="s">
        <v>43</v>
      </c>
      <c r="H40" s="84" t="s">
        <v>103</v>
      </c>
      <c r="I40" s="71">
        <v>17</v>
      </c>
      <c r="J40" s="85"/>
      <c r="K40" s="79" t="s">
        <v>81</v>
      </c>
    </row>
    <row r="41" spans="1:11" ht="12.75">
      <c r="A41" s="66">
        <v>34</v>
      </c>
      <c r="B41" s="67"/>
      <c r="C41" s="79" t="s">
        <v>26</v>
      </c>
      <c r="D41" s="74">
        <v>44036</v>
      </c>
      <c r="E41" s="70" t="s">
        <v>28</v>
      </c>
      <c r="F41" s="75" t="s">
        <v>104</v>
      </c>
      <c r="G41" s="75" t="s">
        <v>43</v>
      </c>
      <c r="H41" s="76" t="s">
        <v>103</v>
      </c>
      <c r="I41" s="77">
        <v>414.13</v>
      </c>
      <c r="J41" s="87"/>
      <c r="K41" s="79" t="s">
        <v>79</v>
      </c>
    </row>
    <row r="42" spans="1:18" ht="12.75">
      <c r="A42" s="66">
        <v>35</v>
      </c>
      <c r="B42" s="67"/>
      <c r="C42" s="72" t="s">
        <v>26</v>
      </c>
      <c r="D42" s="74">
        <v>44036</v>
      </c>
      <c r="E42" s="70" t="s">
        <v>28</v>
      </c>
      <c r="F42" s="75" t="s">
        <v>121</v>
      </c>
      <c r="G42" s="75" t="s">
        <v>125</v>
      </c>
      <c r="H42" s="76" t="s">
        <v>120</v>
      </c>
      <c r="I42" s="77">
        <v>389.33</v>
      </c>
      <c r="J42" s="87"/>
      <c r="K42" s="79" t="s">
        <v>79</v>
      </c>
      <c r="L42" s="26"/>
      <c r="M42" s="26"/>
      <c r="N42" s="26"/>
      <c r="O42" s="26"/>
      <c r="P42" s="26"/>
      <c r="Q42" s="26"/>
      <c r="R42" s="26"/>
    </row>
    <row r="43" spans="1:11" ht="12.75">
      <c r="A43" s="66">
        <v>36</v>
      </c>
      <c r="B43" s="67"/>
      <c r="C43" s="72" t="s">
        <v>26</v>
      </c>
      <c r="D43" s="74">
        <v>44034</v>
      </c>
      <c r="E43" s="70" t="s">
        <v>28</v>
      </c>
      <c r="F43" s="76"/>
      <c r="G43" s="76"/>
      <c r="H43" s="76"/>
      <c r="I43" s="77">
        <v>11.54</v>
      </c>
      <c r="J43" s="87"/>
      <c r="K43" s="79" t="s">
        <v>81</v>
      </c>
    </row>
    <row r="44" spans="1:18" ht="12.75">
      <c r="A44" s="66">
        <v>37</v>
      </c>
      <c r="B44" s="67"/>
      <c r="C44" s="72" t="s">
        <v>26</v>
      </c>
      <c r="D44" s="74">
        <v>44033</v>
      </c>
      <c r="E44" s="70" t="s">
        <v>28</v>
      </c>
      <c r="F44" s="75" t="s">
        <v>119</v>
      </c>
      <c r="G44" s="78" t="s">
        <v>43</v>
      </c>
      <c r="H44" s="76" t="s">
        <v>118</v>
      </c>
      <c r="I44" s="77">
        <v>36.04</v>
      </c>
      <c r="J44" s="82"/>
      <c r="K44" s="79" t="s">
        <v>81</v>
      </c>
      <c r="L44" s="26"/>
      <c r="M44" s="26"/>
      <c r="N44" s="26"/>
      <c r="O44" s="26"/>
      <c r="P44" s="26"/>
      <c r="Q44" s="26"/>
      <c r="R44" s="26"/>
    </row>
    <row r="45" spans="1:11" ht="15" customHeight="1">
      <c r="A45" s="66">
        <v>38</v>
      </c>
      <c r="B45" s="67"/>
      <c r="C45" s="79" t="s">
        <v>26</v>
      </c>
      <c r="D45" s="74">
        <v>44035</v>
      </c>
      <c r="E45" s="70" t="s">
        <v>28</v>
      </c>
      <c r="F45" s="75" t="s">
        <v>119</v>
      </c>
      <c r="G45" s="78" t="s">
        <v>43</v>
      </c>
      <c r="H45" s="76" t="s">
        <v>118</v>
      </c>
      <c r="I45" s="77">
        <v>20.35</v>
      </c>
      <c r="J45" s="87"/>
      <c r="K45" s="79" t="s">
        <v>81</v>
      </c>
    </row>
    <row r="46" spans="1:11" ht="15" customHeight="1">
      <c r="A46" s="66">
        <v>39</v>
      </c>
      <c r="B46" s="67"/>
      <c r="C46" s="79" t="s">
        <v>26</v>
      </c>
      <c r="D46" s="74">
        <v>44034</v>
      </c>
      <c r="E46" s="70" t="s">
        <v>28</v>
      </c>
      <c r="F46" s="75" t="s">
        <v>119</v>
      </c>
      <c r="G46" s="78" t="s">
        <v>43</v>
      </c>
      <c r="H46" s="76" t="s">
        <v>118</v>
      </c>
      <c r="I46" s="77">
        <v>33.56</v>
      </c>
      <c r="J46" s="87"/>
      <c r="K46" s="79" t="s">
        <v>81</v>
      </c>
    </row>
    <row r="47" spans="1:11" ht="15" customHeight="1">
      <c r="A47" s="66">
        <v>40</v>
      </c>
      <c r="B47" s="67"/>
      <c r="C47" s="79" t="s">
        <v>26</v>
      </c>
      <c r="D47" s="74">
        <v>44033</v>
      </c>
      <c r="E47" s="70" t="s">
        <v>28</v>
      </c>
      <c r="F47" s="75" t="s">
        <v>116</v>
      </c>
      <c r="G47" s="75" t="s">
        <v>126</v>
      </c>
      <c r="H47" s="76" t="s">
        <v>115</v>
      </c>
      <c r="I47" s="77">
        <v>6.35</v>
      </c>
      <c r="J47" s="87"/>
      <c r="K47" s="79" t="s">
        <v>81</v>
      </c>
    </row>
    <row r="48" spans="1:11" ht="15" customHeight="1">
      <c r="A48" s="66">
        <v>41</v>
      </c>
      <c r="B48" s="67"/>
      <c r="C48" s="72" t="s">
        <v>26</v>
      </c>
      <c r="D48" s="74">
        <v>44034</v>
      </c>
      <c r="E48" s="70" t="s">
        <v>28</v>
      </c>
      <c r="F48" s="75" t="s">
        <v>114</v>
      </c>
      <c r="G48" s="75" t="s">
        <v>126</v>
      </c>
      <c r="H48" s="76" t="s">
        <v>113</v>
      </c>
      <c r="I48" s="77">
        <v>8.88</v>
      </c>
      <c r="J48" s="87"/>
      <c r="K48" s="79" t="s">
        <v>81</v>
      </c>
    </row>
    <row r="49" spans="1:11" ht="15" customHeight="1">
      <c r="A49" s="66">
        <v>42</v>
      </c>
      <c r="B49" s="67"/>
      <c r="C49" s="72" t="s">
        <v>26</v>
      </c>
      <c r="D49" s="74">
        <v>44034</v>
      </c>
      <c r="E49" s="70" t="s">
        <v>28</v>
      </c>
      <c r="F49" s="76"/>
      <c r="G49" s="76"/>
      <c r="H49" s="76"/>
      <c r="I49" s="77">
        <v>10.8</v>
      </c>
      <c r="J49" s="87"/>
      <c r="K49" s="79" t="s">
        <v>81</v>
      </c>
    </row>
    <row r="50" spans="1:11" ht="15" customHeight="1">
      <c r="A50" s="66">
        <v>43</v>
      </c>
      <c r="B50" s="67"/>
      <c r="C50" s="72" t="s">
        <v>26</v>
      </c>
      <c r="D50" s="74">
        <v>44035</v>
      </c>
      <c r="E50" s="70" t="s">
        <v>28</v>
      </c>
      <c r="F50" s="75" t="s">
        <v>119</v>
      </c>
      <c r="G50" s="78" t="s">
        <v>43</v>
      </c>
      <c r="H50" s="76" t="s">
        <v>118</v>
      </c>
      <c r="I50" s="77">
        <v>13</v>
      </c>
      <c r="J50" s="79"/>
      <c r="K50" s="79" t="s">
        <v>81</v>
      </c>
    </row>
    <row r="51" spans="1:11" s="2" customFormat="1" ht="15" customHeight="1">
      <c r="A51" s="66">
        <v>44</v>
      </c>
      <c r="B51" s="84"/>
      <c r="C51" s="72" t="s">
        <v>26</v>
      </c>
      <c r="D51" s="74">
        <v>44036</v>
      </c>
      <c r="E51" s="70" t="s">
        <v>28</v>
      </c>
      <c r="F51" s="75" t="s">
        <v>112</v>
      </c>
      <c r="G51" s="75" t="s">
        <v>123</v>
      </c>
      <c r="H51" s="76" t="s">
        <v>111</v>
      </c>
      <c r="I51" s="77">
        <v>140.88</v>
      </c>
      <c r="J51" s="87"/>
      <c r="K51" s="79" t="s">
        <v>80</v>
      </c>
    </row>
    <row r="52" spans="1:11" ht="12.75">
      <c r="A52" s="66">
        <v>45</v>
      </c>
      <c r="B52" s="67"/>
      <c r="C52" s="72" t="s">
        <v>26</v>
      </c>
      <c r="D52" s="74">
        <v>44035</v>
      </c>
      <c r="E52" s="70" t="s">
        <v>28</v>
      </c>
      <c r="F52" s="75" t="s">
        <v>102</v>
      </c>
      <c r="G52" s="75" t="s">
        <v>123</v>
      </c>
      <c r="H52" s="76" t="s">
        <v>101</v>
      </c>
      <c r="I52" s="77">
        <v>14</v>
      </c>
      <c r="J52" s="87"/>
      <c r="K52" s="79" t="s">
        <v>81</v>
      </c>
    </row>
    <row r="53" spans="1:11" ht="12.75">
      <c r="A53" s="66">
        <v>46</v>
      </c>
      <c r="B53" s="67"/>
      <c r="C53" s="80" t="s">
        <v>26</v>
      </c>
      <c r="D53" s="91">
        <v>44033</v>
      </c>
      <c r="E53" s="70" t="s">
        <v>28</v>
      </c>
      <c r="F53" s="92"/>
      <c r="G53" s="92"/>
      <c r="H53" s="92"/>
      <c r="I53" s="93">
        <v>16.96</v>
      </c>
      <c r="J53" s="87"/>
      <c r="K53" s="79" t="s">
        <v>81</v>
      </c>
    </row>
    <row r="54" spans="1:11" ht="12.75">
      <c r="A54" s="66">
        <v>47</v>
      </c>
      <c r="B54" s="67"/>
      <c r="C54" s="72" t="s">
        <v>26</v>
      </c>
      <c r="D54" s="74">
        <v>44034</v>
      </c>
      <c r="E54" s="70" t="s">
        <v>28</v>
      </c>
      <c r="F54" s="75" t="s">
        <v>102</v>
      </c>
      <c r="G54" s="75" t="s">
        <v>123</v>
      </c>
      <c r="H54" s="76" t="s">
        <v>101</v>
      </c>
      <c r="I54" s="77">
        <v>16</v>
      </c>
      <c r="J54" s="79"/>
      <c r="K54" s="79" t="s">
        <v>81</v>
      </c>
    </row>
    <row r="55" spans="1:11" ht="12.75">
      <c r="A55" s="66">
        <v>48</v>
      </c>
      <c r="B55" s="67"/>
      <c r="C55" s="79" t="s">
        <v>26</v>
      </c>
      <c r="D55" s="74">
        <v>44036</v>
      </c>
      <c r="E55" s="70" t="s">
        <v>28</v>
      </c>
      <c r="F55" s="75" t="s">
        <v>100</v>
      </c>
      <c r="G55" s="75" t="s">
        <v>29</v>
      </c>
      <c r="H55" s="76" t="s">
        <v>99</v>
      </c>
      <c r="I55" s="77">
        <v>140.3</v>
      </c>
      <c r="J55" s="87"/>
      <c r="K55" s="79" t="s">
        <v>80</v>
      </c>
    </row>
    <row r="56" spans="1:11" ht="13.5" customHeight="1">
      <c r="A56" s="66">
        <v>49</v>
      </c>
      <c r="B56" s="67"/>
      <c r="C56" s="73"/>
      <c r="D56" s="84"/>
      <c r="E56" s="84"/>
      <c r="F56" s="89"/>
      <c r="G56" s="84"/>
      <c r="H56" s="90"/>
      <c r="I56" s="85"/>
      <c r="J56" s="85"/>
      <c r="K56" s="85"/>
    </row>
    <row r="57" spans="1:11" ht="12.75">
      <c r="A57" s="66">
        <v>50</v>
      </c>
      <c r="B57" s="67"/>
      <c r="C57" s="72" t="s">
        <v>90</v>
      </c>
      <c r="D57" s="74">
        <v>44029</v>
      </c>
      <c r="E57" s="70" t="s">
        <v>28</v>
      </c>
      <c r="F57" s="75" t="s">
        <v>94</v>
      </c>
      <c r="G57" s="75" t="s">
        <v>43</v>
      </c>
      <c r="H57" s="76" t="s">
        <v>93</v>
      </c>
      <c r="I57" s="77">
        <v>56110.32</v>
      </c>
      <c r="J57" s="79"/>
      <c r="K57" s="72" t="s">
        <v>91</v>
      </c>
    </row>
    <row r="58" spans="1:11" ht="12.75">
      <c r="A58" s="66">
        <v>51</v>
      </c>
      <c r="B58" s="67"/>
      <c r="C58" s="72" t="s">
        <v>90</v>
      </c>
      <c r="D58" s="74">
        <v>44043</v>
      </c>
      <c r="E58" s="70" t="s">
        <v>28</v>
      </c>
      <c r="F58" s="75" t="s">
        <v>96</v>
      </c>
      <c r="G58" s="75" t="s">
        <v>29</v>
      </c>
      <c r="H58" s="76" t="s">
        <v>95</v>
      </c>
      <c r="I58" s="77">
        <v>26719.2</v>
      </c>
      <c r="J58" s="79"/>
      <c r="K58" s="72" t="s">
        <v>91</v>
      </c>
    </row>
    <row r="59" spans="1:11" ht="12.75">
      <c r="A59" s="16"/>
      <c r="B59" s="25"/>
      <c r="C59" s="26"/>
      <c r="D59" s="63"/>
      <c r="E59" s="64"/>
      <c r="F59" s="64"/>
      <c r="G59" s="64"/>
      <c r="H59" s="64"/>
      <c r="I59" s="52"/>
      <c r="J59" s="45"/>
      <c r="K59" s="26"/>
    </row>
    <row r="60" spans="1:11" ht="12.75">
      <c r="A60" s="16"/>
      <c r="B60" s="25"/>
      <c r="C60" s="26"/>
      <c r="D60" s="63"/>
      <c r="E60" s="64"/>
      <c r="F60" s="64"/>
      <c r="G60" s="64"/>
      <c r="H60" s="64"/>
      <c r="I60" s="52"/>
      <c r="J60" s="45"/>
      <c r="K60" s="26"/>
    </row>
    <row r="61" spans="1:11" ht="12.75">
      <c r="A61" s="16"/>
      <c r="B61" s="25"/>
      <c r="C61" s="26"/>
      <c r="D61" s="63"/>
      <c r="E61" s="64"/>
      <c r="F61" s="64"/>
      <c r="G61" s="64"/>
      <c r="H61" s="64"/>
      <c r="I61" s="52"/>
      <c r="J61" s="45"/>
      <c r="K61" s="26"/>
    </row>
    <row r="62" spans="1:11" ht="12.75">
      <c r="A62" s="16"/>
      <c r="B62" s="25"/>
      <c r="C62" s="26"/>
      <c r="D62" s="63"/>
      <c r="E62" s="64"/>
      <c r="F62" s="64"/>
      <c r="G62" s="64"/>
      <c r="H62" s="64"/>
      <c r="I62" s="52"/>
      <c r="J62" s="45"/>
      <c r="K62" s="26"/>
    </row>
    <row r="63" spans="1:11" ht="12.75">
      <c r="A63" s="16"/>
      <c r="B63" s="25"/>
      <c r="C63" s="26"/>
      <c r="D63" s="63"/>
      <c r="E63" s="64"/>
      <c r="F63" s="64"/>
      <c r="G63" s="64"/>
      <c r="H63" s="64"/>
      <c r="I63" s="52"/>
      <c r="J63" s="45"/>
      <c r="K63" s="26"/>
    </row>
    <row r="64" spans="1:11" ht="12.75">
      <c r="A64" s="16"/>
      <c r="B64" s="25"/>
      <c r="C64" s="26"/>
      <c r="D64" s="63"/>
      <c r="E64" s="64"/>
      <c r="F64" s="64"/>
      <c r="G64" s="64"/>
      <c r="H64" s="64"/>
      <c r="I64" s="52"/>
      <c r="J64" s="45"/>
      <c r="K64" s="26"/>
    </row>
    <row r="65" spans="1:11" ht="12.75">
      <c r="A65" s="16"/>
      <c r="B65" s="25"/>
      <c r="C65" s="26"/>
      <c r="D65" s="63"/>
      <c r="E65" s="64"/>
      <c r="F65" s="64"/>
      <c r="G65" s="64"/>
      <c r="H65" s="64"/>
      <c r="I65" s="52"/>
      <c r="J65" s="45"/>
      <c r="K65" s="26"/>
    </row>
    <row r="66" spans="1:11" ht="12.75">
      <c r="A66" s="16"/>
      <c r="B66" s="25"/>
      <c r="C66" s="26"/>
      <c r="D66" s="63"/>
      <c r="E66" s="64"/>
      <c r="F66" s="64"/>
      <c r="G66" s="64"/>
      <c r="H66" s="64"/>
      <c r="I66" s="52"/>
      <c r="J66" s="45"/>
      <c r="K66" s="26"/>
    </row>
    <row r="67" spans="1:11" ht="12.75">
      <c r="A67" s="16"/>
      <c r="B67" s="25"/>
      <c r="C67" s="26"/>
      <c r="D67" s="63"/>
      <c r="E67" s="64"/>
      <c r="F67" s="64"/>
      <c r="G67" s="64"/>
      <c r="H67" s="64"/>
      <c r="I67" s="52"/>
      <c r="J67" s="45"/>
      <c r="K67" s="26"/>
    </row>
    <row r="68" spans="1:11" ht="12.75">
      <c r="A68" s="16"/>
      <c r="B68" s="25"/>
      <c r="C68" s="26"/>
      <c r="D68" s="63"/>
      <c r="E68" s="64"/>
      <c r="F68" s="64"/>
      <c r="G68" s="64"/>
      <c r="H68" s="64"/>
      <c r="I68" s="52"/>
      <c r="J68" s="45"/>
      <c r="K68" s="26"/>
    </row>
    <row r="69" spans="1:11" ht="12.75">
      <c r="A69" s="16"/>
      <c r="B69" s="25"/>
      <c r="C69" s="26"/>
      <c r="D69" s="63"/>
      <c r="E69" s="64"/>
      <c r="F69" s="64"/>
      <c r="G69" s="64"/>
      <c r="H69" s="64"/>
      <c r="I69" s="52"/>
      <c r="J69" s="45"/>
      <c r="K69" s="26"/>
    </row>
    <row r="70" spans="1:11" ht="12.75">
      <c r="A70" s="16"/>
      <c r="B70" s="25"/>
      <c r="C70" s="26"/>
      <c r="D70" s="63"/>
      <c r="E70" s="64"/>
      <c r="F70" s="64"/>
      <c r="G70" s="64"/>
      <c r="H70" s="64"/>
      <c r="I70" s="52"/>
      <c r="J70" s="45"/>
      <c r="K70" s="26"/>
    </row>
    <row r="71" spans="1:11" ht="12.75">
      <c r="A71" s="16"/>
      <c r="B71" s="25"/>
      <c r="C71" s="26"/>
      <c r="D71" s="63"/>
      <c r="E71" s="64"/>
      <c r="F71" s="64"/>
      <c r="G71" s="64"/>
      <c r="H71" s="64"/>
      <c r="I71" s="52"/>
      <c r="J71" s="45"/>
      <c r="K71" s="26"/>
    </row>
    <row r="72" spans="1:11" ht="12.75">
      <c r="A72" s="16"/>
      <c r="B72" s="25"/>
      <c r="C72" s="26"/>
      <c r="D72" s="63"/>
      <c r="E72" s="64"/>
      <c r="F72" s="64"/>
      <c r="G72" s="64"/>
      <c r="H72" s="64"/>
      <c r="I72" s="52"/>
      <c r="J72" s="45"/>
      <c r="K72" s="26"/>
    </row>
    <row r="73" spans="1:11" ht="12.75">
      <c r="A73" s="16"/>
      <c r="B73" s="25"/>
      <c r="C73" s="26"/>
      <c r="D73" s="63"/>
      <c r="E73" s="64"/>
      <c r="F73" s="64"/>
      <c r="G73" s="64"/>
      <c r="H73" s="64"/>
      <c r="I73" s="52"/>
      <c r="J73" s="45"/>
      <c r="K73" s="26"/>
    </row>
    <row r="74" spans="1:11" ht="12.75">
      <c r="A74" s="16"/>
      <c r="B74" s="25"/>
      <c r="C74" s="26"/>
      <c r="D74" s="63"/>
      <c r="E74" s="64"/>
      <c r="F74" s="64"/>
      <c r="G74" s="64"/>
      <c r="H74" s="64"/>
      <c r="I74" s="52"/>
      <c r="J74" s="45"/>
      <c r="K74" s="26"/>
    </row>
    <row r="75" spans="1:11" ht="12.75">
      <c r="A75" s="16"/>
      <c r="B75" s="25"/>
      <c r="C75" s="26"/>
      <c r="D75" s="63"/>
      <c r="E75" s="64"/>
      <c r="F75" s="64"/>
      <c r="G75" s="64"/>
      <c r="H75" s="64"/>
      <c r="I75" s="52"/>
      <c r="J75" s="45"/>
      <c r="K75" s="26"/>
    </row>
    <row r="76" spans="4:8" ht="12.75">
      <c r="D76" s="60"/>
      <c r="H76" s="21"/>
    </row>
    <row r="77" spans="4:8" ht="12.75">
      <c r="D77" s="60"/>
      <c r="H77" s="21"/>
    </row>
    <row r="78" spans="1:14" ht="12.75">
      <c r="A78" s="16"/>
      <c r="C78" s="26"/>
      <c r="D78" s="61"/>
      <c r="E78" s="23"/>
      <c r="F78" s="23"/>
      <c r="G78" s="23"/>
      <c r="H78" s="23"/>
      <c r="I78" s="28"/>
      <c r="J78" s="22"/>
      <c r="K78" s="22"/>
      <c r="L78" s="14"/>
      <c r="M78" s="14"/>
      <c r="N78" s="14"/>
    </row>
    <row r="79" spans="1:14" ht="13.5" thickBot="1">
      <c r="A79" s="16"/>
      <c r="D79" s="62"/>
      <c r="E79" s="30"/>
      <c r="F79" s="30"/>
      <c r="G79" s="31"/>
      <c r="H79" s="31"/>
      <c r="I79" s="51">
        <f>SUM(I8:I78)</f>
        <v>190935.90000000005</v>
      </c>
      <c r="L79" s="14"/>
      <c r="M79" s="14"/>
      <c r="N79" s="14"/>
    </row>
    <row r="80" spans="1:8" ht="12.75">
      <c r="A80" s="16"/>
      <c r="C80" s="29" t="s">
        <v>16</v>
      </c>
      <c r="D80" s="60"/>
      <c r="H80" s="21"/>
    </row>
    <row r="81" spans="4:8" ht="12.75">
      <c r="D81" s="60"/>
      <c r="H81" s="21"/>
    </row>
    <row r="82" spans="3:8" ht="12.75">
      <c r="C82" s="15" t="s">
        <v>32</v>
      </c>
      <c r="D82" s="60"/>
      <c r="H82" s="21"/>
    </row>
    <row r="83" spans="4:8" ht="12.75">
      <c r="D83" s="60"/>
      <c r="H83" s="21"/>
    </row>
    <row r="84" spans="3:8" ht="12.75">
      <c r="C84" s="15" t="s">
        <v>17</v>
      </c>
      <c r="D84" s="60"/>
      <c r="H84" s="21"/>
    </row>
    <row r="85" spans="2:8" ht="12.75">
      <c r="B85" s="21" t="s">
        <v>17</v>
      </c>
      <c r="D85" s="60"/>
      <c r="H85" s="21"/>
    </row>
    <row r="86" spans="4:8" ht="12.75">
      <c r="D86" s="60"/>
      <c r="H86" s="21"/>
    </row>
    <row r="87" ht="12.75">
      <c r="H87" s="21"/>
    </row>
    <row r="88" ht="12.75">
      <c r="H88" s="21"/>
    </row>
  </sheetData>
  <sheetProtection/>
  <mergeCells count="3">
    <mergeCell ref="A1:K1"/>
    <mergeCell ref="A2:K2"/>
    <mergeCell ref="A3:K3"/>
  </mergeCells>
  <printOptions horizontalCentered="1"/>
  <pageMargins left="0.5" right="0" top="1" bottom="0.25" header="0.5" footer="0"/>
  <pageSetup horizontalDpi="600" verticalDpi="600" orientation="landscape" paperSize="17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zoomScale="125" zoomScaleNormal="125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4.421875" style="2" bestFit="1" customWidth="1"/>
    <col min="2" max="2" width="12.8515625" style="0" customWidth="1"/>
    <col min="3" max="3" width="2.28125" style="0" customWidth="1"/>
    <col min="4" max="4" width="13.421875" style="0" bestFit="1" customWidth="1"/>
    <col min="5" max="5" width="2.28125" style="0" customWidth="1"/>
    <col min="6" max="6" width="9.7109375" style="0" bestFit="1" customWidth="1"/>
    <col min="7" max="7" width="2.28125" style="0" customWidth="1"/>
    <col min="8" max="8" width="8.421875" style="5" bestFit="1" customWidth="1"/>
    <col min="9" max="9" width="2.28125" style="0" customWidth="1"/>
    <col min="10" max="10" width="11.7109375" style="0" customWidth="1"/>
    <col min="11" max="11" width="2.28125" style="0" customWidth="1"/>
    <col min="12" max="12" width="9.28125" style="0" bestFit="1" customWidth="1"/>
    <col min="13" max="13" width="2.28125" style="0" customWidth="1"/>
    <col min="14" max="14" width="12.140625" style="0" bestFit="1" customWidth="1"/>
    <col min="15" max="15" width="2.28125" style="0" customWidth="1"/>
  </cols>
  <sheetData>
    <row r="1" spans="1:14" ht="12.75">
      <c r="A1" s="95" t="s">
        <v>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2.75">
      <c r="A2" s="95" t="str">
        <f>'KPSC 2-39'!A2</f>
        <v>KPSC Case No. 2020-00174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2.75">
      <c r="A3" s="95" t="s">
        <v>73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2.75">
      <c r="A4" s="95" t="s">
        <v>60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7" spans="1:14" ht="25.5">
      <c r="A7" s="9" t="s">
        <v>6</v>
      </c>
      <c r="B7" s="17" t="s">
        <v>34</v>
      </c>
      <c r="C7" s="6"/>
      <c r="D7" s="7" t="s">
        <v>0</v>
      </c>
      <c r="E7" s="6"/>
      <c r="F7" s="7" t="s">
        <v>1</v>
      </c>
      <c r="G7" s="6"/>
      <c r="H7" s="8" t="s">
        <v>2</v>
      </c>
      <c r="I7" s="6"/>
      <c r="J7" s="7" t="s">
        <v>3</v>
      </c>
      <c r="K7" s="6"/>
      <c r="L7" s="7" t="s">
        <v>4</v>
      </c>
      <c r="M7" s="6"/>
      <c r="N7" s="9" t="s">
        <v>5</v>
      </c>
    </row>
    <row r="8" spans="1:14" ht="12.75">
      <c r="A8" s="3">
        <v>-1</v>
      </c>
      <c r="B8" s="3">
        <f>A8-1</f>
        <v>-2</v>
      </c>
      <c r="D8" s="3">
        <f>+B8-1</f>
        <v>-3</v>
      </c>
      <c r="F8" s="3">
        <f>+D8-1</f>
        <v>-4</v>
      </c>
      <c r="H8" s="3">
        <f>+F8-1</f>
        <v>-5</v>
      </c>
      <c r="J8" s="3">
        <f>+H8-1</f>
        <v>-6</v>
      </c>
      <c r="L8" s="3">
        <f>+J8-1</f>
        <v>-7</v>
      </c>
      <c r="N8" s="3">
        <f>+L8-1</f>
        <v>-8</v>
      </c>
    </row>
    <row r="9" spans="1:14" ht="12.75">
      <c r="A9" s="3"/>
      <c r="B9" s="3"/>
      <c r="D9" s="3"/>
      <c r="F9" s="3"/>
      <c r="J9" s="3"/>
      <c r="L9" s="3"/>
      <c r="N9" s="3"/>
    </row>
    <row r="10" spans="1:14" ht="25.5">
      <c r="A10" s="3">
        <v>1</v>
      </c>
      <c r="B10" s="46" t="s">
        <v>69</v>
      </c>
      <c r="D10" s="14" t="s">
        <v>74</v>
      </c>
      <c r="F10" s="4">
        <v>400</v>
      </c>
      <c r="H10" s="58">
        <v>12.5</v>
      </c>
      <c r="J10" s="4">
        <f>ROUND(F10*H10,2)</f>
        <v>5000</v>
      </c>
      <c r="L10" s="4">
        <v>0</v>
      </c>
      <c r="N10" s="4">
        <f>J10+J11</f>
        <v>12975</v>
      </c>
    </row>
    <row r="11" spans="1:14" ht="12.75">
      <c r="A11" s="3">
        <v>2</v>
      </c>
      <c r="B11" s="46"/>
      <c r="D11" s="14" t="s">
        <v>75</v>
      </c>
      <c r="F11" s="4">
        <v>275</v>
      </c>
      <c r="H11" s="5">
        <v>29</v>
      </c>
      <c r="J11" s="4">
        <f>ROUND(F11*H11,2)</f>
        <v>7975</v>
      </c>
      <c r="L11" s="4"/>
      <c r="N11" s="4"/>
    </row>
    <row r="12" spans="1:14" ht="12.75">
      <c r="A12" s="3"/>
      <c r="B12" s="46"/>
      <c r="D12" s="14"/>
      <c r="F12" s="4"/>
      <c r="J12" s="4"/>
      <c r="L12" s="4"/>
      <c r="N12" s="4"/>
    </row>
    <row r="13" spans="1:14" ht="25.5">
      <c r="A13" s="3">
        <v>3</v>
      </c>
      <c r="B13" s="46" t="s">
        <v>71</v>
      </c>
      <c r="D13" s="14" t="s">
        <v>74</v>
      </c>
      <c r="F13" s="4">
        <v>400</v>
      </c>
      <c r="H13" s="5">
        <v>20.5</v>
      </c>
      <c r="J13" s="4">
        <f>ROUND(F13*H13,2)</f>
        <v>8200</v>
      </c>
      <c r="L13" s="4">
        <v>0</v>
      </c>
      <c r="N13" s="4">
        <f>J13+J14</f>
        <v>9300</v>
      </c>
    </row>
    <row r="14" spans="1:14" ht="12.75">
      <c r="A14" s="3">
        <v>4</v>
      </c>
      <c r="B14" s="46"/>
      <c r="D14" s="14" t="s">
        <v>75</v>
      </c>
      <c r="F14" s="4">
        <v>275</v>
      </c>
      <c r="H14" s="5">
        <v>4</v>
      </c>
      <c r="J14" s="4">
        <f>ROUND(F14*H14,2)</f>
        <v>1100</v>
      </c>
      <c r="L14" s="4"/>
      <c r="N14" s="4"/>
    </row>
    <row r="15" spans="1:14" ht="12.75">
      <c r="A15" s="3"/>
      <c r="B15" s="46"/>
      <c r="D15" s="14"/>
      <c r="F15" s="4"/>
      <c r="H15" s="12"/>
      <c r="J15" s="4"/>
      <c r="L15" s="4"/>
      <c r="N15" s="4"/>
    </row>
    <row r="16" spans="1:14" ht="12.75">
      <c r="A16" s="3"/>
      <c r="B16" s="1"/>
      <c r="D16" s="14"/>
      <c r="F16" s="4"/>
      <c r="J16" s="4"/>
      <c r="L16" s="4"/>
      <c r="N16" s="4"/>
    </row>
    <row r="17" spans="1:14" ht="12.75">
      <c r="A17" s="3"/>
      <c r="B17" s="1"/>
      <c r="D17" s="14"/>
      <c r="F17" s="4"/>
      <c r="J17" s="4"/>
      <c r="L17" s="4"/>
      <c r="N17" s="4"/>
    </row>
    <row r="18" spans="1:14" ht="12.75">
      <c r="A18" s="3"/>
      <c r="B18" s="1"/>
      <c r="D18" s="14"/>
      <c r="F18" s="4"/>
      <c r="J18" s="4"/>
      <c r="L18" s="4"/>
      <c r="N18" s="4"/>
    </row>
    <row r="19" spans="1:14" ht="12.75">
      <c r="A19" s="3"/>
      <c r="B19" s="1"/>
      <c r="D19" s="14"/>
      <c r="F19" s="4"/>
      <c r="J19" s="4"/>
      <c r="L19" s="4"/>
      <c r="N19" s="4"/>
    </row>
    <row r="20" spans="1:14" ht="12.75">
      <c r="A20" s="3"/>
      <c r="B20" s="1"/>
      <c r="D20" s="47"/>
      <c r="F20" s="4"/>
      <c r="J20" s="4"/>
      <c r="L20" s="4"/>
      <c r="N20" s="4"/>
    </row>
    <row r="21" spans="1:14" ht="12.75">
      <c r="A21" s="3"/>
      <c r="B21" s="46"/>
      <c r="D21" s="14"/>
      <c r="F21" s="4"/>
      <c r="J21" s="4"/>
      <c r="L21" s="4"/>
      <c r="N21" s="4"/>
    </row>
    <row r="22" spans="1:14" ht="12.75">
      <c r="A22" s="3"/>
      <c r="B22" s="46"/>
      <c r="D22" s="14"/>
      <c r="F22" s="4"/>
      <c r="J22" s="4"/>
      <c r="L22" s="42"/>
      <c r="N22" s="4"/>
    </row>
    <row r="24" spans="1:15" ht="12.75">
      <c r="A24" s="3"/>
      <c r="B24" s="46"/>
      <c r="D24" s="14"/>
      <c r="F24" s="4"/>
      <c r="J24" s="4"/>
      <c r="L24" s="4"/>
      <c r="N24" s="43"/>
      <c r="O24" s="27"/>
    </row>
    <row r="25" spans="1:15" ht="12.75">
      <c r="A25" s="3"/>
      <c r="B25" s="46"/>
      <c r="D25" s="14"/>
      <c r="F25" s="4"/>
      <c r="J25" s="4"/>
      <c r="L25" s="4"/>
      <c r="N25" s="43"/>
      <c r="O25" s="27"/>
    </row>
    <row r="27" spans="1:14" ht="12.75">
      <c r="A27" s="3"/>
      <c r="B27" s="53"/>
      <c r="D27" s="14"/>
      <c r="F27" s="42"/>
      <c r="J27" s="4"/>
      <c r="L27" s="4"/>
      <c r="N27" s="43"/>
    </row>
    <row r="28" spans="1:14" ht="12.75">
      <c r="A28" s="3"/>
      <c r="B28" s="50"/>
      <c r="D28" s="14"/>
      <c r="F28" s="42"/>
      <c r="J28" s="4"/>
      <c r="L28" s="4"/>
      <c r="N28" s="43"/>
    </row>
    <row r="29" spans="1:14" ht="12.75">
      <c r="A29" s="3"/>
      <c r="B29" s="50"/>
      <c r="D29" s="14"/>
      <c r="F29" s="4"/>
      <c r="J29" s="4"/>
      <c r="L29" s="42"/>
      <c r="N29" s="4"/>
    </row>
    <row r="30" spans="1:14" ht="12.75">
      <c r="A30" s="3"/>
      <c r="B30" s="50"/>
      <c r="F30" s="42"/>
      <c r="J30" s="4"/>
      <c r="L30" s="4"/>
      <c r="N30" s="43"/>
    </row>
    <row r="31" spans="1:14" ht="12.75">
      <c r="A31" s="3"/>
      <c r="B31" s="53"/>
      <c r="D31" s="14"/>
      <c r="F31" s="42"/>
      <c r="J31" s="4"/>
      <c r="L31" s="4"/>
      <c r="N31" s="43"/>
    </row>
    <row r="32" spans="1:14" ht="12.75">
      <c r="A32" s="3"/>
      <c r="B32" s="50"/>
      <c r="D32" s="14"/>
      <c r="F32" s="42"/>
      <c r="J32" s="4"/>
      <c r="L32" s="4"/>
      <c r="N32" s="43"/>
    </row>
    <row r="33" spans="1:14" ht="12.75">
      <c r="A33" s="3"/>
      <c r="B33" s="50"/>
      <c r="D33" s="14"/>
      <c r="F33" s="4"/>
      <c r="J33" s="4"/>
      <c r="L33" s="42"/>
      <c r="N33" s="4"/>
    </row>
    <row r="34" spans="1:14" ht="12.75">
      <c r="A34" s="3"/>
      <c r="B34" s="50"/>
      <c r="F34" s="42"/>
      <c r="J34" s="4"/>
      <c r="L34" s="4"/>
      <c r="N34" s="43"/>
    </row>
    <row r="35" spans="1:14" ht="12.75">
      <c r="A35" s="3"/>
      <c r="B35" s="50"/>
      <c r="F35" s="42"/>
      <c r="J35" s="4"/>
      <c r="L35" s="4"/>
      <c r="N35" s="43"/>
    </row>
    <row r="36" spans="1:14" ht="12.75">
      <c r="A36" s="3"/>
      <c r="B36" s="53"/>
      <c r="D36" s="14"/>
      <c r="F36" s="42"/>
      <c r="J36" s="4"/>
      <c r="L36" s="4"/>
      <c r="N36" s="43"/>
    </row>
    <row r="37" spans="1:14" ht="12.75">
      <c r="A37" s="3"/>
      <c r="B37" s="50"/>
      <c r="D37" s="14"/>
      <c r="F37" s="42"/>
      <c r="J37" s="4"/>
      <c r="L37" s="4"/>
      <c r="N37" s="43"/>
    </row>
    <row r="38" spans="1:14" ht="12.75">
      <c r="A38" s="3"/>
      <c r="B38" s="50"/>
      <c r="F38" s="42"/>
      <c r="J38" s="4"/>
      <c r="L38" s="4"/>
      <c r="N38" s="43"/>
    </row>
    <row r="39" spans="1:14" ht="12.75">
      <c r="A39" s="3"/>
      <c r="B39" s="50"/>
      <c r="F39" s="42"/>
      <c r="J39" s="4"/>
      <c r="L39" s="4"/>
      <c r="N39" s="43"/>
    </row>
    <row r="40" spans="1:14" ht="12.75">
      <c r="A40" s="3"/>
      <c r="B40" s="53"/>
      <c r="D40" s="14"/>
      <c r="F40" s="42"/>
      <c r="J40" s="4"/>
      <c r="L40" s="4"/>
      <c r="N40" s="43"/>
    </row>
    <row r="41" spans="1:14" ht="12.75">
      <c r="A41" s="3"/>
      <c r="B41" s="50"/>
      <c r="D41" s="14"/>
      <c r="F41" s="42"/>
      <c r="J41" s="4"/>
      <c r="L41" s="4"/>
      <c r="N41" s="43"/>
    </row>
    <row r="42" spans="1:14" ht="12.75">
      <c r="A42" s="3"/>
      <c r="B42" s="50"/>
      <c r="F42" s="42"/>
      <c r="J42" s="4"/>
      <c r="L42" s="4"/>
      <c r="N42" s="43"/>
    </row>
    <row r="43" spans="1:14" ht="12.75">
      <c r="A43" s="3"/>
      <c r="B43" s="50"/>
      <c r="F43" s="42"/>
      <c r="J43" s="4"/>
      <c r="L43" s="4"/>
      <c r="N43" s="43"/>
    </row>
    <row r="44" spans="1:14" ht="12.75">
      <c r="A44" s="3"/>
      <c r="B44" s="50"/>
      <c r="F44" s="42"/>
      <c r="J44" s="4"/>
      <c r="L44" s="4"/>
      <c r="N44" s="43"/>
    </row>
    <row r="45" spans="1:14" ht="12.75">
      <c r="A45" s="3"/>
      <c r="B45" s="50"/>
      <c r="F45" s="42"/>
      <c r="J45" s="4"/>
      <c r="L45" s="4"/>
      <c r="N45" s="43"/>
    </row>
    <row r="46" spans="1:14" ht="12.75">
      <c r="A46" s="3"/>
      <c r="B46" s="50"/>
      <c r="F46" s="42"/>
      <c r="J46" s="4"/>
      <c r="L46" s="4"/>
      <c r="N46" s="43"/>
    </row>
    <row r="47" spans="1:14" ht="12.75">
      <c r="A47" s="3"/>
      <c r="B47" s="50"/>
      <c r="F47" s="42"/>
      <c r="J47" s="4"/>
      <c r="L47" s="4"/>
      <c r="N47" s="43"/>
    </row>
    <row r="48" spans="1:14" ht="12.75">
      <c r="A48" s="3"/>
      <c r="B48" s="50"/>
      <c r="F48" s="42"/>
      <c r="J48" s="4"/>
      <c r="L48" s="4"/>
      <c r="N48" s="43"/>
    </row>
    <row r="49" spans="1:14" ht="12.75">
      <c r="A49" s="3"/>
      <c r="B49" s="50"/>
      <c r="F49" s="42"/>
      <c r="J49" s="4"/>
      <c r="L49" s="4"/>
      <c r="N49" s="43"/>
    </row>
    <row r="50" spans="1:14" ht="12.75">
      <c r="A50" s="3"/>
      <c r="B50" s="50"/>
      <c r="F50" s="42"/>
      <c r="J50" s="4"/>
      <c r="L50" s="4"/>
      <c r="N50" s="43"/>
    </row>
    <row r="51" spans="1:14" ht="12.75">
      <c r="A51" s="3"/>
      <c r="B51" s="50"/>
      <c r="F51" s="42"/>
      <c r="J51" s="4"/>
      <c r="L51" s="4"/>
      <c r="N51" s="43"/>
    </row>
    <row r="52" spans="1:14" ht="12.75">
      <c r="A52" s="3"/>
      <c r="B52" s="50"/>
      <c r="F52" s="42"/>
      <c r="J52" s="4"/>
      <c r="L52" s="4"/>
      <c r="N52" s="43"/>
    </row>
    <row r="53" spans="1:14" ht="12.75">
      <c r="A53" s="3"/>
      <c r="B53" s="50"/>
      <c r="F53" s="42"/>
      <c r="J53" s="4"/>
      <c r="L53" s="4"/>
      <c r="N53" s="43"/>
    </row>
    <row r="54" spans="1:14" ht="12.75">
      <c r="A54" s="3"/>
      <c r="B54" s="50"/>
      <c r="F54" s="42"/>
      <c r="J54" s="4"/>
      <c r="L54" s="4"/>
      <c r="N54" s="43"/>
    </row>
    <row r="56" spans="4:14" ht="13.5" thickBot="1">
      <c r="D56" s="31" t="s">
        <v>7</v>
      </c>
      <c r="E56" s="27"/>
      <c r="F56" s="38"/>
      <c r="G56" s="27"/>
      <c r="H56" s="59">
        <f>SUM(H10:H55)</f>
        <v>66</v>
      </c>
      <c r="I56" s="27"/>
      <c r="J56" s="44">
        <f>SUM(J10:J55)</f>
        <v>22275</v>
      </c>
      <c r="K56" s="27"/>
      <c r="L56" s="44">
        <f>SUM(L10:L55)</f>
        <v>0</v>
      </c>
      <c r="M56" s="27"/>
      <c r="N56" s="44">
        <f>SUM(N10:N55)</f>
        <v>22275</v>
      </c>
    </row>
    <row r="57" ht="13.5" thickTop="1"/>
    <row r="60" ht="12.75">
      <c r="O60" s="27"/>
    </row>
  </sheetData>
  <sheetProtection/>
  <mergeCells count="4">
    <mergeCell ref="A1:N1"/>
    <mergeCell ref="A2:N2"/>
    <mergeCell ref="A3:N3"/>
    <mergeCell ref="A4:N4"/>
  </mergeCells>
  <printOptions horizontalCentered="1"/>
  <pageMargins left="0.5" right="0" top="1.25" bottom="0.5" header="0.5" footer="0"/>
  <pageSetup horizontalDpi="600" verticalDpi="600" orientation="portrait" r:id="rId1"/>
  <rowBreaks count="1" manualBreakCount="1">
    <brk id="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0"/>
  <sheetViews>
    <sheetView zoomScale="125" zoomScaleNormal="125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4.421875" style="2" bestFit="1" customWidth="1"/>
    <col min="2" max="2" width="12.8515625" style="0" customWidth="1"/>
    <col min="3" max="3" width="2.28125" style="0" customWidth="1"/>
    <col min="4" max="4" width="13.421875" style="0" bestFit="1" customWidth="1"/>
    <col min="5" max="5" width="2.28125" style="0" customWidth="1"/>
    <col min="6" max="6" width="9.7109375" style="0" bestFit="1" customWidth="1"/>
    <col min="7" max="7" width="2.28125" style="0" customWidth="1"/>
    <col min="8" max="8" width="8.421875" style="5" bestFit="1" customWidth="1"/>
    <col min="9" max="9" width="2.28125" style="0" customWidth="1"/>
    <col min="10" max="10" width="11.7109375" style="0" customWidth="1"/>
    <col min="11" max="11" width="2.28125" style="0" customWidth="1"/>
    <col min="12" max="12" width="9.28125" style="0" bestFit="1" customWidth="1"/>
    <col min="13" max="13" width="2.28125" style="0" customWidth="1"/>
    <col min="14" max="14" width="12.140625" style="0" bestFit="1" customWidth="1"/>
    <col min="15" max="15" width="2.28125" style="0" customWidth="1"/>
  </cols>
  <sheetData>
    <row r="1" spans="1:14" ht="12.75">
      <c r="A1" s="95" t="s">
        <v>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2.75">
      <c r="A2" s="95" t="str">
        <f>'KPSC 2-39'!A2</f>
        <v>KPSC Case No. 2020-00174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2.75">
      <c r="A3" s="95" t="s">
        <v>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2.75">
      <c r="A4" s="95" t="s">
        <v>10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7" spans="1:14" ht="25.5">
      <c r="A7" s="9" t="s">
        <v>6</v>
      </c>
      <c r="B7" s="17" t="s">
        <v>34</v>
      </c>
      <c r="C7" s="6"/>
      <c r="D7" s="7" t="s">
        <v>0</v>
      </c>
      <c r="E7" s="6"/>
      <c r="F7" s="7" t="s">
        <v>1</v>
      </c>
      <c r="G7" s="6"/>
      <c r="H7" s="8" t="s">
        <v>2</v>
      </c>
      <c r="I7" s="6"/>
      <c r="J7" s="7" t="s">
        <v>3</v>
      </c>
      <c r="K7" s="6"/>
      <c r="L7" s="7" t="s">
        <v>4</v>
      </c>
      <c r="M7" s="6"/>
      <c r="N7" s="9" t="s">
        <v>5</v>
      </c>
    </row>
    <row r="8" spans="1:14" ht="12.75">
      <c r="A8" s="3">
        <v>-1</v>
      </c>
      <c r="B8" s="3">
        <f>A8-1</f>
        <v>-2</v>
      </c>
      <c r="D8" s="3">
        <f>+B8-1</f>
        <v>-3</v>
      </c>
      <c r="F8" s="3">
        <f>+D8-1</f>
        <v>-4</v>
      </c>
      <c r="H8" s="3">
        <f>+F8-1</f>
        <v>-5</v>
      </c>
      <c r="J8" s="3">
        <f>+H8-1</f>
        <v>-6</v>
      </c>
      <c r="L8" s="3">
        <f>+J8-1</f>
        <v>-7</v>
      </c>
      <c r="N8" s="3">
        <f>+L8-1</f>
        <v>-8</v>
      </c>
    </row>
    <row r="9" spans="1:14" ht="12.75">
      <c r="A9" s="3"/>
      <c r="B9" s="3"/>
      <c r="D9" s="3"/>
      <c r="F9" s="3"/>
      <c r="J9" s="3"/>
      <c r="L9" s="3"/>
      <c r="N9" s="3"/>
    </row>
    <row r="10" spans="1:14" ht="25.5">
      <c r="A10" s="3">
        <v>1</v>
      </c>
      <c r="B10" s="46" t="s">
        <v>64</v>
      </c>
      <c r="D10" s="14" t="s">
        <v>66</v>
      </c>
      <c r="F10" s="4">
        <v>350</v>
      </c>
      <c r="H10" s="58">
        <v>2</v>
      </c>
      <c r="J10" s="4">
        <f>ROUND(F10*H10,2)</f>
        <v>700</v>
      </c>
      <c r="L10" s="4">
        <v>0</v>
      </c>
      <c r="N10" s="4">
        <f>+J10+L10</f>
        <v>700</v>
      </c>
    </row>
    <row r="11" spans="1:14" ht="12.75">
      <c r="A11" s="3"/>
      <c r="B11" s="46"/>
      <c r="D11" s="14"/>
      <c r="F11" s="4"/>
      <c r="J11" s="4"/>
      <c r="L11" s="4"/>
      <c r="N11" s="4"/>
    </row>
    <row r="12" spans="1:14" ht="25.5">
      <c r="A12" s="3">
        <v>2</v>
      </c>
      <c r="B12" s="46" t="s">
        <v>65</v>
      </c>
      <c r="D12" s="14" t="s">
        <v>66</v>
      </c>
      <c r="F12" s="4">
        <v>350</v>
      </c>
      <c r="H12" s="5">
        <v>4.4</v>
      </c>
      <c r="J12" s="4">
        <f>ROUND(F12*H12,2)</f>
        <v>1540</v>
      </c>
      <c r="L12" s="4">
        <v>0</v>
      </c>
      <c r="N12" s="4">
        <f>J12+J13</f>
        <v>3152</v>
      </c>
    </row>
    <row r="13" spans="1:14" ht="12.75">
      <c r="A13" s="3">
        <v>3</v>
      </c>
      <c r="B13" s="46"/>
      <c r="D13" s="14" t="s">
        <v>67</v>
      </c>
      <c r="F13" s="4">
        <v>260</v>
      </c>
      <c r="H13" s="5">
        <v>6.2</v>
      </c>
      <c r="J13" s="4">
        <f>ROUND(F13*H13,2)</f>
        <v>1612</v>
      </c>
      <c r="L13" s="4">
        <v>0</v>
      </c>
      <c r="N13" s="4"/>
    </row>
    <row r="14" spans="1:14" ht="12.75">
      <c r="A14" s="3"/>
      <c r="B14" s="46"/>
      <c r="D14" s="14"/>
      <c r="F14" s="4"/>
      <c r="J14" s="4"/>
      <c r="L14" s="4"/>
      <c r="N14" s="4"/>
    </row>
    <row r="15" spans="1:14" ht="25.5">
      <c r="A15" s="3">
        <f>A13+1</f>
        <v>4</v>
      </c>
      <c r="B15" s="46" t="s">
        <v>68</v>
      </c>
      <c r="D15" s="14" t="s">
        <v>66</v>
      </c>
      <c r="F15" s="4">
        <v>350</v>
      </c>
      <c r="H15" s="12">
        <v>1.8</v>
      </c>
      <c r="J15" s="4">
        <f>ROUND(F15*H15,2)</f>
        <v>630</v>
      </c>
      <c r="L15" s="4">
        <v>0</v>
      </c>
      <c r="N15" s="4">
        <f>J15</f>
        <v>630</v>
      </c>
    </row>
    <row r="16" spans="1:14" ht="12.75">
      <c r="A16" s="3"/>
      <c r="B16" s="1"/>
      <c r="D16" s="14"/>
      <c r="F16" s="4"/>
      <c r="J16" s="4"/>
      <c r="L16" s="4"/>
      <c r="N16" s="4"/>
    </row>
    <row r="17" spans="1:14" ht="25.5">
      <c r="A17" s="3">
        <v>5</v>
      </c>
      <c r="B17" s="1" t="s">
        <v>69</v>
      </c>
      <c r="D17" s="14" t="s">
        <v>66</v>
      </c>
      <c r="F17" s="4">
        <v>350</v>
      </c>
      <c r="H17" s="5">
        <v>29.1</v>
      </c>
      <c r="J17" s="4">
        <f>ROUND(F17*H17,2)</f>
        <v>10185</v>
      </c>
      <c r="L17" s="4">
        <v>0</v>
      </c>
      <c r="N17" s="4">
        <f>J17+J18+J19</f>
        <v>19065</v>
      </c>
    </row>
    <row r="18" spans="1:14" ht="12.75">
      <c r="A18" s="3">
        <v>6</v>
      </c>
      <c r="B18" s="1"/>
      <c r="D18" s="14" t="s">
        <v>67</v>
      </c>
      <c r="F18" s="4">
        <v>270</v>
      </c>
      <c r="H18" s="5">
        <v>26.2</v>
      </c>
      <c r="J18" s="4">
        <f>ROUND(F18*H18,2)</f>
        <v>7074</v>
      </c>
      <c r="L18" s="4">
        <v>0</v>
      </c>
      <c r="N18" s="4"/>
    </row>
    <row r="19" spans="1:14" ht="12.75">
      <c r="A19" s="3">
        <v>7</v>
      </c>
      <c r="B19" s="1"/>
      <c r="D19" s="14" t="s">
        <v>70</v>
      </c>
      <c r="F19" s="4">
        <v>210</v>
      </c>
      <c r="H19" s="5">
        <v>8.6</v>
      </c>
      <c r="J19" s="4">
        <f>ROUND(F19*H19,2)</f>
        <v>1806</v>
      </c>
      <c r="L19" s="4">
        <v>0</v>
      </c>
      <c r="N19" s="4"/>
    </row>
    <row r="20" spans="1:14" ht="12.75">
      <c r="A20" s="3"/>
      <c r="B20" s="1"/>
      <c r="D20" s="47"/>
      <c r="F20" s="4"/>
      <c r="J20" s="4"/>
      <c r="L20" s="4"/>
      <c r="N20" s="4"/>
    </row>
    <row r="21" spans="1:16" ht="25.5">
      <c r="A21" s="3">
        <v>8</v>
      </c>
      <c r="B21" s="46" t="s">
        <v>71</v>
      </c>
      <c r="D21" s="14" t="s">
        <v>66</v>
      </c>
      <c r="F21" s="4">
        <v>315</v>
      </c>
      <c r="H21" s="5">
        <v>92.8</v>
      </c>
      <c r="J21" s="4">
        <f>ROUND(F21*H21,2)</f>
        <v>29232</v>
      </c>
      <c r="L21" s="4">
        <v>192.95</v>
      </c>
      <c r="N21" s="4">
        <f>L21+J21+J22</f>
        <v>36701.45</v>
      </c>
      <c r="P21" t="s">
        <v>77</v>
      </c>
    </row>
    <row r="22" spans="1:16" ht="12.75">
      <c r="A22" s="3">
        <v>9</v>
      </c>
      <c r="B22" s="46"/>
      <c r="D22" s="14" t="s">
        <v>70</v>
      </c>
      <c r="F22" s="4">
        <v>189</v>
      </c>
      <c r="H22" s="5">
        <v>38.5</v>
      </c>
      <c r="J22" s="4">
        <f>ROUND(F22*H22,2)</f>
        <v>7276.5</v>
      </c>
      <c r="L22" s="42">
        <v>0</v>
      </c>
      <c r="N22" s="4"/>
      <c r="P22" t="s">
        <v>76</v>
      </c>
    </row>
    <row r="24" spans="1:16" ht="25.5">
      <c r="A24" s="3">
        <v>10</v>
      </c>
      <c r="B24" s="46" t="s">
        <v>87</v>
      </c>
      <c r="D24" s="14" t="s">
        <v>66</v>
      </c>
      <c r="F24" s="4">
        <v>315</v>
      </c>
      <c r="H24" s="5">
        <v>58</v>
      </c>
      <c r="J24" s="4">
        <f>H24*F24</f>
        <v>18270</v>
      </c>
      <c r="L24" s="4">
        <v>0</v>
      </c>
      <c r="N24" s="43">
        <f>J24+J25</f>
        <v>21766.5</v>
      </c>
      <c r="O24" s="27"/>
      <c r="P24" t="s">
        <v>77</v>
      </c>
    </row>
    <row r="25" spans="1:16" ht="12.75">
      <c r="A25" s="3">
        <v>11</v>
      </c>
      <c r="B25" s="46"/>
      <c r="D25" s="14" t="s">
        <v>70</v>
      </c>
      <c r="F25" s="4">
        <v>189</v>
      </c>
      <c r="H25" s="5">
        <v>18.5</v>
      </c>
      <c r="J25" s="4">
        <f>H25*F25</f>
        <v>3496.5</v>
      </c>
      <c r="L25" s="4">
        <v>0</v>
      </c>
      <c r="N25" s="43"/>
      <c r="O25" s="27"/>
      <c r="P25" t="s">
        <v>76</v>
      </c>
    </row>
    <row r="27" spans="1:14" ht="12.75">
      <c r="A27" s="3"/>
      <c r="B27" s="53"/>
      <c r="D27" s="14"/>
      <c r="F27" s="42"/>
      <c r="J27" s="4"/>
      <c r="L27" s="4"/>
      <c r="N27" s="43"/>
    </row>
    <row r="28" spans="1:14" ht="12.75">
      <c r="A28" s="3"/>
      <c r="B28" s="50"/>
      <c r="D28" s="14"/>
      <c r="F28" s="42"/>
      <c r="J28" s="4"/>
      <c r="L28" s="4"/>
      <c r="N28" s="43"/>
    </row>
    <row r="29" spans="1:14" ht="12.75">
      <c r="A29" s="3"/>
      <c r="B29" s="50"/>
      <c r="D29" s="14"/>
      <c r="F29" s="4"/>
      <c r="J29" s="4"/>
      <c r="L29" s="42"/>
      <c r="N29" s="4"/>
    </row>
    <row r="30" spans="1:14" ht="12.75">
      <c r="A30" s="3"/>
      <c r="B30" s="50"/>
      <c r="F30" s="42"/>
      <c r="J30" s="4"/>
      <c r="L30" s="4"/>
      <c r="N30" s="43"/>
    </row>
    <row r="31" spans="1:14" ht="12.75">
      <c r="A31" s="3"/>
      <c r="B31" s="53"/>
      <c r="D31" s="14"/>
      <c r="F31" s="42"/>
      <c r="J31" s="4"/>
      <c r="L31" s="4"/>
      <c r="N31" s="43"/>
    </row>
    <row r="32" spans="1:14" ht="12.75">
      <c r="A32" s="3"/>
      <c r="B32" s="50"/>
      <c r="D32" s="14"/>
      <c r="F32" s="42"/>
      <c r="J32" s="4"/>
      <c r="L32" s="4"/>
      <c r="N32" s="43"/>
    </row>
    <row r="33" spans="1:14" ht="12.75">
      <c r="A33" s="3"/>
      <c r="B33" s="50"/>
      <c r="D33" s="14"/>
      <c r="F33" s="4"/>
      <c r="J33" s="4"/>
      <c r="L33" s="42"/>
      <c r="N33" s="4"/>
    </row>
    <row r="34" spans="1:14" ht="12.75">
      <c r="A34" s="3"/>
      <c r="B34" s="50"/>
      <c r="F34" s="42"/>
      <c r="J34" s="4"/>
      <c r="L34" s="4"/>
      <c r="N34" s="43"/>
    </row>
    <row r="35" spans="1:14" ht="12.75">
      <c r="A35" s="3"/>
      <c r="B35" s="50"/>
      <c r="F35" s="42"/>
      <c r="J35" s="4"/>
      <c r="L35" s="4"/>
      <c r="N35" s="43"/>
    </row>
    <row r="36" spans="1:14" ht="12.75">
      <c r="A36" s="3"/>
      <c r="B36" s="53"/>
      <c r="D36" s="14"/>
      <c r="F36" s="42"/>
      <c r="J36" s="4"/>
      <c r="L36" s="4"/>
      <c r="N36" s="43"/>
    </row>
    <row r="37" spans="1:14" ht="12.75">
      <c r="A37" s="3"/>
      <c r="B37" s="50"/>
      <c r="D37" s="14"/>
      <c r="F37" s="42"/>
      <c r="J37" s="4"/>
      <c r="L37" s="4"/>
      <c r="N37" s="43"/>
    </row>
    <row r="38" spans="1:14" ht="12.75">
      <c r="A38" s="3"/>
      <c r="B38" s="50"/>
      <c r="F38" s="42"/>
      <c r="J38" s="4"/>
      <c r="L38" s="4"/>
      <c r="N38" s="43"/>
    </row>
    <row r="39" spans="1:14" ht="12.75">
      <c r="A39" s="3"/>
      <c r="B39" s="50"/>
      <c r="F39" s="42"/>
      <c r="J39" s="4"/>
      <c r="L39" s="4"/>
      <c r="N39" s="43"/>
    </row>
    <row r="40" spans="1:14" ht="12.75">
      <c r="A40" s="3"/>
      <c r="B40" s="53"/>
      <c r="D40" s="14"/>
      <c r="F40" s="42"/>
      <c r="J40" s="4"/>
      <c r="L40" s="4"/>
      <c r="N40" s="43"/>
    </row>
    <row r="41" spans="1:14" ht="12.75">
      <c r="A41" s="3"/>
      <c r="B41" s="50"/>
      <c r="D41" s="14"/>
      <c r="F41" s="42"/>
      <c r="J41" s="4"/>
      <c r="L41" s="4"/>
      <c r="N41" s="43"/>
    </row>
    <row r="42" spans="1:14" ht="12.75">
      <c r="A42" s="3"/>
      <c r="B42" s="50"/>
      <c r="F42" s="42"/>
      <c r="J42" s="4"/>
      <c r="L42" s="4"/>
      <c r="N42" s="43"/>
    </row>
    <row r="43" spans="1:14" ht="12.75">
      <c r="A43" s="3"/>
      <c r="B43" s="50"/>
      <c r="F43" s="42"/>
      <c r="J43" s="4"/>
      <c r="L43" s="4"/>
      <c r="N43" s="43"/>
    </row>
    <row r="44" spans="1:14" ht="12.75">
      <c r="A44" s="3"/>
      <c r="B44" s="50"/>
      <c r="F44" s="42"/>
      <c r="J44" s="4"/>
      <c r="L44" s="4"/>
      <c r="N44" s="43"/>
    </row>
    <row r="45" spans="1:14" ht="12.75">
      <c r="A45" s="3"/>
      <c r="B45" s="50"/>
      <c r="F45" s="42"/>
      <c r="J45" s="4"/>
      <c r="L45" s="4"/>
      <c r="N45" s="43"/>
    </row>
    <row r="46" spans="1:14" ht="12.75">
      <c r="A46" s="3"/>
      <c r="B46" s="50"/>
      <c r="F46" s="42"/>
      <c r="J46" s="4"/>
      <c r="L46" s="4"/>
      <c r="N46" s="43"/>
    </row>
    <row r="47" spans="1:14" ht="12.75">
      <c r="A47" s="3"/>
      <c r="B47" s="50"/>
      <c r="F47" s="42"/>
      <c r="J47" s="4"/>
      <c r="L47" s="4"/>
      <c r="N47" s="43"/>
    </row>
    <row r="48" spans="1:14" ht="12.75">
      <c r="A48" s="3"/>
      <c r="B48" s="50"/>
      <c r="F48" s="42"/>
      <c r="J48" s="4"/>
      <c r="L48" s="4"/>
      <c r="N48" s="43"/>
    </row>
    <row r="49" spans="1:14" ht="12.75">
      <c r="A49" s="3"/>
      <c r="B49" s="50"/>
      <c r="F49" s="42"/>
      <c r="J49" s="4"/>
      <c r="L49" s="4"/>
      <c r="N49" s="43"/>
    </row>
    <row r="50" spans="1:14" ht="12.75">
      <c r="A50" s="3"/>
      <c r="B50" s="50"/>
      <c r="F50" s="42"/>
      <c r="J50" s="4"/>
      <c r="L50" s="4"/>
      <c r="N50" s="43"/>
    </row>
    <row r="51" spans="1:14" ht="12.75">
      <c r="A51" s="3"/>
      <c r="B51" s="50"/>
      <c r="F51" s="42"/>
      <c r="J51" s="4"/>
      <c r="L51" s="4"/>
      <c r="N51" s="43"/>
    </row>
    <row r="52" spans="1:14" ht="12.75">
      <c r="A52" s="3"/>
      <c r="B52" s="50"/>
      <c r="F52" s="42"/>
      <c r="J52" s="4"/>
      <c r="L52" s="4"/>
      <c r="N52" s="43"/>
    </row>
    <row r="53" spans="1:14" ht="12.75">
      <c r="A53" s="3"/>
      <c r="B53" s="50"/>
      <c r="F53" s="42"/>
      <c r="J53" s="4"/>
      <c r="L53" s="4"/>
      <c r="N53" s="43"/>
    </row>
    <row r="54" spans="1:14" ht="12.75">
      <c r="A54" s="3"/>
      <c r="B54" s="50"/>
      <c r="F54" s="42"/>
      <c r="J54" s="4"/>
      <c r="L54" s="4"/>
      <c r="N54" s="43"/>
    </row>
    <row r="56" spans="4:14" ht="13.5" thickBot="1">
      <c r="D56" s="31" t="s">
        <v>7</v>
      </c>
      <c r="E56" s="27"/>
      <c r="F56" s="38"/>
      <c r="G56" s="27"/>
      <c r="H56" s="59">
        <f>SUM(H10:H55)</f>
        <v>286.1</v>
      </c>
      <c r="I56" s="27"/>
      <c r="J56" s="44">
        <f>SUM(J10:J55)</f>
        <v>81822</v>
      </c>
      <c r="K56" s="27"/>
      <c r="L56" s="44">
        <f>SUM(L10:L55)</f>
        <v>192.95</v>
      </c>
      <c r="M56" s="27"/>
      <c r="N56" s="44">
        <f>SUM(N10:N55)</f>
        <v>82014.95</v>
      </c>
    </row>
    <row r="57" ht="13.5" thickTop="1"/>
    <row r="60" ht="12.75">
      <c r="O60" s="27"/>
    </row>
  </sheetData>
  <sheetProtection/>
  <mergeCells count="4">
    <mergeCell ref="A1:N1"/>
    <mergeCell ref="A2:N2"/>
    <mergeCell ref="A3:N3"/>
    <mergeCell ref="A4:N4"/>
  </mergeCells>
  <printOptions horizontalCentered="1"/>
  <pageMargins left="0.5" right="0" top="1.25" bottom="0.5" header="0.5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AEP-IT-CPS 4/30/3-(8-835-3050)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o948620</cp:lastModifiedBy>
  <cp:lastPrinted>2020-08-25T11:16:43Z</cp:lastPrinted>
  <dcterms:created xsi:type="dcterms:W3CDTF">2010-03-03T13:59:24Z</dcterms:created>
  <dcterms:modified xsi:type="dcterms:W3CDTF">2020-08-26T18:06:07Z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28195f02-a241-450e-a673-181337ad0786</vt:lpwstr>
  </property>
  <property fmtid="{D5CDD505-2E9C-101B-9397-08002B2CF9AE}" pid="3" name="bjSaver">
    <vt:lpwstr>mHnpUGvhrYAwVF9YqH5Whw/DnKUHosNP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</Properties>
</file>